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MAYO\"/>
    </mc:Choice>
  </mc:AlternateContent>
  <xr:revisionPtr revIDLastSave="0" documentId="13_ncr:1_{4CF74150-6F53-4726-B2B9-44785C09633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3530" yWindow="495" windowWidth="13665" windowHeight="14295" tabRatio="901" firstSheet="9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26" i="31"/>
  <c r="AJ25" i="31"/>
  <c r="AJ24" i="31"/>
  <c r="AJ23" i="31"/>
  <c r="AJ22" i="31"/>
  <c r="AJ21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26" i="31"/>
  <c r="CR25" i="31"/>
  <c r="CR24" i="31"/>
  <c r="CR23" i="31"/>
  <c r="CR22" i="31"/>
  <c r="CR21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26" i="31"/>
  <c r="CH25" i="31"/>
  <c r="CH24" i="31"/>
  <c r="CH23" i="31"/>
  <c r="CH22" i="31"/>
  <c r="CH21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U57" i="38"/>
  <c r="CU12" i="38"/>
  <c r="CN12" i="38"/>
  <c r="S13" i="38"/>
  <c r="S14" i="38"/>
  <c r="S15" i="38"/>
  <c r="S16" i="38"/>
  <c r="S17" i="38"/>
  <c r="S18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S37" i="38" s="1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S54" i="38"/>
  <c r="S57" i="38"/>
  <c r="S56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8" i="38" l="1"/>
  <c r="CD68" i="38"/>
  <c r="CE68" i="38"/>
  <c r="CF68" i="38"/>
  <c r="CG68" i="38"/>
  <c r="CO68" i="38"/>
  <c r="CP68" i="38"/>
  <c r="CQ68" i="38"/>
  <c r="CR68" i="38"/>
  <c r="CS68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8" i="38" l="1"/>
  <c r="S40" i="38"/>
  <c r="S38" i="38"/>
  <c r="S26" i="38"/>
  <c r="S19" i="38"/>
  <c r="S36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2" i="37" l="1"/>
  <c r="AV63" i="37"/>
  <c r="AV67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1" i="13" l="1"/>
  <c r="O81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P231" i="13" l="1"/>
  <c r="CB231" i="13"/>
  <c r="CA231" i="13"/>
  <c r="CP233" i="13"/>
  <c r="CV44" i="13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J233" i="13" l="1"/>
  <c r="AJ232" i="13"/>
  <c r="AJ234" i="13"/>
  <c r="AJ231" i="13"/>
  <c r="AY291" i="13"/>
  <c r="AY309" i="13"/>
  <c r="AY300" i="13"/>
  <c r="AY285" i="13"/>
  <c r="AY221" i="13"/>
  <c r="AY220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48" i="31" l="1"/>
  <c r="CH48" i="31"/>
  <c r="CR27" i="31"/>
  <c r="CH27" i="31"/>
  <c r="CE28" i="31"/>
  <c r="CR28" i="31"/>
  <c r="CH28" i="31"/>
  <c r="CR29" i="31"/>
  <c r="CH29" i="31"/>
  <c r="CR30" i="31"/>
  <c r="CH30" i="31"/>
  <c r="CR20" i="31"/>
  <c r="CH20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8" i="19"/>
  <c r="AP129" i="19"/>
  <c r="AP58" i="19"/>
  <c r="AS48" i="19"/>
  <c r="AS49" i="19"/>
  <c r="AS50" i="19"/>
  <c r="AS51" i="19"/>
  <c r="AS52" i="19"/>
  <c r="AS53" i="19"/>
  <c r="AS46" i="19"/>
  <c r="AR20" i="19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52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6" i="48"/>
  <c r="CN16" i="48"/>
  <c r="CO16" i="48"/>
  <c r="CP16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 l="1"/>
  <c r="CB55" i="41"/>
  <c r="CA56" i="41"/>
  <c r="CB56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B202" i="41" s="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AJ29" i="31" s="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0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F47" i="19"/>
  <c r="CG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6" i="19"/>
  <c r="AS38" i="19"/>
  <c r="AS39" i="19"/>
  <c r="AS35" i="19"/>
  <c r="AS32" i="19"/>
  <c r="AS33" i="19"/>
  <c r="AS31" i="19"/>
  <c r="AS30" i="19"/>
  <c r="A215" i="19"/>
  <c r="AR22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<sst xmlns="http://schemas.openxmlformats.org/spreadsheetml/2006/main" count="15246" uniqueCount="4434">
  <si>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</si>
  <si>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</si>
  <si>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</si>
  <si>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</si>
  <si>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</si>
  <si>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</si>
  <si>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</si>
  <si>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MAYO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</si>
  <si>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</si>
  <si>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</si>
  <si>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</si>
  <si>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</si>
  <si>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</si>
  <si>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</si>
  <si>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EVELYB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</si>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</sst>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3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0" borderId="305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10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18" borderId="311" xfId="0" applyNumberFormat="1" applyFont="1" applyFill="1" applyBorder="1" applyProtection="1">
      <protection locked="0"/>
    </xf>
    <xf numFmtId="1" fontId="3" fillId="18" borderId="312" xfId="0" applyNumberFormat="1" applyFont="1" applyFill="1" applyBorder="1" applyProtection="1">
      <protection locked="0"/>
    </xf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0" borderId="313" xfId="2" applyNumberFormat="1" applyFont="1" applyBorder="1" applyAlignment="1">
      <alignment vertical="center"/>
    </xf>
    <xf numFmtId="1" fontId="3" fillId="0" borderId="314" xfId="2" applyNumberFormat="1" applyFont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1" fontId="3" fillId="18" borderId="315" xfId="0" applyNumberFormat="1" applyFont="1" applyFill="1" applyBorder="1" applyProtection="1">
      <protection locked="0"/>
    </xf>
    <xf numFmtId="0" fontId="3" fillId="0" borderId="302" xfId="0" applyFont="1" applyBorder="1"/>
    <xf numFmtId="0" fontId="3" fillId="18" borderId="316" xfId="0" applyFont="1" applyFill="1" applyBorder="1" applyProtection="1">
      <protection locked="0"/>
    </xf>
    <xf numFmtId="0" fontId="3" fillId="18" borderId="308" xfId="0" applyFont="1" applyFill="1" applyBorder="1" applyProtection="1">
      <protection locked="0"/>
    </xf>
    <xf numFmtId="0" fontId="5" fillId="0" borderId="306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41" fillId="3" borderId="317" xfId="0" applyNumberFormat="1" applyFont="1" applyFill="1" applyBorder="1" applyAlignment="1">
      <alignment wrapText="1"/>
    </xf>
    <xf numFmtId="1" fontId="0" fillId="0" borderId="317" xfId="0" applyNumberFormat="1" applyBorder="1"/>
    <xf numFmtId="1" fontId="3" fillId="0" borderId="318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center" vertical="center"/>
    </xf>
    <xf numFmtId="1" fontId="3" fillId="6" borderId="318" xfId="0" applyNumberFormat="1" applyFont="1" applyFill="1" applyBorder="1" applyAlignment="1">
      <alignment horizontal="right"/>
    </xf>
    <xf numFmtId="1" fontId="3" fillId="0" borderId="318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8" borderId="318" xfId="0" applyNumberFormat="1" applyFont="1" applyFill="1" applyBorder="1" applyAlignment="1" applyProtection="1">
      <alignment horizontal="right"/>
      <protection locked="0"/>
    </xf>
    <xf numFmtId="0" fontId="3" fillId="8" borderId="318" xfId="0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wrapText="1"/>
    </xf>
    <xf numFmtId="1" fontId="3" fillId="6" borderId="318" xfId="0" applyNumberFormat="1" applyFont="1" applyFill="1" applyBorder="1"/>
    <xf numFmtId="1" fontId="3" fillId="7" borderId="318" xfId="0" applyNumberFormat="1" applyFont="1" applyFill="1" applyBorder="1"/>
    <xf numFmtId="1" fontId="3" fillId="0" borderId="318" xfId="0" applyNumberFormat="1" applyFont="1" applyBorder="1" applyAlignment="1" applyProtection="1">
      <alignment horizontal="center" vertical="center" wrapText="1"/>
      <protection hidden="1"/>
    </xf>
    <xf numFmtId="1" fontId="2" fillId="0" borderId="318" xfId="0" applyNumberFormat="1" applyFont="1" applyBorder="1"/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6" borderId="318" xfId="0" applyNumberFormat="1" applyFont="1" applyFill="1" applyBorder="1" applyAlignment="1">
      <alignment horizontal="right" wrapText="1"/>
    </xf>
    <xf numFmtId="1" fontId="6" fillId="0" borderId="317" xfId="0" applyNumberFormat="1" applyFont="1" applyBorder="1"/>
    <xf numFmtId="1" fontId="3" fillId="8" borderId="318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right"/>
    </xf>
    <xf numFmtId="1" fontId="6" fillId="0" borderId="319" xfId="0" applyNumberFormat="1" applyFont="1" applyBorder="1"/>
    <xf numFmtId="1" fontId="3" fillId="0" borderId="318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 applyAlignment="1">
      <alignment horizontal="right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2" fontId="3" fillId="2" borderId="318" xfId="1" applyNumberFormat="1" applyFont="1" applyBorder="1" applyAlignment="1" applyProtection="1">
      <alignment horizontal="right" vertical="center"/>
      <protection locked="0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4" borderId="318" xfId="6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 vertical="center"/>
    </xf>
    <xf numFmtId="1" fontId="3" fillId="0" borderId="257" xfId="14" applyNumberFormat="1" applyFont="1" applyBorder="1" applyAlignment="1">
      <alignment horizontal="center" vertical="center" wrapText="1"/>
    </xf>
    <xf numFmtId="1" fontId="3" fillId="0" borderId="318" xfId="14" applyNumberFormat="1" applyFont="1" applyBorder="1" applyAlignment="1">
      <alignment horizontal="center" vertical="center"/>
    </xf>
    <xf numFmtId="1" fontId="3" fillId="7" borderId="318" xfId="14" applyNumberFormat="1" applyFont="1" applyFill="1" applyBorder="1"/>
    <xf numFmtId="1" fontId="3" fillId="4" borderId="318" xfId="14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44" borderId="318" xfId="0" applyNumberFormat="1" applyFont="1" applyFill="1" applyBorder="1" applyProtection="1">
      <protection locked="0"/>
    </xf>
    <xf numFmtId="1" fontId="3" fillId="47" borderId="318" xfId="0" applyNumberFormat="1" applyFont="1" applyFill="1" applyBorder="1" applyProtection="1">
      <protection locked="0"/>
    </xf>
    <xf numFmtId="0" fontId="3" fillId="5" borderId="318" xfId="0" applyFont="1" applyFill="1" applyBorder="1" applyAlignment="1">
      <alignment horizontal="center" vertical="center" wrapText="1"/>
    </xf>
    <xf numFmtId="0" fontId="3" fillId="18" borderId="318" xfId="0" applyFont="1" applyFill="1" applyBorder="1" applyProtection="1">
      <protection locked="0"/>
    </xf>
    <xf numFmtId="0" fontId="3" fillId="53" borderId="318" xfId="0" applyFont="1" applyFill="1" applyBorder="1" applyAlignment="1">
      <alignment horizontal="center" vertical="center" wrapText="1"/>
    </xf>
    <xf numFmtId="0" fontId="28" fillId="38" borderId="318" xfId="0" applyFont="1" applyFill="1" applyBorder="1" applyAlignment="1">
      <alignment horizontal="center" vertical="center" wrapText="1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3" borderId="303" xfId="1" applyNumberFormat="1" applyFont="1" applyFill="1" applyBorder="1" applyAlignment="1">
      <alignment horizontal="right"/>
    </xf>
    <xf numFmtId="1" fontId="3" fillId="7" borderId="318" xfId="0" applyNumberFormat="1" applyFont="1" applyFill="1" applyBorder="1" applyAlignment="1">
      <alignment horizontal="right"/>
    </xf>
    <xf numFmtId="1" fontId="3" fillId="28" borderId="31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0" fontId="3" fillId="44" borderId="320" xfId="0" applyFont="1" applyFill="1" applyBorder="1" applyProtection="1">
      <protection locked="0"/>
    </xf>
    <xf numFmtId="1" fontId="64" fillId="9" borderId="6" xfId="24" applyNumberFormat="1" applyFont="1" applyBorder="1" applyProtection="1">
      <protection locked="0"/>
    </xf>
    <xf numFmtId="1" fontId="64" fillId="9" borderId="2" xfId="24" applyNumberFormat="1" applyFont="1" applyBorder="1" applyProtection="1">
      <protection locked="0"/>
    </xf>
    <xf numFmtId="1" fontId="64" fillId="9" borderId="303" xfId="24" applyNumberFormat="1" applyFont="1" applyBorder="1" applyProtection="1">
      <protection locked="0"/>
    </xf>
    <xf numFmtId="1" fontId="3" fillId="0" borderId="321" xfId="0" applyNumberFormat="1" applyFont="1" applyBorder="1"/>
    <xf numFmtId="1" fontId="3" fillId="0" borderId="321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horizontal="right" wrapText="1"/>
    </xf>
    <xf numFmtId="1" fontId="3" fillId="4" borderId="321" xfId="0" applyNumberFormat="1" applyFont="1" applyFill="1" applyBorder="1" applyProtection="1"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center" vertical="center" wrapText="1"/>
    </xf>
    <xf numFmtId="1" fontId="3" fillId="7" borderId="321" xfId="0" applyNumberFormat="1" applyFont="1" applyFill="1" applyBorder="1"/>
    <xf numFmtId="1" fontId="3" fillId="0" borderId="321" xfId="0" applyNumberFormat="1" applyFont="1" applyBorder="1" applyAlignment="1">
      <alignment horizontal="right" vertical="center" wrapText="1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21" xfId="0" applyNumberFormat="1" applyFont="1" applyFill="1" applyBorder="1" applyProtection="1">
      <protection locked="0"/>
    </xf>
    <xf numFmtId="1" fontId="3" fillId="6" borderId="321" xfId="0" applyNumberFormat="1" applyFont="1" applyFill="1" applyBorder="1"/>
    <xf numFmtId="1" fontId="3" fillId="4" borderId="321" xfId="6" applyNumberFormat="1" applyFont="1" applyFill="1" applyBorder="1" applyProtection="1">
      <protection locked="0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2" fontId="3" fillId="4" borderId="321" xfId="6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vertical="center" wrapText="1"/>
      <protection locked="0"/>
    </xf>
    <xf numFmtId="1" fontId="3" fillId="6" borderId="321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1" fontId="3" fillId="9" borderId="321" xfId="24" applyNumberFormat="1" applyFont="1" applyBorder="1" applyProtection="1">
      <protection locked="0"/>
    </xf>
    <xf numFmtId="1" fontId="3" fillId="6" borderId="321" xfId="24" applyNumberFormat="1" applyFont="1" applyFill="1" applyBorder="1"/>
    <xf numFmtId="1" fontId="64" fillId="9" borderId="321" xfId="24" applyNumberFormat="1" applyFont="1" applyBorder="1" applyProtection="1">
      <protection locked="0"/>
    </xf>
    <xf numFmtId="1" fontId="3" fillId="9" borderId="321" xfId="11" applyNumberFormat="1" applyFont="1" applyBorder="1" applyProtection="1">
      <protection locked="0"/>
    </xf>
    <xf numFmtId="1" fontId="3" fillId="8" borderId="321" xfId="20" applyNumberFormat="1" applyFont="1" applyFill="1" applyBorder="1" applyAlignment="1" applyProtection="1">
      <alignment vertical="center"/>
      <protection locked="0"/>
    </xf>
    <xf numFmtId="1" fontId="3" fillId="9" borderId="321" xfId="21" applyNumberFormat="1" applyFont="1" applyBorder="1" applyAlignment="1" applyProtection="1">
      <alignment vertical="center"/>
      <protection locked="0"/>
    </xf>
    <xf numFmtId="1" fontId="3" fillId="3" borderId="321" xfId="23" applyNumberFormat="1" applyFont="1" applyFill="1" applyBorder="1" applyAlignment="1">
      <alignment horizontal="right" vertical="center"/>
    </xf>
    <xf numFmtId="1" fontId="3" fillId="8" borderId="321" xfId="0" applyNumberFormat="1" applyFont="1" applyFill="1" applyBorder="1" applyAlignment="1" applyProtection="1">
      <alignment vertical="center"/>
      <protection locked="0"/>
    </xf>
    <xf numFmtId="0" fontId="3" fillId="6" borderId="321" xfId="0" applyFont="1" applyFill="1" applyBorder="1" applyAlignment="1">
      <alignment vertical="center"/>
    </xf>
    <xf numFmtId="0" fontId="3" fillId="44" borderId="321" xfId="0" applyFont="1" applyFill="1" applyBorder="1" applyProtection="1">
      <protection locked="0"/>
    </xf>
    <xf numFmtId="1" fontId="3" fillId="28" borderId="321" xfId="0" applyNumberFormat="1" applyFont="1" applyFill="1" applyBorder="1" applyAlignment="1">
      <alignment horizontal="right"/>
    </xf>
    <xf numFmtId="1" fontId="3" fillId="4" borderId="321" xfId="37" applyNumberFormat="1" applyFont="1" applyFill="1" applyBorder="1">
      <protection locked="0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4" borderId="321" xfId="8" applyNumberFormat="1" applyFont="1" applyFill="1" applyBorder="1" applyProtection="1">
      <protection locked="0"/>
    </xf>
    <xf numFmtId="1" fontId="3" fillId="6" borderId="321" xfId="8" applyNumberFormat="1" applyFont="1" applyFill="1" applyBorder="1" applyProtection="1"/>
    <xf numFmtId="1" fontId="3" fillId="6" borderId="321" xfId="0" applyNumberFormat="1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4" borderId="320" xfId="0" applyNumberFormat="1" applyFont="1" applyFill="1" applyBorder="1" applyProtection="1">
      <protection locked="0"/>
    </xf>
    <xf numFmtId="1" fontId="3" fillId="3" borderId="323" xfId="0" applyNumberFormat="1" applyFont="1" applyFill="1" applyBorder="1"/>
    <xf numFmtId="1" fontId="3" fillId="7" borderId="324" xfId="0" applyNumberFormat="1" applyFont="1" applyFill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28" borderId="325" xfId="0" applyNumberFormat="1" applyFont="1" applyFill="1" applyBorder="1" applyAlignment="1">
      <alignment horizontal="right"/>
    </xf>
    <xf numFmtId="1" fontId="3" fillId="3" borderId="324" xfId="1" applyNumberFormat="1" applyFont="1" applyFill="1" applyBorder="1" applyAlignment="1">
      <alignment horizontal="right"/>
    </xf>
    <xf numFmtId="1" fontId="3" fillId="0" borderId="323" xfId="39" applyNumberFormat="1" applyFont="1" applyBorder="1" applyAlignment="1" applyProtection="1">
      <alignment horizontal="right"/>
    </xf>
    <xf numFmtId="1" fontId="3" fillId="4" borderId="323" xfId="37" applyNumberFormat="1" applyFont="1" applyFill="1" applyBorder="1">
      <protection locked="0"/>
    </xf>
    <xf numFmtId="1" fontId="3" fillId="4" borderId="324" xfId="37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0" borderId="323" xfId="0" applyNumberFormat="1" applyFont="1" applyBorder="1" applyAlignment="1">
      <alignment horizontal="left" vertical="center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right" wrapText="1"/>
    </xf>
    <xf numFmtId="1" fontId="3" fillId="0" borderId="327" xfId="0" applyNumberFormat="1" applyFont="1" applyBorder="1" applyAlignment="1">
      <alignment vertical="center" wrapText="1"/>
    </xf>
    <xf numFmtId="1" fontId="3" fillId="0" borderId="325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vertical="center"/>
    </xf>
    <xf numFmtId="1" fontId="3" fillId="0" borderId="327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horizontal="right" wrapText="1"/>
    </xf>
    <xf numFmtId="1" fontId="3" fillId="5" borderId="325" xfId="0" applyNumberFormat="1" applyFont="1" applyFill="1" applyBorder="1"/>
    <xf numFmtId="1" fontId="3" fillId="0" borderId="323" xfId="0" applyNumberFormat="1" applyFont="1" applyBorder="1"/>
    <xf numFmtId="1" fontId="3" fillId="0" borderId="323" xfId="0" applyNumberFormat="1" applyFont="1" applyBorder="1" applyAlignment="1">
      <alignment vertical="center" wrapText="1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6" borderId="323" xfId="0" applyNumberFormat="1" applyFont="1" applyFill="1" applyBorder="1" applyAlignment="1">
      <alignment horizontal="left" vertical="center" wrapText="1"/>
    </xf>
    <xf numFmtId="1" fontId="3" fillId="6" borderId="323" xfId="0" applyNumberFormat="1" applyFont="1" applyFill="1" applyBorder="1"/>
    <xf numFmtId="1" fontId="3" fillId="6" borderId="325" xfId="0" applyNumberFormat="1" applyFont="1" applyFill="1" applyBorder="1"/>
    <xf numFmtId="1" fontId="3" fillId="6" borderId="326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1" fontId="3" fillId="6" borderId="325" xfId="0" applyNumberFormat="1" applyFont="1" applyFill="1" applyBorder="1" applyAlignment="1">
      <alignment horizontal="right"/>
    </xf>
    <xf numFmtId="1" fontId="3" fillId="0" borderId="323" xfId="15" applyNumberFormat="1" applyFont="1" applyBorder="1"/>
    <xf numFmtId="1" fontId="3" fillId="0" borderId="325" xfId="15" applyNumberFormat="1" applyFont="1" applyBorder="1"/>
    <xf numFmtId="1" fontId="3" fillId="4" borderId="326" xfId="15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 vertical="center"/>
    </xf>
    <xf numFmtId="1" fontId="3" fillId="0" borderId="326" xfId="0" applyNumberFormat="1" applyFont="1" applyBorder="1"/>
    <xf numFmtId="1" fontId="3" fillId="4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9" borderId="329" xfId="38" applyNumberFormat="1" applyFont="1" applyBorder="1" applyProtection="1">
      <protection locked="0"/>
    </xf>
    <xf numFmtId="0" fontId="3" fillId="51" borderId="330" xfId="0" applyFont="1" applyFill="1" applyBorder="1"/>
    <xf numFmtId="0" fontId="3" fillId="44" borderId="330" xfId="0" applyFont="1" applyFill="1" applyBorder="1" applyProtection="1">
      <protection locked="0"/>
    </xf>
    <xf numFmtId="1" fontId="3" fillId="28" borderId="329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0" fontId="3" fillId="8" borderId="329" xfId="0" applyFont="1" applyFill="1" applyBorder="1" applyProtection="1">
      <protection locked="0"/>
    </xf>
    <xf numFmtId="1" fontId="3" fillId="4" borderId="329" xfId="8" applyNumberFormat="1" applyFont="1" applyFill="1" applyBorder="1" applyProtection="1">
      <protection locked="0"/>
    </xf>
    <xf numFmtId="1" fontId="3" fillId="6" borderId="329" xfId="0" applyNumberFormat="1" applyFont="1" applyFill="1" applyBorder="1"/>
    <xf numFmtId="0" fontId="3" fillId="44" borderId="333" xfId="0" applyFont="1" applyFill="1" applyBorder="1" applyProtection="1">
      <protection locked="0"/>
    </xf>
    <xf numFmtId="1" fontId="3" fillId="5" borderId="321" xfId="0" applyNumberFormat="1" applyFont="1" applyFill="1" applyBorder="1" applyAlignment="1">
      <alignment horizontal="right" wrapText="1"/>
    </xf>
    <xf numFmtId="1" fontId="3" fillId="9" borderId="321" xfId="38" applyNumberFormat="1" applyFont="1" applyBorder="1" applyProtection="1">
      <protection locked="0"/>
    </xf>
    <xf numFmtId="0" fontId="3" fillId="51" borderId="334" xfId="0" applyFont="1" applyFill="1" applyBorder="1"/>
    <xf numFmtId="1" fontId="3" fillId="0" borderId="336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/>
    </xf>
    <xf numFmtId="0" fontId="3" fillId="0" borderId="338" xfId="0" applyFont="1" applyBorder="1" applyAlignment="1">
      <alignment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/>
    </xf>
    <xf numFmtId="1" fontId="3" fillId="0" borderId="335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/>
    </xf>
    <xf numFmtId="0" fontId="3" fillId="0" borderId="336" xfId="0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58" xfId="0" applyNumberFormat="1" applyFont="1" applyBorder="1"/>
    <xf numFmtId="1" fontId="3" fillId="3" borderId="346" xfId="0" applyNumberFormat="1" applyFont="1" applyFill="1" applyBorder="1" applyAlignment="1">
      <alignment horizontal="center" vertical="center"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2" borderId="351" xfId="1" applyNumberFormat="1" applyFont="1" applyBorder="1" applyAlignment="1" applyProtection="1">
      <alignment horizontal="right"/>
      <protection locked="0"/>
    </xf>
    <xf numFmtId="1" fontId="8" fillId="5" borderId="362" xfId="0" applyNumberFormat="1" applyFont="1" applyFill="1" applyBorder="1"/>
    <xf numFmtId="1" fontId="3" fillId="0" borderId="340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7" borderId="369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28" borderId="351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1" xfId="0" applyNumberFormat="1" applyFont="1" applyBorder="1"/>
    <xf numFmtId="1" fontId="3" fillId="4" borderId="351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64" xfId="0" applyNumberFormat="1" applyFont="1" applyBorder="1" applyAlignment="1">
      <alignment horizontal="center" vertical="center"/>
    </xf>
    <xf numFmtId="1" fontId="3" fillId="0" borderId="364" xfId="0" applyNumberFormat="1" applyFont="1" applyBorder="1"/>
    <xf numFmtId="1" fontId="3" fillId="0" borderId="345" xfId="0" applyNumberFormat="1" applyFont="1" applyBorder="1"/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left" vertical="center"/>
    </xf>
    <xf numFmtId="1" fontId="2" fillId="0" borderId="331" xfId="0" applyNumberFormat="1" applyFont="1" applyBorder="1"/>
    <xf numFmtId="1" fontId="27" fillId="3" borderId="331" xfId="0" applyNumberFormat="1" applyFont="1" applyFill="1" applyBorder="1"/>
    <xf numFmtId="1" fontId="3" fillId="0" borderId="342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horizontal="center" vertical="center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60" xfId="0" applyNumberFormat="1" applyFont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left" wrapText="1"/>
    </xf>
    <xf numFmtId="1" fontId="3" fillId="5" borderId="351" xfId="0" applyNumberFormat="1" applyFont="1" applyFill="1" applyBorder="1"/>
    <xf numFmtId="1" fontId="3" fillId="0" borderId="353" xfId="0" applyNumberFormat="1" applyFont="1" applyBorder="1"/>
    <xf numFmtId="1" fontId="3" fillId="0" borderId="354" xfId="0" applyNumberFormat="1" applyFont="1" applyBorder="1"/>
    <xf numFmtId="1" fontId="3" fillId="0" borderId="376" xfId="0" applyNumberFormat="1" applyFont="1" applyBorder="1"/>
    <xf numFmtId="1" fontId="3" fillId="6" borderId="349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27" fillId="0" borderId="331" xfId="0" applyNumberFormat="1" applyFont="1" applyBorder="1"/>
    <xf numFmtId="1" fontId="3" fillId="0" borderId="331" xfId="0" applyNumberFormat="1" applyFont="1" applyBorder="1" applyAlignment="1">
      <alignment wrapText="1"/>
    </xf>
    <xf numFmtId="1" fontId="4" fillId="0" borderId="331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5" borderId="331" xfId="0" applyNumberFormat="1" applyFont="1" applyFill="1" applyBorder="1" applyAlignment="1">
      <alignment wrapText="1"/>
    </xf>
    <xf numFmtId="1" fontId="3" fillId="0" borderId="369" xfId="0" applyNumberFormat="1" applyFont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/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6" borderId="369" xfId="0" applyNumberFormat="1" applyFont="1" applyFill="1" applyBorder="1"/>
    <xf numFmtId="1" fontId="2" fillId="3" borderId="331" xfId="0" applyNumberFormat="1" applyFont="1" applyFill="1" applyBorder="1"/>
    <xf numFmtId="1" fontId="3" fillId="0" borderId="331" xfId="0" applyNumberFormat="1" applyFont="1" applyBorder="1"/>
    <xf numFmtId="1" fontId="3" fillId="0" borderId="370" xfId="0" applyNumberFormat="1" applyFont="1" applyBorder="1"/>
    <xf numFmtId="1" fontId="3" fillId="0" borderId="358" xfId="0" applyNumberFormat="1" applyFont="1" applyBorder="1" applyAlignment="1">
      <alignment wrapText="1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0" borderId="341" xfId="0" applyFont="1" applyBorder="1" applyAlignment="1">
      <alignment horizontal="center" vertical="center" wrapText="1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0" fontId="3" fillId="8" borderId="353" xfId="0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left" vertical="center"/>
    </xf>
    <xf numFmtId="1" fontId="3" fillId="4" borderId="370" xfId="0" applyNumberFormat="1" applyFont="1" applyFill="1" applyBorder="1" applyProtection="1">
      <protection locked="0"/>
    </xf>
    <xf numFmtId="1" fontId="3" fillId="7" borderId="353" xfId="0" applyNumberFormat="1" applyFont="1" applyFill="1" applyBorder="1"/>
    <xf numFmtId="1" fontId="3" fillId="7" borderId="376" xfId="0" applyNumberFormat="1" applyFont="1" applyFill="1" applyBorder="1"/>
    <xf numFmtId="1" fontId="3" fillId="0" borderId="358" xfId="0" applyNumberFormat="1" applyFont="1" applyBorder="1" applyAlignment="1">
      <alignment horizontal="left"/>
    </xf>
    <xf numFmtId="1" fontId="3" fillId="3" borderId="376" xfId="0" applyNumberFormat="1" applyFont="1" applyFill="1" applyBorder="1" applyAlignment="1">
      <alignment horizontal="right"/>
    </xf>
    <xf numFmtId="1" fontId="3" fillId="7" borderId="373" xfId="0" applyNumberFormat="1" applyFont="1" applyFill="1" applyBorder="1"/>
    <xf numFmtId="1" fontId="3" fillId="4" borderId="373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7" borderId="37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0" fontId="3" fillId="6" borderId="376" xfId="0" applyFont="1" applyFill="1" applyBorder="1" applyAlignment="1">
      <alignment wrapText="1"/>
    </xf>
    <xf numFmtId="1" fontId="3" fillId="4" borderId="355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4" borderId="353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7" borderId="354" xfId="0" applyNumberFormat="1" applyFont="1" applyFill="1" applyBorder="1"/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Protection="1">
      <protection locked="0"/>
    </xf>
    <xf numFmtId="0" fontId="3" fillId="0" borderId="342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/>
    </xf>
    <xf numFmtId="0" fontId="3" fillId="44" borderId="369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vertical="center"/>
    </xf>
    <xf numFmtId="1" fontId="3" fillId="6" borderId="369" xfId="8" applyNumberFormat="1" applyFont="1" applyFill="1" applyBorder="1" applyProtection="1"/>
    <xf numFmtId="1" fontId="3" fillId="4" borderId="352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6" borderId="351" xfId="8" applyNumberFormat="1" applyFont="1" applyFill="1" applyBorder="1" applyProtection="1"/>
    <xf numFmtId="1" fontId="3" fillId="4" borderId="369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3" borderId="351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5" borderId="369" xfId="0" applyNumberFormat="1" applyFont="1" applyFill="1" applyBorder="1" applyAlignment="1">
      <alignment horizontal="right" wrapText="1"/>
    </xf>
    <xf numFmtId="1" fontId="3" fillId="30" borderId="382" xfId="2" applyNumberFormat="1" applyFont="1" applyFill="1" applyBorder="1"/>
    <xf numFmtId="1" fontId="3" fillId="30" borderId="351" xfId="2" applyNumberFormat="1" applyFont="1" applyFill="1" applyBorder="1"/>
    <xf numFmtId="1" fontId="3" fillId="3" borderId="377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51" xfId="0" applyNumberFormat="1" applyFont="1" applyBorder="1" applyAlignment="1">
      <alignment wrapText="1"/>
    </xf>
    <xf numFmtId="1" fontId="3" fillId="0" borderId="376" xfId="0" applyNumberFormat="1" applyFont="1" applyBorder="1" applyAlignment="1" applyProtection="1">
      <alignment horizontal="left" wrapText="1"/>
      <protection hidden="1"/>
    </xf>
    <xf numFmtId="1" fontId="3" fillId="6" borderId="352" xfId="0" applyNumberFormat="1" applyFont="1" applyFill="1" applyBorder="1"/>
    <xf numFmtId="1" fontId="3" fillId="0" borderId="358" xfId="0" applyNumberFormat="1" applyFont="1" applyBorder="1" applyAlignment="1" applyProtection="1">
      <alignment horizontal="left" wrapText="1"/>
      <protection hidden="1"/>
    </xf>
    <xf numFmtId="0" fontId="2" fillId="20" borderId="383" xfId="0" applyFont="1" applyFill="1" applyBorder="1"/>
    <xf numFmtId="0" fontId="3" fillId="0" borderId="351" xfId="0" applyFont="1" applyBorder="1"/>
    <xf numFmtId="0" fontId="3" fillId="44" borderId="382" xfId="0" applyFont="1" applyFill="1" applyBorder="1" applyProtection="1">
      <protection locked="0"/>
    </xf>
    <xf numFmtId="1" fontId="3" fillId="3" borderId="384" xfId="1" applyNumberFormat="1" applyFont="1" applyFill="1" applyBorder="1"/>
    <xf numFmtId="1" fontId="3" fillId="4" borderId="356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3" fillId="58" borderId="351" xfId="0" applyNumberFormat="1" applyFont="1" applyFill="1" applyBorder="1"/>
    <xf numFmtId="1" fontId="3" fillId="4" borderId="357" xfId="0" applyNumberFormat="1" applyFont="1" applyFill="1" applyBorder="1" applyProtection="1">
      <protection locked="0"/>
    </xf>
    <xf numFmtId="1" fontId="3" fillId="0" borderId="358" xfId="0" applyNumberFormat="1" applyFont="1" applyBorder="1" applyAlignment="1" applyProtection="1">
      <alignment wrapText="1"/>
      <protection hidden="1"/>
    </xf>
    <xf numFmtId="1" fontId="3" fillId="0" borderId="357" xfId="0" applyNumberFormat="1" applyFont="1" applyBorder="1" applyAlignment="1">
      <alignment horizontal="right"/>
    </xf>
    <xf numFmtId="1" fontId="3" fillId="7" borderId="351" xfId="0" applyNumberFormat="1" applyFont="1" applyFill="1" applyBorder="1"/>
    <xf numFmtId="1" fontId="3" fillId="0" borderId="357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58" borderId="353" xfId="0" applyNumberFormat="1" applyFont="1" applyFill="1" applyBorder="1"/>
    <xf numFmtId="1" fontId="3" fillId="58" borderId="376" xfId="0" applyNumberFormat="1" applyFont="1" applyFill="1" applyBorder="1"/>
    <xf numFmtId="1" fontId="3" fillId="6" borderId="353" xfId="0" applyNumberFormat="1" applyFont="1" applyFill="1" applyBorder="1"/>
    <xf numFmtId="1" fontId="3" fillId="6" borderId="376" xfId="0" applyNumberFormat="1" applyFont="1" applyFill="1" applyBorder="1"/>
    <xf numFmtId="1" fontId="3" fillId="0" borderId="377" xfId="0" applyNumberFormat="1" applyFont="1" applyBorder="1" applyAlignment="1">
      <alignment wrapText="1"/>
    </xf>
    <xf numFmtId="1" fontId="3" fillId="6" borderId="351" xfId="0" applyNumberFormat="1" applyFont="1" applyFill="1" applyBorder="1"/>
    <xf numFmtId="1" fontId="3" fillId="8" borderId="351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5" borderId="358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1" fontId="3" fillId="6" borderId="356" xfId="0" applyNumberFormat="1" applyFont="1" applyFill="1" applyBorder="1"/>
    <xf numFmtId="1" fontId="3" fillId="6" borderId="357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3" borderId="374" xfId="0" applyNumberFormat="1" applyFont="1" applyFill="1" applyBorder="1"/>
    <xf numFmtId="1" fontId="3" fillId="0" borderId="369" xfId="0" applyNumberFormat="1" applyFont="1" applyBorder="1" applyAlignment="1">
      <alignment horizontal="right"/>
    </xf>
    <xf numFmtId="1" fontId="3" fillId="0" borderId="386" xfId="0" applyNumberFormat="1" applyFont="1" applyBorder="1"/>
    <xf numFmtId="1" fontId="3" fillId="5" borderId="358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1" fontId="3" fillId="22" borderId="377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/>
    </xf>
    <xf numFmtId="1" fontId="3" fillId="7" borderId="350" xfId="0" applyNumberFormat="1" applyFont="1" applyFill="1" applyBorder="1"/>
    <xf numFmtId="1" fontId="3" fillId="0" borderId="358" xfId="0" applyNumberFormat="1" applyFont="1" applyBorder="1" applyAlignment="1">
      <alignment vertical="center"/>
    </xf>
    <xf numFmtId="1" fontId="3" fillId="4" borderId="388" xfId="0" applyNumberFormat="1" applyFont="1" applyFill="1" applyBorder="1" applyProtection="1">
      <protection locked="0"/>
    </xf>
    <xf numFmtId="0" fontId="3" fillId="51" borderId="369" xfId="0" applyFont="1" applyFill="1" applyBorder="1"/>
    <xf numFmtId="0" fontId="3" fillId="44" borderId="386" xfId="0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/>
    </xf>
    <xf numFmtId="1" fontId="3" fillId="11" borderId="351" xfId="0" applyNumberFormat="1" applyFont="1" applyFill="1" applyBorder="1"/>
    <xf numFmtId="1" fontId="2" fillId="0" borderId="389" xfId="0" applyNumberFormat="1" applyFont="1" applyBorder="1"/>
    <xf numFmtId="1" fontId="3" fillId="0" borderId="374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4" borderId="353" xfId="0" applyNumberFormat="1" applyFont="1" applyFill="1" applyBorder="1" applyAlignment="1" applyProtection="1">
      <alignment horizontal="right" wrapText="1"/>
      <protection locked="0"/>
    </xf>
    <xf numFmtId="1" fontId="3" fillId="4" borderId="358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3" borderId="374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right" vertical="center" wrapText="1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51" xfId="0" applyNumberFormat="1" applyFont="1" applyFill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1" xfId="0" applyNumberFormat="1" applyFont="1" applyFill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6" borderId="353" xfId="0" applyNumberFormat="1" applyFont="1" applyFill="1" applyBorder="1" applyAlignment="1">
      <alignment horizontal="right" vertical="center" wrapText="1"/>
    </xf>
    <xf numFmtId="1" fontId="3" fillId="6" borderId="373" xfId="0" applyNumberFormat="1" applyFont="1" applyFill="1" applyBorder="1" applyAlignment="1">
      <alignment horizontal="right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4" borderId="392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8" borderId="353" xfId="0" applyNumberFormat="1" applyFont="1" applyFill="1" applyBorder="1" applyProtection="1">
      <protection locked="0"/>
    </xf>
    <xf numFmtId="1" fontId="3" fillId="5" borderId="358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53" xfId="0" applyNumberFormat="1" applyFont="1" applyFill="1" applyBorder="1" applyAlignment="1" applyProtection="1">
      <alignment horizontal="right" wrapText="1"/>
      <protection locked="0"/>
    </xf>
    <xf numFmtId="1" fontId="3" fillId="5" borderId="358" xfId="0" applyNumberFormat="1" applyFont="1" applyFill="1" applyBorder="1" applyAlignment="1" applyProtection="1">
      <alignment vertical="top" wrapText="1"/>
      <protection locked="0"/>
    </xf>
    <xf numFmtId="1" fontId="3" fillId="8" borderId="355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3" borderId="358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/>
    <xf numFmtId="1" fontId="3" fillId="7" borderId="369" xfId="0" applyNumberFormat="1" applyFont="1" applyFill="1" applyBorder="1"/>
    <xf numFmtId="1" fontId="3" fillId="3" borderId="351" xfId="0" applyNumberFormat="1" applyFont="1" applyFill="1" applyBorder="1" applyAlignment="1">
      <alignment horizontal="right" wrapText="1"/>
    </xf>
    <xf numFmtId="1" fontId="3" fillId="3" borderId="351" xfId="0" applyNumberFormat="1" applyFont="1" applyFill="1" applyBorder="1" applyAlignment="1">
      <alignment horizontal="right"/>
    </xf>
    <xf numFmtId="1" fontId="3" fillId="6" borderId="373" xfId="0" applyNumberFormat="1" applyFont="1" applyFill="1" applyBorder="1"/>
    <xf numFmtId="1" fontId="3" fillId="6" borderId="358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7" borderId="375" xfId="0" applyNumberFormat="1" applyFont="1" applyFill="1" applyBorder="1"/>
    <xf numFmtId="1" fontId="3" fillId="7" borderId="356" xfId="0" applyNumberFormat="1" applyFont="1" applyFill="1" applyBorder="1"/>
    <xf numFmtId="1" fontId="3" fillId="8" borderId="350" xfId="0" applyNumberFormat="1" applyFont="1" applyFill="1" applyBorder="1" applyProtection="1"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6" borderId="353" xfId="0" applyNumberFormat="1" applyFont="1" applyFill="1" applyBorder="1" applyAlignment="1">
      <alignment wrapText="1"/>
    </xf>
    <xf numFmtId="1" fontId="3" fillId="6" borderId="373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>
      <alignment horizontal="right" vertical="center" wrapText="1"/>
    </xf>
    <xf numFmtId="1" fontId="3" fillId="7" borderId="354" xfId="0" applyNumberFormat="1" applyFont="1" applyFill="1" applyBorder="1" applyAlignment="1">
      <alignment wrapText="1"/>
    </xf>
    <xf numFmtId="1" fontId="3" fillId="7" borderId="373" xfId="0" applyNumberFormat="1" applyFont="1" applyFill="1" applyBorder="1" applyAlignment="1">
      <alignment wrapText="1"/>
    </xf>
    <xf numFmtId="1" fontId="3" fillId="7" borderId="369" xfId="0" applyNumberFormat="1" applyFont="1" applyFill="1" applyBorder="1" applyAlignment="1">
      <alignment wrapText="1"/>
    </xf>
    <xf numFmtId="1" fontId="3" fillId="6" borderId="36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0" borderId="373" xfId="0" applyNumberFormat="1" applyFont="1" applyBorder="1" applyAlignment="1">
      <alignment horizontal="right"/>
    </xf>
    <xf numFmtId="0" fontId="3" fillId="0" borderId="351" xfId="0" applyFont="1" applyBorder="1" applyAlignment="1">
      <alignment horizontal="right"/>
    </xf>
    <xf numFmtId="1" fontId="3" fillId="5" borderId="351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0" borderId="374" xfId="0" applyNumberFormat="1" applyFont="1" applyBorder="1"/>
    <xf numFmtId="1" fontId="3" fillId="0" borderId="377" xfId="0" applyNumberFormat="1" applyFont="1" applyBorder="1"/>
    <xf numFmtId="1" fontId="3" fillId="7" borderId="375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34" borderId="321" xfId="0" applyNumberFormat="1" applyFont="1" applyFill="1" applyBorder="1" applyAlignment="1" applyProtection="1">
      <alignment horizontal="right"/>
      <protection locked="0"/>
    </xf>
    <xf numFmtId="1" fontId="3" fillId="34" borderId="321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horizontal="right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59" borderId="351" xfId="6" applyNumberFormat="1" applyFont="1" applyFill="1" applyBorder="1" applyAlignment="1">
      <alignment horizontal="right"/>
    </xf>
    <xf numFmtId="1" fontId="2" fillId="5" borderId="398" xfId="6" applyNumberFormat="1" applyFont="1" applyFill="1" applyBorder="1" applyProtection="1">
      <protection hidden="1"/>
    </xf>
    <xf numFmtId="1" fontId="6" fillId="0" borderId="398" xfId="6" applyNumberFormat="1" applyFont="1" applyBorder="1" applyProtection="1">
      <protection hidden="1"/>
    </xf>
    <xf numFmtId="1" fontId="2" fillId="0" borderId="398" xfId="6" applyNumberFormat="1" applyFont="1" applyBorder="1" applyProtection="1">
      <protection hidden="1"/>
    </xf>
    <xf numFmtId="1" fontId="3" fillId="4" borderId="351" xfId="6" applyNumberFormat="1" applyFont="1" applyFill="1" applyBorder="1" applyProtection="1">
      <protection locked="0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0" borderId="358" xfId="6" applyNumberFormat="1" applyFont="1" applyBorder="1" applyAlignment="1">
      <alignment wrapText="1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Protection="1">
      <protection locked="0"/>
    </xf>
    <xf numFmtId="1" fontId="3" fillId="4" borderId="376" xfId="6" applyNumberFormat="1" applyFont="1" applyFill="1" applyBorder="1" applyProtection="1">
      <protection locked="0"/>
    </xf>
    <xf numFmtId="1" fontId="3" fillId="4" borderId="369" xfId="6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7" borderId="407" xfId="0" applyNumberFormat="1" applyFont="1" applyFill="1" applyBorder="1"/>
    <xf numFmtId="1" fontId="3" fillId="0" borderId="406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7" borderId="409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0" fontId="3" fillId="0" borderId="406" xfId="0" applyFont="1" applyBorder="1"/>
    <xf numFmtId="1" fontId="3" fillId="0" borderId="402" xfId="0" applyNumberFormat="1" applyFont="1" applyBorder="1"/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vertical="center" wrapText="1"/>
    </xf>
    <xf numFmtId="1" fontId="3" fillId="7" borderId="416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351" xfId="0" applyNumberFormat="1" applyFont="1" applyBorder="1" applyAlignment="1">
      <alignment horizontal="right"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7" borderId="376" xfId="14" applyNumberFormat="1" applyFont="1" applyFill="1" applyBorder="1"/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lef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right" vertical="center"/>
    </xf>
    <xf numFmtId="1" fontId="3" fillId="4" borderId="369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4" borderId="356" xfId="14" applyNumberFormat="1" applyFont="1" applyFill="1" applyBorder="1" applyProtection="1">
      <protection locked="0"/>
    </xf>
    <xf numFmtId="1" fontId="3" fillId="4" borderId="373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vertical="center" wrapText="1"/>
    </xf>
    <xf numFmtId="1" fontId="3" fillId="0" borderId="351" xfId="14" applyNumberFormat="1" applyFont="1" applyBorder="1" applyAlignment="1">
      <alignment horizontal="right"/>
    </xf>
    <xf numFmtId="1" fontId="3" fillId="4" borderId="351" xfId="14" applyNumberFormat="1" applyFont="1" applyFill="1" applyBorder="1" applyProtection="1">
      <protection locked="0"/>
    </xf>
    <xf numFmtId="1" fontId="3" fillId="4" borderId="377" xfId="14" applyNumberFormat="1" applyFont="1" applyFill="1" applyBorder="1" applyProtection="1">
      <protection locked="0"/>
    </xf>
    <xf numFmtId="1" fontId="3" fillId="0" borderId="415" xfId="0" applyNumberFormat="1" applyFont="1" applyBorder="1"/>
    <xf numFmtId="1" fontId="3" fillId="0" borderId="411" xfId="0" applyNumberFormat="1" applyFont="1" applyBorder="1" applyAlignment="1">
      <alignment horizontal="right"/>
    </xf>
    <xf numFmtId="1" fontId="3" fillId="4" borderId="416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395" xfId="0" applyNumberFormat="1" applyFont="1" applyBorder="1"/>
    <xf numFmtId="1" fontId="3" fillId="0" borderId="424" xfId="0" applyNumberFormat="1" applyFont="1" applyBorder="1"/>
    <xf numFmtId="1" fontId="3" fillId="4" borderId="421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vertical="center"/>
    </xf>
    <xf numFmtId="1" fontId="3" fillId="4" borderId="410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2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/>
    <xf numFmtId="1" fontId="3" fillId="0" borderId="424" xfId="0" applyNumberFormat="1" applyFont="1" applyBorder="1" applyAlignment="1">
      <alignment vertical="center" wrapText="1"/>
    </xf>
    <xf numFmtId="1" fontId="3" fillId="3" borderId="411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wrapText="1"/>
    </xf>
    <xf numFmtId="1" fontId="3" fillId="3" borderId="404" xfId="0" applyNumberFormat="1" applyFont="1" applyFill="1" applyBorder="1" applyAlignment="1">
      <alignment vertical="center" wrapText="1"/>
    </xf>
    <xf numFmtId="1" fontId="3" fillId="3" borderId="410" xfId="0" applyNumberFormat="1" applyFont="1" applyFill="1" applyBorder="1" applyAlignment="1">
      <alignment vertical="center" wrapText="1"/>
    </xf>
    <xf numFmtId="1" fontId="3" fillId="5" borderId="369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5" borderId="373" xfId="0" applyNumberFormat="1" applyFont="1" applyFill="1" applyBorder="1" applyAlignment="1">
      <alignment horizontal="right"/>
    </xf>
    <xf numFmtId="1" fontId="3" fillId="5" borderId="406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5" borderId="351" xfId="0" applyNumberFormat="1" applyFont="1" applyFill="1" applyBorder="1" applyAlignment="1">
      <alignment vertical="center" wrapText="1"/>
    </xf>
    <xf numFmtId="1" fontId="3" fillId="0" borderId="40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6" borderId="408" xfId="0" applyNumberFormat="1" applyFont="1" applyFill="1" applyBorder="1"/>
    <xf numFmtId="1" fontId="3" fillId="6" borderId="420" xfId="0" applyNumberFormat="1" applyFont="1" applyFill="1" applyBorder="1"/>
    <xf numFmtId="1" fontId="3" fillId="5" borderId="376" xfId="0" applyNumberFormat="1" applyFont="1" applyFill="1" applyBorder="1" applyAlignment="1">
      <alignment horizontal="left" vertical="center" wrapText="1"/>
    </xf>
    <xf numFmtId="1" fontId="3" fillId="0" borderId="406" xfId="0" applyNumberFormat="1" applyFont="1" applyBorder="1" applyAlignment="1">
      <alignment wrapText="1"/>
    </xf>
    <xf numFmtId="1" fontId="3" fillId="8" borderId="416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5" borderId="402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left"/>
    </xf>
    <xf numFmtId="1" fontId="3" fillId="0" borderId="421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5" borderId="415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1" xfId="0" applyNumberFormat="1" applyFont="1" applyFill="1" applyBorder="1" applyAlignment="1">
      <alignment horizontal="left"/>
    </xf>
    <xf numFmtId="1" fontId="3" fillId="3" borderId="402" xfId="0" applyNumberFormat="1" applyFont="1" applyFill="1" applyBorder="1"/>
    <xf numFmtId="1" fontId="3" fillId="3" borderId="406" xfId="0" applyNumberFormat="1" applyFont="1" applyFill="1" applyBorder="1"/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/>
    <xf numFmtId="1" fontId="3" fillId="0" borderId="377" xfId="0" applyNumberFormat="1" applyFont="1" applyBorder="1" applyAlignment="1">
      <alignment vertical="center" wrapText="1"/>
    </xf>
    <xf numFmtId="1" fontId="3" fillId="3" borderId="411" xfId="0" applyNumberFormat="1" applyFont="1" applyFill="1" applyBorder="1"/>
    <xf numFmtId="1" fontId="3" fillId="3" borderId="424" xfId="0" applyNumberFormat="1" applyFont="1" applyFill="1" applyBorder="1"/>
    <xf numFmtId="0" fontId="3" fillId="0" borderId="402" xfId="0" applyFont="1" applyBorder="1"/>
    <xf numFmtId="1" fontId="3" fillId="0" borderId="416" xfId="0" applyNumberFormat="1" applyFont="1" applyBorder="1" applyAlignment="1">
      <alignment wrapText="1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vertical="center" wrapText="1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0" borderId="358" xfId="0" quotePrefix="1" applyNumberFormat="1" applyFont="1" applyBorder="1"/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7" borderId="411" xfId="0" applyNumberFormat="1" applyFont="1" applyFill="1" applyBorder="1"/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425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left" vertical="center" wrapText="1"/>
    </xf>
    <xf numFmtId="1" fontId="3" fillId="4" borderId="426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3" borderId="396" xfId="0" applyNumberFormat="1" applyFont="1" applyFill="1" applyBorder="1"/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407" xfId="0" applyNumberFormat="1" applyFont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7" borderId="388" xfId="0" applyNumberFormat="1" applyFont="1" applyFill="1" applyBorder="1"/>
    <xf numFmtId="1" fontId="3" fillId="6" borderId="418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left" vertical="center"/>
    </xf>
    <xf numFmtId="1" fontId="3" fillId="7" borderId="421" xfId="0" applyNumberFormat="1" applyFont="1" applyFill="1" applyBorder="1"/>
    <xf numFmtId="1" fontId="3" fillId="7" borderId="408" xfId="0" applyNumberFormat="1" applyFont="1" applyFill="1" applyBorder="1"/>
    <xf numFmtId="1" fontId="3" fillId="7" borderId="422" xfId="0" applyNumberFormat="1" applyFont="1" applyFill="1" applyBorder="1"/>
    <xf numFmtId="1" fontId="3" fillId="8" borderId="409" xfId="0" applyNumberFormat="1" applyFont="1" applyFill="1" applyBorder="1" applyProtection="1">
      <protection locked="0"/>
    </xf>
    <xf numFmtId="1" fontId="3" fillId="6" borderId="405" xfId="0" applyNumberFormat="1" applyFont="1" applyFill="1" applyBorder="1"/>
    <xf numFmtId="1" fontId="3" fillId="7" borderId="386" xfId="0" applyNumberFormat="1" applyFont="1" applyFill="1" applyBorder="1"/>
    <xf numFmtId="1" fontId="3" fillId="6" borderId="407" xfId="0" applyNumberFormat="1" applyFont="1" applyFill="1" applyBorder="1"/>
    <xf numFmtId="1" fontId="3" fillId="7" borderId="404" xfId="0" applyNumberFormat="1" applyFont="1" applyFill="1" applyBorder="1"/>
    <xf numFmtId="1" fontId="3" fillId="7" borderId="42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7" borderId="410" xfId="0" applyNumberFormat="1" applyFont="1" applyFill="1" applyBorder="1"/>
    <xf numFmtId="1" fontId="3" fillId="7" borderId="405" xfId="0" applyNumberFormat="1" applyFont="1" applyFill="1" applyBorder="1"/>
    <xf numFmtId="1" fontId="3" fillId="7" borderId="423" xfId="0" applyNumberFormat="1" applyFont="1" applyFill="1" applyBorder="1"/>
    <xf numFmtId="1" fontId="3" fillId="7" borderId="417" xfId="0" applyNumberFormat="1" applyFont="1" applyFill="1" applyBorder="1"/>
    <xf numFmtId="1" fontId="3" fillId="7" borderId="416" xfId="0" applyNumberFormat="1" applyFont="1" applyFill="1" applyBorder="1"/>
    <xf numFmtId="1" fontId="3" fillId="7" borderId="418" xfId="0" applyNumberFormat="1" applyFont="1" applyFill="1" applyBorder="1"/>
    <xf numFmtId="1" fontId="3" fillId="0" borderId="402" xfId="0" applyNumberFormat="1" applyFont="1" applyBorder="1" applyAlignment="1">
      <alignment horizontal="left" wrapText="1"/>
    </xf>
    <xf numFmtId="1" fontId="3" fillId="3" borderId="358" xfId="0" applyNumberFormat="1" applyFont="1" applyFill="1" applyBorder="1" applyAlignment="1">
      <alignment horizontal="left" vertical="top" wrapText="1"/>
    </xf>
    <xf numFmtId="1" fontId="3" fillId="4" borderId="38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wrapText="1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5" borderId="351" xfId="0" applyNumberFormat="1" applyFont="1" applyFill="1" applyBorder="1" applyAlignment="1">
      <alignment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3" borderId="354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0" borderId="412" xfId="0" applyNumberFormat="1" applyFont="1" applyBorder="1"/>
    <xf numFmtId="1" fontId="3" fillId="0" borderId="411" xfId="0" applyNumberFormat="1" applyFont="1" applyBorder="1"/>
    <xf numFmtId="1" fontId="3" fillId="3" borderId="402" xfId="0" applyNumberFormat="1" applyFont="1" applyFill="1" applyBorder="1" applyAlignment="1">
      <alignment vertical="center" wrapText="1"/>
    </xf>
    <xf numFmtId="1" fontId="3" fillId="0" borderId="411" xfId="0" applyNumberFormat="1" applyFont="1" applyBorder="1" applyAlignment="1">
      <alignment wrapText="1"/>
    </xf>
    <xf numFmtId="1" fontId="3" fillId="7" borderId="415" xfId="0" applyNumberFormat="1" applyFont="1" applyFill="1" applyBorder="1"/>
    <xf numFmtId="1" fontId="3" fillId="0" borderId="406" xfId="0" applyNumberFormat="1" applyFont="1" applyBorder="1" applyAlignment="1">
      <alignment vertical="center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0" borderId="421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5" borderId="406" xfId="0" applyNumberFormat="1" applyFont="1" applyFill="1" applyBorder="1"/>
    <xf numFmtId="1" fontId="3" fillId="0" borderId="405" xfId="0" applyNumberFormat="1" applyFont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408" xfId="0" applyNumberFormat="1" applyFont="1" applyBorder="1"/>
    <xf numFmtId="1" fontId="3" fillId="0" borderId="405" xfId="0" applyNumberFormat="1" applyFont="1" applyBorder="1"/>
    <xf numFmtId="1" fontId="3" fillId="0" borderId="421" xfId="0" applyNumberFormat="1" applyFont="1" applyBorder="1"/>
    <xf numFmtId="1" fontId="3" fillId="6" borderId="403" xfId="0" applyNumberFormat="1" applyFont="1" applyFill="1" applyBorder="1"/>
    <xf numFmtId="1" fontId="3" fillId="6" borderId="380" xfId="0" applyNumberFormat="1" applyFont="1" applyFill="1" applyBorder="1"/>
    <xf numFmtId="1" fontId="3" fillId="6" borderId="411" xfId="0" applyNumberFormat="1" applyFont="1" applyFill="1" applyBorder="1"/>
    <xf numFmtId="1" fontId="3" fillId="0" borderId="413" xfId="0" applyNumberFormat="1" applyFont="1" applyBorder="1" applyAlignment="1">
      <alignment wrapText="1"/>
    </xf>
    <xf numFmtId="0" fontId="3" fillId="0" borderId="377" xfId="0" applyFont="1" applyBorder="1"/>
    <xf numFmtId="1" fontId="3" fillId="6" borderId="409" xfId="0" applyNumberFormat="1" applyFont="1" applyFill="1" applyBorder="1"/>
    <xf numFmtId="1" fontId="3" fillId="6" borderId="421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9" borderId="351" xfId="24" applyNumberFormat="1" applyFont="1" applyBorder="1" applyProtection="1">
      <protection locked="0"/>
    </xf>
    <xf numFmtId="1" fontId="3" fillId="9" borderId="353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0" fontId="3" fillId="0" borderId="406" xfId="0" applyFont="1" applyBorder="1" applyAlignment="1">
      <alignment horizontal="left" vertical="center" wrapText="1"/>
    </xf>
    <xf numFmtId="0" fontId="3" fillId="0" borderId="351" xfId="0" applyFont="1" applyBorder="1" applyAlignment="1">
      <alignment vertical="center"/>
    </xf>
    <xf numFmtId="1" fontId="3" fillId="9" borderId="350" xfId="11" applyNumberFormat="1" applyFont="1" applyBorder="1" applyProtection="1">
      <protection locked="0"/>
    </xf>
    <xf numFmtId="1" fontId="3" fillId="9" borderId="351" xfId="11" applyNumberFormat="1" applyFont="1" applyBorder="1" applyProtection="1">
      <protection locked="0"/>
    </xf>
    <xf numFmtId="1" fontId="3" fillId="0" borderId="424" xfId="0" applyNumberFormat="1" applyFont="1" applyBorder="1" applyAlignment="1">
      <alignment vertical="center"/>
    </xf>
    <xf numFmtId="1" fontId="3" fillId="6" borderId="351" xfId="24" applyNumberFormat="1" applyFont="1" applyFill="1" applyBorder="1" applyProtection="1"/>
    <xf numFmtId="1" fontId="3" fillId="0" borderId="410" xfId="0" applyNumberFormat="1" applyFont="1" applyBorder="1"/>
    <xf numFmtId="1" fontId="3" fillId="0" borderId="375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73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wrapText="1"/>
    </xf>
    <xf numFmtId="1" fontId="3" fillId="0" borderId="404" xfId="0" applyNumberFormat="1" applyFont="1" applyBorder="1"/>
    <xf numFmtId="1" fontId="3" fillId="0" borderId="356" xfId="0" applyNumberFormat="1" applyFont="1" applyBorder="1"/>
    <xf numFmtId="1" fontId="3" fillId="0" borderId="355" xfId="0" applyNumberFormat="1" applyFont="1" applyBorder="1"/>
    <xf numFmtId="1" fontId="3" fillId="36" borderId="376" xfId="0" applyNumberFormat="1" applyFont="1" applyFill="1" applyBorder="1" applyProtection="1">
      <protection locked="0"/>
    </xf>
    <xf numFmtId="1" fontId="3" fillId="36" borderId="351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6" borderId="413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6" xfId="0" applyNumberFormat="1" applyFont="1" applyFill="1" applyBorder="1"/>
    <xf numFmtId="0" fontId="3" fillId="0" borderId="358" xfId="0" applyFont="1" applyBorder="1" applyAlignment="1">
      <alignment horizontal="left" vertical="center" wrapText="1"/>
    </xf>
    <xf numFmtId="1" fontId="3" fillId="8" borderId="369" xfId="0" applyNumberFormat="1" applyFont="1" applyFill="1" applyBorder="1" applyProtection="1"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7" borderId="351" xfId="0" applyNumberFormat="1" applyFont="1" applyFill="1" applyBorder="1" applyAlignment="1">
      <alignment vertical="center"/>
    </xf>
    <xf numFmtId="1" fontId="3" fillId="7" borderId="350" xfId="0" applyNumberFormat="1" applyFont="1" applyFill="1" applyBorder="1" applyAlignment="1">
      <alignment vertical="center"/>
    </xf>
    <xf numFmtId="1" fontId="3" fillId="0" borderId="411" xfId="0" applyNumberFormat="1" applyFont="1" applyBorder="1" applyAlignment="1">
      <alignment vertical="center"/>
    </xf>
    <xf numFmtId="1" fontId="3" fillId="3" borderId="351" xfId="23" applyNumberFormat="1" applyFont="1" applyFill="1" applyBorder="1" applyAlignment="1">
      <alignment horizontal="right" vertical="center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6" borderId="351" xfId="23" applyNumberFormat="1" applyFont="1" applyFill="1" applyBorder="1" applyAlignment="1">
      <alignment horizontal="right" vertical="center"/>
    </xf>
    <xf numFmtId="0" fontId="3" fillId="6" borderId="351" xfId="0" applyFont="1" applyFill="1" applyBorder="1" applyAlignment="1">
      <alignment vertical="center"/>
    </xf>
    <xf numFmtId="0" fontId="3" fillId="0" borderId="402" xfId="0" applyFont="1" applyBorder="1" applyAlignment="1">
      <alignment wrapText="1"/>
    </xf>
    <xf numFmtId="0" fontId="3" fillId="44" borderId="352" xfId="0" applyFont="1" applyFill="1" applyBorder="1" applyProtection="1">
      <protection locked="0"/>
    </xf>
    <xf numFmtId="1" fontId="3" fillId="5" borderId="411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right" vertical="center" wrapText="1"/>
    </xf>
    <xf numFmtId="0" fontId="3" fillId="0" borderId="406" xfId="0" applyFont="1" applyBorder="1" applyAlignment="1">
      <alignment horizontal="left" wrapText="1"/>
    </xf>
    <xf numFmtId="0" fontId="3" fillId="0" borderId="406" xfId="0" applyFont="1" applyBorder="1" applyAlignment="1">
      <alignment horizontal="right"/>
    </xf>
    <xf numFmtId="1" fontId="3" fillId="3" borderId="406" xfId="0" applyNumberFormat="1" applyFont="1" applyFill="1" applyBorder="1" applyAlignment="1">
      <alignment vertical="center" wrapText="1"/>
    </xf>
    <xf numFmtId="0" fontId="3" fillId="44" borderId="411" xfId="0" applyFont="1" applyFill="1" applyBorder="1" applyProtection="1">
      <protection locked="0"/>
    </xf>
    <xf numFmtId="0" fontId="3" fillId="0" borderId="351" xfId="0" applyFont="1" applyBorder="1" applyAlignment="1">
      <alignment vertical="center" wrapText="1"/>
    </xf>
    <xf numFmtId="0" fontId="28" fillId="0" borderId="435" xfId="0" applyFont="1" applyBorder="1" applyAlignment="1">
      <alignment horizontal="left" vertical="center"/>
    </xf>
    <xf numFmtId="0" fontId="28" fillId="4" borderId="449" xfId="0" applyFont="1" applyFill="1" applyBorder="1" applyAlignment="1" applyProtection="1">
      <alignment horizontal="center"/>
      <protection locked="0"/>
    </xf>
    <xf numFmtId="0" fontId="17" fillId="40" borderId="450" xfId="35" applyFont="1" applyFill="1" applyBorder="1" applyAlignment="1" applyProtection="1">
      <alignment horizontal="center"/>
      <protection locked="0"/>
    </xf>
    <xf numFmtId="0" fontId="17" fillId="40" borderId="451" xfId="35" applyFont="1" applyFill="1" applyBorder="1" applyAlignment="1" applyProtection="1">
      <alignment horizontal="center"/>
      <protection locked="0"/>
    </xf>
    <xf numFmtId="0" fontId="17" fillId="40" borderId="441" xfId="35" applyFont="1" applyFill="1" applyBorder="1" applyAlignment="1" applyProtection="1">
      <alignment horizontal="center"/>
      <protection locked="0"/>
    </xf>
    <xf numFmtId="0" fontId="5" fillId="3" borderId="447" xfId="0" applyFont="1" applyFill="1" applyBorder="1"/>
    <xf numFmtId="0" fontId="28" fillId="0" borderId="436" xfId="0" applyFont="1" applyBorder="1" applyAlignment="1">
      <alignment horizontal="left" vertical="center"/>
    </xf>
    <xf numFmtId="0" fontId="28" fillId="4" borderId="449" xfId="37" applyFont="1" applyFill="1" applyBorder="1" applyAlignment="1">
      <alignment horizontal="center"/>
      <protection locked="0"/>
    </xf>
    <xf numFmtId="0" fontId="28" fillId="0" borderId="452" xfId="0" applyFont="1" applyBorder="1" applyAlignment="1">
      <alignment horizontal="left" vertical="center"/>
    </xf>
    <xf numFmtId="0" fontId="28" fillId="0" borderId="452" xfId="37" applyFont="1" applyFill="1" applyBorder="1" applyAlignment="1">
      <alignment horizontal="center"/>
      <protection locked="0"/>
    </xf>
    <xf numFmtId="0" fontId="17" fillId="0" borderId="452" xfId="35" applyFont="1" applyBorder="1" applyAlignment="1" applyProtection="1">
      <alignment horizontal="center"/>
      <protection locked="0"/>
    </xf>
    <xf numFmtId="0" fontId="28" fillId="4" borderId="453" xfId="37" applyFont="1" applyFill="1" applyBorder="1" applyAlignment="1">
      <alignment horizontal="center"/>
      <protection locked="0"/>
    </xf>
    <xf numFmtId="0" fontId="17" fillId="40" borderId="454" xfId="0" applyFont="1" applyFill="1" applyBorder="1" applyAlignment="1" applyProtection="1">
      <alignment horizontal="center"/>
      <protection locked="0"/>
    </xf>
    <xf numFmtId="0" fontId="15" fillId="0" borderId="449" xfId="0" applyFont="1" applyBorder="1" applyAlignment="1">
      <alignment horizontal="center"/>
    </xf>
    <xf numFmtId="0" fontId="28" fillId="3" borderId="435" xfId="0" applyFont="1" applyFill="1" applyBorder="1" applyAlignment="1">
      <alignment horizontal="left" vertical="center"/>
    </xf>
    <xf numFmtId="0" fontId="28" fillId="3" borderId="435" xfId="0" applyFont="1" applyFill="1" applyBorder="1" applyAlignment="1">
      <alignment horizontal="centerContinuous" vertical="center"/>
    </xf>
    <xf numFmtId="0" fontId="28" fillId="0" borderId="449" xfId="0" applyFont="1" applyBorder="1" applyAlignment="1">
      <alignment wrapText="1"/>
    </xf>
    <xf numFmtId="0" fontId="26" fillId="4" borderId="449" xfId="0" applyFont="1" applyFill="1" applyBorder="1" applyAlignment="1" applyProtection="1">
      <alignment horizontal="center"/>
      <protection locked="0"/>
    </xf>
    <xf numFmtId="0" fontId="28" fillId="0" borderId="453" xfId="0" applyFont="1" applyBorder="1"/>
    <xf numFmtId="0" fontId="26" fillId="3" borderId="435" xfId="0" applyFont="1" applyFill="1" applyBorder="1"/>
    <xf numFmtId="1" fontId="3" fillId="0" borderId="453" xfId="0" applyNumberFormat="1" applyFont="1" applyBorder="1" applyAlignment="1">
      <alignment horizontal="center" vertical="center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8" borderId="458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3" borderId="453" xfId="0" applyNumberFormat="1" applyFont="1" applyFill="1" applyBorder="1"/>
    <xf numFmtId="1" fontId="3" fillId="7" borderId="410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458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11" borderId="408" xfId="0" applyNumberFormat="1" applyFont="1" applyFill="1" applyBorder="1" applyAlignment="1">
      <alignment horizontal="right"/>
    </xf>
    <xf numFmtId="1" fontId="3" fillId="0" borderId="453" xfId="0" applyNumberFormat="1" applyFont="1" applyBorder="1" applyAlignment="1">
      <alignment horizontal="left" vertical="center" wrapText="1"/>
    </xf>
    <xf numFmtId="1" fontId="3" fillId="7" borderId="460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0" borderId="454" xfId="0" applyNumberFormat="1" applyFont="1" applyBorder="1"/>
    <xf numFmtId="1" fontId="3" fillId="0" borderId="450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2" borderId="420" xfId="1" applyNumberFormat="1" applyFont="1" applyBorder="1" applyAlignment="1" applyProtection="1">
      <alignment horizontal="right"/>
      <protection locked="0"/>
    </xf>
    <xf numFmtId="1" fontId="3" fillId="2" borderId="418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0" borderId="453" xfId="0" applyNumberFormat="1" applyFont="1" applyBorder="1"/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3" fillId="19" borderId="409" xfId="0" applyNumberFormat="1" applyFont="1" applyFill="1" applyBorder="1" applyAlignment="1">
      <alignment horizontal="right"/>
    </xf>
    <xf numFmtId="1" fontId="3" fillId="2" borderId="421" xfId="1" applyNumberFormat="1" applyFont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28" borderId="467" xfId="0" applyNumberFormat="1" applyFont="1" applyFill="1" applyBorder="1" applyAlignment="1">
      <alignment horizontal="right"/>
    </xf>
    <xf numFmtId="1" fontId="3" fillId="28" borderId="411" xfId="0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509" xfId="0" applyNumberFormat="1" applyFont="1" applyBorder="1"/>
    <xf numFmtId="1" fontId="3" fillId="0" borderId="510" xfId="0" applyNumberFormat="1" applyFont="1" applyBorder="1"/>
    <xf numFmtId="1" fontId="3" fillId="0" borderId="448" xfId="0" applyNumberFormat="1" applyFont="1" applyBorder="1"/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28" borderId="518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0" fontId="3" fillId="0" borderId="453" xfId="0" applyFont="1" applyBorder="1"/>
    <xf numFmtId="1" fontId="3" fillId="6" borderId="460" xfId="0" applyNumberFormat="1" applyFont="1" applyFill="1" applyBorder="1" applyAlignment="1">
      <alignment horizontal="right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8" borderId="460" xfId="0" applyNumberFormat="1" applyFont="1" applyFill="1" applyBorder="1" applyAlignment="1">
      <alignment horizontal="right"/>
    </xf>
    <xf numFmtId="1" fontId="3" fillId="0" borderId="520" xfId="0" applyNumberFormat="1" applyFont="1" applyBorder="1" applyAlignment="1">
      <alignment horizontal="center" vertical="center"/>
    </xf>
    <xf numFmtId="1" fontId="3" fillId="3" borderId="416" xfId="1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3" borderId="408" xfId="1" applyNumberFormat="1" applyFont="1" applyFill="1" applyBorder="1" applyAlignment="1">
      <alignment horizontal="right"/>
    </xf>
    <xf numFmtId="1" fontId="3" fillId="8" borderId="460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3" borderId="458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436" xfId="39" applyNumberFormat="1" applyFont="1" applyBorder="1" applyAlignment="1" applyProtection="1">
      <alignment horizontal="center" vertical="center" wrapText="1"/>
      <protection hidden="1"/>
    </xf>
    <xf numFmtId="1" fontId="3" fillId="0" borderId="520" xfId="39" applyNumberFormat="1" applyFont="1" applyBorder="1" applyAlignment="1" applyProtection="1">
      <alignment horizontal="center" vertical="center" wrapText="1"/>
    </xf>
    <xf numFmtId="1" fontId="3" fillId="0" borderId="448" xfId="39" applyNumberFormat="1" applyFont="1" applyBorder="1" applyAlignment="1" applyProtection="1">
      <alignment horizontal="center" vertical="center" wrapText="1"/>
    </xf>
    <xf numFmtId="1" fontId="3" fillId="0" borderId="520" xfId="39" applyNumberFormat="1" applyFont="1" applyBorder="1" applyAlignment="1" applyProtection="1">
      <alignment horizontal="center" vertical="center" wrapText="1"/>
      <protection hidden="1"/>
    </xf>
    <xf numFmtId="1" fontId="3" fillId="0" borderId="521" xfId="39" applyNumberFormat="1" applyFont="1" applyBorder="1" applyAlignment="1" applyProtection="1">
      <alignment horizontal="center" vertical="center" wrapText="1"/>
      <protection hidden="1"/>
    </xf>
    <xf numFmtId="1" fontId="3" fillId="0" borderId="508" xfId="39" applyNumberFormat="1" applyFont="1" applyBorder="1" applyAlignment="1" applyProtection="1"/>
    <xf numFmtId="1" fontId="3" fillId="4" borderId="508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522" xfId="37" applyNumberFormat="1" applyFont="1" applyFill="1" applyBorder="1">
      <protection locked="0"/>
    </xf>
    <xf numFmtId="1" fontId="3" fillId="4" borderId="523" xfId="37" applyNumberFormat="1" applyFont="1" applyFill="1" applyBorder="1">
      <protection locked="0"/>
    </xf>
    <xf numFmtId="1" fontId="3" fillId="0" borderId="402" xfId="39" applyNumberFormat="1" applyFont="1" applyBorder="1" applyAlignment="1" applyProtection="1"/>
    <xf numFmtId="1" fontId="3" fillId="0" borderId="402" xfId="39" applyNumberFormat="1" applyFont="1" applyBorder="1" applyAlignment="1" applyProtection="1">
      <alignment horizontal="right"/>
    </xf>
    <xf numFmtId="1" fontId="3" fillId="4" borderId="412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0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421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0" borderId="453" xfId="39" applyNumberFormat="1" applyFont="1" applyBorder="1" applyAlignment="1" applyProtection="1">
      <alignment horizontal="center"/>
    </xf>
    <xf numFmtId="1" fontId="3" fillId="0" borderId="453" xfId="39" applyNumberFormat="1" applyFont="1" applyBorder="1" applyAlignment="1" applyProtection="1">
      <alignment horizontal="right"/>
    </xf>
    <xf numFmtId="1" fontId="3" fillId="0" borderId="386" xfId="39" applyNumberFormat="1" applyFont="1" applyBorder="1" applyAlignment="1" applyProtection="1">
      <alignment horizontal="right"/>
    </xf>
    <xf numFmtId="1" fontId="3" fillId="0" borderId="504" xfId="39" applyNumberFormat="1" applyFont="1" applyBorder="1" applyAlignment="1" applyProtection="1">
      <alignment horizontal="right"/>
    </xf>
    <xf numFmtId="1" fontId="3" fillId="0" borderId="524" xfId="39" applyNumberFormat="1" applyFont="1" applyBorder="1" applyAlignment="1" applyProtection="1">
      <alignment horizontal="right"/>
    </xf>
    <xf numFmtId="1" fontId="3" fillId="0" borderId="435" xfId="39" applyNumberFormat="1" applyFont="1" applyBorder="1" applyAlignment="1" applyProtection="1"/>
    <xf numFmtId="1" fontId="3" fillId="4" borderId="525" xfId="37" applyNumberFormat="1" applyFont="1" applyFill="1" applyBorder="1">
      <protection locked="0"/>
    </xf>
    <xf numFmtId="1" fontId="4" fillId="0" borderId="435" xfId="39" applyNumberFormat="1" applyFont="1" applyBorder="1" applyAlignment="1" applyProtection="1"/>
    <xf numFmtId="1" fontId="3" fillId="0" borderId="526" xfId="39" applyNumberFormat="1" applyFont="1" applyBorder="1" applyAlignment="1" applyProtection="1">
      <alignment horizontal="center" vertical="center" wrapText="1"/>
      <protection hidden="1"/>
    </xf>
    <xf numFmtId="1" fontId="3" fillId="4" borderId="412" xfId="40" applyNumberFormat="1" applyFont="1" applyFill="1" applyBorder="1">
      <protection locked="0"/>
    </xf>
    <xf numFmtId="1" fontId="3" fillId="4" borderId="458" xfId="40" applyNumberFormat="1" applyFont="1" applyFill="1" applyBorder="1">
      <protection locked="0"/>
    </xf>
    <xf numFmtId="1" fontId="3" fillId="4" borderId="401" xfId="40" applyNumberFormat="1" applyFont="1" applyFill="1" applyBorder="1">
      <protection locked="0"/>
    </xf>
    <xf numFmtId="1" fontId="3" fillId="4" borderId="421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4" borderId="409" xfId="40" applyNumberFormat="1" applyFont="1" applyFill="1" applyBorder="1">
      <protection locked="0"/>
    </xf>
    <xf numFmtId="1" fontId="3" fillId="0" borderId="527" xfId="39" applyNumberFormat="1" applyFont="1" applyBorder="1" applyAlignment="1" applyProtection="1">
      <alignment horizontal="right"/>
    </xf>
    <xf numFmtId="1" fontId="3" fillId="0" borderId="527" xfId="0" applyNumberFormat="1" applyFont="1" applyBorder="1" applyAlignment="1">
      <alignment horizontal="center" vertical="center"/>
    </xf>
    <xf numFmtId="1" fontId="3" fillId="0" borderId="527" xfId="0" applyNumberFormat="1" applyFont="1" applyBorder="1"/>
    <xf numFmtId="1" fontId="3" fillId="0" borderId="52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29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0" borderId="534" xfId="0" applyNumberFormat="1" applyFont="1" applyBorder="1"/>
    <xf numFmtId="1" fontId="3" fillId="0" borderId="416" xfId="0" applyNumberFormat="1" applyFont="1" applyBorder="1"/>
    <xf numFmtId="1" fontId="3" fillId="0" borderId="535" xfId="0" applyNumberFormat="1" applyFont="1" applyBorder="1"/>
    <xf numFmtId="1" fontId="3" fillId="0" borderId="522" xfId="0" applyNumberFormat="1" applyFont="1" applyBorder="1"/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532" xfId="0" applyNumberFormat="1" applyFont="1" applyBorder="1"/>
    <xf numFmtId="1" fontId="3" fillId="0" borderId="508" xfId="0" applyNumberFormat="1" applyFont="1" applyBorder="1" applyAlignment="1">
      <alignment horizontal="left" vertical="center"/>
    </xf>
    <xf numFmtId="1" fontId="3" fillId="0" borderId="518" xfId="0" applyNumberFormat="1" applyFont="1" applyBorder="1"/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0" fillId="0" borderId="536" xfId="0" applyNumberFormat="1" applyBorder="1"/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right"/>
    </xf>
    <xf numFmtId="1" fontId="3" fillId="9" borderId="550" xfId="32" applyNumberFormat="1" applyFont="1" applyBorder="1" applyAlignment="1" applyProtection="1">
      <alignment horizontal="right"/>
      <protection locked="0"/>
    </xf>
    <xf numFmtId="1" fontId="3" fillId="9" borderId="551" xfId="32" applyNumberFormat="1" applyFont="1" applyBorder="1" applyAlignment="1" applyProtection="1">
      <alignment horizontal="right"/>
      <protection locked="0"/>
    </xf>
    <xf numFmtId="1" fontId="3" fillId="9" borderId="552" xfId="32" applyNumberFormat="1" applyFont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5" borderId="458" xfId="0" applyNumberFormat="1" applyFont="1" applyFill="1" applyBorder="1" applyAlignment="1">
      <alignment horizontal="right" wrapText="1"/>
    </xf>
    <xf numFmtId="1" fontId="2" fillId="0" borderId="555" xfId="0" applyNumberFormat="1" applyFont="1" applyBorder="1"/>
    <xf numFmtId="1" fontId="27" fillId="0" borderId="55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vertical="center" wrapText="1"/>
    </xf>
    <xf numFmtId="1" fontId="3" fillId="0" borderId="569" xfId="0" applyNumberFormat="1" applyFont="1" applyBorder="1" applyAlignment="1">
      <alignment vertical="center" wrapText="1"/>
    </xf>
    <xf numFmtId="1" fontId="3" fillId="0" borderId="570" xfId="0" applyNumberFormat="1" applyFont="1" applyBorder="1" applyAlignment="1">
      <alignment vertical="center" wrapText="1"/>
    </xf>
    <xf numFmtId="1" fontId="3" fillId="0" borderId="571" xfId="0" applyNumberFormat="1" applyFont="1" applyBorder="1"/>
    <xf numFmtId="1" fontId="3" fillId="0" borderId="445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572" xfId="0" applyNumberFormat="1" applyFont="1" applyBorder="1" applyAlignment="1">
      <alignment vertical="center" wrapText="1"/>
    </xf>
    <xf numFmtId="1" fontId="3" fillId="0" borderId="460" xfId="0" applyNumberFormat="1" applyFont="1" applyBorder="1" applyAlignment="1">
      <alignment vertical="center" wrapText="1"/>
    </xf>
    <xf numFmtId="1" fontId="3" fillId="0" borderId="457" xfId="0" applyNumberFormat="1" applyFont="1" applyBorder="1"/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/>
    <xf numFmtId="1" fontId="3" fillId="0" borderId="558" xfId="0" applyNumberFormat="1" applyFont="1" applyBorder="1"/>
    <xf numFmtId="1" fontId="3" fillId="0" borderId="554" xfId="0" applyNumberFormat="1" applyFont="1" applyBorder="1"/>
    <xf numFmtId="1" fontId="3" fillId="0" borderId="561" xfId="0" applyNumberFormat="1" applyFont="1" applyBorder="1"/>
    <xf numFmtId="1" fontId="3" fillId="0" borderId="576" xfId="0" applyNumberFormat="1" applyFont="1" applyBorder="1"/>
    <xf numFmtId="1" fontId="3" fillId="0" borderId="560" xfId="0" applyNumberFormat="1" applyFont="1" applyBorder="1"/>
    <xf numFmtId="1" fontId="3" fillId="0" borderId="445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right" wrapText="1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wrapText="1"/>
    </xf>
    <xf numFmtId="1" fontId="3" fillId="6" borderId="458" xfId="0" applyNumberFormat="1" applyFont="1" applyFill="1" applyBorder="1" applyAlignment="1">
      <alignment horizontal="right"/>
    </xf>
    <xf numFmtId="1" fontId="3" fillId="9" borderId="458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408" xfId="32" applyNumberFormat="1" applyFont="1" applyBorder="1" applyAlignment="1" applyProtection="1">
      <alignment horizontal="right"/>
      <protection locked="0"/>
    </xf>
    <xf numFmtId="1" fontId="3" fillId="9" borderId="386" xfId="32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center" vertical="center" wrapText="1"/>
    </xf>
    <xf numFmtId="1" fontId="3" fillId="5" borderId="412" xfId="0" applyNumberFormat="1" applyFont="1" applyFill="1" applyBorder="1"/>
    <xf numFmtId="1" fontId="3" fillId="5" borderId="404" xfId="0" applyNumberFormat="1" applyFont="1" applyFill="1" applyBorder="1"/>
    <xf numFmtId="1" fontId="3" fillId="5" borderId="411" xfId="0" applyNumberFormat="1" applyFont="1" applyFill="1" applyBorder="1"/>
    <xf numFmtId="1" fontId="3" fillId="5" borderId="410" xfId="0" applyNumberFormat="1" applyFont="1" applyFill="1" applyBorder="1"/>
    <xf numFmtId="1" fontId="3" fillId="0" borderId="580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vertical="center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vertical="center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 applyAlignment="1">
      <alignment vertical="center" wrapText="1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0" borderId="574" xfId="0" applyNumberFormat="1" applyFont="1" applyBorder="1"/>
    <xf numFmtId="1" fontId="3" fillId="0" borderId="584" xfId="0" applyNumberFormat="1" applyFont="1" applyBorder="1"/>
    <xf numFmtId="1" fontId="3" fillId="0" borderId="570" xfId="0" applyNumberFormat="1" applyFont="1" applyBorder="1"/>
    <xf numFmtId="1" fontId="3" fillId="0" borderId="457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6" borderId="584" xfId="0" applyNumberFormat="1" applyFont="1" applyFill="1" applyBorder="1" applyAlignment="1">
      <alignment horizontal="right"/>
    </xf>
    <xf numFmtId="1" fontId="3" fillId="6" borderId="583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6" borderId="386" xfId="0" applyNumberFormat="1" applyFont="1" applyFill="1" applyBorder="1" applyAlignment="1">
      <alignment horizontal="right"/>
    </xf>
    <xf numFmtId="1" fontId="3" fillId="0" borderId="546" xfId="0" applyNumberFormat="1" applyFont="1" applyBorder="1" applyAlignment="1">
      <alignment vertical="center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right" wrapText="1"/>
    </xf>
    <xf numFmtId="1" fontId="3" fillId="8" borderId="583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4" fillId="3" borderId="596" xfId="0" applyNumberFormat="1" applyFont="1" applyFill="1" applyBorder="1" applyAlignment="1">
      <alignment wrapText="1"/>
    </xf>
    <xf numFmtId="1" fontId="4" fillId="0" borderId="597" xfId="0" applyNumberFormat="1" applyFont="1" applyBorder="1" applyAlignment="1">
      <alignment wrapText="1"/>
    </xf>
    <xf numFmtId="1" fontId="4" fillId="0" borderId="596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597" xfId="0" applyNumberFormat="1" applyFont="1" applyBorder="1" applyAlignment="1">
      <alignment wrapText="1"/>
    </xf>
    <xf numFmtId="1" fontId="3" fillId="5" borderId="596" xfId="0" applyNumberFormat="1" applyFont="1" applyFill="1" applyBorder="1" applyAlignment="1">
      <alignment wrapText="1"/>
    </xf>
    <xf numFmtId="1" fontId="3" fillId="0" borderId="577" xfId="0" applyNumberFormat="1" applyFont="1" applyBorder="1" applyAlignment="1">
      <alignment horizontal="center" vertical="center"/>
    </xf>
    <xf numFmtId="1" fontId="3" fillId="5" borderId="577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0" borderId="480" xfId="0" applyNumberFormat="1" applyFont="1" applyBorder="1"/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8" borderId="480" xfId="0" applyNumberFormat="1" applyFont="1" applyFill="1" applyBorder="1" applyAlignment="1" applyProtection="1">
      <alignment horizontal="right"/>
      <protection locked="0"/>
    </xf>
    <xf numFmtId="1" fontId="3" fillId="0" borderId="485" xfId="0" applyNumberFormat="1" applyFont="1" applyBorder="1"/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/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vertical="center"/>
    </xf>
    <xf numFmtId="1" fontId="3" fillId="0" borderId="574" xfId="0" applyNumberFormat="1" applyFont="1" applyBorder="1" applyAlignment="1">
      <alignment vertical="center"/>
    </xf>
    <xf numFmtId="1" fontId="3" fillId="0" borderId="560" xfId="0" applyNumberFormat="1" applyFont="1" applyBorder="1" applyAlignment="1">
      <alignment vertical="center"/>
    </xf>
    <xf numFmtId="1" fontId="3" fillId="0" borderId="575" xfId="0" applyNumberFormat="1" applyFont="1" applyBorder="1" applyAlignment="1">
      <alignment vertical="center"/>
    </xf>
    <xf numFmtId="1" fontId="3" fillId="0" borderId="558" xfId="0" applyNumberFormat="1" applyFont="1" applyBorder="1" applyAlignment="1">
      <alignment vertical="center"/>
    </xf>
    <xf numFmtId="1" fontId="3" fillId="5" borderId="575" xfId="0" applyNumberFormat="1" applyFont="1" applyFill="1" applyBorder="1" applyAlignment="1">
      <alignment vertical="center"/>
    </xf>
    <xf numFmtId="1" fontId="3" fillId="5" borderId="577" xfId="0" applyNumberFormat="1" applyFont="1" applyFill="1" applyBorder="1" applyAlignment="1">
      <alignment vertical="center"/>
    </xf>
    <xf numFmtId="1" fontId="3" fillId="5" borderId="574" xfId="0" applyNumberFormat="1" applyFont="1" applyFill="1" applyBorder="1" applyAlignment="1">
      <alignment vertical="center"/>
    </xf>
    <xf numFmtId="1" fontId="3" fillId="5" borderId="558" xfId="0" applyNumberFormat="1" applyFont="1" applyFill="1" applyBorder="1" applyAlignment="1">
      <alignment vertical="center"/>
    </xf>
    <xf numFmtId="1" fontId="3" fillId="6" borderId="485" xfId="0" applyNumberFormat="1" applyFont="1" applyFill="1" applyBorder="1"/>
    <xf numFmtId="1" fontId="3" fillId="6" borderId="412" xfId="0" applyNumberFormat="1" applyFont="1" applyFill="1" applyBorder="1" applyAlignment="1">
      <alignment horizontal="right"/>
    </xf>
    <xf numFmtId="1" fontId="3" fillId="6" borderId="485" xfId="0" applyNumberFormat="1" applyFont="1" applyFill="1" applyBorder="1" applyAlignment="1">
      <alignment horizontal="right"/>
    </xf>
    <xf numFmtId="1" fontId="3" fillId="6" borderId="459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580" xfId="0" applyNumberFormat="1" applyFont="1" applyFill="1" applyBorder="1" applyAlignment="1">
      <alignment vertical="center"/>
    </xf>
    <xf numFmtId="1" fontId="3" fillId="6" borderId="574" xfId="0" applyNumberFormat="1" applyFont="1" applyFill="1" applyBorder="1" applyAlignment="1">
      <alignment vertical="center"/>
    </xf>
    <xf numFmtId="1" fontId="3" fillId="6" borderId="560" xfId="0" applyNumberFormat="1" applyFont="1" applyFill="1" applyBorder="1" applyAlignment="1">
      <alignment vertical="center"/>
    </xf>
    <xf numFmtId="1" fontId="3" fillId="6" borderId="575" xfId="0" applyNumberFormat="1" applyFont="1" applyFill="1" applyBorder="1" applyAlignment="1">
      <alignment vertical="center"/>
    </xf>
    <xf numFmtId="1" fontId="3" fillId="6" borderId="558" xfId="0" applyNumberFormat="1" applyFont="1" applyFill="1" applyBorder="1" applyAlignment="1">
      <alignment vertical="center"/>
    </xf>
    <xf numFmtId="1" fontId="3" fillId="6" borderId="577" xfId="0" applyNumberFormat="1" applyFont="1" applyFill="1" applyBorder="1" applyAlignment="1">
      <alignment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0" borderId="565" xfId="0" applyNumberFormat="1" applyFont="1" applyBorder="1"/>
    <xf numFmtId="1" fontId="3" fillId="8" borderId="584" xfId="0" applyNumberFormat="1" applyFont="1" applyFill="1" applyBorder="1" applyAlignment="1" applyProtection="1">
      <alignment horizontal="right"/>
      <protection locked="0"/>
    </xf>
    <xf numFmtId="1" fontId="3" fillId="8" borderId="570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/>
    <xf numFmtId="1" fontId="3" fillId="0" borderId="562" xfId="0" applyNumberFormat="1" applyFont="1" applyBorder="1"/>
    <xf numFmtId="1" fontId="3" fillId="0" borderId="557" xfId="0" applyNumberFormat="1" applyFont="1" applyBorder="1"/>
    <xf numFmtId="1" fontId="3" fillId="0" borderId="540" xfId="15" applyNumberFormat="1" applyFont="1" applyBorder="1" applyAlignment="1">
      <alignment horizontal="center" vertical="center" wrapText="1"/>
    </xf>
    <xf numFmtId="1" fontId="3" fillId="0" borderId="563" xfId="16" applyNumberFormat="1" applyFont="1" applyBorder="1" applyAlignment="1" applyProtection="1">
      <alignment horizontal="center" vertical="center"/>
      <protection hidden="1"/>
    </xf>
    <xf numFmtId="1" fontId="3" fillId="0" borderId="578" xfId="15" applyNumberFormat="1" applyFont="1" applyBorder="1" applyAlignment="1">
      <alignment horizontal="center" vertical="center" wrapText="1"/>
    </xf>
    <xf numFmtId="1" fontId="3" fillId="0" borderId="575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79" xfId="15" applyNumberFormat="1" applyFont="1" applyBorder="1" applyAlignment="1">
      <alignment horizontal="center" vertical="center" wrapText="1"/>
    </xf>
    <xf numFmtId="1" fontId="3" fillId="0" borderId="574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/>
    <xf numFmtId="1" fontId="3" fillId="0" borderId="570" xfId="15" applyNumberFormat="1" applyFont="1" applyBorder="1"/>
    <xf numFmtId="1" fontId="3" fillId="0" borderId="571" xfId="15" applyNumberFormat="1" applyFont="1" applyBorder="1"/>
    <xf numFmtId="1" fontId="3" fillId="4" borderId="584" xfId="15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1" fontId="3" fillId="4" borderId="571" xfId="15" applyNumberFormat="1" applyFont="1" applyFill="1" applyBorder="1" applyAlignment="1" applyProtection="1">
      <alignment horizontal="right"/>
      <protection locked="0"/>
    </xf>
    <xf numFmtId="1" fontId="3" fillId="4" borderId="600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412" xfId="15" applyNumberFormat="1" applyFont="1" applyBorder="1"/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0" borderId="580" xfId="15" applyNumberFormat="1" applyFont="1" applyBorder="1"/>
    <xf numFmtId="1" fontId="3" fillId="0" borderId="574" xfId="15" applyNumberFormat="1" applyFont="1" applyBorder="1"/>
    <xf numFmtId="1" fontId="3" fillId="0" borderId="558" xfId="15" applyNumberFormat="1" applyFont="1" applyBorder="1"/>
    <xf numFmtId="1" fontId="3" fillId="0" borderId="575" xfId="15" applyNumberFormat="1" applyFont="1" applyBorder="1"/>
    <xf numFmtId="1" fontId="3" fillId="0" borderId="560" xfId="15" applyNumberFormat="1" applyFont="1" applyBorder="1"/>
    <xf numFmtId="1" fontId="3" fillId="0" borderId="579" xfId="15" applyNumberFormat="1" applyFont="1" applyBorder="1"/>
    <xf numFmtId="1" fontId="3" fillId="0" borderId="561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57" xfId="15" applyFont="1" applyBorder="1" applyAlignment="1" applyProtection="1">
      <alignment horizontal="center" vertical="center" wrapText="1"/>
      <protection locked="0"/>
    </xf>
    <xf numFmtId="49" fontId="3" fillId="0" borderId="557" xfId="15" applyNumberFormat="1" applyFont="1" applyBorder="1" applyAlignment="1" applyProtection="1">
      <alignment horizontal="center" vertical="center" wrapText="1"/>
      <protection locked="0"/>
    </xf>
    <xf numFmtId="49" fontId="3" fillId="0" borderId="560" xfId="15" applyNumberFormat="1" applyFont="1" applyBorder="1" applyAlignment="1" applyProtection="1">
      <alignment horizontal="center" vertical="center" wrapText="1"/>
      <protection locked="0"/>
    </xf>
    <xf numFmtId="49" fontId="3" fillId="0" borderId="575" xfId="15" applyNumberFormat="1" applyFont="1" applyBorder="1" applyAlignment="1" applyProtection="1">
      <alignment horizontal="center" vertical="center" wrapText="1"/>
      <protection locked="0"/>
    </xf>
    <xf numFmtId="49" fontId="3" fillId="0" borderId="558" xfId="15" applyNumberFormat="1" applyFont="1" applyBorder="1" applyAlignment="1" applyProtection="1">
      <alignment horizontal="center" vertical="center" wrapText="1"/>
      <protection locked="0"/>
    </xf>
    <xf numFmtId="1" fontId="3" fillId="0" borderId="480" xfId="15" applyNumberFormat="1" applyFont="1" applyBorder="1"/>
    <xf numFmtId="1" fontId="3" fillId="4" borderId="583" xfId="15" applyNumberFormat="1" applyFont="1" applyFill="1" applyBorder="1" applyAlignment="1" applyProtection="1">
      <alignment horizontal="right"/>
      <protection locked="0"/>
    </xf>
    <xf numFmtId="1" fontId="3" fillId="4" borderId="481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85" xfId="15" applyNumberFormat="1" applyFont="1" applyFill="1" applyBorder="1" applyAlignment="1" applyProtection="1">
      <alignment horizontal="right"/>
      <protection locked="0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407" xfId="15" applyNumberFormat="1" applyFont="1" applyBorder="1"/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410" xfId="15" applyNumberFormat="1" applyFont="1" applyBorder="1"/>
    <xf numFmtId="1" fontId="3" fillId="0" borderId="405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0" fontId="3" fillId="0" borderId="577" xfId="0" applyFont="1" applyBorder="1" applyAlignment="1">
      <alignment horizontal="center" wrapText="1"/>
    </xf>
    <xf numFmtId="0" fontId="3" fillId="0" borderId="575" xfId="0" applyFont="1" applyBorder="1" applyAlignment="1">
      <alignment horizontal="center" wrapText="1"/>
    </xf>
    <xf numFmtId="0" fontId="3" fillId="0" borderId="565" xfId="0" applyFont="1" applyBorder="1" applyAlignment="1">
      <alignment horizontal="left" vertical="center" wrapText="1"/>
    </xf>
    <xf numFmtId="1" fontId="3" fillId="8" borderId="546" xfId="0" applyNumberFormat="1" applyFont="1" applyFill="1" applyBorder="1" applyAlignment="1" applyProtection="1">
      <alignment horizontal="right"/>
      <protection locked="0"/>
    </xf>
    <xf numFmtId="1" fontId="3" fillId="8" borderId="571" xfId="0" applyNumberFormat="1" applyFont="1" applyFill="1" applyBorder="1" applyAlignment="1" applyProtection="1">
      <alignment horizontal="right"/>
      <protection locked="0"/>
    </xf>
    <xf numFmtId="1" fontId="3" fillId="8" borderId="600" xfId="0" applyNumberFormat="1" applyFont="1" applyFill="1" applyBorder="1" applyAlignment="1" applyProtection="1">
      <alignment horizontal="right"/>
      <protection locked="0"/>
    </xf>
    <xf numFmtId="1" fontId="3" fillId="8" borderId="481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504" xfId="0" applyNumberFormat="1" applyFont="1" applyFill="1" applyBorder="1" applyAlignment="1" applyProtection="1">
      <alignment horizontal="right"/>
      <protection locked="0"/>
    </xf>
    <xf numFmtId="0" fontId="3" fillId="0" borderId="554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right" wrapText="1"/>
    </xf>
    <xf numFmtId="0" fontId="3" fillId="0" borderId="560" xfId="0" applyFont="1" applyBorder="1" applyAlignment="1">
      <alignment horizontal="right" wrapText="1"/>
    </xf>
    <xf numFmtId="0" fontId="3" fillId="0" borderId="575" xfId="0" applyFont="1" applyBorder="1" applyAlignment="1">
      <alignment horizontal="right" wrapText="1"/>
    </xf>
    <xf numFmtId="0" fontId="3" fillId="0" borderId="579" xfId="0" applyFont="1" applyBorder="1" applyAlignment="1">
      <alignment horizontal="right" wrapText="1"/>
    </xf>
    <xf numFmtId="0" fontId="3" fillId="0" borderId="562" xfId="0" applyFont="1" applyBorder="1" applyAlignment="1">
      <alignment horizontal="right" wrapText="1"/>
    </xf>
    <xf numFmtId="0" fontId="3" fillId="0" borderId="558" xfId="0" applyFont="1" applyBorder="1" applyAlignment="1">
      <alignment horizontal="right" wrapText="1"/>
    </xf>
    <xf numFmtId="0" fontId="3" fillId="8" borderId="546" xfId="0" applyFont="1" applyFill="1" applyBorder="1" applyAlignment="1" applyProtection="1">
      <alignment horizontal="right"/>
      <protection locked="0"/>
    </xf>
    <xf numFmtId="0" fontId="3" fillId="8" borderId="571" xfId="0" applyFont="1" applyFill="1" applyBorder="1" applyAlignment="1" applyProtection="1">
      <alignment horizontal="right"/>
      <protection locked="0"/>
    </xf>
    <xf numFmtId="0" fontId="3" fillId="8" borderId="481" xfId="0" applyFont="1" applyFill="1" applyBorder="1" applyAlignment="1" applyProtection="1">
      <alignment horizontal="right"/>
      <protection locked="0"/>
    </xf>
    <xf numFmtId="0" fontId="3" fillId="8" borderId="416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419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21" xfId="0" applyFont="1" applyFill="1" applyBorder="1" applyAlignment="1" applyProtection="1">
      <alignment horizontal="right"/>
      <protection locked="0"/>
    </xf>
    <xf numFmtId="0" fontId="3" fillId="8" borderId="504" xfId="0" applyFont="1" applyFill="1" applyBorder="1" applyAlignment="1" applyProtection="1">
      <alignment horizontal="right"/>
      <protection locked="0"/>
    </xf>
    <xf numFmtId="1" fontId="3" fillId="6" borderId="423" xfId="0" applyNumberFormat="1" applyFont="1" applyFill="1" applyBorder="1" applyAlignment="1">
      <alignment horizontal="right"/>
    </xf>
    <xf numFmtId="0" fontId="3" fillId="0" borderId="579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564" xfId="0" applyFont="1" applyBorder="1" applyAlignment="1">
      <alignment vertical="center" wrapText="1"/>
    </xf>
    <xf numFmtId="0" fontId="3" fillId="8" borderId="584" xfId="0" applyFont="1" applyFill="1" applyBorder="1" applyProtection="1">
      <protection locked="0"/>
    </xf>
    <xf numFmtId="0" fontId="3" fillId="8" borderId="604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421" xfId="0" applyFont="1" applyFill="1" applyBorder="1" applyProtection="1">
      <protection locked="0"/>
    </xf>
    <xf numFmtId="0" fontId="3" fillId="8" borderId="423" xfId="0" applyFont="1" applyFill="1" applyBorder="1" applyProtection="1">
      <protection locked="0"/>
    </xf>
    <xf numFmtId="0" fontId="3" fillId="8" borderId="605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54" xfId="0" applyFont="1" applyBorder="1" applyAlignment="1">
      <alignment horizontal="right" vertical="center" wrapText="1"/>
    </xf>
    <xf numFmtId="0" fontId="3" fillId="0" borderId="579" xfId="0" applyFont="1" applyBorder="1" applyAlignment="1">
      <alignment horizontal="right" vertical="center" wrapText="1"/>
    </xf>
    <xf numFmtId="0" fontId="3" fillId="0" borderId="576" xfId="0" applyFont="1" applyBorder="1" applyAlignment="1">
      <alignment horizontal="right" vertical="center" wrapText="1"/>
    </xf>
    <xf numFmtId="0" fontId="3" fillId="0" borderId="580" xfId="0" applyFont="1" applyBorder="1" applyAlignment="1">
      <alignment horizontal="right" vertical="center" wrapText="1"/>
    </xf>
    <xf numFmtId="1" fontId="3" fillId="0" borderId="554" xfId="15" applyNumberFormat="1" applyFont="1" applyBorder="1" applyAlignment="1">
      <alignment horizontal="center" vertical="center" wrapText="1"/>
    </xf>
    <xf numFmtId="1" fontId="3" fillId="4" borderId="565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582" xfId="15" applyNumberFormat="1" applyFont="1" applyFill="1" applyBorder="1" applyAlignment="1" applyProtection="1">
      <alignment horizontal="right"/>
      <protection locked="0"/>
    </xf>
    <xf numFmtId="1" fontId="3" fillId="6" borderId="571" xfId="0" applyNumberFormat="1" applyFont="1" applyFill="1" applyBorder="1" applyAlignment="1">
      <alignment horizontal="right"/>
    </xf>
    <xf numFmtId="1" fontId="3" fillId="0" borderId="580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vertical="top" wrapText="1"/>
    </xf>
    <xf numFmtId="1" fontId="3" fillId="0" borderId="570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right" wrapText="1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7" borderId="481" xfId="0" applyNumberFormat="1" applyFont="1" applyFill="1" applyBorder="1" applyAlignment="1">
      <alignment horizontal="right"/>
    </xf>
    <xf numFmtId="1" fontId="3" fillId="7" borderId="571" xfId="0" applyNumberFormat="1" applyFont="1" applyFill="1" applyBorder="1" applyAlignment="1">
      <alignment horizontal="right"/>
    </xf>
    <xf numFmtId="1" fontId="3" fillId="7" borderId="570" xfId="0" applyNumberFormat="1" applyFont="1" applyFill="1" applyBorder="1" applyAlignment="1">
      <alignment horizontal="right"/>
    </xf>
    <xf numFmtId="1" fontId="3" fillId="7" borderId="584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right"/>
    </xf>
    <xf numFmtId="1" fontId="3" fillId="0" borderId="574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 vertical="center"/>
    </xf>
    <xf numFmtId="1" fontId="3" fillId="0" borderId="607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right" vertical="center"/>
    </xf>
    <xf numFmtId="1" fontId="3" fillId="0" borderId="608" xfId="0" applyNumberFormat="1" applyFont="1" applyBorder="1" applyAlignment="1">
      <alignment horizontal="right" vertical="center"/>
    </xf>
    <xf numFmtId="1" fontId="3" fillId="0" borderId="557" xfId="0" applyNumberFormat="1" applyFont="1" applyBorder="1" applyAlignment="1">
      <alignment horizontal="right" vertical="center"/>
    </xf>
    <xf numFmtId="1" fontId="3" fillId="0" borderId="558" xfId="0" applyNumberFormat="1" applyFont="1" applyBorder="1" applyAlignment="1">
      <alignment horizontal="right" vertical="center"/>
    </xf>
    <xf numFmtId="1" fontId="3" fillId="0" borderId="607" xfId="0" applyNumberFormat="1" applyFont="1" applyBorder="1" applyAlignment="1">
      <alignment horizontal="right"/>
    </xf>
    <xf numFmtId="1" fontId="3" fillId="3" borderId="571" xfId="0" applyNumberFormat="1" applyFont="1" applyFill="1" applyBorder="1" applyAlignment="1">
      <alignment horizontal="right"/>
    </xf>
    <xf numFmtId="1" fontId="3" fillId="4" borderId="584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481" xfId="0" applyNumberFormat="1" applyFont="1" applyFill="1" applyBorder="1" applyAlignment="1" applyProtection="1">
      <alignment wrapText="1"/>
      <protection locked="0"/>
    </xf>
    <xf numFmtId="1" fontId="3" fillId="4" borderId="571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right"/>
    </xf>
    <xf numFmtId="1" fontId="3" fillId="3" borderId="397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7" borderId="359" xfId="0" applyNumberFormat="1" applyFont="1" applyFill="1" applyBorder="1"/>
    <xf numFmtId="1" fontId="3" fillId="7" borderId="367" xfId="0" applyNumberFormat="1" applyFont="1" applyFill="1" applyBorder="1"/>
    <xf numFmtId="1" fontId="3" fillId="7" borderId="361" xfId="0" applyNumberFormat="1" applyFont="1" applyFill="1" applyBorder="1"/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Protection="1">
      <protection locked="0"/>
    </xf>
    <xf numFmtId="1" fontId="3" fillId="0" borderId="609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 wrapText="1"/>
    </xf>
    <xf numFmtId="1" fontId="3" fillId="0" borderId="610" xfId="0" applyNumberFormat="1" applyFont="1" applyBorder="1" applyAlignment="1">
      <alignment horizontal="right" wrapText="1"/>
    </xf>
    <xf numFmtId="1" fontId="3" fillId="3" borderId="611" xfId="0" applyNumberFormat="1" applyFont="1" applyFill="1" applyBorder="1" applyAlignment="1">
      <alignment horizontal="right"/>
    </xf>
    <xf numFmtId="1" fontId="3" fillId="7" borderId="397" xfId="0" applyNumberFormat="1" applyFont="1" applyFill="1" applyBorder="1"/>
    <xf numFmtId="1" fontId="3" fillId="4" borderId="607" xfId="0" applyNumberFormat="1" applyFont="1" applyFill="1" applyBorder="1" applyProtection="1">
      <protection locked="0"/>
    </xf>
    <xf numFmtId="1" fontId="3" fillId="7" borderId="607" xfId="0" applyNumberFormat="1" applyFont="1" applyFill="1" applyBorder="1"/>
    <xf numFmtId="1" fontId="3" fillId="0" borderId="460" xfId="0" applyNumberFormat="1" applyFont="1" applyBorder="1" applyAlignment="1">
      <alignment horizontal="right" wrapText="1"/>
    </xf>
    <xf numFmtId="1" fontId="3" fillId="3" borderId="504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27" fillId="0" borderId="542" xfId="0" applyNumberFormat="1" applyFont="1" applyBorder="1"/>
    <xf numFmtId="1" fontId="27" fillId="0" borderId="612" xfId="0" applyNumberFormat="1" applyFont="1" applyBorder="1"/>
    <xf numFmtId="1" fontId="3" fillId="0" borderId="542" xfId="0" applyNumberFormat="1" applyFont="1" applyBorder="1"/>
    <xf numFmtId="1" fontId="3" fillId="0" borderId="539" xfId="0" applyNumberFormat="1" applyFont="1" applyBorder="1"/>
    <xf numFmtId="1" fontId="3" fillId="0" borderId="60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6" borderId="404" xfId="0" applyNumberFormat="1" applyFont="1" applyFill="1" applyBorder="1"/>
    <xf numFmtId="1" fontId="3" fillId="4" borderId="608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611" xfId="0" applyNumberFormat="1" applyFont="1" applyFill="1" applyBorder="1" applyAlignment="1" applyProtection="1">
      <alignment wrapText="1"/>
      <protection locked="0"/>
    </xf>
    <xf numFmtId="1" fontId="3" fillId="0" borderId="609" xfId="0" applyNumberFormat="1" applyFont="1" applyBorder="1"/>
    <xf numFmtId="1" fontId="3" fillId="6" borderId="607" xfId="0" applyNumberFormat="1" applyFont="1" applyFill="1" applyBorder="1"/>
    <xf numFmtId="1" fontId="3" fillId="6" borderId="611" xfId="0" applyNumberFormat="1" applyFont="1" applyFill="1" applyBorder="1"/>
    <xf numFmtId="1" fontId="3" fillId="0" borderId="504" xfId="0" applyNumberFormat="1" applyFont="1" applyBorder="1" applyAlignment="1">
      <alignment horizontal="left"/>
    </xf>
    <xf numFmtId="1" fontId="3" fillId="4" borderId="504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04" xfId="0" applyNumberFormat="1" applyFont="1" applyFill="1" applyBorder="1" applyAlignment="1" applyProtection="1">
      <alignment wrapText="1"/>
      <protection locked="0"/>
    </xf>
    <xf numFmtId="0" fontId="3" fillId="0" borderId="558" xfId="0" applyFont="1" applyBorder="1" applyAlignment="1">
      <alignment horizontal="center" wrapText="1"/>
    </xf>
    <xf numFmtId="0" fontId="3" fillId="0" borderId="609" xfId="0" applyFont="1" applyBorder="1" applyAlignment="1">
      <alignment horizontal="left" wrapText="1"/>
    </xf>
    <xf numFmtId="0" fontId="3" fillId="0" borderId="584" xfId="0" applyFont="1" applyBorder="1"/>
    <xf numFmtId="0" fontId="3" fillId="0" borderId="570" xfId="0" applyFont="1" applyBorder="1"/>
    <xf numFmtId="0" fontId="3" fillId="0" borderId="571" xfId="0" applyFont="1" applyBorder="1"/>
    <xf numFmtId="0" fontId="3" fillId="44" borderId="584" xfId="0" applyFont="1" applyFill="1" applyBorder="1" applyProtection="1">
      <protection locked="0"/>
    </xf>
    <xf numFmtId="0" fontId="3" fillId="44" borderId="611" xfId="0" applyFont="1" applyFill="1" applyBorder="1" applyProtection="1">
      <protection locked="0"/>
    </xf>
    <xf numFmtId="0" fontId="3" fillId="44" borderId="613" xfId="0" applyFont="1" applyFill="1" applyBorder="1" applyProtection="1">
      <protection locked="0"/>
    </xf>
    <xf numFmtId="0" fontId="3" fillId="44" borderId="607" xfId="0" applyFont="1" applyFill="1" applyBorder="1" applyProtection="1">
      <protection locked="0"/>
    </xf>
    <xf numFmtId="0" fontId="3" fillId="44" borderId="610" xfId="0" applyFont="1" applyFill="1" applyBorder="1" applyProtection="1">
      <protection locked="0"/>
    </xf>
    <xf numFmtId="0" fontId="3" fillId="0" borderId="406" xfId="0" applyFont="1" applyBorder="1" applyAlignment="1">
      <alignment wrapText="1"/>
    </xf>
    <xf numFmtId="0" fontId="3" fillId="0" borderId="386" xfId="0" applyFont="1" applyBorder="1"/>
    <xf numFmtId="0" fontId="5" fillId="0" borderId="460" xfId="0" applyFont="1" applyBorder="1"/>
    <xf numFmtId="0" fontId="3" fillId="0" borderId="504" xfId="0" applyFont="1" applyBorder="1"/>
    <xf numFmtId="0" fontId="3" fillId="44" borderId="421" xfId="0" applyFont="1" applyFill="1" applyBorder="1" applyProtection="1">
      <protection locked="0"/>
    </xf>
    <xf numFmtId="0" fontId="3" fillId="44" borderId="410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1" fontId="27" fillId="0" borderId="614" xfId="0" applyNumberFormat="1" applyFont="1" applyBorder="1"/>
    <xf numFmtId="1" fontId="27" fillId="0" borderId="433" xfId="0" applyNumberFormat="1" applyFont="1" applyBorder="1"/>
    <xf numFmtId="1" fontId="27" fillId="0" borderId="615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4" fillId="0" borderId="554" xfId="0" applyNumberFormat="1" applyFont="1" applyBorder="1" applyAlignment="1">
      <alignment horizontal="left" vertical="center"/>
    </xf>
    <xf numFmtId="1" fontId="3" fillId="0" borderId="558" xfId="0" applyNumberFormat="1" applyFont="1" applyBorder="1" applyAlignment="1">
      <alignment horizontal="right"/>
    </xf>
    <xf numFmtId="1" fontId="3" fillId="0" borderId="616" xfId="0" applyNumberFormat="1" applyFont="1" applyBorder="1"/>
    <xf numFmtId="1" fontId="3" fillId="0" borderId="617" xfId="0" applyNumberFormat="1" applyFont="1" applyBorder="1"/>
    <xf numFmtId="1" fontId="3" fillId="9" borderId="618" xfId="28" applyNumberFormat="1" applyFont="1" applyBorder="1" applyAlignment="1" applyProtection="1">
      <alignment horizontal="right"/>
      <protection locked="0"/>
    </xf>
    <xf numFmtId="1" fontId="3" fillId="9" borderId="619" xfId="28" applyNumberFormat="1" applyFont="1" applyBorder="1" applyAlignment="1" applyProtection="1">
      <alignment horizontal="right"/>
      <protection locked="0"/>
    </xf>
    <xf numFmtId="1" fontId="3" fillId="4" borderId="609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9" borderId="621" xfId="28" applyNumberFormat="1" applyFont="1" applyBorder="1" applyAlignment="1" applyProtection="1">
      <alignment horizontal="right"/>
      <protection locked="0"/>
    </xf>
    <xf numFmtId="1" fontId="3" fillId="9" borderId="622" xfId="28" applyNumberFormat="1" applyFont="1" applyBorder="1" applyAlignment="1" applyProtection="1">
      <alignment horizontal="right"/>
      <protection locked="0"/>
    </xf>
    <xf numFmtId="1" fontId="4" fillId="0" borderId="61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right" wrapText="1"/>
    </xf>
    <xf numFmtId="1" fontId="3" fillId="0" borderId="616" xfId="0" applyNumberFormat="1" applyFont="1" applyBorder="1" applyAlignment="1">
      <alignment horizontal="center" wrapText="1"/>
    </xf>
    <xf numFmtId="1" fontId="3" fillId="4" borderId="564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624" xfId="0" applyNumberFormat="1" applyFont="1" applyBorder="1"/>
    <xf numFmtId="1" fontId="3" fillId="0" borderId="625" xfId="0" applyNumberFormat="1" applyFont="1" applyBorder="1"/>
    <xf numFmtId="1" fontId="3" fillId="0" borderId="626" xfId="0" applyNumberFormat="1" applyFont="1" applyBorder="1"/>
    <xf numFmtId="1" fontId="3" fillId="0" borderId="56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vertical="center" wrapText="1"/>
    </xf>
    <xf numFmtId="1" fontId="3" fillId="0" borderId="571" xfId="0" applyNumberFormat="1" applyFont="1" applyBorder="1" applyAlignment="1">
      <alignment vertical="center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9" borderId="480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vertical="center"/>
    </xf>
    <xf numFmtId="1" fontId="3" fillId="9" borderId="386" xfId="28" applyNumberFormat="1" applyFont="1" applyBorder="1" applyAlignment="1" applyProtection="1">
      <alignment horizontal="right"/>
      <protection locked="0"/>
    </xf>
    <xf numFmtId="1" fontId="3" fillId="9" borderId="504" xfId="28" applyNumberFormat="1" applyFont="1" applyBorder="1" applyAlignment="1" applyProtection="1">
      <alignment horizontal="right"/>
      <protection locked="0"/>
    </xf>
    <xf numFmtId="1" fontId="3" fillId="9" borderId="460" xfId="28" applyNumberFormat="1" applyFont="1" applyBorder="1" applyAlignment="1" applyProtection="1">
      <alignment horizontal="right"/>
      <protection locked="0"/>
    </xf>
    <xf numFmtId="1" fontId="3" fillId="0" borderId="623" xfId="0" applyNumberFormat="1" applyFont="1" applyBorder="1" applyAlignment="1">
      <alignment vertical="center" wrapText="1"/>
    </xf>
    <xf numFmtId="1" fontId="3" fillId="5" borderId="623" xfId="28" applyNumberFormat="1" applyFont="1" applyFill="1" applyBorder="1" applyAlignment="1" applyProtection="1">
      <alignment horizontal="right"/>
    </xf>
    <xf numFmtId="1" fontId="3" fillId="5" borderId="631" xfId="28" applyNumberFormat="1" applyFont="1" applyFill="1" applyBorder="1" applyAlignment="1" applyProtection="1">
      <alignment horizontal="right"/>
    </xf>
    <xf numFmtId="1" fontId="3" fillId="0" borderId="634" xfId="0" applyNumberFormat="1" applyFont="1" applyBorder="1" applyProtection="1">
      <protection hidden="1"/>
    </xf>
    <xf numFmtId="1" fontId="3" fillId="0" borderId="635" xfId="0" applyNumberFormat="1" applyFont="1" applyBorder="1" applyProtection="1">
      <protection hidden="1"/>
    </xf>
    <xf numFmtId="1" fontId="3" fillId="0" borderId="636" xfId="0" applyNumberFormat="1" applyFont="1" applyBorder="1" applyProtection="1">
      <protection hidden="1"/>
    </xf>
    <xf numFmtId="1" fontId="3" fillId="0" borderId="626" xfId="0" applyNumberFormat="1" applyFont="1" applyBorder="1" applyProtection="1">
      <protection hidden="1"/>
    </xf>
    <xf numFmtId="1" fontId="3" fillId="0" borderId="616" xfId="0" applyNumberFormat="1" applyFont="1" applyBorder="1" applyAlignment="1">
      <alignment horizontal="left"/>
    </xf>
    <xf numFmtId="1" fontId="3" fillId="0" borderId="637" xfId="0" applyNumberFormat="1" applyFont="1" applyBorder="1" applyAlignment="1" applyProtection="1">
      <alignment horizontal="left" vertical="center"/>
      <protection hidden="1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horizontal="left" vertical="center"/>
    </xf>
    <xf numFmtId="1" fontId="3" fillId="0" borderId="610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6" borderId="564" xfId="0" applyNumberFormat="1" applyFont="1" applyFill="1" applyBorder="1" applyAlignment="1">
      <alignment horizontal="right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6" borderId="640" xfId="0" applyNumberFormat="1" applyFont="1" applyFill="1" applyBorder="1"/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27" xfId="0" applyNumberFormat="1" applyFont="1" applyFill="1" applyBorder="1"/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641" xfId="0" applyNumberFormat="1" applyFont="1" applyFill="1" applyBorder="1"/>
    <xf numFmtId="1" fontId="3" fillId="6" borderId="564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Protection="1">
      <protection locked="0"/>
    </xf>
    <xf numFmtId="1" fontId="4" fillId="0" borderId="554" xfId="0" applyNumberFormat="1" applyFont="1" applyBorder="1" applyAlignment="1">
      <alignment vertical="center"/>
    </xf>
    <xf numFmtId="1" fontId="4" fillId="0" borderId="542" xfId="0" applyNumberFormat="1" applyFont="1" applyBorder="1" applyAlignment="1">
      <alignment vertical="center"/>
    </xf>
    <xf numFmtId="1" fontId="4" fillId="0" borderId="558" xfId="0" applyNumberFormat="1" applyFont="1" applyBorder="1" applyAlignment="1">
      <alignment vertical="center"/>
    </xf>
    <xf numFmtId="1" fontId="3" fillId="0" borderId="564" xfId="0" applyNumberFormat="1" applyFont="1" applyBorder="1" applyAlignment="1">
      <alignment horizontal="right" vertical="center" wrapText="1"/>
    </xf>
    <xf numFmtId="1" fontId="3" fillId="0" borderId="453" xfId="0" applyNumberFormat="1" applyFont="1" applyBorder="1" applyAlignment="1">
      <alignment horizontal="right" vertical="center" wrapText="1"/>
    </xf>
    <xf numFmtId="1" fontId="3" fillId="5" borderId="643" xfId="0" applyNumberFormat="1" applyFont="1" applyFill="1" applyBorder="1"/>
    <xf numFmtId="1" fontId="3" fillId="0" borderId="623" xfId="30" applyNumberFormat="1" applyFont="1" applyBorder="1" applyAlignment="1">
      <alignment horizontal="center" vertical="center" wrapText="1"/>
    </xf>
    <xf numFmtId="1" fontId="3" fillId="0" borderId="558" xfId="30" applyNumberFormat="1" applyFont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558" xfId="30" applyNumberFormat="1" applyFont="1" applyFill="1" applyBorder="1" applyAlignment="1">
      <alignment horizontal="center" vertical="center" wrapText="1"/>
    </xf>
    <xf numFmtId="1" fontId="3" fillId="0" borderId="651" xfId="30" applyNumberFormat="1" applyFont="1" applyFill="1" applyBorder="1" applyAlignment="1">
      <alignment horizontal="center" vertical="center" wrapText="1"/>
    </xf>
    <xf numFmtId="1" fontId="3" fillId="0" borderId="652" xfId="30" applyNumberFormat="1" applyFont="1" applyFill="1" applyBorder="1" applyAlignment="1">
      <alignment horizontal="center" vertical="center" wrapText="1"/>
    </xf>
    <xf numFmtId="1" fontId="3" fillId="0" borderId="577" xfId="30" applyNumberFormat="1" applyFont="1" applyFill="1" applyBorder="1" applyAlignment="1">
      <alignment horizontal="center" vertical="center" wrapText="1"/>
    </xf>
    <xf numFmtId="1" fontId="3" fillId="0" borderId="639" xfId="30" applyNumberFormat="1" applyFont="1" applyBorder="1" applyAlignment="1">
      <alignment horizontal="center" vertical="center" wrapText="1"/>
    </xf>
    <xf numFmtId="1" fontId="3" fillId="0" borderId="653" xfId="30" applyNumberFormat="1" applyFont="1" applyBorder="1" applyAlignment="1">
      <alignment horizontal="center" vertical="center" wrapText="1"/>
    </xf>
    <xf numFmtId="1" fontId="3" fillId="0" borderId="565" xfId="29" applyNumberFormat="1" applyFont="1" applyBorder="1" applyAlignment="1">
      <alignment vertical="center" wrapText="1"/>
    </xf>
    <xf numFmtId="1" fontId="3" fillId="5" borderId="607" xfId="8" applyNumberFormat="1" applyFont="1" applyFill="1" applyBorder="1" applyProtection="1"/>
    <xf numFmtId="1" fontId="3" fillId="4" borderId="584" xfId="8" applyNumberFormat="1" applyFont="1" applyFill="1" applyBorder="1" applyProtection="1">
      <protection locked="0"/>
    </xf>
    <xf numFmtId="1" fontId="3" fillId="4" borderId="571" xfId="8" applyNumberFormat="1" applyFont="1" applyFill="1" applyBorder="1" applyProtection="1">
      <protection locked="0"/>
    </xf>
    <xf numFmtId="1" fontId="3" fillId="4" borderId="481" xfId="8" applyNumberFormat="1" applyFont="1" applyFill="1" applyBorder="1" applyProtection="1">
      <protection locked="0"/>
    </xf>
    <xf numFmtId="1" fontId="3" fillId="4" borderId="600" xfId="8" applyNumberFormat="1" applyFont="1" applyFill="1" applyBorder="1" applyProtection="1">
      <protection locked="0"/>
    </xf>
    <xf numFmtId="1" fontId="3" fillId="4" borderId="570" xfId="8" applyNumberFormat="1" applyFont="1" applyFill="1" applyBorder="1" applyProtection="1">
      <protection locked="0"/>
    </xf>
    <xf numFmtId="1" fontId="3" fillId="4" borderId="480" xfId="8" applyNumberFormat="1" applyFont="1" applyFill="1" applyBorder="1" applyProtection="1">
      <protection locked="0"/>
    </xf>
    <xf numFmtId="1" fontId="3" fillId="6" borderId="607" xfId="8" applyNumberFormat="1" applyFont="1" applyFill="1" applyBorder="1" applyProtection="1"/>
    <xf numFmtId="1" fontId="3" fillId="0" borderId="402" xfId="29" applyNumberFormat="1" applyFont="1" applyBorder="1" applyAlignment="1">
      <alignment vertical="center" wrapText="1"/>
    </xf>
    <xf numFmtId="1" fontId="3" fillId="4" borderId="607" xfId="8" applyNumberFormat="1" applyFont="1" applyFill="1" applyBorder="1" applyProtection="1">
      <protection locked="0"/>
    </xf>
    <xf numFmtId="1" fontId="3" fillId="4" borderId="611" xfId="8" applyNumberFormat="1" applyFont="1" applyFill="1" applyBorder="1" applyProtection="1">
      <protection locked="0"/>
    </xf>
    <xf numFmtId="1" fontId="3" fillId="4" borderId="608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6" borderId="610" xfId="8" applyNumberFormat="1" applyFont="1" applyFill="1" applyBorder="1" applyProtection="1"/>
    <xf numFmtId="1" fontId="3" fillId="5" borderId="421" xfId="8" applyNumberFormat="1" applyFont="1" applyFill="1" applyBorder="1" applyProtection="1"/>
    <xf numFmtId="1" fontId="3" fillId="4" borderId="421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416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6" borderId="421" xfId="8" applyNumberFormat="1" applyFont="1" applyFill="1" applyBorder="1" applyProtection="1"/>
    <xf numFmtId="1" fontId="3" fillId="6" borderId="410" xfId="8" applyNumberFormat="1" applyFont="1" applyFill="1" applyBorder="1" applyProtection="1"/>
    <xf numFmtId="1" fontId="3" fillId="6" borderId="407" xfId="8" applyNumberFormat="1" applyFont="1" applyFill="1" applyBorder="1" applyProtection="1"/>
    <xf numFmtId="1" fontId="3" fillId="6" borderId="416" xfId="8" applyNumberFormat="1" applyFont="1" applyFill="1" applyBorder="1" applyProtection="1"/>
    <xf numFmtId="1" fontId="3" fillId="4" borderId="405" xfId="8" applyNumberFormat="1" applyFont="1" applyFill="1" applyBorder="1" applyProtection="1">
      <protection locked="0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623" xfId="8" applyNumberFormat="1" applyFont="1" applyBorder="1" applyAlignment="1">
      <alignment horizontal="right"/>
    </xf>
    <xf numFmtId="1" fontId="3" fillId="0" borderId="558" xfId="8" applyNumberFormat="1" applyFont="1" applyBorder="1" applyAlignment="1">
      <alignment horizontal="right"/>
    </xf>
    <xf numFmtId="1" fontId="3" fillId="0" borderId="651" xfId="8" applyNumberFormat="1" applyFont="1" applyBorder="1" applyAlignment="1">
      <alignment horizontal="right"/>
    </xf>
    <xf numFmtId="1" fontId="3" fillId="0" borderId="652" xfId="8" applyNumberFormat="1" applyFont="1" applyBorder="1" applyAlignment="1">
      <alignment horizontal="right"/>
    </xf>
    <xf numFmtId="1" fontId="3" fillId="0" borderId="577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653" xfId="8" applyNumberFormat="1" applyFont="1" applyBorder="1" applyAlignment="1">
      <alignment horizontal="right"/>
    </xf>
    <xf numFmtId="1" fontId="5" fillId="0" borderId="623" xfId="30" applyNumberFormat="1" applyFont="1" applyFill="1" applyBorder="1" applyAlignment="1">
      <alignment horizontal="center" vertical="center" wrapText="1"/>
    </xf>
    <xf numFmtId="1" fontId="5" fillId="0" borderId="653" xfId="30" applyNumberFormat="1" applyFont="1" applyFill="1" applyBorder="1" applyAlignment="1">
      <alignment horizontal="center" vertical="center" wrapText="1"/>
    </xf>
    <xf numFmtId="1" fontId="3" fillId="6" borderId="584" xfId="8" applyNumberFormat="1" applyFont="1" applyFill="1" applyBorder="1" applyProtection="1"/>
    <xf numFmtId="1" fontId="3" fillId="6" borderId="571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423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1" fillId="3" borderId="637" xfId="0" applyNumberFormat="1" applyFont="1" applyFill="1" applyBorder="1" applyAlignment="1">
      <alignment vertical="center" wrapText="1"/>
    </xf>
    <xf numFmtId="1" fontId="8" fillId="0" borderId="597" xfId="0" applyNumberFormat="1" applyFont="1" applyBorder="1"/>
    <xf numFmtId="1" fontId="8" fillId="0" borderId="596" xfId="0" applyNumberFormat="1" applyFont="1" applyBorder="1"/>
    <xf numFmtId="1" fontId="3" fillId="4" borderId="564" xfId="8" applyNumberFormat="1" applyFont="1" applyFill="1" applyBorder="1" applyProtection="1">
      <protection locked="0"/>
    </xf>
    <xf numFmtId="1" fontId="3" fillId="4" borderId="420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37" xfId="0" applyNumberFormat="1" applyFont="1" applyBorder="1"/>
    <xf numFmtId="1" fontId="8" fillId="0" borderId="656" xfId="0" applyNumberFormat="1" applyFont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4" borderId="610" xfId="0" applyNumberFormat="1" applyFont="1" applyFill="1" applyBorder="1" applyProtection="1">
      <protection locked="0"/>
    </xf>
    <xf numFmtId="1" fontId="3" fillId="0" borderId="638" xfId="0" applyNumberFormat="1" applyFont="1" applyBorder="1"/>
    <xf numFmtId="1" fontId="3" fillId="0" borderId="623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left" wrapText="1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0" borderId="671" xfId="0" applyNumberFormat="1" applyFont="1" applyBorder="1" applyAlignment="1">
      <alignment horizontal="left" vertical="center" wrapText="1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0" borderId="564" xfId="0" applyNumberFormat="1" applyFont="1" applyBorder="1" applyAlignment="1">
      <alignment horizontal="left" wrapText="1"/>
    </xf>
    <xf numFmtId="1" fontId="3" fillId="6" borderId="480" xfId="8" applyNumberFormat="1" applyFont="1" applyFill="1" applyBorder="1" applyProtection="1"/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0" borderId="671" xfId="0" applyNumberFormat="1" applyFont="1" applyBorder="1" applyAlignment="1">
      <alignment horizontal="left" wrapText="1"/>
    </xf>
    <xf numFmtId="1" fontId="3" fillId="2" borderId="386" xfId="1" applyNumberFormat="1" applyFont="1" applyBorder="1" applyProtection="1">
      <protection locked="0"/>
    </xf>
    <xf numFmtId="1" fontId="3" fillId="6" borderId="637" xfId="8" applyNumberFormat="1" applyFont="1" applyFill="1" applyBorder="1" applyProtection="1"/>
    <xf numFmtId="1" fontId="3" fillId="0" borderId="607" xfId="0" applyNumberFormat="1" applyFont="1" applyBorder="1"/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0" fontId="3" fillId="0" borderId="658" xfId="0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0" fontId="3" fillId="0" borderId="692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637" xfId="0" applyFont="1" applyBorder="1" applyAlignment="1">
      <alignment horizontal="left" wrapText="1"/>
    </xf>
    <xf numFmtId="1" fontId="3" fillId="0" borderId="69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right" wrapText="1"/>
    </xf>
    <xf numFmtId="1" fontId="3" fillId="5" borderId="584" xfId="0" applyNumberFormat="1" applyFont="1" applyFill="1" applyBorder="1" applyAlignment="1">
      <alignment horizontal="right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right" wrapText="1"/>
    </xf>
    <xf numFmtId="1" fontId="3" fillId="5" borderId="405" xfId="0" applyNumberFormat="1" applyFont="1" applyFill="1" applyBorder="1" applyAlignment="1">
      <alignment horizontal="right" wrapText="1"/>
    </xf>
    <xf numFmtId="1" fontId="3" fillId="5" borderId="570" xfId="0" applyNumberFormat="1" applyFont="1" applyFill="1" applyBorder="1" applyAlignment="1">
      <alignment horizontal="right" wrapText="1"/>
    </xf>
    <xf numFmtId="1" fontId="3" fillId="5" borderId="480" xfId="0" applyNumberFormat="1" applyFont="1" applyFill="1" applyBorder="1" applyAlignment="1">
      <alignment horizontal="right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5" borderId="609" xfId="0" applyNumberFormat="1" applyFont="1" applyFill="1" applyBorder="1" applyAlignment="1">
      <alignment horizontal="right" wrapText="1"/>
    </xf>
    <xf numFmtId="1" fontId="3" fillId="5" borderId="607" xfId="0" applyNumberFormat="1" applyFont="1" applyFill="1" applyBorder="1" applyAlignment="1">
      <alignment horizontal="right" wrapText="1"/>
    </xf>
    <xf numFmtId="1" fontId="3" fillId="5" borderId="610" xfId="0" applyNumberFormat="1" applyFont="1" applyFill="1" applyBorder="1" applyAlignment="1">
      <alignment horizontal="right" wrapText="1"/>
    </xf>
    <xf numFmtId="1" fontId="3" fillId="0" borderId="610" xfId="0" applyNumberFormat="1" applyFont="1" applyBorder="1"/>
    <xf numFmtId="1" fontId="3" fillId="0" borderId="611" xfId="0" applyNumberFormat="1" applyFont="1" applyBorder="1"/>
    <xf numFmtId="1" fontId="3" fillId="30" borderId="702" xfId="2" applyNumberFormat="1" applyFont="1" applyFill="1" applyBorder="1"/>
    <xf numFmtId="1" fontId="3" fillId="30" borderId="410" xfId="2" applyNumberFormat="1" applyFont="1" applyFill="1" applyBorder="1"/>
    <xf numFmtId="1" fontId="2" fillId="0" borderId="637" xfId="0" applyNumberFormat="1" applyFont="1" applyBorder="1" applyAlignment="1">
      <alignment horizontal="left"/>
    </xf>
    <xf numFmtId="1" fontId="3" fillId="0" borderId="690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3" borderId="564" xfId="0" applyNumberFormat="1" applyFont="1" applyFill="1" applyBorder="1" applyAlignment="1">
      <alignment horizontal="right"/>
    </xf>
    <xf numFmtId="1" fontId="3" fillId="3" borderId="701" xfId="0" applyNumberFormat="1" applyFont="1" applyFill="1" applyBorder="1" applyAlignment="1">
      <alignment horizontal="right"/>
    </xf>
    <xf numFmtId="1" fontId="3" fillId="0" borderId="678" xfId="0" applyNumberFormat="1" applyFont="1" applyBorder="1" applyAlignment="1">
      <alignment horizontal="right" vertical="center" wrapText="1"/>
    </xf>
    <xf numFmtId="1" fontId="3" fillId="3" borderId="413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3" borderId="637" xfId="0" applyNumberFormat="1" applyFont="1" applyFill="1" applyBorder="1" applyAlignment="1">
      <alignment horizontal="right"/>
    </xf>
    <xf numFmtId="1" fontId="3" fillId="4" borderId="639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vertical="center" wrapText="1"/>
    </xf>
    <xf numFmtId="1" fontId="3" fillId="3" borderId="609" xfId="0" applyNumberFormat="1" applyFont="1" applyFill="1" applyBorder="1" applyAlignment="1">
      <alignment horizontal="right"/>
    </xf>
    <xf numFmtId="1" fontId="3" fillId="0" borderId="638" xfId="0" applyNumberFormat="1" applyFont="1" applyBorder="1" applyAlignment="1">
      <alignment vertical="center" wrapText="1"/>
    </xf>
    <xf numFmtId="0" fontId="0" fillId="0" borderId="637" xfId="0" applyBorder="1"/>
    <xf numFmtId="1" fontId="2" fillId="0" borderId="657" xfId="0" applyNumberFormat="1" applyFont="1" applyBorder="1" applyAlignment="1">
      <alignment horizontal="left"/>
    </xf>
    <xf numFmtId="0" fontId="6" fillId="0" borderId="657" xfId="0" applyFont="1" applyBorder="1"/>
    <xf numFmtId="1" fontId="3" fillId="0" borderId="67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 wrapText="1"/>
    </xf>
    <xf numFmtId="1" fontId="3" fillId="3" borderId="564" xfId="0" applyNumberFormat="1" applyFont="1" applyFill="1" applyBorder="1"/>
    <xf numFmtId="1" fontId="3" fillId="4" borderId="566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4" borderId="693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left" wrapText="1"/>
    </xf>
    <xf numFmtId="0" fontId="3" fillId="0" borderId="546" xfId="0" applyFont="1" applyBorder="1" applyAlignment="1">
      <alignment horizont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1" fontId="3" fillId="0" borderId="660" xfId="0" applyNumberFormat="1" applyFont="1" applyBorder="1"/>
    <xf numFmtId="1" fontId="3" fillId="0" borderId="694" xfId="0" applyNumberFormat="1" applyFont="1" applyBorder="1"/>
    <xf numFmtId="1" fontId="3" fillId="0" borderId="692" xfId="0" applyNumberFormat="1" applyFont="1" applyBorder="1"/>
    <xf numFmtId="1" fontId="3" fillId="0" borderId="659" xfId="0" applyNumberFormat="1" applyFont="1" applyBorder="1"/>
    <xf numFmtId="1" fontId="3" fillId="6" borderId="423" xfId="0" applyNumberFormat="1" applyFont="1" applyFill="1" applyBorder="1"/>
    <xf numFmtId="1" fontId="3" fillId="0" borderId="571" xfId="0" applyNumberFormat="1" applyFont="1" applyBorder="1" applyAlignment="1" applyProtection="1">
      <alignment horizontal="left" wrapText="1"/>
      <protection hidden="1"/>
    </xf>
    <xf numFmtId="1" fontId="3" fillId="0" borderId="411" xfId="0" applyNumberFormat="1" applyFont="1" applyBorder="1" applyAlignment="1" applyProtection="1">
      <alignment horizontal="left" wrapText="1"/>
      <protection hidden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504" xfId="0" applyNumberFormat="1" applyFont="1" applyBorder="1" applyAlignment="1" applyProtection="1">
      <alignment horizontal="left" wrapText="1"/>
      <protection hidden="1"/>
    </xf>
    <xf numFmtId="1" fontId="3" fillId="0" borderId="671" xfId="0" applyNumberFormat="1" applyFont="1" applyBorder="1"/>
    <xf numFmtId="1" fontId="3" fillId="4" borderId="694" xfId="0" applyNumberFormat="1" applyFont="1" applyFill="1" applyBorder="1" applyProtection="1">
      <protection locked="0"/>
    </xf>
    <xf numFmtId="1" fontId="3" fillId="6" borderId="694" xfId="0" applyNumberFormat="1" applyFont="1" applyFill="1" applyBorder="1"/>
    <xf numFmtId="1" fontId="3" fillId="6" borderId="691" xfId="0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0" borderId="564" xfId="0" applyNumberFormat="1" applyFont="1" applyBorder="1" applyAlignment="1" applyProtection="1">
      <alignment horizontal="left" wrapText="1"/>
      <protection hidden="1"/>
    </xf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90" xfId="0" applyNumberFormat="1" applyFont="1" applyBorder="1"/>
    <xf numFmtId="1" fontId="3" fillId="0" borderId="658" xfId="0" applyNumberFormat="1" applyFont="1" applyBorder="1"/>
    <xf numFmtId="1" fontId="3" fillId="6" borderId="570" xfId="0" applyNumberFormat="1" applyFont="1" applyFill="1" applyBorder="1"/>
    <xf numFmtId="1" fontId="3" fillId="6" borderId="410" xfId="0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6" borderId="610" xfId="0" applyNumberFormat="1" applyFont="1" applyFill="1" applyBorder="1"/>
    <xf numFmtId="1" fontId="3" fillId="6" borderId="639" xfId="0" applyNumberFormat="1" applyFont="1" applyFill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697" xfId="0" applyNumberFormat="1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1" fontId="8" fillId="3" borderId="331" xfId="0" applyNumberFormat="1" applyFont="1" applyFill="1" applyBorder="1"/>
    <xf numFmtId="0" fontId="3" fillId="0" borderId="693" xfId="0" applyFont="1" applyBorder="1" applyAlignment="1">
      <alignment wrapText="1"/>
    </xf>
    <xf numFmtId="0" fontId="3" fillId="0" borderId="639" xfId="0" applyFont="1" applyBorder="1" applyAlignment="1">
      <alignment horizontal="center" wrapText="1"/>
    </xf>
    <xf numFmtId="0" fontId="3" fillId="0" borderId="504" xfId="0" applyFont="1" applyBorder="1" applyAlignment="1">
      <alignment horizontal="center" wrapText="1"/>
    </xf>
    <xf numFmtId="0" fontId="3" fillId="0" borderId="709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710" xfId="0" applyFont="1" applyBorder="1" applyAlignment="1">
      <alignment horizontal="center" wrapText="1"/>
    </xf>
    <xf numFmtId="0" fontId="3" fillId="0" borderId="388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570" xfId="0" applyFont="1" applyFill="1" applyBorder="1" applyProtection="1">
      <protection locked="0"/>
    </xf>
    <xf numFmtId="0" fontId="3" fillId="44" borderId="58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0" borderId="416" xfId="0" applyFont="1" applyBorder="1"/>
    <xf numFmtId="0" fontId="3" fillId="0" borderId="610" xfId="0" applyFont="1" applyBorder="1"/>
    <xf numFmtId="0" fontId="3" fillId="0" borderId="611" xfId="0" applyFont="1" applyBorder="1"/>
    <xf numFmtId="0" fontId="3" fillId="44" borderId="430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0" borderId="607" xfId="0" applyFont="1" applyBorder="1"/>
    <xf numFmtId="0" fontId="3" fillId="0" borderId="639" xfId="0" applyFont="1" applyBorder="1"/>
    <xf numFmtId="0" fontId="3" fillId="44" borderId="709" xfId="0" applyFont="1" applyFill="1" applyBorder="1" applyProtection="1">
      <protection locked="0"/>
    </xf>
    <xf numFmtId="0" fontId="3" fillId="44" borderId="457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460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4" borderId="582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7" borderId="457" xfId="0" applyNumberFormat="1" applyFont="1" applyFill="1" applyBorder="1"/>
    <xf numFmtId="1" fontId="3" fillId="3" borderId="693" xfId="1" applyNumberFormat="1" applyFont="1" applyFill="1" applyBorder="1"/>
    <xf numFmtId="1" fontId="3" fillId="3" borderId="694" xfId="1" applyNumberFormat="1" applyFont="1" applyFill="1" applyBorder="1"/>
    <xf numFmtId="1" fontId="3" fillId="3" borderId="724" xfId="1" applyNumberFormat="1" applyFont="1" applyFill="1" applyBorder="1"/>
    <xf numFmtId="1" fontId="3" fillId="0" borderId="700" xfId="0" applyNumberFormat="1" applyFont="1" applyBorder="1"/>
    <xf numFmtId="1" fontId="3" fillId="0" borderId="565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3" borderId="584" xfId="1" applyNumberFormat="1" applyFont="1" applyFill="1" applyBorder="1"/>
    <xf numFmtId="1" fontId="3" fillId="3" borderId="725" xfId="1" applyNumberFormat="1" applyFont="1" applyFill="1" applyBorder="1"/>
    <xf numFmtId="1" fontId="3" fillId="4" borderId="726" xfId="0" applyNumberFormat="1" applyFont="1" applyFill="1" applyBorder="1" applyProtection="1">
      <protection locked="0"/>
    </xf>
    <xf numFmtId="1" fontId="3" fillId="3" borderId="416" xfId="1" applyNumberFormat="1" applyFont="1" applyFill="1" applyBorder="1"/>
    <xf numFmtId="1" fontId="3" fillId="3" borderId="420" xfId="1" applyNumberFormat="1" applyFont="1" applyFill="1" applyBorder="1"/>
    <xf numFmtId="1" fontId="3" fillId="3" borderId="727" xfId="1" applyNumberFormat="1" applyFont="1" applyFill="1" applyBorder="1"/>
    <xf numFmtId="1" fontId="3" fillId="3" borderId="421" xfId="1" applyNumberFormat="1" applyFont="1" applyFill="1" applyBorder="1"/>
    <xf numFmtId="1" fontId="3" fillId="3" borderId="408" xfId="1" applyNumberFormat="1" applyFont="1" applyFill="1" applyBorder="1"/>
    <xf numFmtId="1" fontId="2" fillId="3" borderId="728" xfId="0" applyNumberFormat="1" applyFont="1" applyFill="1" applyBorder="1"/>
    <xf numFmtId="1" fontId="3" fillId="0" borderId="660" xfId="0" applyNumberFormat="1" applyFont="1" applyBorder="1" applyAlignment="1">
      <alignment horizontal="center" vertical="center"/>
    </xf>
    <xf numFmtId="1" fontId="3" fillId="0" borderId="696" xfId="0" applyNumberFormat="1" applyFont="1" applyBorder="1"/>
    <xf numFmtId="1" fontId="3" fillId="0" borderId="348" xfId="0" applyNumberFormat="1" applyFont="1" applyBorder="1"/>
    <xf numFmtId="1" fontId="3" fillId="0" borderId="420" xfId="0" applyNumberFormat="1" applyFont="1" applyBorder="1"/>
    <xf numFmtId="1" fontId="3" fillId="58" borderId="421" xfId="0" applyNumberFormat="1" applyFont="1" applyFill="1" applyBorder="1"/>
    <xf numFmtId="1" fontId="6" fillId="0" borderId="729" xfId="0" applyNumberFormat="1" applyFont="1" applyBorder="1"/>
    <xf numFmtId="1" fontId="3" fillId="0" borderId="735" xfId="0" applyNumberFormat="1" applyFont="1" applyBorder="1"/>
    <xf numFmtId="1" fontId="6" fillId="0" borderId="657" xfId="0" applyNumberFormat="1" applyFont="1" applyBorder="1"/>
    <xf numFmtId="1" fontId="6" fillId="0" borderId="736" xfId="0" applyNumberFormat="1" applyFont="1" applyBorder="1"/>
    <xf numFmtId="1" fontId="6" fillId="0" borderId="737" xfId="0" applyNumberFormat="1" applyFont="1" applyBorder="1"/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/>
    <xf numFmtId="1" fontId="3" fillId="0" borderId="745" xfId="0" applyNumberFormat="1" applyFont="1" applyBorder="1"/>
    <xf numFmtId="1" fontId="3" fillId="0" borderId="746" xfId="0" applyNumberFormat="1" applyFont="1" applyBorder="1"/>
    <xf numFmtId="1" fontId="3" fillId="0" borderId="747" xfId="0" applyNumberFormat="1" applyFont="1" applyBorder="1"/>
    <xf numFmtId="1" fontId="3" fillId="0" borderId="748" xfId="0" applyNumberFormat="1" applyFont="1" applyBorder="1" applyAlignment="1">
      <alignment horizontal="center"/>
    </xf>
    <xf numFmtId="1" fontId="3" fillId="0" borderId="742" xfId="0" applyNumberFormat="1" applyFont="1" applyBorder="1"/>
    <xf numFmtId="1" fontId="3" fillId="0" borderId="743" xfId="0" applyNumberFormat="1" applyFont="1" applyBorder="1"/>
    <xf numFmtId="1" fontId="3" fillId="0" borderId="740" xfId="0" applyNumberFormat="1" applyFont="1" applyBorder="1"/>
    <xf numFmtId="1" fontId="3" fillId="0" borderId="741" xfId="0" applyNumberFormat="1" applyFont="1" applyBorder="1"/>
    <xf numFmtId="1" fontId="3" fillId="0" borderId="524" xfId="0" applyNumberFormat="1" applyFont="1" applyBorder="1"/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0" borderId="611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4" borderId="701" xfId="0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center" vertical="center"/>
    </xf>
    <xf numFmtId="1" fontId="2" fillId="0" borderId="739" xfId="0" applyNumberFormat="1" applyFont="1" applyBorder="1"/>
    <xf numFmtId="1" fontId="3" fillId="0" borderId="742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6" fillId="6" borderId="738" xfId="0" applyNumberFormat="1" applyFont="1" applyFill="1" applyBorder="1" applyAlignment="1">
      <alignment horizontal="center"/>
    </xf>
    <xf numFmtId="1" fontId="6" fillId="6" borderId="739" xfId="0" applyNumberFormat="1" applyFont="1" applyFill="1" applyBorder="1" applyAlignment="1">
      <alignment horizontal="center"/>
    </xf>
    <xf numFmtId="1" fontId="6" fillId="6" borderId="740" xfId="0" applyNumberFormat="1" applyFont="1" applyFill="1" applyBorder="1" applyAlignment="1">
      <alignment horizontal="center"/>
    </xf>
    <xf numFmtId="1" fontId="6" fillId="6" borderId="748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0" borderId="607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611" xfId="0" applyNumberFormat="1" applyFont="1" applyBorder="1" applyAlignment="1">
      <alignment wrapText="1"/>
    </xf>
    <xf numFmtId="1" fontId="3" fillId="0" borderId="457" xfId="0" applyNumberFormat="1" applyFont="1" applyBorder="1" applyAlignment="1">
      <alignment wrapText="1"/>
    </xf>
    <xf numFmtId="1" fontId="3" fillId="4" borderId="331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wrapText="1"/>
    </xf>
    <xf numFmtId="1" fontId="3" fillId="6" borderId="584" xfId="0" applyNumberFormat="1" applyFont="1" applyFill="1" applyBorder="1"/>
    <xf numFmtId="1" fontId="3" fillId="6" borderId="735" xfId="0" applyNumberFormat="1" applyFont="1" applyFill="1" applyBorder="1"/>
    <xf numFmtId="1" fontId="2" fillId="0" borderId="738" xfId="0" applyNumberFormat="1" applyFont="1" applyBorder="1"/>
    <xf numFmtId="1" fontId="3" fillId="0" borderId="420" xfId="0" applyNumberFormat="1" applyFont="1" applyBorder="1" applyAlignment="1">
      <alignment wrapText="1"/>
    </xf>
    <xf numFmtId="1" fontId="3" fillId="0" borderId="413" xfId="2" applyNumberFormat="1" applyFont="1" applyBorder="1" applyAlignment="1">
      <alignment wrapText="1"/>
    </xf>
    <xf numFmtId="1" fontId="3" fillId="0" borderId="754" xfId="0" applyNumberFormat="1" applyFont="1" applyBorder="1" applyAlignment="1">
      <alignment wrapText="1"/>
    </xf>
    <xf numFmtId="1" fontId="3" fillId="4" borderId="546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7" borderId="538" xfId="0" applyNumberFormat="1" applyFont="1" applyFill="1" applyBorder="1"/>
    <xf numFmtId="1" fontId="3" fillId="7" borderId="389" xfId="0" applyNumberFormat="1" applyFont="1" applyFill="1" applyBorder="1"/>
    <xf numFmtId="1" fontId="3" fillId="7" borderId="393" xfId="0" applyNumberFormat="1" applyFont="1" applyFill="1" applyBorder="1"/>
    <xf numFmtId="1" fontId="3" fillId="7" borderId="392" xfId="0" applyNumberFormat="1" applyFont="1" applyFill="1" applyBorder="1"/>
    <xf numFmtId="1" fontId="3" fillId="7" borderId="454" xfId="0" applyNumberFormat="1" applyFont="1" applyFill="1" applyBorder="1"/>
    <xf numFmtId="1" fontId="3" fillId="7" borderId="331" xfId="0" applyNumberFormat="1" applyFont="1" applyFill="1" applyBorder="1"/>
    <xf numFmtId="1" fontId="3" fillId="7" borderId="524" xfId="0" applyNumberFormat="1" applyFont="1" applyFill="1" applyBorder="1"/>
    <xf numFmtId="1" fontId="3" fillId="0" borderId="56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7" borderId="598" xfId="0" applyNumberFormat="1" applyFont="1" applyFill="1" applyBorder="1"/>
    <xf numFmtId="1" fontId="3" fillId="6" borderId="546" xfId="0" applyNumberFormat="1" applyFont="1" applyFill="1" applyBorder="1"/>
    <xf numFmtId="1" fontId="3" fillId="6" borderId="392" xfId="0" applyNumberFormat="1" applyFont="1" applyFill="1" applyBorder="1"/>
    <xf numFmtId="1" fontId="3" fillId="0" borderId="480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6" borderId="538" xfId="0" applyNumberFormat="1" applyFont="1" applyFill="1" applyBorder="1"/>
    <xf numFmtId="1" fontId="3" fillId="6" borderId="389" xfId="0" applyNumberFormat="1" applyFont="1" applyFill="1" applyBorder="1"/>
    <xf numFmtId="1" fontId="6" fillId="6" borderId="389" xfId="0" applyNumberFormat="1" applyFont="1" applyFill="1" applyBorder="1"/>
    <xf numFmtId="1" fontId="6" fillId="6" borderId="739" xfId="0" applyNumberFormat="1" applyFont="1" applyFill="1" applyBorder="1"/>
    <xf numFmtId="1" fontId="6" fillId="6" borderId="741" xfId="0" applyNumberFormat="1" applyFont="1" applyFill="1" applyBorder="1"/>
    <xf numFmtId="1" fontId="6" fillId="6" borderId="740" xfId="0" applyNumberFormat="1" applyFont="1" applyFill="1" applyBorder="1"/>
    <xf numFmtId="1" fontId="3" fillId="0" borderId="755" xfId="0" applyNumberFormat="1" applyFont="1" applyBorder="1" applyAlignment="1">
      <alignment wrapText="1"/>
    </xf>
    <xf numFmtId="1" fontId="6" fillId="4" borderId="742" xfId="0" applyNumberFormat="1" applyFont="1" applyFill="1" applyBorder="1" applyProtection="1">
      <protection locked="0"/>
    </xf>
    <xf numFmtId="1" fontId="6" fillId="4" borderId="740" xfId="0" applyNumberFormat="1" applyFont="1" applyFill="1" applyBorder="1" applyProtection="1">
      <protection locked="0"/>
    </xf>
    <xf numFmtId="1" fontId="3" fillId="6" borderId="457" xfId="0" applyNumberFormat="1" applyFont="1" applyFill="1" applyBorder="1"/>
    <xf numFmtId="1" fontId="3" fillId="7" borderId="639" xfId="0" applyNumberFormat="1" applyFont="1" applyFill="1" applyBorder="1"/>
    <xf numFmtId="1" fontId="3" fillId="8" borderId="410" xfId="0" applyNumberFormat="1" applyFont="1" applyFill="1" applyBorder="1" applyProtection="1">
      <protection locked="0"/>
    </xf>
    <xf numFmtId="1" fontId="3" fillId="0" borderId="563" xfId="0" applyNumberFormat="1" applyFont="1" applyBorder="1" applyAlignment="1" applyProtection="1">
      <alignment horizontal="center" vertical="center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392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 applyProtection="1">
      <alignment horizontal="center" vertical="center"/>
      <protection hidden="1"/>
    </xf>
    <xf numFmtId="1" fontId="3" fillId="0" borderId="393" xfId="0" applyNumberFormat="1" applyFont="1" applyBorder="1" applyAlignment="1" applyProtection="1">
      <alignment horizontal="center" vertical="center"/>
      <protection hidden="1"/>
    </xf>
    <xf numFmtId="1" fontId="3" fillId="0" borderId="563" xfId="0" applyNumberFormat="1" applyFont="1" applyBorder="1" applyAlignment="1" applyProtection="1">
      <alignment wrapText="1"/>
      <protection hidden="1"/>
    </xf>
    <xf numFmtId="1" fontId="3" fillId="0" borderId="756" xfId="0" applyNumberFormat="1" applyFont="1" applyBorder="1" applyAlignment="1">
      <alignment horizontal="right" wrapText="1"/>
    </xf>
    <xf numFmtId="1" fontId="3" fillId="0" borderId="671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740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wrapText="1"/>
    </xf>
    <xf numFmtId="1" fontId="3" fillId="0" borderId="701" xfId="0" applyNumberFormat="1" applyFont="1" applyBorder="1"/>
    <xf numFmtId="1" fontId="3" fillId="9" borderId="758" xfId="31" applyNumberFormat="1" applyFont="1" applyBorder="1" applyProtection="1">
      <protection locked="0"/>
    </xf>
    <xf numFmtId="1" fontId="3" fillId="9" borderId="759" xfId="31" applyNumberFormat="1" applyFont="1" applyBorder="1" applyProtection="1">
      <protection locked="0"/>
    </xf>
    <xf numFmtId="1" fontId="3" fillId="9" borderId="619" xfId="31" applyNumberFormat="1" applyFont="1" applyBorder="1" applyProtection="1">
      <protection locked="0"/>
    </xf>
    <xf numFmtId="1" fontId="3" fillId="9" borderId="760" xfId="31" applyNumberFormat="1" applyFont="1" applyBorder="1" applyProtection="1">
      <protection locked="0"/>
    </xf>
    <xf numFmtId="1" fontId="3" fillId="9" borderId="761" xfId="31" applyNumberFormat="1" applyFont="1" applyBorder="1" applyProtection="1">
      <protection locked="0"/>
    </xf>
    <xf numFmtId="1" fontId="3" fillId="9" borderId="762" xfId="31" applyNumberFormat="1" applyFont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6" fillId="0" borderId="331" xfId="0" applyNumberFormat="1" applyFont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6" borderId="565" xfId="0" applyNumberFormat="1" applyFont="1" applyFill="1" applyBorder="1"/>
    <xf numFmtId="1" fontId="3" fillId="6" borderId="754" xfId="0" applyNumberFormat="1" applyFont="1" applyFill="1" applyBorder="1"/>
    <xf numFmtId="1" fontId="3" fillId="6" borderId="600" xfId="0" applyNumberFormat="1" applyFont="1" applyFill="1" applyBorder="1"/>
    <xf numFmtId="1" fontId="3" fillId="4" borderId="741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605" xfId="0" applyNumberFormat="1" applyFont="1" applyFill="1" applyBorder="1"/>
    <xf numFmtId="1" fontId="3" fillId="0" borderId="671" xfId="0" applyNumberFormat="1" applyFont="1" applyBorder="1" applyAlignment="1">
      <alignment wrapText="1"/>
    </xf>
    <xf numFmtId="1" fontId="2" fillId="0" borderId="764" xfId="0" applyNumberFormat="1" applyFont="1" applyBorder="1"/>
    <xf numFmtId="1" fontId="6" fillId="0" borderId="765" xfId="0" applyNumberFormat="1" applyFont="1" applyBorder="1"/>
    <xf numFmtId="1" fontId="3" fillId="0" borderId="639" xfId="0" applyNumberFormat="1" applyFont="1" applyBorder="1" applyAlignment="1">
      <alignment horizontal="center" vertical="center"/>
    </xf>
    <xf numFmtId="1" fontId="3" fillId="4" borderId="565" xfId="0" applyNumberFormat="1" applyFont="1" applyFill="1" applyBorder="1" applyProtection="1">
      <protection locked="0"/>
    </xf>
    <xf numFmtId="1" fontId="3" fillId="6" borderId="409" xfId="15" applyNumberFormat="1" applyFont="1" applyFill="1" applyBorder="1"/>
    <xf numFmtId="1" fontId="3" fillId="7" borderId="743" xfId="0" applyNumberFormat="1" applyFont="1" applyFill="1" applyBorder="1"/>
    <xf numFmtId="1" fontId="3" fillId="7" borderId="740" xfId="0" applyNumberFormat="1" applyFont="1" applyFill="1" applyBorder="1"/>
    <xf numFmtId="1" fontId="3" fillId="4" borderId="481" xfId="15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right" wrapText="1"/>
    </xf>
    <xf numFmtId="1" fontId="3" fillId="4" borderId="409" xfId="15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right" wrapText="1"/>
    </xf>
    <xf numFmtId="1" fontId="4" fillId="5" borderId="748" xfId="0" applyNumberFormat="1" applyFont="1" applyFill="1" applyBorder="1"/>
    <xf numFmtId="1" fontId="3" fillId="6" borderId="742" xfId="0" applyNumberFormat="1" applyFont="1" applyFill="1" applyBorder="1"/>
    <xf numFmtId="1" fontId="3" fillId="6" borderId="755" xfId="0" applyNumberFormat="1" applyFont="1" applyFill="1" applyBorder="1"/>
    <xf numFmtId="1" fontId="3" fillId="6" borderId="753" xfId="0" applyNumberFormat="1" applyFont="1" applyFill="1" applyBorder="1"/>
    <xf numFmtId="1" fontId="3" fillId="6" borderId="740" xfId="0" applyNumberFormat="1" applyFont="1" applyFill="1" applyBorder="1"/>
    <xf numFmtId="1" fontId="3" fillId="6" borderId="741" xfId="0" applyNumberFormat="1" applyFont="1" applyFill="1" applyBorder="1"/>
    <xf numFmtId="1" fontId="3" fillId="6" borderId="750" xfId="0" applyNumberFormat="1" applyFont="1" applyFill="1" applyBorder="1"/>
    <xf numFmtId="1" fontId="3" fillId="6" borderId="767" xfId="0" applyNumberFormat="1" applyFont="1" applyFill="1" applyBorder="1"/>
    <xf numFmtId="1" fontId="3" fillId="5" borderId="609" xfId="0" applyNumberFormat="1" applyFont="1" applyFill="1" applyBorder="1" applyAlignment="1">
      <alignment vertical="center" wrapText="1"/>
    </xf>
    <xf numFmtId="1" fontId="3" fillId="6" borderId="481" xfId="0" applyNumberFormat="1" applyFont="1" applyFill="1" applyBorder="1"/>
    <xf numFmtId="1" fontId="3" fillId="4" borderId="640" xfId="0" applyNumberFormat="1" applyFont="1" applyFill="1" applyBorder="1" applyProtection="1">
      <protection locked="0"/>
    </xf>
    <xf numFmtId="1" fontId="4" fillId="5" borderId="748" xfId="0" applyNumberFormat="1" applyFont="1" applyFill="1" applyBorder="1" applyAlignment="1">
      <alignment vertical="center" wrapText="1"/>
    </xf>
    <xf numFmtId="1" fontId="3" fillId="6" borderId="742" xfId="0" applyNumberFormat="1" applyFont="1" applyFill="1" applyBorder="1" applyAlignment="1">
      <alignment vertical="center" wrapText="1"/>
    </xf>
    <xf numFmtId="1" fontId="3" fillId="6" borderId="755" xfId="0" applyNumberFormat="1" applyFont="1" applyFill="1" applyBorder="1" applyAlignment="1">
      <alignment vertical="center" wrapText="1"/>
    </xf>
    <xf numFmtId="1" fontId="3" fillId="3" borderId="607" xfId="0" applyNumberFormat="1" applyFont="1" applyFill="1" applyBorder="1" applyAlignment="1">
      <alignment vertical="center" wrapText="1"/>
    </xf>
    <xf numFmtId="1" fontId="3" fillId="6" borderId="608" xfId="0" applyNumberFormat="1" applyFont="1" applyFill="1" applyBorder="1"/>
    <xf numFmtId="1" fontId="3" fillId="5" borderId="402" xfId="0" applyNumberFormat="1" applyFont="1" applyFill="1" applyBorder="1" applyAlignment="1">
      <alignment vertical="center" wrapText="1"/>
    </xf>
    <xf numFmtId="1" fontId="3" fillId="3" borderId="416" xfId="0" applyNumberFormat="1" applyFont="1" applyFill="1" applyBorder="1" applyAlignment="1">
      <alignment vertical="center" wrapText="1"/>
    </xf>
    <xf numFmtId="1" fontId="3" fillId="6" borderId="419" xfId="0" applyNumberFormat="1" applyFont="1" applyFill="1" applyBorder="1"/>
    <xf numFmtId="1" fontId="3" fillId="5" borderId="564" xfId="0" applyNumberFormat="1" applyFont="1" applyFill="1" applyBorder="1" applyAlignment="1">
      <alignment vertical="center" wrapText="1"/>
    </xf>
    <xf numFmtId="1" fontId="3" fillId="3" borderId="584" xfId="0" applyNumberFormat="1" applyFont="1" applyFill="1" applyBorder="1" applyAlignment="1">
      <alignment vertical="center" wrapText="1"/>
    </xf>
    <xf numFmtId="1" fontId="3" fillId="3" borderId="570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0" borderId="671" xfId="0" applyNumberFormat="1" applyFont="1" applyBorder="1" applyAlignment="1">
      <alignment horizontal="right" vertical="center" wrapText="1"/>
    </xf>
    <xf numFmtId="1" fontId="3" fillId="6" borderId="613" xfId="0" applyNumberFormat="1" applyFont="1" applyFill="1" applyBorder="1"/>
    <xf numFmtId="1" fontId="3" fillId="0" borderId="639" xfId="0" applyNumberFormat="1" applyFont="1" applyBorder="1"/>
    <xf numFmtId="1" fontId="5" fillId="0" borderId="743" xfId="0" applyNumberFormat="1" applyFont="1" applyBorder="1"/>
    <xf numFmtId="1" fontId="3" fillId="0" borderId="757" xfId="0" applyNumberFormat="1" applyFont="1" applyBorder="1"/>
    <xf numFmtId="1" fontId="3" fillId="0" borderId="546" xfId="0" applyNumberFormat="1" applyFont="1" applyBorder="1"/>
    <xf numFmtId="1" fontId="3" fillId="0" borderId="756" xfId="0" applyNumberFormat="1" applyFont="1" applyBorder="1"/>
    <xf numFmtId="1" fontId="3" fillId="0" borderId="388" xfId="0" applyNumberFormat="1" applyFont="1" applyBorder="1"/>
    <xf numFmtId="1" fontId="3" fillId="5" borderId="771" xfId="0" applyNumberFormat="1" applyFont="1" applyFill="1" applyBorder="1" applyAlignment="1">
      <alignment vertical="center" wrapText="1"/>
    </xf>
    <xf numFmtId="1" fontId="3" fillId="0" borderId="771" xfId="0" applyNumberFormat="1" applyFont="1" applyBorder="1" applyAlignment="1">
      <alignment vertical="center" wrapText="1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5" borderId="671" xfId="0" applyNumberFormat="1" applyFont="1" applyFill="1" applyBorder="1" applyAlignment="1">
      <alignment vertical="center" wrapText="1"/>
    </xf>
    <xf numFmtId="1" fontId="3" fillId="0" borderId="671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center"/>
    </xf>
    <xf numFmtId="1" fontId="3" fillId="0" borderId="777" xfId="0" applyNumberFormat="1" applyFont="1" applyBorder="1" applyAlignment="1">
      <alignment horizontal="right"/>
    </xf>
    <xf numFmtId="1" fontId="3" fillId="0" borderId="777" xfId="0" applyNumberFormat="1" applyFont="1" applyBorder="1"/>
    <xf numFmtId="1" fontId="3" fillId="0" borderId="753" xfId="0" applyNumberFormat="1" applyFont="1" applyBorder="1"/>
    <xf numFmtId="1" fontId="3" fillId="0" borderId="776" xfId="0" applyNumberFormat="1" applyFont="1" applyBorder="1"/>
    <xf numFmtId="1" fontId="3" fillId="0" borderId="750" xfId="0" applyNumberFormat="1" applyFont="1" applyBorder="1"/>
    <xf numFmtId="1" fontId="3" fillId="0" borderId="755" xfId="0" applyNumberFormat="1" applyFont="1" applyBorder="1"/>
    <xf numFmtId="1" fontId="3" fillId="0" borderId="777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4" borderId="77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4" borderId="53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454" xfId="0" applyNumberFormat="1" applyFont="1" applyBorder="1" applyAlignment="1">
      <alignment horizontal="left" vertical="center" wrapText="1"/>
    </xf>
    <xf numFmtId="1" fontId="3" fillId="4" borderId="457" xfId="0" applyNumberFormat="1" applyFont="1" applyFill="1" applyBorder="1" applyProtection="1">
      <protection locked="0"/>
    </xf>
    <xf numFmtId="1" fontId="3" fillId="0" borderId="609" xfId="0" applyNumberFormat="1" applyFont="1" applyBorder="1" applyAlignment="1">
      <alignment horizontal="left" vertical="center" wrapText="1"/>
    </xf>
    <xf numFmtId="0" fontId="3" fillId="0" borderId="778" xfId="0" applyFont="1" applyBorder="1" applyAlignment="1">
      <alignment horizontal="center"/>
    </xf>
    <xf numFmtId="1" fontId="3" fillId="0" borderId="778" xfId="0" applyNumberFormat="1" applyFont="1" applyBorder="1"/>
    <xf numFmtId="9" fontId="3" fillId="0" borderId="740" xfId="4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5" borderId="777" xfId="0" applyNumberFormat="1" applyFont="1" applyFill="1" applyBorder="1"/>
    <xf numFmtId="1" fontId="3" fillId="5" borderId="740" xfId="0" applyNumberFormat="1" applyFont="1" applyFill="1" applyBorder="1"/>
    <xf numFmtId="1" fontId="3" fillId="5" borderId="755" xfId="0" applyNumberFormat="1" applyFont="1" applyFill="1" applyBorder="1"/>
    <xf numFmtId="1" fontId="3" fillId="5" borderId="743" xfId="0" applyNumberFormat="1" applyFont="1" applyFill="1" applyBorder="1"/>
    <xf numFmtId="1" fontId="3" fillId="5" borderId="753" xfId="0" applyNumberFormat="1" applyFont="1" applyFill="1" applyBorder="1"/>
    <xf numFmtId="1" fontId="3" fillId="4" borderId="563" xfId="0" applyNumberFormat="1" applyFont="1" applyFill="1" applyBorder="1" applyProtection="1">
      <protection locked="0"/>
    </xf>
    <xf numFmtId="1" fontId="2" fillId="3" borderId="739" xfId="0" applyNumberFormat="1" applyFont="1" applyFill="1" applyBorder="1" applyAlignment="1" applyProtection="1">
      <alignment horizontal="left"/>
      <protection hidden="1"/>
    </xf>
    <xf numFmtId="1" fontId="2" fillId="3" borderId="331" xfId="0" applyNumberFormat="1" applyFont="1" applyFill="1" applyBorder="1" applyAlignment="1" applyProtection="1">
      <alignment horizontal="left"/>
      <protection hidden="1"/>
    </xf>
    <xf numFmtId="1" fontId="2" fillId="3" borderId="331" xfId="0" applyNumberFormat="1" applyFont="1" applyFill="1" applyBorder="1" applyAlignment="1">
      <alignment horizontal="left" wrapText="1"/>
    </xf>
    <xf numFmtId="1" fontId="2" fillId="3" borderId="331" xfId="0" applyNumberFormat="1" applyFont="1" applyFill="1" applyBorder="1" applyAlignment="1" applyProtection="1">
      <alignment horizontal="left" wrapText="1"/>
      <protection hidden="1"/>
    </xf>
    <xf numFmtId="1" fontId="2" fillId="3" borderId="331" xfId="0" applyNumberFormat="1" applyFont="1" applyFill="1" applyBorder="1" applyProtection="1">
      <protection hidden="1"/>
    </xf>
    <xf numFmtId="1" fontId="6" fillId="3" borderId="331" xfId="0" applyNumberFormat="1" applyFont="1" applyFill="1" applyBorder="1" applyProtection="1">
      <protection hidden="1"/>
    </xf>
    <xf numFmtId="1" fontId="2" fillId="3" borderId="331" xfId="0" applyNumberFormat="1" applyFont="1" applyFill="1" applyBorder="1" applyAlignment="1" applyProtection="1">
      <alignment wrapText="1"/>
      <protection hidden="1"/>
    </xf>
    <xf numFmtId="1" fontId="3" fillId="0" borderId="457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/>
      <protection hidden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 applyProtection="1">
      <alignment horizontal="left" vertical="center" wrapText="1"/>
      <protection hidden="1"/>
    </xf>
    <xf numFmtId="1" fontId="3" fillId="4" borderId="754" xfId="0" applyNumberFormat="1" applyFont="1" applyFill="1" applyBorder="1" applyProtection="1"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2" fillId="0" borderId="739" xfId="0" applyNumberFormat="1" applyFont="1" applyBorder="1" applyAlignment="1" applyProtection="1">
      <alignment horizontal="left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/>
      <protection hidden="1"/>
    </xf>
    <xf numFmtId="1" fontId="3" fillId="0" borderId="743" xfId="0" applyNumberFormat="1" applyFont="1" applyBorder="1" applyAlignment="1" applyProtection="1">
      <alignment horizontal="center" vertical="center"/>
      <protection hidden="1"/>
    </xf>
    <xf numFmtId="1" fontId="3" fillId="0" borderId="565" xfId="0" applyNumberFormat="1" applyFont="1" applyBorder="1" applyAlignment="1" applyProtection="1">
      <alignment horizontal="left" vertical="center" wrapText="1"/>
      <protection hidden="1"/>
    </xf>
    <xf numFmtId="1" fontId="3" fillId="0" borderId="402" xfId="0" applyNumberFormat="1" applyFont="1" applyBorder="1" applyAlignment="1" applyProtection="1">
      <alignment horizontal="left" vertical="center" wrapText="1"/>
      <protection hidden="1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7" borderId="584" xfId="0" applyNumberFormat="1" applyFont="1" applyFill="1" applyBorder="1"/>
    <xf numFmtId="1" fontId="3" fillId="7" borderId="747" xfId="0" applyNumberFormat="1" applyFont="1" applyFill="1" applyBorder="1"/>
    <xf numFmtId="1" fontId="3" fillId="7" borderId="565" xfId="0" applyNumberFormat="1" applyFont="1" applyFill="1" applyBorder="1"/>
    <xf numFmtId="1" fontId="3" fillId="7" borderId="480" xfId="0" applyNumberFormat="1" applyFont="1" applyFill="1" applyBorder="1"/>
    <xf numFmtId="1" fontId="2" fillId="0" borderId="739" xfId="0" applyNumberFormat="1" applyFont="1" applyBorder="1" applyAlignment="1" applyProtection="1">
      <alignment horizontal="left"/>
      <protection hidden="1"/>
    </xf>
    <xf numFmtId="1" fontId="2" fillId="0" borderId="331" xfId="0" applyNumberFormat="1" applyFont="1" applyBorder="1" applyAlignment="1" applyProtection="1">
      <alignment horizontal="left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vertical="center" wrapText="1"/>
      <protection hidden="1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4" borderId="570" xfId="0" applyNumberFormat="1" applyFont="1" applyFill="1" applyBorder="1" applyAlignment="1" applyProtection="1">
      <alignment wrapText="1"/>
      <protection locked="0"/>
    </xf>
    <xf numFmtId="1" fontId="3" fillId="0" borderId="402" xfId="0" applyNumberFormat="1" applyFont="1" applyBorder="1" applyAlignment="1" applyProtection="1">
      <alignment vertical="center" wrapText="1"/>
      <protection hidden="1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09" xfId="0" applyNumberFormat="1" applyFont="1" applyBorder="1" applyAlignment="1" applyProtection="1">
      <alignment vertical="center" wrapText="1"/>
      <protection hidden="1"/>
    </xf>
    <xf numFmtId="1" fontId="3" fillId="4" borderId="564" xfId="0" applyNumberFormat="1" applyFont="1" applyFill="1" applyBorder="1" applyAlignment="1" applyProtection="1">
      <alignment horizontal="right" wrapText="1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3" borderId="402" xfId="0" applyNumberFormat="1" applyFont="1" applyFill="1" applyBorder="1" applyAlignment="1" applyProtection="1">
      <alignment vertical="center" wrapText="1"/>
      <protection hidden="1"/>
    </xf>
    <xf numFmtId="1" fontId="3" fillId="4" borderId="411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2" fillId="0" borderId="781" xfId="0" applyNumberFormat="1" applyFont="1" applyBorder="1" applyAlignment="1">
      <alignment horizontal="left"/>
    </xf>
    <xf numFmtId="1" fontId="6" fillId="0" borderId="782" xfId="0" applyNumberFormat="1" applyFont="1" applyBorder="1"/>
    <xf numFmtId="1" fontId="3" fillId="3" borderId="741" xfId="0" applyNumberFormat="1" applyFont="1" applyFill="1" applyBorder="1" applyProtection="1">
      <protection hidden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 wrapText="1"/>
    </xf>
    <xf numFmtId="1" fontId="3" fillId="0" borderId="784" xfId="0" applyNumberFormat="1" applyFont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6" fillId="3" borderId="782" xfId="0" applyNumberFormat="1" applyFont="1" applyFill="1" applyBorder="1" applyProtection="1">
      <protection hidden="1"/>
    </xf>
    <xf numFmtId="1" fontId="13" fillId="0" borderId="768" xfId="0" applyNumberFormat="1" applyFont="1" applyBorder="1" applyAlignment="1">
      <alignment horizontal="center" vertical="center" wrapText="1"/>
    </xf>
    <xf numFmtId="1" fontId="13" fillId="0" borderId="782" xfId="0" applyNumberFormat="1" applyFont="1" applyBorder="1" applyAlignment="1">
      <alignment horizontal="center" vertical="center" wrapText="1"/>
    </xf>
    <xf numFmtId="1" fontId="13" fillId="3" borderId="78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>
      <alignment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5" borderId="565" xfId="0" applyNumberFormat="1" applyFont="1" applyFill="1" applyBorder="1" applyAlignment="1">
      <alignment vertical="center" wrapText="1"/>
    </xf>
    <xf numFmtId="1" fontId="3" fillId="5" borderId="747" xfId="0" applyNumberFormat="1" applyFont="1" applyFill="1" applyBorder="1" applyAlignment="1">
      <alignment horizontal="right"/>
    </xf>
    <xf numFmtId="1" fontId="3" fillId="5" borderId="415" xfId="0" applyNumberFormat="1" applyFont="1" applyFill="1" applyBorder="1" applyAlignment="1">
      <alignment vertical="center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20" xfId="0" applyNumberFormat="1" applyFont="1" applyFill="1" applyBorder="1" applyAlignment="1">
      <alignment horizontal="right" wrapText="1"/>
    </xf>
    <xf numFmtId="1" fontId="2" fillId="0" borderId="782" xfId="0" applyNumberFormat="1" applyFont="1" applyBorder="1"/>
    <xf numFmtId="1" fontId="3" fillId="0" borderId="415" xfId="0" quotePrefix="1" applyNumberFormat="1" applyFont="1" applyBorder="1"/>
    <xf numFmtId="1" fontId="3" fillId="0" borderId="783" xfId="0" applyNumberFormat="1" applyFont="1" applyBorder="1"/>
    <xf numFmtId="1" fontId="2" fillId="3" borderId="782" xfId="0" applyNumberFormat="1" applyFont="1" applyFill="1" applyBorder="1"/>
    <xf numFmtId="0" fontId="3" fillId="0" borderId="563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 wrapText="1"/>
    </xf>
    <xf numFmtId="1" fontId="2" fillId="0" borderId="782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horizontal="right"/>
    </xf>
    <xf numFmtId="1" fontId="39" fillId="0" borderId="782" xfId="0" applyNumberFormat="1" applyFont="1" applyBorder="1" applyAlignment="1" applyProtection="1">
      <alignment horizontal="left"/>
      <protection hidden="1"/>
    </xf>
    <xf numFmtId="1" fontId="3" fillId="0" borderId="739" xfId="0" applyNumberFormat="1" applyFont="1" applyBorder="1" applyAlignment="1">
      <alignment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3" fillId="0" borderId="792" xfId="0" applyNumberFormat="1" applyFont="1" applyBorder="1"/>
    <xf numFmtId="1" fontId="3" fillId="9" borderId="420" xfId="38" applyNumberFormat="1" applyFont="1" applyBorder="1" applyProtection="1">
      <protection locked="0"/>
    </xf>
    <xf numFmtId="1" fontId="3" fillId="9" borderId="416" xfId="38" applyNumberFormat="1" applyFont="1" applyBorder="1" applyProtection="1">
      <protection locked="0"/>
    </xf>
    <xf numFmtId="1" fontId="3" fillId="5" borderId="415" xfId="0" applyNumberFormat="1" applyFont="1" applyFill="1" applyBorder="1"/>
    <xf numFmtId="1" fontId="3" fillId="0" borderId="605" xfId="0" applyNumberFormat="1" applyFont="1" applyBorder="1"/>
    <xf numFmtId="1" fontId="3" fillId="0" borderId="748" xfId="0" applyNumberFormat="1" applyFont="1" applyBorder="1"/>
    <xf numFmtId="1" fontId="3" fillId="0" borderId="786" xfId="0" applyNumberFormat="1" applyFont="1" applyBorder="1"/>
    <xf numFmtId="1" fontId="3" fillId="0" borderId="782" xfId="0" applyNumberFormat="1" applyFont="1" applyBorder="1"/>
    <xf numFmtId="1" fontId="3" fillId="0" borderId="793" xfId="0" applyNumberFormat="1" applyFont="1" applyBorder="1"/>
    <xf numFmtId="1" fontId="3" fillId="0" borderId="790" xfId="0" applyNumberFormat="1" applyFont="1" applyBorder="1"/>
    <xf numFmtId="1" fontId="3" fillId="0" borderId="787" xfId="0" applyNumberFormat="1" applyFont="1" applyBorder="1"/>
    <xf numFmtId="1" fontId="3" fillId="3" borderId="787" xfId="0" applyNumberFormat="1" applyFont="1" applyFill="1" applyBorder="1"/>
    <xf numFmtId="1" fontId="3" fillId="3" borderId="784" xfId="0" applyNumberFormat="1" applyFont="1" applyFill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22" borderId="777" xfId="0" applyNumberFormat="1" applyFont="1" applyFill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5" borderId="563" xfId="0" applyNumberFormat="1" applyFont="1" applyFill="1" applyBorder="1"/>
    <xf numFmtId="1" fontId="3" fillId="4" borderId="722" xfId="0" applyNumberFormat="1" applyFont="1" applyFill="1" applyBorder="1" applyProtection="1">
      <protection locked="0"/>
    </xf>
    <xf numFmtId="1" fontId="3" fillId="5" borderId="564" xfId="0" applyNumberFormat="1" applyFont="1" applyFill="1" applyBorder="1"/>
    <xf numFmtId="1" fontId="3" fillId="22" borderId="607" xfId="0" applyNumberFormat="1" applyFont="1" applyFill="1" applyBorder="1" applyProtection="1">
      <protection locked="0"/>
    </xf>
    <xf numFmtId="1" fontId="3" fillId="22" borderId="611" xfId="0" applyNumberFormat="1" applyFont="1" applyFill="1" applyBorder="1" applyProtection="1">
      <protection locked="0"/>
    </xf>
    <xf numFmtId="1" fontId="3" fillId="5" borderId="609" xfId="0" applyNumberFormat="1" applyFont="1" applyFill="1" applyBorder="1"/>
    <xf numFmtId="1" fontId="3" fillId="22" borderId="416" xfId="0" applyNumberFormat="1" applyFont="1" applyFill="1" applyBorder="1" applyProtection="1">
      <protection locked="0"/>
    </xf>
    <xf numFmtId="1" fontId="3" fillId="22" borderId="407" xfId="0" applyNumberFormat="1" applyFont="1" applyFill="1" applyBorder="1" applyProtection="1">
      <protection locked="0"/>
    </xf>
    <xf numFmtId="1" fontId="3" fillId="22" borderId="421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/>
    </xf>
    <xf numFmtId="1" fontId="3" fillId="0" borderId="785" xfId="0" applyNumberFormat="1" applyFont="1" applyBorder="1"/>
    <xf numFmtId="1" fontId="3" fillId="0" borderId="784" xfId="0" applyNumberFormat="1" applyFont="1" applyBorder="1"/>
    <xf numFmtId="1" fontId="6" fillId="0" borderId="784" xfId="0" applyNumberFormat="1" applyFont="1" applyBorder="1" applyProtection="1">
      <protection locked="0"/>
    </xf>
    <xf numFmtId="1" fontId="3" fillId="28" borderId="421" xfId="0" applyNumberFormat="1" applyFont="1" applyFill="1" applyBorder="1"/>
    <xf numFmtId="1" fontId="3" fillId="28" borderId="408" xfId="0" applyNumberFormat="1" applyFont="1" applyFill="1" applyBorder="1"/>
    <xf numFmtId="1" fontId="3" fillId="0" borderId="78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right"/>
    </xf>
    <xf numFmtId="1" fontId="3" fillId="4" borderId="699" xfId="0" applyNumberFormat="1" applyFont="1" applyFill="1" applyBorder="1" applyProtection="1">
      <protection locked="0"/>
    </xf>
    <xf numFmtId="1" fontId="3" fillId="7" borderId="777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611" xfId="0" applyNumberFormat="1" applyFont="1" applyFill="1" applyBorder="1"/>
    <xf numFmtId="1" fontId="3" fillId="7" borderId="701" xfId="0" applyNumberFormat="1" applyFont="1" applyFill="1" applyBorder="1"/>
    <xf numFmtId="1" fontId="3" fillId="0" borderId="786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 shrinkToFit="1"/>
    </xf>
    <xf numFmtId="1" fontId="3" fillId="0" borderId="738" xfId="0" applyNumberFormat="1" applyFont="1" applyBorder="1"/>
    <xf numFmtId="1" fontId="3" fillId="0" borderId="564" xfId="0" applyNumberFormat="1" applyFont="1" applyBorder="1" applyAlignment="1">
      <alignment vertical="center"/>
    </xf>
    <xf numFmtId="1" fontId="3" fillId="0" borderId="546" xfId="0" applyNumberFormat="1" applyFont="1" applyBorder="1" applyAlignment="1">
      <alignment horizontal="right"/>
    </xf>
    <xf numFmtId="1" fontId="3" fillId="7" borderId="546" xfId="0" applyNumberFormat="1" applyFont="1" applyFill="1" applyBorder="1"/>
    <xf numFmtId="1" fontId="3" fillId="9" borderId="794" xfId="38" applyNumberFormat="1" applyFont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9" borderId="795" xfId="38" applyNumberFormat="1" applyFont="1" applyBorder="1" applyProtection="1">
      <protection locked="0"/>
    </xf>
    <xf numFmtId="1" fontId="3" fillId="0" borderId="798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 wrapText="1"/>
    </xf>
    <xf numFmtId="1" fontId="3" fillId="18" borderId="798" xfId="0" applyNumberFormat="1" applyFont="1" applyFill="1" applyBorder="1" applyProtection="1">
      <protection locked="0"/>
    </xf>
    <xf numFmtId="1" fontId="3" fillId="18" borderId="800" xfId="0" applyNumberFormat="1" applyFont="1" applyFill="1" applyBorder="1" applyProtection="1">
      <protection locked="0"/>
    </xf>
    <xf numFmtId="1" fontId="3" fillId="18" borderId="801" xfId="0" applyNumberFormat="1" applyFont="1" applyFill="1" applyBorder="1" applyProtection="1">
      <protection locked="0"/>
    </xf>
    <xf numFmtId="0" fontId="3" fillId="0" borderId="803" xfId="0" applyFont="1" applyBorder="1" applyAlignment="1">
      <alignment horizontal="center" vertical="center"/>
    </xf>
    <xf numFmtId="0" fontId="3" fillId="0" borderId="364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 wrapText="1"/>
    </xf>
    <xf numFmtId="0" fontId="3" fillId="20" borderId="807" xfId="0" applyFont="1" applyFill="1" applyBorder="1" applyAlignment="1">
      <alignment horizontal="center" vertical="center" wrapText="1"/>
    </xf>
    <xf numFmtId="0" fontId="3" fillId="20" borderId="808" xfId="0" applyFont="1" applyFill="1" applyBorder="1" applyAlignment="1">
      <alignment horizontal="center" vertical="center" wrapText="1"/>
    </xf>
    <xf numFmtId="1" fontId="3" fillId="3" borderId="803" xfId="0" applyNumberFormat="1" applyFont="1" applyFill="1" applyBorder="1"/>
    <xf numFmtId="0" fontId="3" fillId="0" borderId="804" xfId="0" applyFont="1" applyBorder="1"/>
    <xf numFmtId="0" fontId="3" fillId="0" borderId="364" xfId="0" applyFont="1" applyBorder="1"/>
    <xf numFmtId="0" fontId="3" fillId="44" borderId="803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0" fontId="3" fillId="44" borderId="807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14" xfId="0" applyFont="1" applyFill="1" applyBorder="1" applyProtection="1">
      <protection locked="0"/>
    </xf>
    <xf numFmtId="0" fontId="3" fillId="44" borderId="815" xfId="0" applyFont="1" applyFill="1" applyBorder="1" applyProtection="1">
      <protection locked="0"/>
    </xf>
    <xf numFmtId="0" fontId="3" fillId="0" borderId="609" xfId="0" applyFont="1" applyBorder="1" applyAlignment="1">
      <alignment wrapText="1"/>
    </xf>
    <xf numFmtId="0" fontId="3" fillId="51" borderId="607" xfId="0" applyFont="1" applyFill="1" applyBorder="1"/>
    <xf numFmtId="0" fontId="3" fillId="51" borderId="610" xfId="0" applyFont="1" applyFill="1" applyBorder="1"/>
    <xf numFmtId="0" fontId="3" fillId="44" borderId="416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51" borderId="416" xfId="0" applyFont="1" applyFill="1" applyBorder="1"/>
    <xf numFmtId="0" fontId="3" fillId="51" borderId="407" xfId="0" applyFont="1" applyFill="1" applyBorder="1"/>
    <xf numFmtId="0" fontId="3" fillId="51" borderId="404" xfId="0" applyFont="1" applyFill="1" applyBorder="1"/>
    <xf numFmtId="0" fontId="3" fillId="44" borderId="404" xfId="0" applyFont="1" applyFill="1" applyBorder="1" applyProtection="1">
      <protection locked="0"/>
    </xf>
    <xf numFmtId="0" fontId="3" fillId="44" borderId="816" xfId="0" applyFont="1" applyFill="1" applyBorder="1" applyProtection="1">
      <protection locked="0"/>
    </xf>
    <xf numFmtId="0" fontId="3" fillId="0" borderId="564" xfId="0" applyFont="1" applyBorder="1" applyAlignment="1">
      <alignment horizontal="left" wrapText="1"/>
    </xf>
    <xf numFmtId="1" fontId="3" fillId="3" borderId="754" xfId="0" applyNumberFormat="1" applyFont="1" applyFill="1" applyBorder="1"/>
    <xf numFmtId="0" fontId="3" fillId="44" borderId="747" xfId="0" applyFont="1" applyFill="1" applyBorder="1" applyProtection="1">
      <protection locked="0"/>
    </xf>
    <xf numFmtId="0" fontId="3" fillId="0" borderId="785" xfId="0" applyFont="1" applyBorder="1" applyAlignment="1">
      <alignment horizontal="left" wrapText="1"/>
    </xf>
    <xf numFmtId="1" fontId="3" fillId="3" borderId="782" xfId="0" applyNumberFormat="1" applyFont="1" applyFill="1" applyBorder="1"/>
    <xf numFmtId="0" fontId="3" fillId="44" borderId="786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0" borderId="344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wrapText="1"/>
    </xf>
    <xf numFmtId="0" fontId="3" fillId="0" borderId="804" xfId="0" applyFont="1" applyBorder="1" applyAlignment="1">
      <alignment horizontal="center" wrapText="1"/>
    </xf>
    <xf numFmtId="1" fontId="3" fillId="4" borderId="786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4" borderId="360" xfId="0" applyNumberFormat="1" applyFont="1" applyFill="1" applyBorder="1" applyProtection="1">
      <protection locked="0"/>
    </xf>
    <xf numFmtId="1" fontId="3" fillId="6" borderId="360" xfId="0" applyNumberFormat="1" applyFont="1" applyFill="1" applyBorder="1"/>
    <xf numFmtId="1" fontId="3" fillId="0" borderId="771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4" borderId="787" xfId="0" applyNumberFormat="1" applyFont="1" applyFill="1" applyBorder="1" applyProtection="1">
      <protection locked="0"/>
    </xf>
    <xf numFmtId="1" fontId="3" fillId="11" borderId="411" xfId="0" applyNumberFormat="1" applyFont="1" applyFill="1" applyBorder="1"/>
    <xf numFmtId="1" fontId="3" fillId="0" borderId="808" xfId="0" applyNumberFormat="1" applyFont="1" applyBorder="1" applyAlignment="1">
      <alignment horizontal="center" vertical="center" wrapText="1"/>
    </xf>
    <xf numFmtId="1" fontId="2" fillId="0" borderId="341" xfId="0" applyNumberFormat="1" applyFont="1" applyBorder="1"/>
    <xf numFmtId="1" fontId="3" fillId="0" borderId="80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right" wrapText="1"/>
    </xf>
    <xf numFmtId="1" fontId="3" fillId="0" borderId="804" xfId="0" applyNumberFormat="1" applyFont="1" applyBorder="1" applyAlignment="1">
      <alignment horizontal="right" wrapText="1"/>
    </xf>
    <xf numFmtId="1" fontId="3" fillId="0" borderId="803" xfId="0" applyNumberFormat="1" applyFont="1" applyBorder="1"/>
    <xf numFmtId="1" fontId="3" fillId="0" borderId="808" xfId="0" applyNumberFormat="1" applyFont="1" applyBorder="1"/>
    <xf numFmtId="1" fontId="3" fillId="0" borderId="807" xfId="0" applyNumberFormat="1" applyFont="1" applyBorder="1"/>
    <xf numFmtId="1" fontId="3" fillId="0" borderId="820" xfId="0" applyNumberFormat="1" applyFont="1" applyBorder="1"/>
    <xf numFmtId="1" fontId="3" fillId="0" borderId="805" xfId="0" applyNumberFormat="1" applyFont="1" applyBorder="1"/>
    <xf numFmtId="1" fontId="3" fillId="0" borderId="821" xfId="0" applyNumberFormat="1" applyFont="1" applyBorder="1"/>
    <xf numFmtId="1" fontId="2" fillId="3" borderId="341" xfId="0" applyNumberFormat="1" applyFont="1" applyFill="1" applyBorder="1"/>
    <xf numFmtId="1" fontId="3" fillId="0" borderId="804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/>
    <xf numFmtId="1" fontId="3" fillId="0" borderId="804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0" borderId="600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4" borderId="416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411" xfId="0" applyNumberFormat="1" applyFont="1" applyFill="1" applyBorder="1" applyAlignment="1">
      <alignment horizontal="right" wrapText="1"/>
    </xf>
    <xf numFmtId="1" fontId="3" fillId="4" borderId="786" xfId="0" applyNumberFormat="1" applyFont="1" applyFill="1" applyBorder="1" applyAlignment="1" applyProtection="1">
      <alignment horizontal="right" wrapText="1"/>
      <protection locked="0"/>
    </xf>
    <xf numFmtId="1" fontId="3" fillId="4" borderId="784" xfId="0" applyNumberFormat="1" applyFont="1" applyFill="1" applyBorder="1" applyAlignment="1" applyProtection="1">
      <alignment horizontal="right" wrapText="1"/>
      <protection locked="0"/>
    </xf>
    <xf numFmtId="1" fontId="3" fillId="4" borderId="787" xfId="0" applyNumberFormat="1" applyFont="1" applyFill="1" applyBorder="1" applyAlignment="1" applyProtection="1">
      <alignment horizontal="right" wrapText="1"/>
      <protection locked="0"/>
    </xf>
    <xf numFmtId="1" fontId="3" fillId="4" borderId="782" xfId="0" applyNumberFormat="1" applyFont="1" applyFill="1" applyBorder="1" applyAlignment="1" applyProtection="1">
      <alignment horizontal="right" wrapText="1"/>
      <protection locked="0"/>
    </xf>
    <xf numFmtId="1" fontId="3" fillId="4" borderId="783" xfId="0" applyNumberFormat="1" applyFont="1" applyFill="1" applyBorder="1" applyAlignment="1" applyProtection="1">
      <alignment horizontal="right" wrapText="1"/>
      <protection locked="0"/>
    </xf>
    <xf numFmtId="1" fontId="3" fillId="6" borderId="784" xfId="0" applyNumberFormat="1" applyFont="1" applyFill="1" applyBorder="1" applyAlignment="1">
      <alignment horizontal="right" wrapText="1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824" xfId="0" applyNumberFormat="1" applyFont="1" applyBorder="1"/>
    <xf numFmtId="1" fontId="6" fillId="0" borderId="824" xfId="0" applyNumberFormat="1" applyFont="1" applyBorder="1"/>
    <xf numFmtId="1" fontId="6" fillId="0" borderId="825" xfId="0" applyNumberFormat="1" applyFont="1" applyBorder="1"/>
    <xf numFmtId="1" fontId="6" fillId="0" borderId="823" xfId="0" applyNumberFormat="1" applyFont="1" applyBorder="1"/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left" vertical="center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3" borderId="803" xfId="0" applyNumberFormat="1" applyFont="1" applyFill="1" applyBorder="1" applyAlignment="1">
      <alignment horizontal="center" vertical="center"/>
    </xf>
    <xf numFmtId="1" fontId="3" fillId="3" borderId="364" xfId="0" applyNumberFormat="1" applyFont="1" applyFill="1" applyBorder="1" applyAlignment="1">
      <alignment horizontal="center" vertical="center"/>
    </xf>
    <xf numFmtId="1" fontId="3" fillId="7" borderId="747" xfId="0" applyNumberFormat="1" applyFont="1" applyFill="1" applyBorder="1" applyAlignment="1">
      <alignment horizontal="right"/>
    </xf>
    <xf numFmtId="1" fontId="3" fillId="5" borderId="415" xfId="0" applyNumberFormat="1" applyFont="1" applyFill="1" applyBorder="1" applyAlignment="1">
      <alignment vertical="center"/>
    </xf>
    <xf numFmtId="1" fontId="3" fillId="6" borderId="360" xfId="0" applyNumberFormat="1" applyFont="1" applyFill="1" applyBorder="1" applyAlignment="1">
      <alignment horizontal="right"/>
    </xf>
    <xf numFmtId="1" fontId="3" fillId="0" borderId="783" xfId="0" applyNumberFormat="1" applyFont="1" applyBorder="1" applyAlignment="1">
      <alignment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wrapText="1"/>
    </xf>
    <xf numFmtId="1" fontId="3" fillId="0" borderId="809" xfId="0" applyNumberFormat="1" applyFont="1" applyBorder="1" applyAlignment="1">
      <alignment horizontal="center"/>
    </xf>
    <xf numFmtId="1" fontId="3" fillId="0" borderId="809" xfId="0" applyNumberFormat="1" applyFont="1" applyBorder="1" applyAlignment="1">
      <alignment horizontal="left" vertical="center" wrapText="1"/>
    </xf>
    <xf numFmtId="1" fontId="3" fillId="4" borderId="809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7" borderId="784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7" borderId="364" xfId="0" applyNumberFormat="1" applyFont="1" applyFill="1" applyBorder="1"/>
    <xf numFmtId="1" fontId="2" fillId="0" borderId="335" xfId="0" applyNumberFormat="1" applyFont="1" applyBorder="1"/>
    <xf numFmtId="1" fontId="3" fillId="3" borderId="364" xfId="0" applyNumberFormat="1" applyFont="1" applyFill="1" applyBorder="1" applyAlignment="1">
      <alignment horizontal="center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/>
    </xf>
    <xf numFmtId="1" fontId="3" fillId="3" borderId="565" xfId="0" applyNumberFormat="1" applyFont="1" applyFill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3" borderId="343" xfId="0" applyNumberFormat="1" applyFont="1" applyFill="1" applyBorder="1" applyAlignment="1">
      <alignment horizontal="right"/>
    </xf>
    <xf numFmtId="1" fontId="3" fillId="3" borderId="747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7" borderId="611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3" borderId="410" xfId="0" applyNumberFormat="1" applyFont="1" applyFill="1" applyBorder="1" applyAlignment="1">
      <alignment horizontal="right"/>
    </xf>
    <xf numFmtId="1" fontId="3" fillId="3" borderId="784" xfId="0" applyNumberFormat="1" applyFont="1" applyFill="1" applyBorder="1" applyAlignment="1">
      <alignment horizontal="right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6" fillId="0" borderId="839" xfId="0" applyNumberFormat="1" applyFont="1" applyBorder="1"/>
    <xf numFmtId="1" fontId="3" fillId="3" borderId="660" xfId="0" applyNumberFormat="1" applyFont="1" applyFill="1" applyBorder="1" applyAlignment="1">
      <alignment horizontal="center" vertical="center"/>
    </xf>
    <xf numFmtId="1" fontId="3" fillId="3" borderId="658" xfId="0" applyNumberFormat="1" applyFont="1" applyFill="1" applyBorder="1" applyAlignment="1">
      <alignment horizontal="center" vertical="center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6" borderId="843" xfId="0" applyNumberFormat="1" applyFont="1" applyFill="1" applyBorder="1" applyAlignment="1">
      <alignment horizontal="right"/>
    </xf>
    <xf numFmtId="1" fontId="2" fillId="5" borderId="839" xfId="0" applyNumberFormat="1" applyFont="1" applyFill="1" applyBorder="1"/>
    <xf numFmtId="1" fontId="2" fillId="3" borderId="839" xfId="0" applyNumberFormat="1" applyFont="1" applyFill="1" applyBorder="1"/>
    <xf numFmtId="1" fontId="2" fillId="5" borderId="782" xfId="0" applyNumberFormat="1" applyFont="1" applyFill="1" applyBorder="1"/>
    <xf numFmtId="0" fontId="3" fillId="0" borderId="843" xfId="0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vertical="center" wrapText="1"/>
    </xf>
    <xf numFmtId="1" fontId="3" fillId="3" borderId="693" xfId="0" applyNumberFormat="1" applyFont="1" applyFill="1" applyBorder="1"/>
    <xf numFmtId="1" fontId="3" fillId="3" borderId="843" xfId="0" applyNumberFormat="1" applyFont="1" applyFill="1" applyBorder="1"/>
    <xf numFmtId="1" fontId="3" fillId="3" borderId="696" xfId="0" applyNumberFormat="1" applyFont="1" applyFill="1" applyBorder="1"/>
    <xf numFmtId="1" fontId="3" fillId="0" borderId="658" xfId="0" applyNumberFormat="1" applyFont="1" applyBorder="1" applyAlignment="1">
      <alignment horizontal="right"/>
    </xf>
    <xf numFmtId="1" fontId="3" fillId="3" borderId="700" xfId="0" applyNumberFormat="1" applyFont="1" applyFill="1" applyBorder="1"/>
    <xf numFmtId="1" fontId="3" fillId="3" borderId="723" xfId="0" applyNumberFormat="1" applyFont="1" applyFill="1" applyBorder="1"/>
    <xf numFmtId="1" fontId="3" fillId="0" borderId="584" xfId="0" applyNumberFormat="1" applyFont="1" applyBorder="1" applyAlignment="1">
      <alignment horizontal="right" vertical="center" wrapText="1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566" xfId="0" applyNumberFormat="1" applyFont="1" applyBorder="1"/>
    <xf numFmtId="1" fontId="3" fillId="0" borderId="678" xfId="0" applyNumberFormat="1" applyFont="1" applyBorder="1"/>
    <xf numFmtId="1" fontId="3" fillId="0" borderId="413" xfId="0" applyNumberFormat="1" applyFont="1" applyBorder="1"/>
    <xf numFmtId="1" fontId="6" fillId="3" borderId="839" xfId="0" applyNumberFormat="1" applyFont="1" applyFill="1" applyBorder="1" applyAlignment="1">
      <alignment vertical="top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3" borderId="416" xfId="0" applyNumberFormat="1" applyFont="1" applyFill="1" applyBorder="1"/>
    <xf numFmtId="1" fontId="3" fillId="0" borderId="843" xfId="0" applyNumberFormat="1" applyFont="1" applyBorder="1"/>
    <xf numFmtId="1" fontId="3" fillId="0" borderId="571" xfId="0" applyNumberFormat="1" applyFont="1" applyBorder="1" applyAlignment="1">
      <alignment horizontal="right" vertical="center" wrapText="1"/>
    </xf>
    <xf numFmtId="1" fontId="3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611" xfId="0" applyNumberFormat="1" applyFont="1" applyBorder="1" applyAlignment="1">
      <alignment horizontal="right" vertical="center" wrapText="1"/>
    </xf>
    <xf numFmtId="1" fontId="3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6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10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843" xfId="0" applyNumberFormat="1" applyFont="1" applyBorder="1" applyAlignment="1">
      <alignment horizontal="right" vertical="center" wrapText="1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09" xfId="0" applyNumberFormat="1" applyFont="1" applyFill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8" xfId="0" applyNumberFormat="1" applyFont="1" applyFill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0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right" vertical="center" wrapText="1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11" borderId="407" xfId="0" applyNumberFormat="1" applyFont="1" applyFill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0" fontId="0" fillId="19" borderId="584" xfId="0" applyFill="1" applyBorder="1" applyAlignment="1">
      <alignment horizontal="right"/>
    </xf>
    <xf numFmtId="0" fontId="0" fillId="19" borderId="480" xfId="0" applyFill="1" applyBorder="1" applyAlignment="1">
      <alignment horizontal="right"/>
    </xf>
    <xf numFmtId="0" fontId="0" fillId="19" borderId="570" xfId="0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16" xfId="0" applyFill="1" applyBorder="1" applyAlignment="1">
      <alignment horizontal="right"/>
    </xf>
    <xf numFmtId="0" fontId="0" fillId="19" borderId="407" xfId="0" applyFill="1" applyBorder="1" applyAlignment="1">
      <alignment horizontal="right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6" borderId="571" xfId="0" applyNumberFormat="1" applyFont="1" applyFill="1" applyBorder="1"/>
    <xf numFmtId="1" fontId="3" fillId="6" borderId="784" xfId="0" applyNumberFormat="1" applyFont="1" applyFill="1" applyBorder="1"/>
    <xf numFmtId="1" fontId="3" fillId="0" borderId="360" xfId="0" applyNumberFormat="1" applyFont="1" applyBorder="1"/>
    <xf numFmtId="1" fontId="3" fillId="6" borderId="417" xfId="0" applyNumberFormat="1" applyFont="1" applyFill="1" applyBorder="1"/>
    <xf numFmtId="1" fontId="3" fillId="6" borderId="361" xfId="0" applyNumberFormat="1" applyFont="1" applyFill="1" applyBorder="1"/>
    <xf numFmtId="1" fontId="3" fillId="28" borderId="407" xfId="0" applyNumberFormat="1" applyFont="1" applyFill="1" applyBorder="1"/>
    <xf numFmtId="1" fontId="3" fillId="8" borderId="407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417" xfId="0" applyNumberFormat="1" applyFont="1" applyFill="1" applyBorder="1" applyProtection="1">
      <protection locked="0"/>
    </xf>
    <xf numFmtId="1" fontId="3" fillId="0" borderId="693" xfId="0" applyNumberFormat="1" applyFont="1" applyBorder="1" applyAlignment="1">
      <alignment horizontal="right" wrapText="1"/>
    </xf>
    <xf numFmtId="1" fontId="3" fillId="0" borderId="843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 wrapText="1"/>
    </xf>
    <xf numFmtId="1" fontId="3" fillId="0" borderId="843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5" borderId="853" xfId="0" applyNumberFormat="1" applyFont="1" applyFill="1" applyBorder="1"/>
    <xf numFmtId="1" fontId="3" fillId="8" borderId="584" xfId="0" applyNumberFormat="1" applyFont="1" applyFill="1" applyBorder="1" applyAlignment="1" applyProtection="1">
      <alignment horizontal="right" wrapText="1"/>
      <protection locked="0"/>
    </xf>
    <xf numFmtId="1" fontId="3" fillId="8" borderId="849" xfId="0" applyNumberFormat="1" applyFont="1" applyFill="1" applyBorder="1" applyProtection="1">
      <protection locked="0"/>
    </xf>
    <xf numFmtId="1" fontId="3" fillId="8" borderId="584" xfId="0" applyNumberFormat="1" applyFont="1" applyFill="1" applyBorder="1" applyProtection="1">
      <protection locked="0"/>
    </xf>
    <xf numFmtId="1" fontId="3" fillId="8" borderId="416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421" xfId="0" applyNumberFormat="1" applyFont="1" applyFill="1" applyBorder="1" applyAlignment="1" applyProtection="1">
      <alignment horizontal="right" wrapText="1"/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 wrapText="1"/>
    </xf>
    <xf numFmtId="1" fontId="3" fillId="3" borderId="694" xfId="0" applyNumberFormat="1" applyFont="1" applyFill="1" applyBorder="1" applyAlignment="1">
      <alignment horizontal="right"/>
    </xf>
    <xf numFmtId="1" fontId="3" fillId="3" borderId="843" xfId="0" applyNumberFormat="1" applyFont="1" applyFill="1" applyBorder="1" applyAlignment="1">
      <alignment horizontal="right"/>
    </xf>
    <xf numFmtId="1" fontId="3" fillId="3" borderId="564" xfId="0" applyNumberFormat="1" applyFont="1" applyFill="1" applyBorder="1" applyAlignment="1">
      <alignment horizontal="right" wrapText="1"/>
    </xf>
    <xf numFmtId="1" fontId="3" fillId="6" borderId="570" xfId="0" applyNumberFormat="1" applyFont="1" applyFill="1" applyBorder="1" applyAlignment="1">
      <alignment horizontal="right" wrapText="1"/>
    </xf>
    <xf numFmtId="1" fontId="3" fillId="3" borderId="480" xfId="0" applyNumberFormat="1" applyFont="1" applyFill="1" applyBorder="1" applyAlignment="1">
      <alignment horizontal="right" wrapText="1"/>
    </xf>
    <xf numFmtId="1" fontId="3" fillId="7" borderId="570" xfId="0" applyNumberFormat="1" applyFont="1" applyFill="1" applyBorder="1"/>
    <xf numFmtId="1" fontId="3" fillId="3" borderId="402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horizontal="right" wrapText="1"/>
    </xf>
    <xf numFmtId="1" fontId="3" fillId="3" borderId="660" xfId="0" applyNumberFormat="1" applyFont="1" applyFill="1" applyBorder="1" applyAlignment="1">
      <alignment horizontal="right" wrapText="1"/>
    </xf>
    <xf numFmtId="1" fontId="3" fillId="6" borderId="700" xfId="0" applyNumberFormat="1" applyFont="1" applyFill="1" applyBorder="1" applyAlignment="1">
      <alignment horizontal="right" wrapText="1"/>
    </xf>
    <xf numFmtId="1" fontId="3" fillId="7" borderId="700" xfId="0" applyNumberFormat="1" applyFont="1" applyFill="1" applyBorder="1"/>
    <xf numFmtId="1" fontId="3" fillId="7" borderId="696" xfId="0" applyNumberFormat="1" applyFont="1" applyFill="1" applyBorder="1"/>
    <xf numFmtId="1" fontId="3" fillId="6" borderId="700" xfId="0" applyNumberFormat="1" applyFont="1" applyFill="1" applyBorder="1"/>
    <xf numFmtId="1" fontId="3" fillId="6" borderId="693" xfId="0" applyNumberFormat="1" applyFont="1" applyFill="1" applyBorder="1"/>
    <xf numFmtId="1" fontId="3" fillId="0" borderId="609" xfId="0" applyNumberFormat="1" applyFont="1" applyBorder="1" applyAlignment="1">
      <alignment horizontal="left" vertical="center"/>
    </xf>
    <xf numFmtId="1" fontId="3" fillId="3" borderId="609" xfId="0" applyNumberFormat="1" applyFont="1" applyFill="1" applyBorder="1" applyAlignment="1">
      <alignment horizontal="right" wrapText="1"/>
    </xf>
    <xf numFmtId="1" fontId="3" fillId="6" borderId="610" xfId="0" applyNumberFormat="1" applyFont="1" applyFill="1" applyBorder="1" applyAlignment="1">
      <alignment horizontal="right" wrapText="1"/>
    </xf>
    <xf numFmtId="1" fontId="3" fillId="7" borderId="610" xfId="0" applyNumberFormat="1" applyFont="1" applyFill="1" applyBorder="1"/>
    <xf numFmtId="1" fontId="3" fillId="3" borderId="411" xfId="0" applyNumberFormat="1" applyFont="1" applyFill="1" applyBorder="1" applyAlignment="1">
      <alignment horizontal="right" wrapText="1"/>
    </xf>
    <xf numFmtId="1" fontId="3" fillId="3" borderId="570" xfId="0" applyNumberFormat="1" applyFont="1" applyFill="1" applyBorder="1" applyAlignment="1">
      <alignment horizontal="right" wrapText="1"/>
    </xf>
    <xf numFmtId="1" fontId="3" fillId="6" borderId="571" xfId="0" applyNumberFormat="1" applyFont="1" applyFill="1" applyBorder="1" applyAlignment="1">
      <alignment horizontal="right" wrapText="1"/>
    </xf>
    <xf numFmtId="1" fontId="3" fillId="6" borderId="480" xfId="0" applyNumberFormat="1" applyFont="1" applyFill="1" applyBorder="1"/>
    <xf numFmtId="1" fontId="3" fillId="6" borderId="564" xfId="0" applyNumberFormat="1" applyFont="1" applyFill="1" applyBorder="1"/>
    <xf numFmtId="1" fontId="3" fillId="6" borderId="609" xfId="0" applyNumberFormat="1" applyFont="1" applyFill="1" applyBorder="1"/>
    <xf numFmtId="1" fontId="3" fillId="3" borderId="785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/>
    <xf numFmtId="1" fontId="3" fillId="6" borderId="789" xfId="0" applyNumberFormat="1" applyFont="1" applyFill="1" applyBorder="1"/>
    <xf numFmtId="1" fontId="3" fillId="5" borderId="856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857" xfId="0" applyNumberFormat="1" applyFont="1" applyFill="1" applyBorder="1" applyAlignment="1">
      <alignment horizontal="right" wrapText="1"/>
    </xf>
    <xf numFmtId="1" fontId="3" fillId="7" borderId="859" xfId="0" applyNumberFormat="1" applyFont="1" applyFill="1" applyBorder="1"/>
    <xf numFmtId="1" fontId="3" fillId="7" borderId="860" xfId="0" applyNumberFormat="1" applyFont="1" applyFill="1" applyBorder="1"/>
    <xf numFmtId="1" fontId="3" fillId="7" borderId="858" xfId="0" applyNumberFormat="1" applyFont="1" applyFill="1" applyBorder="1"/>
    <xf numFmtId="1" fontId="3" fillId="6" borderId="860" xfId="0" applyNumberFormat="1" applyFont="1" applyFill="1" applyBorder="1"/>
    <xf numFmtId="1" fontId="3" fillId="0" borderId="859" xfId="0" applyNumberFormat="1" applyFont="1" applyBorder="1"/>
    <xf numFmtId="1" fontId="3" fillId="6" borderId="857" xfId="0" applyNumberFormat="1" applyFont="1" applyFill="1" applyBorder="1"/>
    <xf numFmtId="1" fontId="3" fillId="0" borderId="861" xfId="0" applyNumberFormat="1" applyFont="1" applyBorder="1"/>
    <xf numFmtId="1" fontId="3" fillId="6" borderId="861" xfId="0" applyNumberFormat="1" applyFont="1" applyFill="1" applyBorder="1"/>
    <xf numFmtId="1" fontId="3" fillId="6" borderId="862" xfId="0" applyNumberFormat="1" applyFont="1" applyFill="1" applyBorder="1"/>
    <xf numFmtId="1" fontId="3" fillId="0" borderId="863" xfId="0" applyNumberFormat="1" applyFont="1" applyBorder="1"/>
    <xf numFmtId="1" fontId="3" fillId="0" borderId="864" xfId="0" applyNumberFormat="1" applyFont="1" applyBorder="1"/>
    <xf numFmtId="1" fontId="3" fillId="0" borderId="857" xfId="0" applyNumberFormat="1" applyFont="1" applyBorder="1"/>
    <xf numFmtId="1" fontId="3" fillId="3" borderId="610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6" borderId="620" xfId="0" applyNumberFormat="1" applyFont="1" applyFill="1" applyBorder="1"/>
    <xf numFmtId="1" fontId="3" fillId="3" borderId="701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6" borderId="784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Protection="1">
      <protection locked="0"/>
    </xf>
    <xf numFmtId="1" fontId="3" fillId="5" borderId="564" xfId="0" applyNumberFormat="1" applyFont="1" applyFill="1" applyBorder="1" applyAlignment="1">
      <alignment horizontal="center" vertical="center"/>
    </xf>
    <xf numFmtId="1" fontId="3" fillId="0" borderId="785" xfId="0" applyNumberFormat="1" applyFont="1" applyBorder="1" applyAlignment="1">
      <alignment horizontal="right" wrapText="1"/>
    </xf>
    <xf numFmtId="1" fontId="3" fillId="5" borderId="787" xfId="0" applyNumberFormat="1" applyFont="1" applyFill="1" applyBorder="1"/>
    <xf numFmtId="1" fontId="3" fillId="5" borderId="784" xfId="0" applyNumberFormat="1" applyFont="1" applyFill="1" applyBorder="1"/>
    <xf numFmtId="1" fontId="3" fillId="5" borderId="786" xfId="0" applyNumberFormat="1" applyFont="1" applyFill="1" applyBorder="1"/>
    <xf numFmtId="1" fontId="3" fillId="5" borderId="564" xfId="0" applyNumberFormat="1" applyFont="1" applyFill="1" applyBorder="1" applyAlignment="1">
      <alignment horizontal="left" vertical="center"/>
    </xf>
    <xf numFmtId="1" fontId="3" fillId="3" borderId="571" xfId="0" applyNumberFormat="1" applyFont="1" applyFill="1" applyBorder="1" applyAlignment="1">
      <alignment horizontal="right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09" xfId="0" applyNumberFormat="1" applyFont="1" applyFill="1" applyBorder="1" applyAlignment="1">
      <alignment horizontal="left" vertical="center" wrapText="1"/>
    </xf>
    <xf numFmtId="1" fontId="3" fillId="3" borderId="611" xfId="0" applyNumberFormat="1" applyFont="1" applyFill="1" applyBorder="1" applyAlignment="1">
      <alignment horizontal="right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00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7" borderId="360" xfId="0" applyNumberFormat="1" applyFont="1" applyFill="1" applyBorder="1"/>
    <xf numFmtId="1" fontId="3" fillId="3" borderId="584" xfId="0" applyNumberFormat="1" applyFont="1" applyFill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7" borderId="571" xfId="0" applyNumberFormat="1" applyFont="1" applyFill="1" applyBorder="1"/>
    <xf numFmtId="1" fontId="3" fillId="6" borderId="678" xfId="0" applyNumberFormat="1" applyFont="1" applyFill="1" applyBorder="1"/>
    <xf numFmtId="1" fontId="3" fillId="8" borderId="348" xfId="0" applyNumberFormat="1" applyFont="1" applyFill="1" applyBorder="1" applyProtection="1">
      <protection locked="0"/>
    </xf>
    <xf numFmtId="1" fontId="3" fillId="8" borderId="613" xfId="0" applyNumberFormat="1" applyFont="1" applyFill="1" applyBorder="1" applyProtection="1">
      <protection locked="0"/>
    </xf>
    <xf numFmtId="1" fontId="3" fillId="6" borderId="406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0" borderId="865" xfId="0" applyNumberFormat="1" applyFont="1" applyBorder="1" applyAlignment="1">
      <alignment horizontal="center" vertical="center" wrapText="1"/>
    </xf>
    <xf numFmtId="1" fontId="3" fillId="8" borderId="600" xfId="0" applyNumberFormat="1" applyFont="1" applyFill="1" applyBorder="1" applyProtection="1">
      <protection locked="0"/>
    </xf>
    <xf numFmtId="1" fontId="3" fillId="8" borderId="481" xfId="0" applyNumberFormat="1" applyFont="1" applyFill="1" applyBorder="1" applyProtection="1">
      <protection locked="0"/>
    </xf>
    <xf numFmtId="1" fontId="3" fillId="5" borderId="782" xfId="0" applyNumberFormat="1" applyFont="1" applyFill="1" applyBorder="1" applyAlignment="1">
      <alignment wrapText="1"/>
    </xf>
    <xf numFmtId="1" fontId="3" fillId="0" borderId="782" xfId="0" applyNumberFormat="1" applyFont="1" applyBorder="1" applyAlignment="1">
      <alignment wrapText="1"/>
    </xf>
    <xf numFmtId="1" fontId="3" fillId="5" borderId="866" xfId="0" applyNumberFormat="1" applyFont="1" applyFill="1" applyBorder="1" applyAlignment="1">
      <alignment wrapText="1"/>
    </xf>
    <xf numFmtId="1" fontId="3" fillId="5" borderId="867" xfId="0" applyNumberFormat="1" applyFont="1" applyFill="1" applyBorder="1" applyAlignment="1">
      <alignment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584" xfId="0" applyNumberFormat="1" applyFont="1" applyFill="1" applyBorder="1" applyAlignment="1">
      <alignment horizontal="right" vertical="center" wrapText="1"/>
    </xf>
    <xf numFmtId="1" fontId="3" fillId="4" borderId="566" xfId="0" applyNumberFormat="1" applyFont="1" applyFill="1" applyBorder="1" applyAlignment="1" applyProtection="1">
      <alignment wrapText="1"/>
      <protection locked="0"/>
    </xf>
    <xf numFmtId="1" fontId="3" fillId="6" borderId="868" xfId="0" applyNumberFormat="1" applyFont="1" applyFill="1" applyBorder="1" applyAlignment="1">
      <alignment wrapText="1"/>
    </xf>
    <xf numFmtId="1" fontId="3" fillId="6" borderId="869" xfId="0" applyNumberFormat="1" applyFont="1" applyFill="1" applyBorder="1" applyAlignment="1">
      <alignment wrapText="1"/>
    </xf>
    <xf numFmtId="1" fontId="3" fillId="6" borderId="413" xfId="0" applyNumberFormat="1" applyFont="1" applyFill="1" applyBorder="1" applyAlignment="1">
      <alignment wrapText="1"/>
    </xf>
    <xf numFmtId="1" fontId="3" fillId="6" borderId="480" xfId="0" applyNumberFormat="1" applyFont="1" applyFill="1" applyBorder="1" applyAlignment="1">
      <alignment wrapText="1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6" borderId="405" xfId="0" applyNumberFormat="1" applyFont="1" applyFill="1" applyBorder="1" applyAlignment="1">
      <alignment wrapText="1"/>
    </xf>
    <xf numFmtId="1" fontId="3" fillId="3" borderId="609" xfId="0" applyNumberFormat="1" applyFont="1" applyFill="1" applyBorder="1" applyAlignment="1">
      <alignment horizontal="left" vertical="center" wrapText="1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610" xfId="0" applyNumberFormat="1" applyFont="1" applyFill="1" applyBorder="1" applyAlignment="1" applyProtection="1">
      <alignment wrapText="1"/>
      <protection locked="0"/>
    </xf>
    <xf numFmtId="1" fontId="3" fillId="4" borderId="607" xfId="0" applyNumberFormat="1" applyFont="1" applyFill="1" applyBorder="1" applyAlignment="1" applyProtection="1">
      <alignment wrapText="1"/>
      <protection locked="0"/>
    </xf>
    <xf numFmtId="1" fontId="3" fillId="3" borderId="868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6" borderId="872" xfId="0" applyNumberFormat="1" applyFont="1" applyFill="1" applyBorder="1" applyAlignment="1">
      <alignment wrapText="1"/>
    </xf>
    <xf numFmtId="1" fontId="3" fillId="6" borderId="421" xfId="0" applyNumberFormat="1" applyFont="1" applyFill="1" applyBorder="1" applyAlignment="1">
      <alignment wrapText="1"/>
    </xf>
    <xf numFmtId="1" fontId="3" fillId="3" borderId="847" xfId="0" applyNumberFormat="1" applyFont="1" applyFill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784" xfId="0" applyNumberFormat="1" applyFont="1" applyFill="1" applyBorder="1" applyAlignment="1" applyProtection="1">
      <alignment wrapText="1"/>
      <protection locked="0"/>
    </xf>
    <xf numFmtId="1" fontId="3" fillId="6" borderId="786" xfId="0" applyNumberFormat="1" applyFont="1" applyFill="1" applyBorder="1" applyAlignment="1">
      <alignment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3" borderId="607" xfId="0" applyNumberFormat="1" applyFont="1" applyFill="1" applyBorder="1" applyAlignment="1">
      <alignment horizontal="right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7" borderId="584" xfId="0" applyNumberFormat="1" applyFont="1" applyFill="1" applyBorder="1" applyAlignment="1">
      <alignment wrapText="1"/>
    </xf>
    <xf numFmtId="1" fontId="3" fillId="7" borderId="480" xfId="0" applyNumberFormat="1" applyFont="1" applyFill="1" applyBorder="1" applyAlignment="1">
      <alignment wrapText="1"/>
    </xf>
    <xf numFmtId="1" fontId="3" fillId="7" borderId="570" xfId="0" applyNumberFormat="1" applyFont="1" applyFill="1" applyBorder="1" applyAlignment="1">
      <alignment wrapText="1"/>
    </xf>
    <xf numFmtId="1" fontId="3" fillId="6" borderId="584" xfId="0" applyNumberFormat="1" applyFont="1" applyFill="1" applyBorder="1" applyAlignment="1">
      <alignment wrapText="1"/>
    </xf>
    <xf numFmtId="1" fontId="3" fillId="6" borderId="570" xfId="0" applyNumberFormat="1" applyFont="1" applyFill="1" applyBorder="1" applyAlignment="1">
      <alignment wrapText="1"/>
    </xf>
    <xf numFmtId="1" fontId="3" fillId="7" borderId="872" xfId="0" applyNumberFormat="1" applyFont="1" applyFill="1" applyBorder="1" applyAlignment="1">
      <alignment wrapText="1"/>
    </xf>
    <xf numFmtId="1" fontId="3" fillId="7" borderId="869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405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607" xfId="0" applyNumberFormat="1" applyFont="1" applyFill="1" applyBorder="1" applyAlignment="1">
      <alignment wrapText="1"/>
    </xf>
    <xf numFmtId="1" fontId="3" fillId="7" borderId="610" xfId="0" applyNumberFormat="1" applyFont="1" applyFill="1" applyBorder="1" applyAlignment="1">
      <alignment wrapText="1"/>
    </xf>
    <xf numFmtId="1" fontId="3" fillId="6" borderId="610" xfId="0" applyNumberFormat="1" applyFont="1" applyFill="1" applyBorder="1" applyAlignment="1">
      <alignment wrapText="1"/>
    </xf>
    <xf numFmtId="1" fontId="3" fillId="7" borderId="868" xfId="0" applyNumberFormat="1" applyFont="1" applyFill="1" applyBorder="1" applyAlignment="1">
      <alignment wrapText="1"/>
    </xf>
    <xf numFmtId="1" fontId="3" fillId="6" borderId="607" xfId="0" applyNumberFormat="1" applyFont="1" applyFill="1" applyBorder="1" applyAlignment="1">
      <alignment wrapText="1"/>
    </xf>
    <xf numFmtId="1" fontId="3" fillId="6" borderId="787" xfId="0" applyNumberFormat="1" applyFont="1" applyFill="1" applyBorder="1" applyAlignment="1">
      <alignment wrapText="1"/>
    </xf>
    <xf numFmtId="1" fontId="3" fillId="3" borderId="564" xfId="0" applyNumberFormat="1" applyFont="1" applyFill="1" applyBorder="1" applyAlignment="1">
      <alignment horizontal="left" vertical="center" wrapText="1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4" borderId="893" xfId="0" applyNumberFormat="1" applyFont="1" applyFill="1" applyBorder="1" applyAlignment="1" applyProtection="1">
      <alignment wrapText="1"/>
      <protection locked="0"/>
    </xf>
    <xf numFmtId="1" fontId="3" fillId="4" borderId="894" xfId="0" applyNumberFormat="1" applyFont="1" applyFill="1" applyBorder="1" applyAlignment="1" applyProtection="1">
      <alignment wrapText="1"/>
      <protection locked="0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3" borderId="901" xfId="0" applyNumberFormat="1" applyFont="1" applyFill="1" applyBorder="1" applyAlignment="1">
      <alignment horizontal="right" wrapText="1"/>
    </xf>
    <xf numFmtId="1" fontId="3" fillId="3" borderId="902" xfId="0" applyNumberFormat="1" applyFont="1" applyFill="1" applyBorder="1" applyAlignment="1">
      <alignment horizontal="right"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6" borderId="868" xfId="0" applyNumberFormat="1" applyFont="1" applyFill="1" applyBorder="1" applyAlignment="1">
      <alignment horizontal="right" wrapText="1"/>
    </xf>
    <xf numFmtId="1" fontId="3" fillId="6" borderId="869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4" borderId="869" xfId="0" applyNumberFormat="1" applyFont="1" applyFill="1" applyBorder="1" applyProtection="1">
      <protection locked="0"/>
    </xf>
    <xf numFmtId="1" fontId="1" fillId="5" borderId="782" xfId="0" applyNumberFormat="1" applyFont="1" applyFill="1" applyBorder="1" applyAlignment="1">
      <alignment horizontal="left"/>
    </xf>
    <xf numFmtId="1" fontId="1" fillId="3" borderId="782" xfId="0" applyNumberFormat="1" applyFont="1" applyFill="1" applyBorder="1" applyAlignment="1">
      <alignment horizontal="left"/>
    </xf>
    <xf numFmtId="1" fontId="3" fillId="0" borderId="906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907" xfId="0" applyNumberFormat="1" applyFont="1" applyBorder="1" applyAlignment="1" applyProtection="1">
      <alignment horizontal="center" vertical="center" wrapText="1"/>
      <protection hidden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right"/>
    </xf>
    <xf numFmtId="1" fontId="3" fillId="7" borderId="607" xfId="0" applyNumberFormat="1" applyFont="1" applyFill="1" applyBorder="1" applyAlignment="1">
      <alignment horizontal="right"/>
    </xf>
    <xf numFmtId="1" fontId="3" fillId="6" borderId="872" xfId="0" applyNumberFormat="1" applyFont="1" applyFill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left" vertical="center" wrapText="1"/>
    </xf>
    <xf numFmtId="1" fontId="3" fillId="6" borderId="868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6" borderId="875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6" borderId="869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2" fillId="0" borderId="905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center" wrapText="1"/>
    </xf>
    <xf numFmtId="1" fontId="3" fillId="0" borderId="694" xfId="0" applyNumberFormat="1" applyFont="1" applyBorder="1" applyAlignment="1">
      <alignment horizontal="center" wrapText="1"/>
    </xf>
    <xf numFmtId="1" fontId="3" fillId="0" borderId="907" xfId="0" applyNumberFormat="1" applyFont="1" applyBorder="1" applyAlignment="1">
      <alignment horizontal="center" wrapText="1"/>
    </xf>
    <xf numFmtId="1" fontId="3" fillId="0" borderId="696" xfId="0" applyNumberFormat="1" applyFont="1" applyBorder="1" applyAlignment="1">
      <alignment horizontal="center" wrapText="1"/>
    </xf>
    <xf numFmtId="1" fontId="3" fillId="0" borderId="870" xfId="0" applyNumberFormat="1" applyFont="1" applyBorder="1" applyAlignment="1">
      <alignment vertical="center" wrapText="1"/>
    </xf>
    <xf numFmtId="1" fontId="2" fillId="3" borderId="782" xfId="0" applyNumberFormat="1" applyFont="1" applyFill="1" applyBorder="1" applyAlignment="1">
      <alignment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6" borderId="610" xfId="0" applyNumberFormat="1" applyFont="1" applyFill="1" applyBorder="1" applyAlignment="1">
      <alignment horizontal="right"/>
    </xf>
    <xf numFmtId="1" fontId="3" fillId="6" borderId="611" xfId="0" applyNumberFormat="1" applyFont="1" applyFill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 wrapText="1"/>
      <protection locked="0"/>
    </xf>
    <xf numFmtId="1" fontId="3" fillId="4" borderId="868" xfId="0" applyNumberFormat="1" applyFont="1" applyFill="1" applyBorder="1" applyAlignment="1" applyProtection="1">
      <alignment horizontal="right" wrapText="1"/>
      <protection locked="0"/>
    </xf>
    <xf numFmtId="1" fontId="3" fillId="7" borderId="919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6" borderId="481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2" fillId="3" borderId="905" xfId="0" applyNumberFormat="1" applyFont="1" applyFill="1" applyBorder="1" applyAlignment="1">
      <alignment vertical="center" wrapText="1"/>
    </xf>
    <xf numFmtId="1" fontId="2" fillId="3" borderId="905" xfId="0" applyNumberFormat="1" applyFont="1" applyFill="1" applyBorder="1" applyAlignment="1">
      <alignment vertical="center"/>
    </xf>
    <xf numFmtId="0" fontId="3" fillId="0" borderId="918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left" wrapText="1"/>
    </xf>
    <xf numFmtId="1" fontId="2" fillId="3" borderId="905" xfId="0" applyNumberFormat="1" applyFont="1" applyFill="1" applyBorder="1"/>
    <xf numFmtId="0" fontId="3" fillId="0" borderId="911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1" fontId="3" fillId="6" borderId="924" xfId="0" applyNumberFormat="1" applyFont="1" applyFill="1" applyBorder="1" applyAlignment="1">
      <alignment horizontal="right"/>
    </xf>
    <xf numFmtId="1" fontId="3" fillId="0" borderId="870" xfId="0" applyNumberFormat="1" applyFont="1" applyBorder="1"/>
    <xf numFmtId="1" fontId="3" fillId="0" borderId="872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wrapText="1"/>
    </xf>
    <xf numFmtId="0" fontId="3" fillId="0" borderId="411" xfId="0" applyFont="1" applyBorder="1" applyAlignment="1">
      <alignment horizontal="right"/>
    </xf>
    <xf numFmtId="1" fontId="3" fillId="0" borderId="870" xfId="0" applyNumberFormat="1" applyFont="1" applyBorder="1" applyAlignment="1">
      <alignment vertical="top" wrapText="1"/>
    </xf>
    <xf numFmtId="1" fontId="3" fillId="0" borderId="872" xfId="0" applyNumberFormat="1" applyFont="1" applyBorder="1" applyAlignment="1">
      <alignment horizontal="right" wrapText="1"/>
    </xf>
    <xf numFmtId="0" fontId="44" fillId="6" borderId="929" xfId="10" applyFont="1" applyFill="1" applyBorder="1" applyAlignment="1">
      <alignment horizontal="right"/>
    </xf>
    <xf numFmtId="0" fontId="3" fillId="0" borderId="872" xfId="0" applyFont="1" applyBorder="1" applyAlignment="1">
      <alignment horizontal="right"/>
    </xf>
    <xf numFmtId="0" fontId="44" fillId="6" borderId="786" xfId="10" applyFont="1" applyFill="1" applyBorder="1" applyAlignment="1">
      <alignment horizontal="right"/>
    </xf>
    <xf numFmtId="0" fontId="44" fillId="6" borderId="787" xfId="10" applyFont="1" applyFill="1" applyBorder="1" applyAlignment="1">
      <alignment horizontal="right"/>
    </xf>
    <xf numFmtId="0" fontId="3" fillId="0" borderId="610" xfId="0" applyFont="1" applyBorder="1" applyAlignment="1">
      <alignment horizontal="right"/>
    </xf>
    <xf numFmtId="0" fontId="3" fillId="0" borderId="611" xfId="0" applyFont="1" applyBorder="1" applyAlignment="1">
      <alignment horizontal="right"/>
    </xf>
    <xf numFmtId="0" fontId="3" fillId="0" borderId="410" xfId="0" applyFont="1" applyBorder="1" applyAlignment="1">
      <alignment horizontal="right"/>
    </xf>
    <xf numFmtId="0" fontId="3" fillId="0" borderId="906" xfId="0" applyFont="1" applyBorder="1" applyAlignment="1">
      <alignment horizontal="center"/>
    </xf>
    <xf numFmtId="0" fontId="3" fillId="0" borderId="784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right"/>
    </xf>
    <xf numFmtId="1" fontId="3" fillId="4" borderId="868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0" fontId="3" fillId="0" borderId="786" xfId="0" applyFont="1" applyBorder="1" applyAlignment="1">
      <alignment horizontal="right" wrapText="1"/>
    </xf>
    <xf numFmtId="0" fontId="3" fillId="0" borderId="787" xfId="0" applyFont="1" applyBorder="1" applyAlignment="1">
      <alignment horizontal="right" wrapText="1"/>
    </xf>
    <xf numFmtId="1" fontId="3" fillId="0" borderId="784" xfId="0" applyNumberFormat="1" applyFont="1" applyBorder="1" applyAlignment="1">
      <alignment horizontal="right" wrapText="1"/>
    </xf>
    <xf numFmtId="1" fontId="2" fillId="3" borderId="782" xfId="0" applyNumberFormat="1" applyFont="1" applyFill="1" applyBorder="1" applyAlignment="1">
      <alignment horizontal="left"/>
    </xf>
    <xf numFmtId="1" fontId="3" fillId="0" borderId="570" xfId="0" applyNumberFormat="1" applyFont="1" applyBorder="1" applyAlignment="1">
      <alignment horizontal="right" vertical="center" wrapText="1"/>
    </xf>
    <xf numFmtId="0" fontId="3" fillId="0" borderId="870" xfId="0" applyFont="1" applyBorder="1" applyAlignment="1">
      <alignment horizontal="left" wrapText="1"/>
    </xf>
    <xf numFmtId="0" fontId="3" fillId="0" borderId="868" xfId="0" applyFont="1" applyBorder="1" applyAlignment="1">
      <alignment horizontal="right" wrapText="1"/>
    </xf>
    <xf numFmtId="0" fontId="3" fillId="0" borderId="872" xfId="0" applyFont="1" applyBorder="1" applyAlignment="1">
      <alignment horizontal="right" wrapText="1"/>
    </xf>
    <xf numFmtId="0" fontId="3" fillId="0" borderId="786" xfId="0" applyFont="1" applyBorder="1" applyAlignment="1">
      <alignment horizontal="right"/>
    </xf>
    <xf numFmtId="0" fontId="3" fillId="0" borderId="787" xfId="0" applyFont="1" applyBorder="1" applyAlignment="1">
      <alignment horizontal="right"/>
    </xf>
    <xf numFmtId="0" fontId="27" fillId="5" borderId="782" xfId="0" applyFont="1" applyFill="1" applyBorder="1" applyAlignment="1">
      <alignment wrapText="1"/>
    </xf>
    <xf numFmtId="0" fontId="3" fillId="0" borderId="78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/>
    </xf>
    <xf numFmtId="0" fontId="3" fillId="0" borderId="909" xfId="0" applyFont="1" applyBorder="1" applyAlignment="1">
      <alignment vertical="center"/>
    </xf>
    <xf numFmtId="0" fontId="3" fillId="6" borderId="911" xfId="0" applyFont="1" applyFill="1" applyBorder="1" applyAlignment="1">
      <alignment vertical="center"/>
    </xf>
    <xf numFmtId="0" fontId="3" fillId="6" borderId="905" xfId="0" applyFont="1" applyFill="1" applyBorder="1" applyAlignment="1">
      <alignment vertical="center"/>
    </xf>
    <xf numFmtId="0" fontId="3" fillId="6" borderId="912" xfId="0" applyFont="1" applyFill="1" applyBorder="1" applyAlignment="1">
      <alignment vertical="center"/>
    </xf>
    <xf numFmtId="0" fontId="3" fillId="6" borderId="922" xfId="0" applyFont="1" applyFill="1" applyBorder="1" applyAlignment="1">
      <alignment horizontal="center" vertical="center" wrapText="1"/>
    </xf>
    <xf numFmtId="0" fontId="3" fillId="6" borderId="907" xfId="0" applyFont="1" applyFill="1" applyBorder="1" applyAlignment="1">
      <alignment horizontal="center" vertical="center" wrapText="1"/>
    </xf>
    <xf numFmtId="0" fontId="3" fillId="0" borderId="564" xfId="0" applyFont="1" applyBorder="1" applyAlignment="1">
      <alignment wrapText="1"/>
    </xf>
    <xf numFmtId="0" fontId="3" fillId="0" borderId="785" xfId="0" applyFont="1" applyBorder="1" applyAlignment="1">
      <alignment wrapText="1"/>
    </xf>
    <xf numFmtId="0" fontId="3" fillId="6" borderId="783" xfId="0" applyFont="1" applyFill="1" applyBorder="1" applyAlignment="1">
      <alignment vertical="center"/>
    </xf>
    <xf numFmtId="1" fontId="3" fillId="6" borderId="782" xfId="0" applyNumberFormat="1" applyFont="1" applyFill="1" applyBorder="1"/>
    <xf numFmtId="1" fontId="3" fillId="6" borderId="790" xfId="0" applyNumberFormat="1" applyFont="1" applyFill="1" applyBorder="1"/>
    <xf numFmtId="1" fontId="3" fillId="6" borderId="793" xfId="0" applyNumberFormat="1" applyFont="1" applyFill="1" applyBorder="1"/>
    <xf numFmtId="0" fontId="3" fillId="0" borderId="785" xfId="0" applyFont="1" applyBorder="1" applyAlignment="1">
      <alignment vertical="center"/>
    </xf>
    <xf numFmtId="0" fontId="0" fillId="0" borderId="918" xfId="0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0" fontId="44" fillId="0" borderId="918" xfId="0" applyFont="1" applyBorder="1" applyAlignment="1">
      <alignment wrapText="1"/>
    </xf>
    <xf numFmtId="1" fontId="3" fillId="0" borderId="870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609" xfId="0" applyNumberFormat="1" applyFont="1" applyBorder="1" applyAlignment="1">
      <alignment horizontal="right"/>
    </xf>
    <xf numFmtId="0" fontId="57" fillId="0" borderId="918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/>
    </xf>
    <xf numFmtId="0" fontId="3" fillId="0" borderId="918" xfId="0" applyFont="1" applyBorder="1" applyAlignment="1">
      <alignment vertical="center" wrapText="1"/>
    </xf>
    <xf numFmtId="0" fontId="3" fillId="6" borderId="911" xfId="0" applyFont="1" applyFill="1" applyBorder="1" applyAlignment="1">
      <alignment horizontal="center" vertical="center"/>
    </xf>
    <xf numFmtId="0" fontId="3" fillId="6" borderId="905" xfId="0" applyFont="1" applyFill="1" applyBorder="1" applyAlignment="1">
      <alignment horizontal="center" vertical="center"/>
    </xf>
    <xf numFmtId="0" fontId="3" fillId="6" borderId="912" xfId="0" applyFont="1" applyFill="1" applyBorder="1" applyAlignment="1">
      <alignment horizontal="center" vertical="center"/>
    </xf>
    <xf numFmtId="0" fontId="3" fillId="6" borderId="905" xfId="0" applyFont="1" applyFill="1" applyBorder="1" applyAlignment="1">
      <alignment horizontal="center" vertical="center" wrapText="1"/>
    </xf>
    <xf numFmtId="1" fontId="3" fillId="5" borderId="571" xfId="0" applyNumberFormat="1" applyFont="1" applyFill="1" applyBorder="1" applyAlignment="1">
      <alignment horizontal="right"/>
    </xf>
    <xf numFmtId="0" fontId="3" fillId="0" borderId="785" xfId="0" applyFont="1" applyBorder="1" applyAlignment="1">
      <alignment vertical="center" wrapText="1"/>
    </xf>
    <xf numFmtId="0" fontId="3" fillId="6" borderId="782" xfId="0" applyFont="1" applyFill="1" applyBorder="1" applyAlignment="1">
      <alignment horizontal="right" vertical="center"/>
    </xf>
    <xf numFmtId="1" fontId="3" fillId="6" borderId="787" xfId="0" applyNumberFormat="1" applyFont="1" applyFill="1" applyBorder="1" applyAlignment="1">
      <alignment horizontal="right"/>
    </xf>
    <xf numFmtId="1" fontId="3" fillId="6" borderId="790" xfId="0" applyNumberFormat="1" applyFont="1" applyFill="1" applyBorder="1" applyAlignment="1">
      <alignment horizontal="right"/>
    </xf>
    <xf numFmtId="1" fontId="3" fillId="6" borderId="782" xfId="0" applyNumberFormat="1" applyFont="1" applyFill="1" applyBorder="1" applyAlignment="1">
      <alignment horizontal="right"/>
    </xf>
    <xf numFmtId="1" fontId="3" fillId="6" borderId="793" xfId="0" applyNumberFormat="1" applyFont="1" applyFill="1" applyBorder="1" applyAlignment="1">
      <alignment horizontal="right"/>
    </xf>
    <xf numFmtId="1" fontId="3" fillId="5" borderId="784" xfId="0" applyNumberFormat="1" applyFont="1" applyFill="1" applyBorder="1" applyAlignment="1">
      <alignment horizontal="right"/>
    </xf>
    <xf numFmtId="0" fontId="3" fillId="0" borderId="907" xfId="0" applyFont="1" applyBorder="1" applyAlignment="1">
      <alignment vertical="center" wrapText="1"/>
    </xf>
    <xf numFmtId="0" fontId="3" fillId="6" borderId="911" xfId="0" applyFont="1" applyFill="1" applyBorder="1" applyAlignment="1">
      <alignment horizontal="center"/>
    </xf>
    <xf numFmtId="0" fontId="3" fillId="6" borderId="691" xfId="0" applyFont="1" applyFill="1" applyBorder="1" applyAlignment="1">
      <alignment horizontal="center" vertical="center"/>
    </xf>
    <xf numFmtId="1" fontId="3" fillId="5" borderId="609" xfId="0" applyNumberFormat="1" applyFont="1" applyFill="1" applyBorder="1" applyAlignment="1">
      <alignment horizontal="right"/>
    </xf>
    <xf numFmtId="0" fontId="3" fillId="0" borderId="406" xfId="0" applyFont="1" applyBorder="1" applyAlignment="1">
      <alignment vertical="top" wrapText="1"/>
    </xf>
    <xf numFmtId="1" fontId="3" fillId="6" borderId="783" xfId="0" applyNumberFormat="1" applyFont="1" applyFill="1" applyBorder="1" applyAlignment="1">
      <alignment horizontal="right"/>
    </xf>
    <xf numFmtId="0" fontId="3" fillId="0" borderId="564" xfId="0" applyFont="1" applyBorder="1" applyAlignment="1">
      <alignment horizontal="left" vertical="center" wrapText="1"/>
    </xf>
    <xf numFmtId="1" fontId="3" fillId="4" borderId="873" xfId="0" applyNumberFormat="1" applyFont="1" applyFill="1" applyBorder="1" applyProtection="1">
      <protection locked="0"/>
    </xf>
    <xf numFmtId="0" fontId="3" fillId="0" borderId="870" xfId="0" applyFont="1" applyBorder="1" applyAlignment="1">
      <alignment horizontal="left" vertical="center" wrapText="1"/>
    </xf>
    <xf numFmtId="3" fontId="3" fillId="0" borderId="870" xfId="0" applyNumberFormat="1" applyFont="1" applyBorder="1" applyAlignment="1">
      <alignment horizontal="right" wrapText="1"/>
    </xf>
    <xf numFmtId="1" fontId="3" fillId="4" borderId="924" xfId="0" applyNumberFormat="1" applyFont="1" applyFill="1" applyBorder="1" applyProtection="1">
      <protection locked="0"/>
    </xf>
    <xf numFmtId="0" fontId="3" fillId="0" borderId="870" xfId="0" applyFont="1" applyBorder="1" applyAlignment="1">
      <alignment horizontal="right"/>
    </xf>
    <xf numFmtId="0" fontId="3" fillId="0" borderId="785" xfId="0" applyFont="1" applyBorder="1" applyAlignment="1">
      <alignment horizontal="left" vertical="center" wrapText="1"/>
    </xf>
    <xf numFmtId="0" fontId="3" fillId="0" borderId="694" xfId="0" applyFont="1" applyBorder="1" applyAlignment="1">
      <alignment horizontal="center"/>
    </xf>
    <xf numFmtId="0" fontId="3" fillId="0" borderId="912" xfId="0" applyFont="1" applyBorder="1" applyAlignment="1">
      <alignment horizontal="center"/>
    </xf>
    <xf numFmtId="1" fontId="3" fillId="0" borderId="870" xfId="0" applyNumberFormat="1" applyFont="1" applyBorder="1" applyAlignment="1">
      <alignment horizontal="right" vertical="center" wrapText="1"/>
    </xf>
    <xf numFmtId="0" fontId="3" fillId="0" borderId="870" xfId="0" applyFont="1" applyBorder="1" applyAlignment="1">
      <alignment wrapText="1"/>
    </xf>
    <xf numFmtId="0" fontId="3" fillId="0" borderId="785" xfId="0" applyFont="1" applyBorder="1" applyAlignment="1">
      <alignment horizontal="right"/>
    </xf>
    <xf numFmtId="0" fontId="3" fillId="0" borderId="907" xfId="0" applyFont="1" applyBorder="1" applyAlignment="1">
      <alignment horizontal="center" vertical="center"/>
    </xf>
    <xf numFmtId="0" fontId="3" fillId="0" borderId="607" xfId="0" applyFont="1" applyBorder="1" applyAlignment="1">
      <alignment horizontal="right" wrapText="1"/>
    </xf>
    <xf numFmtId="0" fontId="3" fillId="0" borderId="610" xfId="0" applyFont="1" applyBorder="1" applyAlignment="1">
      <alignment horizontal="right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/>
    <xf numFmtId="1" fontId="3" fillId="0" borderId="413" xfId="0" applyNumberFormat="1" applyFont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6" borderId="870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wrapText="1"/>
    </xf>
    <xf numFmtId="1" fontId="3" fillId="0" borderId="868" xfId="0" applyNumberFormat="1" applyFont="1" applyBorder="1" applyAlignment="1">
      <alignment horizontal="right" wrapText="1"/>
    </xf>
    <xf numFmtId="1" fontId="3" fillId="7" borderId="910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6" borderId="609" xfId="0" applyNumberFormat="1" applyFont="1" applyFill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7" borderId="565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0" borderId="868" xfId="0" applyNumberFormat="1" applyFont="1" applyBorder="1"/>
    <xf numFmtId="1" fontId="3" fillId="0" borderId="872" xfId="0" applyNumberFormat="1" applyFont="1" applyBorder="1"/>
    <xf numFmtId="1" fontId="3" fillId="0" borderId="921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vertical="top" wrapText="1"/>
    </xf>
    <xf numFmtId="1" fontId="3" fillId="6" borderId="678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 applyAlignment="1">
      <alignment horizontal="right"/>
    </xf>
    <xf numFmtId="1" fontId="3" fillId="34" borderId="348" xfId="0" applyNumberFormat="1" applyFont="1" applyFill="1" applyBorder="1" applyAlignment="1" applyProtection="1">
      <alignment horizontal="right"/>
      <protection locked="0"/>
    </xf>
    <xf numFmtId="1" fontId="3" fillId="34" borderId="480" xfId="0" applyNumberFormat="1" applyFont="1" applyFill="1" applyBorder="1" applyAlignment="1" applyProtection="1">
      <alignment horizontal="right"/>
      <protection locked="0"/>
    </xf>
    <xf numFmtId="1" fontId="3" fillId="34" borderId="571" xfId="0" applyNumberFormat="1" applyFont="1" applyFill="1" applyBorder="1" applyProtection="1">
      <protection locked="0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right"/>
    </xf>
    <xf numFmtId="1" fontId="3" fillId="3" borderId="906" xfId="0" applyNumberFormat="1" applyFont="1" applyFill="1" applyBorder="1" applyAlignment="1">
      <alignment horizontal="right"/>
    </xf>
    <xf numFmtId="1" fontId="3" fillId="3" borderId="696" xfId="0" applyNumberFormat="1" applyFont="1" applyFill="1" applyBorder="1" applyAlignment="1">
      <alignment horizontal="right"/>
    </xf>
    <xf numFmtId="1" fontId="3" fillId="3" borderId="907" xfId="0" applyNumberFormat="1" applyFont="1" applyFill="1" applyBorder="1" applyAlignment="1">
      <alignment horizontal="right"/>
    </xf>
    <xf numFmtId="1" fontId="3" fillId="3" borderId="691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0" borderId="701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0" fontId="0" fillId="0" borderId="905" xfId="0" applyBorder="1"/>
    <xf numFmtId="1" fontId="3" fillId="3" borderId="917" xfId="0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wrapText="1"/>
    </xf>
    <xf numFmtId="1" fontId="3" fillId="0" borderId="907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2" fillId="5" borderId="782" xfId="6" applyNumberFormat="1" applyFont="1" applyFill="1" applyBorder="1"/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right" vertical="center"/>
    </xf>
    <xf numFmtId="2" fontId="3" fillId="3" borderId="917" xfId="0" applyNumberFormat="1" applyFont="1" applyFill="1" applyBorder="1" applyAlignment="1">
      <alignment horizontal="right" vertical="center"/>
    </xf>
    <xf numFmtId="2" fontId="3" fillId="3" borderId="694" xfId="0" applyNumberFormat="1" applyFont="1" applyFill="1" applyBorder="1" applyAlignment="1">
      <alignment horizontal="right" vertical="center"/>
    </xf>
    <xf numFmtId="2" fontId="3" fillId="3" borderId="907" xfId="0" applyNumberFormat="1" applyFont="1" applyFill="1" applyBorder="1" applyAlignment="1">
      <alignment horizontal="righ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3" borderId="912" xfId="0" applyNumberFormat="1" applyFont="1" applyFill="1" applyBorder="1" applyAlignment="1">
      <alignment horizontal="right" vertical="center"/>
    </xf>
    <xf numFmtId="2" fontId="3" fillId="3" borderId="696" xfId="0" applyNumberFormat="1" applyFont="1" applyFill="1" applyBorder="1" applyAlignment="1">
      <alignment horizontal="right" vertical="center"/>
    </xf>
    <xf numFmtId="1" fontId="3" fillId="3" borderId="609" xfId="0" applyNumberFormat="1" applyFont="1" applyFill="1" applyBorder="1" applyAlignment="1">
      <alignment horizontal="left" vertical="center"/>
    </xf>
    <xf numFmtId="1" fontId="3" fillId="2" borderId="760" xfId="1" applyNumberFormat="1" applyFont="1" applyBorder="1" applyAlignment="1" applyProtection="1">
      <alignment horizontal="right" vertical="center"/>
      <protection locked="0"/>
    </xf>
    <xf numFmtId="2" fontId="3" fillId="2" borderId="760" xfId="1" applyNumberFormat="1" applyFont="1" applyBorder="1" applyAlignment="1" applyProtection="1">
      <alignment horizontal="right" vertical="center"/>
      <protection locked="0"/>
    </xf>
    <xf numFmtId="2" fontId="3" fillId="3" borderId="607" xfId="0" applyNumberFormat="1" applyFont="1" applyFill="1" applyBorder="1" applyAlignment="1">
      <alignment horizontal="right" vertical="center"/>
    </xf>
    <xf numFmtId="2" fontId="3" fillId="2" borderId="619" xfId="1" applyNumberFormat="1" applyFont="1" applyBorder="1" applyAlignment="1" applyProtection="1">
      <alignment horizontal="right" vertical="center"/>
      <protection locked="0"/>
    </xf>
    <xf numFmtId="2" fontId="3" fillId="3" borderId="584" xfId="0" applyNumberFormat="1" applyFont="1" applyFill="1" applyBorder="1" applyAlignment="1">
      <alignment horizontal="right" vertical="center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3" borderId="570" xfId="0" applyNumberFormat="1" applyFont="1" applyFill="1" applyBorder="1" applyAlignment="1">
      <alignment horizontal="right" vertical="center"/>
    </xf>
    <xf numFmtId="1" fontId="3" fillId="3" borderId="870" xfId="0" applyNumberFormat="1" applyFont="1" applyFill="1" applyBorder="1" applyAlignment="1">
      <alignment horizontal="left" vertical="center"/>
    </xf>
    <xf numFmtId="2" fontId="3" fillId="3" borderId="868" xfId="0" applyNumberFormat="1" applyFont="1" applyFill="1" applyBorder="1" applyAlignment="1">
      <alignment horizontal="right" vertical="center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3" borderId="872" xfId="0" applyNumberFormat="1" applyFont="1" applyFill="1" applyBorder="1" applyAlignment="1">
      <alignment horizontal="right" vertical="center"/>
    </xf>
    <xf numFmtId="1" fontId="3" fillId="5" borderId="870" xfId="0" applyNumberFormat="1" applyFont="1" applyFill="1" applyBorder="1" applyAlignment="1">
      <alignment horizontal="left" vertical="center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943" xfId="1" applyNumberFormat="1" applyFont="1" applyBorder="1" applyAlignment="1" applyProtection="1">
      <alignment horizontal="right" vertical="center"/>
      <protection locked="0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3" borderId="786" xfId="0" applyNumberFormat="1" applyFont="1" applyFill="1" applyBorder="1" applyAlignment="1">
      <alignment horizontal="right" vertical="center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3" borderId="421" xfId="0" applyNumberFormat="1" applyFont="1" applyFill="1" applyBorder="1" applyAlignment="1">
      <alignment horizontal="right" vertical="center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3" borderId="787" xfId="0" applyNumberFormat="1" applyFont="1" applyFill="1" applyBorder="1" applyAlignment="1">
      <alignment horizontal="right" vertical="center"/>
    </xf>
    <xf numFmtId="2" fontId="3" fillId="2" borderId="784" xfId="1" applyNumberFormat="1" applyFont="1" applyBorder="1" applyAlignment="1" applyProtection="1">
      <alignment horizontal="right" vertical="center"/>
      <protection locked="0"/>
    </xf>
    <xf numFmtId="1" fontId="6" fillId="0" borderId="949" xfId="6" applyNumberFormat="1" applyFont="1" applyBorder="1" applyProtection="1">
      <protection hidden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565" xfId="6" applyNumberFormat="1" applyFont="1" applyBorder="1"/>
    <xf numFmtId="1" fontId="3" fillId="0" borderId="564" xfId="6" applyNumberFormat="1" applyFont="1" applyBorder="1"/>
    <xf numFmtId="1" fontId="3" fillId="4" borderId="480" xfId="6" applyNumberFormat="1" applyFont="1" applyFill="1" applyBorder="1" applyProtection="1">
      <protection locked="0"/>
    </xf>
    <xf numFmtId="1" fontId="3" fillId="0" borderId="954" xfId="6" applyNumberFormat="1" applyFont="1" applyBorder="1"/>
    <xf numFmtId="1" fontId="3" fillId="0" borderId="955" xfId="6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783" xfId="6" applyNumberFormat="1" applyFont="1" applyBorder="1"/>
    <xf numFmtId="1" fontId="3" fillId="0" borderId="406" xfId="6" applyNumberFormat="1" applyFont="1" applyBorder="1"/>
    <xf numFmtId="1" fontId="6" fillId="0" borderId="958" xfId="6" applyNumberFormat="1" applyFont="1" applyBorder="1"/>
    <xf numFmtId="1" fontId="6" fillId="0" borderId="959" xfId="6" applyNumberFormat="1" applyFont="1" applyBorder="1"/>
    <xf numFmtId="1" fontId="6" fillId="0" borderId="960" xfId="6" applyNumberFormat="1" applyFont="1" applyBorder="1"/>
    <xf numFmtId="1" fontId="3" fillId="0" borderId="905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3" fillId="0" borderId="691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5" fillId="0" borderId="918" xfId="6" applyNumberFormat="1" applyFont="1" applyBorder="1" applyAlignment="1">
      <alignment horizontal="center" vertical="center" wrapText="1"/>
    </xf>
    <xf numFmtId="1" fontId="3" fillId="0" borderId="701" xfId="6" applyNumberFormat="1" applyFont="1" applyBorder="1"/>
    <xf numFmtId="1" fontId="3" fillId="4" borderId="607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611" xfId="6" applyNumberFormat="1" applyFont="1" applyFill="1" applyBorder="1" applyAlignment="1" applyProtection="1">
      <alignment horizontal="right"/>
      <protection locked="0"/>
    </xf>
    <xf numFmtId="1" fontId="3" fillId="4" borderId="609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59" borderId="611" xfId="6" applyNumberFormat="1" applyFont="1" applyFill="1" applyBorder="1" applyAlignment="1">
      <alignment horizontal="right"/>
    </xf>
    <xf numFmtId="1" fontId="3" fillId="59" borderId="609" xfId="6" applyNumberFormat="1" applyFont="1" applyFill="1" applyBorder="1" applyAlignment="1">
      <alignment horizontal="right"/>
    </xf>
    <xf numFmtId="1" fontId="3" fillId="0" borderId="424" xfId="6" applyNumberFormat="1" applyFont="1" applyBorder="1" applyAlignment="1">
      <alignment horizontal="left"/>
    </xf>
    <xf numFmtId="1" fontId="3" fillId="4" borderId="966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59" borderId="406" xfId="6" applyNumberFormat="1" applyFont="1" applyFill="1" applyBorder="1" applyAlignment="1">
      <alignment horizontal="right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3" fillId="0" borderId="785" xfId="6" applyNumberFormat="1" applyFont="1" applyBorder="1"/>
    <xf numFmtId="1" fontId="3" fillId="59" borderId="784" xfId="6" applyNumberFormat="1" applyFont="1" applyFill="1" applyBorder="1" applyAlignment="1">
      <alignment horizontal="right"/>
    </xf>
    <xf numFmtId="1" fontId="3" fillId="59" borderId="785" xfId="6" applyNumberFormat="1" applyFont="1" applyFill="1" applyBorder="1" applyAlignment="1">
      <alignment horizontal="right"/>
    </xf>
    <xf numFmtId="1" fontId="3" fillId="0" borderId="918" xfId="6" applyNumberFormat="1" applyFont="1" applyBorder="1"/>
    <xf numFmtId="1" fontId="3" fillId="4" borderId="786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2" fillId="0" borderId="969" xfId="6" applyNumberFormat="1" applyFont="1" applyBorder="1" applyProtection="1">
      <protection hidden="1"/>
    </xf>
    <xf numFmtId="1" fontId="6" fillId="0" borderId="969" xfId="6" applyNumberFormat="1" applyFont="1" applyBorder="1" applyProtection="1">
      <protection hidden="1"/>
    </xf>
    <xf numFmtId="1" fontId="3" fillId="0" borderId="424" xfId="6" applyNumberFormat="1" applyFont="1" applyBorder="1"/>
    <xf numFmtId="1" fontId="3" fillId="0" borderId="609" xfId="6" applyNumberFormat="1" applyFont="1" applyBorder="1" applyAlignment="1">
      <alignment horizontal="right"/>
    </xf>
    <xf numFmtId="1" fontId="3" fillId="4" borderId="609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6" fillId="0" borderId="970" xfId="6" applyNumberFormat="1" applyFont="1" applyBorder="1" applyProtection="1">
      <protection hidden="1"/>
    </xf>
    <xf numFmtId="1" fontId="3" fillId="0" borderId="917" xfId="6" applyNumberFormat="1" applyFont="1" applyBorder="1" applyAlignment="1">
      <alignment horizontal="center" vertical="center" wrapText="1"/>
    </xf>
    <xf numFmtId="1" fontId="3" fillId="4" borderId="611" xfId="6" applyNumberFormat="1" applyFont="1" applyFill="1" applyBorder="1" applyProtection="1">
      <protection locked="0"/>
    </xf>
    <xf numFmtId="0" fontId="3" fillId="0" borderId="971" xfId="0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 vertical="center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right" vertical="center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3" borderId="918" xfId="0" applyNumberFormat="1" applyFont="1" applyFill="1" applyBorder="1" applyAlignment="1">
      <alignment horizontal="center" vertical="center" wrapText="1"/>
    </xf>
    <xf numFmtId="0" fontId="3" fillId="0" borderId="786" xfId="0" applyFont="1" applyBorder="1" applyAlignment="1">
      <alignment horizontal="center" wrapText="1"/>
    </xf>
    <xf numFmtId="1" fontId="3" fillId="4" borderId="977" xfId="0" applyNumberFormat="1" applyFont="1" applyFill="1" applyBorder="1" applyProtection="1">
      <protection locked="0"/>
    </xf>
    <xf numFmtId="1" fontId="3" fillId="0" borderId="972" xfId="0" applyNumberFormat="1" applyFont="1" applyBorder="1"/>
    <xf numFmtId="1" fontId="3" fillId="5" borderId="971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0" borderId="975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center"/>
    </xf>
    <xf numFmtId="1" fontId="3" fillId="0" borderId="983" xfId="0" applyNumberFormat="1" applyFont="1" applyBorder="1"/>
    <xf numFmtId="1" fontId="3" fillId="0" borderId="907" xfId="0" applyNumberFormat="1" applyFont="1" applyBorder="1"/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6" fillId="0" borderId="994" xfId="6" applyNumberFormat="1" applyFont="1" applyBorder="1"/>
    <xf numFmtId="1" fontId="3" fillId="0" borderId="906" xfId="6" applyNumberFormat="1" applyFont="1" applyBorder="1" applyAlignment="1">
      <alignment horizontal="center" vertical="center"/>
    </xf>
    <xf numFmtId="1" fontId="3" fillId="0" borderId="694" xfId="7" applyNumberFormat="1" applyFont="1" applyBorder="1" applyAlignment="1">
      <alignment horizontal="center" vertical="center" wrapText="1"/>
    </xf>
    <xf numFmtId="1" fontId="3" fillId="0" borderId="694" xfId="7" applyNumberFormat="1" applyFont="1" applyBorder="1" applyAlignment="1">
      <alignment horizontal="center" vertical="center"/>
    </xf>
    <xf numFmtId="1" fontId="3" fillId="0" borderId="907" xfId="7" applyNumberFormat="1" applyFont="1" applyBorder="1" applyAlignment="1">
      <alignment horizontal="center" vertical="center"/>
    </xf>
    <xf numFmtId="1" fontId="3" fillId="0" borderId="918" xfId="6" applyNumberFormat="1" applyFont="1" applyBorder="1" applyAlignment="1">
      <alignment horizontal="right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694" xfId="6" applyNumberFormat="1" applyFont="1" applyFill="1" applyBorder="1" applyAlignment="1" applyProtection="1">
      <alignment horizontal="right"/>
      <protection locked="0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0" borderId="565" xfId="6" applyNumberFormat="1" applyFont="1" applyBorder="1" applyAlignment="1">
      <alignment wrapText="1"/>
    </xf>
    <xf numFmtId="1" fontId="3" fillId="0" borderId="564" xfId="6" applyNumberFormat="1" applyFont="1" applyBorder="1" applyAlignment="1">
      <alignment horizontal="right"/>
    </xf>
    <xf numFmtId="1" fontId="3" fillId="4" borderId="584" xfId="6" applyNumberFormat="1" applyFont="1" applyFill="1" applyBorder="1" applyAlignment="1" applyProtection="1">
      <alignment horizontal="right"/>
      <protection locked="0"/>
    </xf>
    <xf numFmtId="1" fontId="3" fillId="4" borderId="571" xfId="6" applyNumberFormat="1" applyFont="1" applyFill="1" applyBorder="1" applyAlignment="1" applyProtection="1">
      <alignment horizontal="right"/>
      <protection locked="0"/>
    </xf>
    <xf numFmtId="1" fontId="3" fillId="0" borderId="783" xfId="6" applyNumberFormat="1" applyFont="1" applyBorder="1" applyAlignment="1">
      <alignment wrapText="1"/>
    </xf>
    <xf numFmtId="1" fontId="3" fillId="0" borderId="785" xfId="6" applyNumberFormat="1" applyFont="1" applyBorder="1" applyAlignment="1">
      <alignment horizontal="right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95" xfId="6" applyNumberFormat="1" applyFont="1" applyFill="1" applyBorder="1" applyAlignment="1" applyProtection="1">
      <alignment horizontal="right"/>
      <protection locked="0"/>
    </xf>
    <xf numFmtId="1" fontId="6" fillId="0" borderId="996" xfId="6" applyNumberFormat="1" applyFont="1" applyBorder="1"/>
    <xf numFmtId="1" fontId="3" fillId="0" borderId="696" xfId="6" applyNumberFormat="1" applyFont="1" applyBorder="1" applyAlignment="1">
      <alignment horizontal="center" vertical="center" wrapText="1"/>
    </xf>
    <xf numFmtId="1" fontId="3" fillId="0" borderId="564" xfId="6" applyNumberFormat="1" applyFont="1" applyBorder="1" applyAlignment="1">
      <alignment wrapText="1"/>
    </xf>
    <xf numFmtId="1" fontId="3" fillId="4" borderId="607" xfId="6" applyNumberFormat="1" applyFont="1" applyFill="1" applyBorder="1" applyProtection="1">
      <protection locked="0"/>
    </xf>
    <xf numFmtId="1" fontId="3" fillId="0" borderId="918" xfId="6" applyNumberFormat="1" applyFont="1" applyBorder="1" applyAlignment="1">
      <alignment horizontal="center" wrapText="1"/>
    </xf>
    <xf numFmtId="1" fontId="3" fillId="0" borderId="906" xfId="6" applyNumberFormat="1" applyFont="1" applyBorder="1" applyAlignment="1">
      <alignment horizontal="right"/>
    </xf>
    <xf numFmtId="1" fontId="3" fillId="0" borderId="917" xfId="6" applyNumberFormat="1" applyFont="1" applyBorder="1" applyAlignment="1">
      <alignment horizontal="right"/>
    </xf>
    <xf numFmtId="1" fontId="3" fillId="0" borderId="907" xfId="6" applyNumberFormat="1" applyFont="1" applyBorder="1" applyAlignment="1">
      <alignment horizontal="right"/>
    </xf>
    <xf numFmtId="1" fontId="3" fillId="4" borderId="613" xfId="6" applyNumberFormat="1" applyFont="1" applyFill="1" applyBorder="1" applyProtection="1">
      <protection locked="0"/>
    </xf>
    <xf numFmtId="1" fontId="3" fillId="4" borderId="610" xfId="6" applyNumberFormat="1" applyFont="1" applyFill="1" applyBorder="1" applyProtection="1">
      <protection locked="0"/>
    </xf>
    <xf numFmtId="1" fontId="3" fillId="0" borderId="997" xfId="6" applyNumberFormat="1" applyFont="1" applyBorder="1" applyAlignment="1">
      <alignment wrapText="1"/>
    </xf>
    <xf numFmtId="1" fontId="3" fillId="4" borderId="998" xfId="6" applyNumberFormat="1" applyFont="1" applyFill="1" applyBorder="1" applyProtection="1">
      <protection locked="0"/>
    </xf>
    <xf numFmtId="1" fontId="3" fillId="4" borderId="999" xfId="6" applyNumberFormat="1" applyFont="1" applyFill="1" applyBorder="1" applyProtection="1">
      <protection locked="0"/>
    </xf>
    <xf numFmtId="1" fontId="3" fillId="0" borderId="785" xfId="6" applyNumberFormat="1" applyFont="1" applyBorder="1" applyAlignment="1">
      <alignment wrapText="1"/>
    </xf>
    <xf numFmtId="1" fontId="3" fillId="4" borderId="1000" xfId="6" applyNumberFormat="1" applyFont="1" applyFill="1" applyBorder="1" applyProtection="1">
      <protection locked="0"/>
    </xf>
    <xf numFmtId="1" fontId="3" fillId="0" borderId="1001" xfId="6" applyNumberFormat="1" applyFont="1" applyBorder="1" applyAlignment="1">
      <alignment horizontal="center" wrapText="1"/>
    </xf>
    <xf numFmtId="1" fontId="3" fillId="0" borderId="906" xfId="6" applyNumberFormat="1" applyFont="1" applyBorder="1"/>
    <xf numFmtId="1" fontId="3" fillId="0" borderId="912" xfId="6" applyNumberFormat="1" applyFont="1" applyBorder="1"/>
    <xf numFmtId="1" fontId="3" fillId="0" borderId="917" xfId="6" applyNumberFormat="1" applyFont="1" applyBorder="1"/>
    <xf numFmtId="1" fontId="3" fillId="0" borderId="696" xfId="6" applyNumberFormat="1" applyFont="1" applyBorder="1"/>
    <xf numFmtId="1" fontId="3" fillId="0" borderId="95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/>
    </xf>
    <xf numFmtId="1" fontId="3" fillId="7" borderId="1002" xfId="0" applyNumberFormat="1" applyFont="1" applyFill="1" applyBorder="1"/>
    <xf numFmtId="1" fontId="3" fillId="0" borderId="1001" xfId="0" applyNumberFormat="1" applyFont="1" applyBorder="1" applyAlignment="1">
      <alignment horizontal="left"/>
    </xf>
    <xf numFmtId="1" fontId="3" fillId="0" borderId="1001" xfId="0" applyNumberFormat="1" applyFont="1" applyBorder="1"/>
    <xf numFmtId="1" fontId="3" fillId="4" borderId="1003" xfId="0" applyNumberFormat="1" applyFont="1" applyFill="1" applyBorder="1" applyProtection="1">
      <protection locked="0"/>
    </xf>
    <xf numFmtId="1" fontId="3" fillId="7" borderId="1004" xfId="0" applyNumberFormat="1" applyFont="1" applyFill="1" applyBorder="1"/>
    <xf numFmtId="1" fontId="3" fillId="4" borderId="1000" xfId="0" applyNumberFormat="1" applyFont="1" applyFill="1" applyBorder="1" applyProtection="1">
      <protection locked="0"/>
    </xf>
    <xf numFmtId="1" fontId="3" fillId="5" borderId="918" xfId="6" applyNumberFormat="1" applyFont="1" applyFill="1" applyBorder="1" applyAlignment="1">
      <alignment horizontal="center" vertical="center" wrapText="1"/>
    </xf>
    <xf numFmtId="2" fontId="3" fillId="5" borderId="917" xfId="0" applyNumberFormat="1" applyFont="1" applyFill="1" applyBorder="1" applyAlignment="1">
      <alignment horizontal="center" vertical="center" wrapText="1"/>
    </xf>
    <xf numFmtId="2" fontId="3" fillId="0" borderId="918" xfId="0" applyNumberFormat="1" applyFont="1" applyBorder="1"/>
    <xf numFmtId="2" fontId="3" fillId="0" borderId="917" xfId="0" applyNumberFormat="1" applyFont="1" applyBorder="1"/>
    <xf numFmtId="2" fontId="3" fillId="0" borderId="694" xfId="0" applyNumberFormat="1" applyFont="1" applyBorder="1"/>
    <xf numFmtId="2" fontId="3" fillId="0" borderId="696" xfId="0" applyNumberFormat="1" applyFont="1" applyBorder="1"/>
    <xf numFmtId="1" fontId="3" fillId="0" borderId="564" xfId="6" applyNumberFormat="1" applyFont="1" applyBorder="1" applyAlignment="1">
      <alignment horizontal="left" vertical="center" wrapText="1"/>
    </xf>
    <xf numFmtId="2" fontId="3" fillId="4" borderId="564" xfId="6" applyNumberFormat="1" applyFont="1" applyFill="1" applyBorder="1" applyAlignment="1" applyProtection="1">
      <alignment horizontal="right"/>
      <protection locked="0"/>
    </xf>
    <xf numFmtId="2" fontId="3" fillId="4" borderId="570" xfId="6" applyNumberFormat="1" applyFont="1" applyFill="1" applyBorder="1" applyAlignment="1" applyProtection="1">
      <alignment horizontal="right"/>
      <protection locked="0"/>
    </xf>
    <xf numFmtId="2" fontId="3" fillId="4" borderId="480" xfId="6" applyNumberFormat="1" applyFont="1" applyFill="1" applyBorder="1" applyAlignment="1" applyProtection="1">
      <alignment horizontal="right"/>
      <protection locked="0"/>
    </xf>
    <xf numFmtId="0" fontId="3" fillId="0" borderId="1001" xfId="0" applyFont="1" applyBorder="1"/>
    <xf numFmtId="2" fontId="3" fillId="4" borderId="1001" xfId="6" applyNumberFormat="1" applyFont="1" applyFill="1" applyBorder="1" applyAlignment="1" applyProtection="1">
      <alignment horizontal="right"/>
      <protection locked="0"/>
    </xf>
    <xf numFmtId="2" fontId="3" fillId="4" borderId="1005" xfId="0" applyNumberFormat="1" applyFont="1" applyFill="1" applyBorder="1" applyProtection="1">
      <protection locked="0"/>
    </xf>
    <xf numFmtId="2" fontId="3" fillId="4" borderId="1003" xfId="0" applyNumberFormat="1" applyFont="1" applyFill="1" applyBorder="1" applyProtection="1">
      <protection locked="0"/>
    </xf>
    <xf numFmtId="2" fontId="3" fillId="4" borderId="1000" xfId="0" applyNumberFormat="1" applyFont="1" applyFill="1" applyBorder="1" applyProtection="1">
      <protection locked="0"/>
    </xf>
    <xf numFmtId="2" fontId="3" fillId="4" borderId="1000" xfId="6" applyNumberFormat="1" applyFont="1" applyFill="1" applyBorder="1" applyAlignment="1" applyProtection="1">
      <alignment horizontal="right"/>
      <protection locked="0"/>
    </xf>
    <xf numFmtId="1" fontId="3" fillId="0" borderId="910" xfId="6" applyNumberFormat="1" applyFont="1" applyBorder="1" applyAlignment="1">
      <alignment horizontal="center" vertical="center" wrapText="1"/>
    </xf>
    <xf numFmtId="1" fontId="3" fillId="5" borderId="906" xfId="6" applyNumberFormat="1" applyFont="1" applyFill="1" applyBorder="1" applyAlignment="1">
      <alignment horizontal="center" vertical="center" wrapText="1"/>
    </xf>
    <xf numFmtId="1" fontId="3" fillId="5" borderId="917" xfId="6" applyNumberFormat="1" applyFont="1" applyFill="1" applyBorder="1" applyAlignment="1">
      <alignment horizontal="center" vertical="center" wrapText="1"/>
    </xf>
    <xf numFmtId="1" fontId="3" fillId="5" borderId="907" xfId="6" applyNumberFormat="1" applyFont="1" applyFill="1" applyBorder="1" applyAlignment="1">
      <alignment horizontal="center" vertical="center" wrapText="1"/>
    </xf>
    <xf numFmtId="1" fontId="3" fillId="4" borderId="1006" xfId="6" applyNumberFormat="1" applyFont="1" applyFill="1" applyBorder="1" applyProtection="1">
      <protection locked="0"/>
    </xf>
    <xf numFmtId="1" fontId="3" fillId="5" borderId="918" xfId="6" applyNumberFormat="1" applyFont="1" applyFill="1" applyBorder="1" applyAlignment="1">
      <alignment horizontal="center" wrapText="1"/>
    </xf>
    <xf numFmtId="1" fontId="3" fillId="5" borderId="906" xfId="6" applyNumberFormat="1" applyFont="1" applyFill="1" applyBorder="1" applyAlignment="1">
      <alignment horizontal="right"/>
    </xf>
    <xf numFmtId="1" fontId="3" fillId="5" borderId="907" xfId="6" applyNumberFormat="1" applyFont="1" applyFill="1" applyBorder="1" applyAlignment="1">
      <alignment horizontal="right"/>
    </xf>
    <xf numFmtId="1" fontId="3" fillId="4" borderId="717" xfId="6" applyNumberFormat="1" applyFont="1" applyFill="1" applyBorder="1" applyProtection="1">
      <protection locked="0"/>
    </xf>
    <xf numFmtId="1" fontId="3" fillId="6" borderId="1007" xfId="6" applyNumberFormat="1" applyFont="1" applyFill="1" applyBorder="1"/>
    <xf numFmtId="1" fontId="3" fillId="6" borderId="611" xfId="6" applyNumberFormat="1" applyFont="1" applyFill="1" applyBorder="1"/>
    <xf numFmtId="1" fontId="3" fillId="0" borderId="997" xfId="0" applyNumberFormat="1" applyFont="1" applyBorder="1"/>
    <xf numFmtId="1" fontId="3" fillId="4" borderId="1008" xfId="6" applyNumberFormat="1" applyFont="1" applyFill="1" applyBorder="1" applyProtection="1">
      <protection locked="0"/>
    </xf>
    <xf numFmtId="1" fontId="3" fillId="4" borderId="1009" xfId="6" applyNumberFormat="1" applyFont="1" applyFill="1" applyBorder="1" applyProtection="1">
      <protection locked="0"/>
    </xf>
    <xf numFmtId="1" fontId="3" fillId="4" borderId="1010" xfId="6" applyNumberFormat="1" applyFont="1" applyFill="1" applyBorder="1" applyProtection="1">
      <protection locked="0"/>
    </xf>
    <xf numFmtId="1" fontId="3" fillId="4" borderId="1011" xfId="6" applyNumberFormat="1" applyFont="1" applyFill="1" applyBorder="1" applyProtection="1">
      <protection locked="0"/>
    </xf>
    <xf numFmtId="1" fontId="3" fillId="6" borderId="1011" xfId="6" applyNumberFormat="1" applyFont="1" applyFill="1" applyBorder="1"/>
    <xf numFmtId="1" fontId="3" fillId="4" borderId="1012" xfId="6" applyNumberFormat="1" applyFont="1" applyFill="1" applyBorder="1" applyProtection="1">
      <protection locked="0"/>
    </xf>
    <xf numFmtId="1" fontId="3" fillId="5" borderId="912" xfId="6" applyNumberFormat="1" applyFont="1" applyFill="1" applyBorder="1" applyAlignment="1">
      <alignment horizontal="right"/>
    </xf>
    <xf numFmtId="1" fontId="3" fillId="5" borderId="907" xfId="6" applyNumberFormat="1" applyFont="1" applyFill="1" applyBorder="1" applyAlignment="1">
      <alignment horizontal="center"/>
    </xf>
    <xf numFmtId="1" fontId="3" fillId="5" borderId="925" xfId="6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vertical="center"/>
    </xf>
    <xf numFmtId="1" fontId="3" fillId="0" borderId="584" xfId="0" applyNumberFormat="1" applyFont="1" applyBorder="1" applyAlignment="1">
      <alignment horizontal="right" vertical="center"/>
    </xf>
    <xf numFmtId="1" fontId="3" fillId="0" borderId="570" xfId="0" applyNumberFormat="1" applyFont="1" applyBorder="1" applyAlignment="1">
      <alignment horizontal="right" vertical="center"/>
    </xf>
    <xf numFmtId="1" fontId="3" fillId="0" borderId="571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horizontal="right"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1006" xfId="0" applyNumberFormat="1" applyFont="1" applyBorder="1" applyAlignment="1">
      <alignment horizontal="right" vertical="center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1016" xfId="0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 wrapText="1"/>
    </xf>
    <xf numFmtId="1" fontId="3" fillId="7" borderId="1017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7" borderId="1006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vertical="center" wrapText="1"/>
    </xf>
    <xf numFmtId="1" fontId="3" fillId="0" borderId="1022" xfId="0" applyNumberFormat="1" applyFont="1" applyBorder="1" applyAlignment="1">
      <alignment horizontal="right" vertical="center" wrapText="1"/>
    </xf>
    <xf numFmtId="1" fontId="3" fillId="0" borderId="1005" xfId="0" applyNumberFormat="1" applyFont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787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right" vertical="center"/>
    </xf>
    <xf numFmtId="1" fontId="3" fillId="7" borderId="1014" xfId="0" applyNumberFormat="1" applyFont="1" applyFill="1" applyBorder="1" applyAlignment="1">
      <alignment horizontal="right"/>
    </xf>
    <xf numFmtId="1" fontId="3" fillId="7" borderId="701" xfId="0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vertical="center" wrapText="1"/>
    </xf>
    <xf numFmtId="1" fontId="3" fillId="7" borderId="584" xfId="14" applyNumberFormat="1" applyFont="1" applyFill="1" applyBorder="1"/>
    <xf numFmtId="1" fontId="3" fillId="7" borderId="571" xfId="14" applyNumberFormat="1" applyFont="1" applyFill="1" applyBorder="1"/>
    <xf numFmtId="1" fontId="3" fillId="7" borderId="1017" xfId="14" applyNumberFormat="1" applyFont="1" applyFill="1" applyBorder="1"/>
    <xf numFmtId="1" fontId="3" fillId="7" borderId="1006" xfId="14" applyNumberFormat="1" applyFont="1" applyFill="1" applyBorder="1"/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0" borderId="1001" xfId="0" applyNumberFormat="1" applyFont="1" applyBorder="1" applyAlignment="1">
      <alignment vertical="center" wrapText="1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03" xfId="0" applyNumberFormat="1" applyFont="1" applyBorder="1" applyAlignment="1">
      <alignment horizontal="right" vertical="center" wrapText="1"/>
    </xf>
    <xf numFmtId="1" fontId="3" fillId="7" borderId="1022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right" vertical="center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0" borderId="1016" xfId="0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0" borderId="1022" xfId="0" applyNumberFormat="1" applyFont="1" applyBorder="1" applyAlignment="1">
      <alignment horizontal="right" vertical="center"/>
    </xf>
    <xf numFmtId="1" fontId="3" fillId="0" borderId="911" xfId="0" applyNumberFormat="1" applyFont="1" applyBorder="1" applyAlignment="1">
      <alignment horizontal="right"/>
    </xf>
    <xf numFmtId="1" fontId="3" fillId="0" borderId="1014" xfId="14" applyNumberFormat="1" applyFont="1" applyBorder="1" applyAlignment="1">
      <alignment horizontal="center" vertical="center" wrapText="1"/>
    </xf>
    <xf numFmtId="1" fontId="3" fillId="0" borderId="923" xfId="14" applyNumberFormat="1" applyFont="1" applyBorder="1" applyAlignment="1" applyProtection="1">
      <alignment horizontal="center" vertical="center"/>
      <protection hidden="1"/>
    </xf>
    <xf numFmtId="1" fontId="3" fillId="0" borderId="696" xfId="14" applyNumberFormat="1" applyFont="1" applyBorder="1" applyAlignment="1" applyProtection="1">
      <alignment horizontal="center" vertical="center"/>
      <protection hidden="1"/>
    </xf>
    <xf numFmtId="1" fontId="3" fillId="0" borderId="565" xfId="15" applyNumberFormat="1" applyFont="1" applyBorder="1" applyAlignment="1">
      <alignment wrapText="1"/>
    </xf>
    <xf numFmtId="1" fontId="3" fillId="0" borderId="584" xfId="15" applyNumberFormat="1" applyFont="1" applyBorder="1" applyAlignment="1">
      <alignment horizontal="right" wrapText="1"/>
    </xf>
    <xf numFmtId="1" fontId="3" fillId="0" borderId="570" xfId="15" applyNumberFormat="1" applyFont="1" applyBorder="1" applyAlignment="1">
      <alignment horizontal="right" wrapText="1"/>
    </xf>
    <xf numFmtId="1" fontId="3" fillId="0" borderId="571" xfId="14" applyNumberFormat="1" applyFont="1" applyBorder="1" applyAlignment="1">
      <alignment horizontal="right"/>
    </xf>
    <xf numFmtId="1" fontId="3" fillId="4" borderId="584" xfId="14" applyNumberFormat="1" applyFont="1" applyFill="1" applyBorder="1" applyProtection="1">
      <protection locked="0"/>
    </xf>
    <xf numFmtId="1" fontId="3" fillId="4" borderId="571" xfId="14" applyNumberFormat="1" applyFont="1" applyFill="1" applyBorder="1" applyProtection="1">
      <protection locked="0"/>
    </xf>
    <xf numFmtId="1" fontId="3" fillId="7" borderId="611" xfId="14" applyNumberFormat="1" applyFont="1" applyFill="1" applyBorder="1"/>
    <xf numFmtId="1" fontId="3" fillId="7" borderId="678" xfId="14" applyNumberFormat="1" applyFont="1" applyFill="1" applyBorder="1"/>
    <xf numFmtId="1" fontId="3" fillId="4" borderId="608" xfId="14" applyNumberFormat="1" applyFont="1" applyFill="1" applyBorder="1" applyProtection="1">
      <protection locked="0"/>
    </xf>
    <xf numFmtId="1" fontId="3" fillId="4" borderId="610" xfId="14" applyNumberFormat="1" applyFont="1" applyFill="1" applyBorder="1" applyProtection="1">
      <protection locked="0"/>
    </xf>
    <xf numFmtId="1" fontId="3" fillId="0" borderId="1016" xfId="16" applyNumberFormat="1" applyFont="1" applyBorder="1" applyAlignment="1">
      <alignment vertical="center" wrapText="1"/>
    </xf>
    <xf numFmtId="1" fontId="3" fillId="0" borderId="1017" xfId="16" applyNumberFormat="1" applyFont="1" applyBorder="1" applyAlignment="1">
      <alignment horizontal="right" wrapText="1"/>
    </xf>
    <xf numFmtId="1" fontId="3" fillId="0" borderId="999" xfId="16" applyNumberFormat="1" applyFont="1" applyBorder="1" applyAlignment="1">
      <alignment horizontal="right" wrapText="1"/>
    </xf>
    <xf numFmtId="1" fontId="3" fillId="0" borderId="1006" xfId="14" applyNumberFormat="1" applyFont="1" applyBorder="1" applyAlignment="1">
      <alignment horizontal="right"/>
    </xf>
    <xf numFmtId="1" fontId="3" fillId="4" borderId="1017" xfId="14" applyNumberFormat="1" applyFont="1" applyFill="1" applyBorder="1" applyProtection="1">
      <protection locked="0"/>
    </xf>
    <xf numFmtId="1" fontId="3" fillId="4" borderId="1006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0" borderId="607" xfId="16" applyNumberFormat="1" applyFont="1" applyBorder="1" applyAlignment="1">
      <alignment horizontal="right" wrapText="1"/>
    </xf>
    <xf numFmtId="1" fontId="3" fillId="0" borderId="610" xfId="16" applyNumberFormat="1" applyFont="1" applyBorder="1" applyAlignment="1">
      <alignment horizontal="right" wrapText="1"/>
    </xf>
    <xf numFmtId="1" fontId="3" fillId="0" borderId="611" xfId="14" applyNumberFormat="1" applyFont="1" applyBorder="1" applyAlignment="1">
      <alignment horizontal="right"/>
    </xf>
    <xf numFmtId="1" fontId="3" fillId="7" borderId="607" xfId="14" applyNumberFormat="1" applyFont="1" applyFill="1" applyBorder="1"/>
    <xf numFmtId="1" fontId="3" fillId="4" borderId="607" xfId="14" applyNumberFormat="1" applyFont="1" applyFill="1" applyBorder="1" applyProtection="1">
      <protection locked="0"/>
    </xf>
    <xf numFmtId="1" fontId="3" fillId="4" borderId="611" xfId="14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vertical="center"/>
    </xf>
    <xf numFmtId="1" fontId="3" fillId="0" borderId="1016" xfId="15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right"/>
    </xf>
    <xf numFmtId="1" fontId="3" fillId="0" borderId="999" xfId="0" applyNumberFormat="1" applyFont="1" applyBorder="1" applyAlignment="1">
      <alignment horizontal="right"/>
    </xf>
    <xf numFmtId="1" fontId="3" fillId="0" borderId="997" xfId="15" applyNumberFormat="1" applyFont="1" applyBorder="1" applyAlignment="1">
      <alignment vertical="center" wrapText="1"/>
    </xf>
    <xf numFmtId="1" fontId="3" fillId="0" borderId="1009" xfId="0" applyNumberFormat="1" applyFont="1" applyBorder="1" applyAlignment="1">
      <alignment vertical="center" wrapText="1"/>
    </xf>
    <xf numFmtId="1" fontId="3" fillId="0" borderId="1001" xfId="15" applyNumberFormat="1" applyFont="1" applyBorder="1" applyAlignment="1">
      <alignment vertical="center" wrapText="1"/>
    </xf>
    <xf numFmtId="1" fontId="3" fillId="0" borderId="787" xfId="0" applyNumberFormat="1" applyFont="1" applyBorder="1" applyAlignment="1">
      <alignment horizontal="right"/>
    </xf>
    <xf numFmtId="1" fontId="3" fillId="4" borderId="1022" xfId="14" applyNumberFormat="1" applyFont="1" applyFill="1" applyBorder="1" applyProtection="1">
      <protection locked="0"/>
    </xf>
    <xf numFmtId="1" fontId="3" fillId="4" borderId="1004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4" borderId="1005" xfId="14" applyNumberFormat="1" applyFont="1" applyFill="1" applyBorder="1" applyProtection="1">
      <protection locked="0"/>
    </xf>
    <xf numFmtId="1" fontId="3" fillId="0" borderId="917" xfId="0" applyNumberFormat="1" applyFont="1" applyBorder="1" applyAlignment="1">
      <alignment horizontal="center" vertical="center"/>
    </xf>
    <xf numFmtId="1" fontId="3" fillId="0" borderId="918" xfId="0" applyNumberFormat="1" applyFont="1" applyBorder="1"/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951" xfId="0" applyNumberFormat="1" applyFont="1" applyBorder="1"/>
    <xf numFmtId="1" fontId="3" fillId="4" borderId="910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1006" xfId="0" applyNumberFormat="1" applyFont="1" applyBorder="1" applyAlignment="1">
      <alignment horizontal="right"/>
    </xf>
    <xf numFmtId="1" fontId="3" fillId="4" borderId="101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right"/>
    </xf>
    <xf numFmtId="1" fontId="3" fillId="0" borderId="1005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/>
    </xf>
    <xf numFmtId="1" fontId="3" fillId="0" borderId="906" xfId="0" applyNumberFormat="1" applyFont="1" applyBorder="1"/>
    <xf numFmtId="1" fontId="3" fillId="0" borderId="917" xfId="0" applyNumberFormat="1" applyFont="1" applyBorder="1"/>
    <xf numFmtId="1" fontId="3" fillId="0" borderId="933" xfId="0" applyNumberFormat="1" applyFont="1" applyBorder="1"/>
    <xf numFmtId="1" fontId="3" fillId="0" borderId="911" xfId="0" applyNumberFormat="1" applyFont="1" applyBorder="1"/>
    <xf numFmtId="1" fontId="3" fillId="0" borderId="691" xfId="0" applyNumberFormat="1" applyFont="1" applyBorder="1"/>
    <xf numFmtId="1" fontId="3" fillId="0" borderId="1025" xfId="0" applyNumberFormat="1" applyFont="1" applyBorder="1"/>
    <xf numFmtId="1" fontId="3" fillId="4" borderId="1022" xfId="0" applyNumberFormat="1" applyFont="1" applyFill="1" applyBorder="1" applyProtection="1">
      <protection locked="0"/>
    </xf>
    <xf numFmtId="1" fontId="3" fillId="7" borderId="480" xfId="14" applyNumberFormat="1" applyFont="1" applyFill="1" applyBorder="1"/>
    <xf numFmtId="1" fontId="3" fillId="7" borderId="570" xfId="14" applyNumberFormat="1" applyFont="1" applyFill="1" applyBorder="1"/>
    <xf numFmtId="1" fontId="3" fillId="7" borderId="566" xfId="14" applyNumberFormat="1" applyFont="1" applyFill="1" applyBorder="1"/>
    <xf numFmtId="1" fontId="3" fillId="7" borderId="565" xfId="14" applyNumberFormat="1" applyFont="1" applyFill="1" applyBorder="1"/>
    <xf numFmtId="1" fontId="3" fillId="7" borderId="999" xfId="14" applyNumberFormat="1" applyFont="1" applyFill="1" applyBorder="1"/>
    <xf numFmtId="1" fontId="3" fillId="7" borderId="1018" xfId="14" applyNumberFormat="1" applyFont="1" applyFill="1" applyBorder="1"/>
    <xf numFmtId="1" fontId="3" fillId="7" borderId="1002" xfId="14" applyNumberFormat="1" applyFont="1" applyFill="1" applyBorder="1"/>
    <xf numFmtId="1" fontId="3" fillId="4" borderId="1005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right" vertical="center"/>
    </xf>
    <xf numFmtId="1" fontId="2" fillId="3" borderId="904" xfId="0" applyNumberFormat="1" applyFont="1" applyFill="1" applyBorder="1"/>
    <xf numFmtId="1" fontId="3" fillId="3" borderId="907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vertical="center" wrapText="1"/>
    </xf>
    <xf numFmtId="1" fontId="3" fillId="3" borderId="999" xfId="0" applyNumberFormat="1" applyFont="1" applyFill="1" applyBorder="1" applyAlignment="1">
      <alignment horizontal="right" wrapText="1"/>
    </xf>
    <xf numFmtId="1" fontId="3" fillId="3" borderId="102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horizontal="right" wrapText="1"/>
    </xf>
    <xf numFmtId="1" fontId="3" fillId="3" borderId="1005" xfId="0" applyNumberFormat="1" applyFont="1" applyFill="1" applyBorder="1" applyAlignment="1">
      <alignment horizontal="right" wrapText="1"/>
    </xf>
    <xf numFmtId="1" fontId="3" fillId="0" borderId="1005" xfId="0" applyNumberFormat="1" applyFont="1" applyBorder="1" applyAlignment="1">
      <alignment horizontal="right" vertical="center"/>
    </xf>
    <xf numFmtId="1" fontId="3" fillId="3" borderId="1016" xfId="0" applyNumberFormat="1" applyFont="1" applyFill="1" applyBorder="1"/>
    <xf numFmtId="1" fontId="3" fillId="0" borderId="1025" xfId="0" applyNumberFormat="1" applyFont="1" applyBorder="1" applyAlignment="1">
      <alignment vertical="center" wrapText="1"/>
    </xf>
    <xf numFmtId="1" fontId="3" fillId="3" borderId="1022" xfId="0" applyNumberFormat="1" applyFont="1" applyFill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right" wrapText="1"/>
    </xf>
    <xf numFmtId="1" fontId="3" fillId="3" borderId="1006" xfId="0" applyNumberFormat="1" applyFont="1" applyFill="1" applyBorder="1" applyAlignment="1">
      <alignment horizontal="right"/>
    </xf>
    <xf numFmtId="1" fontId="3" fillId="3" borderId="1016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horizontal="right"/>
    </xf>
    <xf numFmtId="1" fontId="3" fillId="3" borderId="999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3" borderId="1025" xfId="0" applyNumberFormat="1" applyFont="1" applyFill="1" applyBorder="1" applyAlignment="1">
      <alignment vertical="center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wrapText="1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999" xfId="0" applyNumberFormat="1" applyFont="1" applyFill="1" applyBorder="1" applyAlignment="1">
      <alignment vertical="center" wrapText="1"/>
    </xf>
    <xf numFmtId="1" fontId="3" fillId="3" borderId="1001" xfId="0" applyNumberFormat="1" applyFont="1" applyFill="1" applyBorder="1" applyAlignment="1">
      <alignment horizontal="left" vertical="center" wrapText="1"/>
    </xf>
    <xf numFmtId="1" fontId="3" fillId="3" borderId="1005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3" borderId="696" xfId="0" applyNumberFormat="1" applyFont="1" applyFill="1" applyBorder="1" applyAlignment="1">
      <alignment horizontal="center" vertical="center"/>
    </xf>
    <xf numFmtId="1" fontId="3" fillId="3" borderId="564" xfId="0" applyNumberFormat="1" applyFont="1" applyFill="1" applyBorder="1" applyAlignment="1">
      <alignment vertical="center" wrapText="1"/>
    </xf>
    <xf numFmtId="1" fontId="3" fillId="5" borderId="610" xfId="0" applyNumberFormat="1" applyFont="1" applyFill="1" applyBorder="1" applyAlignment="1">
      <alignment horizontal="right"/>
    </xf>
    <xf numFmtId="1" fontId="3" fillId="5" borderId="999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right"/>
    </xf>
    <xf numFmtId="1" fontId="3" fillId="5" borderId="1005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right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5" borderId="997" xfId="0" applyNumberFormat="1" applyFont="1" applyFill="1" applyBorder="1" applyAlignment="1">
      <alignment horizontal="right"/>
    </xf>
    <xf numFmtId="1" fontId="3" fillId="5" borderId="1001" xfId="0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horizontal="left" vertical="center" wrapText="1"/>
    </xf>
    <xf numFmtId="1" fontId="3" fillId="5" borderId="607" xfId="0" applyNumberFormat="1" applyFont="1" applyFill="1" applyBorder="1" applyAlignment="1">
      <alignment horizontal="right"/>
    </xf>
    <xf numFmtId="1" fontId="3" fillId="5" borderId="611" xfId="0" applyNumberFormat="1" applyFont="1" applyFill="1" applyBorder="1" applyAlignment="1">
      <alignment horizontal="right"/>
    </xf>
    <xf numFmtId="1" fontId="3" fillId="0" borderId="1001" xfId="0" applyNumberFormat="1" applyFont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right"/>
    </xf>
    <xf numFmtId="1" fontId="3" fillId="0" borderId="564" xfId="0" applyNumberFormat="1" applyFont="1" applyBorder="1" applyAlignment="1">
      <alignment horizontal="center" vertical="center"/>
    </xf>
    <xf numFmtId="1" fontId="3" fillId="3" borderId="571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0" fontId="3" fillId="0" borderId="564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1" fontId="3" fillId="3" borderId="610" xfId="0" applyNumberFormat="1" applyFont="1" applyFill="1" applyBorder="1" applyAlignment="1">
      <alignment vertical="center" wrapText="1"/>
    </xf>
    <xf numFmtId="1" fontId="3" fillId="3" borderId="611" xfId="0" applyNumberFormat="1" applyFont="1" applyFill="1" applyBorder="1" applyAlignment="1">
      <alignment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wrapText="1"/>
    </xf>
    <xf numFmtId="1" fontId="3" fillId="4" borderId="1021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611" xfId="0" applyNumberFormat="1" applyFont="1" applyBorder="1" applyAlignment="1">
      <alignment vertical="center" wrapText="1"/>
    </xf>
    <xf numFmtId="1" fontId="3" fillId="4" borderId="906" xfId="0" applyNumberFormat="1" applyFont="1" applyFill="1" applyBorder="1" applyAlignment="1" applyProtection="1">
      <alignment vertical="center" wrapText="1"/>
      <protection locked="0"/>
    </xf>
    <xf numFmtId="1" fontId="3" fillId="4" borderId="694" xfId="0" applyNumberFormat="1" applyFont="1" applyFill="1" applyBorder="1" applyAlignment="1" applyProtection="1">
      <alignment vertical="center" wrapText="1"/>
      <protection locked="0"/>
    </xf>
    <xf numFmtId="1" fontId="3" fillId="4" borderId="907" xfId="0" applyNumberFormat="1" applyFont="1" applyFill="1" applyBorder="1" applyAlignment="1" applyProtection="1">
      <alignment vertical="center" wrapText="1"/>
      <protection locked="0"/>
    </xf>
    <xf numFmtId="1" fontId="3" fillId="4" borderId="584" xfId="0" applyNumberFormat="1" applyFont="1" applyFill="1" applyBorder="1" applyAlignment="1" applyProtection="1">
      <alignment vertical="center" wrapText="1"/>
      <protection locked="0"/>
    </xf>
    <xf numFmtId="1" fontId="3" fillId="4" borderId="571" xfId="0" applyNumberFormat="1" applyFont="1" applyFill="1" applyBorder="1" applyAlignment="1" applyProtection="1">
      <alignment vertical="center" wrapText="1"/>
      <protection locked="0"/>
    </xf>
    <xf numFmtId="1" fontId="3" fillId="4" borderId="786" xfId="0" applyNumberFormat="1" applyFont="1" applyFill="1" applyBorder="1" applyAlignment="1" applyProtection="1">
      <alignment vertical="center" wrapText="1"/>
      <protection locked="0"/>
    </xf>
    <xf numFmtId="1" fontId="3" fillId="4" borderId="784" xfId="0" applyNumberFormat="1" applyFont="1" applyFill="1" applyBorder="1" applyAlignment="1" applyProtection="1">
      <alignment vertical="center" wrapText="1"/>
      <protection locked="0"/>
    </xf>
    <xf numFmtId="1" fontId="3" fillId="4" borderId="1017" xfId="0" applyNumberFormat="1" applyFont="1" applyFill="1" applyBorder="1" applyAlignment="1" applyProtection="1">
      <alignment vertical="center" wrapText="1"/>
      <protection locked="0"/>
    </xf>
    <xf numFmtId="1" fontId="3" fillId="4" borderId="1021" xfId="0" applyNumberFormat="1" applyFont="1" applyFill="1" applyBorder="1" applyAlignment="1" applyProtection="1">
      <alignment vertical="center" wrapText="1"/>
      <protection locked="0"/>
    </xf>
    <xf numFmtId="1" fontId="3" fillId="4" borderId="1006" xfId="0" applyNumberFormat="1" applyFont="1" applyFill="1" applyBorder="1" applyAlignment="1" applyProtection="1">
      <alignment vertical="center" wrapText="1"/>
      <protection locked="0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1001" xfId="0" applyNumberFormat="1" applyFont="1" applyFill="1" applyBorder="1" applyAlignment="1">
      <alignment horizontal="left" vertical="center"/>
    </xf>
    <xf numFmtId="1" fontId="3" fillId="5" borderId="611" xfId="0" applyNumberFormat="1" applyFont="1" applyFill="1" applyBorder="1" applyAlignment="1">
      <alignment horizontal="left" vertical="center"/>
    </xf>
    <xf numFmtId="1" fontId="3" fillId="5" borderId="1006" xfId="0" applyNumberFormat="1" applyFont="1" applyFill="1" applyBorder="1" applyAlignment="1">
      <alignment vertical="center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933" xfId="0" applyNumberFormat="1" applyFont="1" applyBorder="1" applyAlignment="1">
      <alignment horizontal="right" vertical="center" wrapText="1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left" vertical="center"/>
    </xf>
    <xf numFmtId="1" fontId="6" fillId="5" borderId="782" xfId="0" applyNumberFormat="1" applyFont="1" applyFill="1" applyBorder="1"/>
    <xf numFmtId="1" fontId="3" fillId="6" borderId="1003" xfId="0" applyNumberFormat="1" applyFont="1" applyFill="1" applyBorder="1"/>
    <xf numFmtId="1" fontId="3" fillId="6" borderId="1021" xfId="0" applyNumberFormat="1" applyFont="1" applyFill="1" applyBorder="1"/>
    <xf numFmtId="1" fontId="3" fillId="5" borderId="1006" xfId="0" applyNumberFormat="1" applyFont="1" applyFill="1" applyBorder="1" applyAlignment="1">
      <alignment horizontal="left" vertical="center"/>
    </xf>
    <xf numFmtId="1" fontId="3" fillId="5" borderId="907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 wrapText="1"/>
    </xf>
    <xf numFmtId="1" fontId="6" fillId="4" borderId="906" xfId="0" applyNumberFormat="1" applyFont="1" applyFill="1" applyBorder="1" applyProtection="1">
      <protection locked="0"/>
    </xf>
    <xf numFmtId="1" fontId="6" fillId="4" borderId="90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right" vertical="center"/>
    </xf>
    <xf numFmtId="1" fontId="3" fillId="0" borderId="1001" xfId="0" applyNumberFormat="1" applyFont="1" applyBorder="1" applyAlignment="1">
      <alignment wrapText="1"/>
    </xf>
    <xf numFmtId="1" fontId="3" fillId="8" borderId="571" xfId="0" applyNumberFormat="1" applyFont="1" applyFill="1" applyBorder="1" applyProtection="1">
      <protection locked="0"/>
    </xf>
    <xf numFmtId="1" fontId="3" fillId="8" borderId="607" xfId="0" applyNumberFormat="1" applyFont="1" applyFill="1" applyBorder="1" applyProtection="1">
      <protection locked="0"/>
    </xf>
    <xf numFmtId="1" fontId="3" fillId="8" borderId="608" xfId="0" applyNumberFormat="1" applyFont="1" applyFill="1" applyBorder="1" applyProtection="1">
      <protection locked="0"/>
    </xf>
    <xf numFmtId="1" fontId="3" fillId="8" borderId="611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998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8" borderId="786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5" borderId="564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 applyAlignment="1">
      <alignment horizontal="left" wrapText="1"/>
    </xf>
    <xf numFmtId="1" fontId="3" fillId="5" borderId="997" xfId="0" applyNumberFormat="1" applyFont="1" applyFill="1" applyBorder="1"/>
    <xf numFmtId="1" fontId="3" fillId="5" borderId="1031" xfId="0" applyNumberFormat="1" applyFont="1" applyFill="1" applyBorder="1"/>
    <xf numFmtId="0" fontId="3" fillId="0" borderId="782" xfId="0" applyFont="1" applyBorder="1" applyAlignment="1">
      <alignment horizontal="center" vertical="center" wrapText="1"/>
    </xf>
    <xf numFmtId="1" fontId="3" fillId="6" borderId="604" xfId="0" applyNumberFormat="1" applyFont="1" applyFill="1" applyBorder="1"/>
    <xf numFmtId="1" fontId="3" fillId="0" borderId="1032" xfId="0" applyNumberFormat="1" applyFont="1" applyBorder="1"/>
    <xf numFmtId="1" fontId="3" fillId="5" borderId="918" xfId="0" applyNumberFormat="1" applyFont="1" applyFill="1" applyBorder="1" applyAlignment="1">
      <alignment vertical="center"/>
    </xf>
    <xf numFmtId="1" fontId="3" fillId="8" borderId="564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8" borderId="640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0" fontId="3" fillId="0" borderId="1031" xfId="0" applyFont="1" applyBorder="1"/>
    <xf numFmtId="1" fontId="3" fillId="0" borderId="918" xfId="0" applyNumberFormat="1" applyFont="1" applyBorder="1" applyAlignment="1">
      <alignment vertical="center"/>
    </xf>
    <xf numFmtId="1" fontId="3" fillId="7" borderId="787" xfId="0" applyNumberFormat="1" applyFont="1" applyFill="1" applyBorder="1"/>
    <xf numFmtId="1" fontId="3" fillId="0" borderId="701" xfId="0" applyNumberFormat="1" applyFont="1" applyBorder="1" applyAlignment="1">
      <alignment horizontal="left" wrapText="1"/>
    </xf>
    <xf numFmtId="1" fontId="3" fillId="0" borderId="1031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wrapText="1"/>
    </xf>
    <xf numFmtId="1" fontId="3" fillId="0" borderId="1022" xfId="0" applyNumberFormat="1" applyFont="1" applyBorder="1" applyAlignment="1">
      <alignment horizontal="right" wrapText="1"/>
    </xf>
    <xf numFmtId="1" fontId="3" fillId="0" borderId="1003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right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wrapText="1"/>
    </xf>
    <xf numFmtId="1" fontId="3" fillId="5" borderId="918" xfId="14" applyNumberFormat="1" applyFont="1" applyFill="1" applyBorder="1" applyAlignment="1">
      <alignment horizontal="center" wrapText="1"/>
    </xf>
    <xf numFmtId="1" fontId="3" fillId="5" borderId="918" xfId="17" applyNumberFormat="1" applyFont="1" applyFill="1" applyBorder="1" applyAlignment="1">
      <alignment horizontal="center" vertical="center" wrapText="1"/>
    </xf>
    <xf numFmtId="1" fontId="3" fillId="5" borderId="906" xfId="14" applyNumberFormat="1" applyFont="1" applyFill="1" applyBorder="1" applyAlignment="1">
      <alignment horizontal="center" vertical="center" wrapText="1"/>
    </xf>
    <xf numFmtId="1" fontId="3" fillId="5" borderId="907" xfId="14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left" vertical="center" wrapText="1"/>
    </xf>
    <xf numFmtId="1" fontId="3" fillId="5" borderId="918" xfId="0" applyNumberFormat="1" applyFont="1" applyFill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5" borderId="918" xfId="14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5" borderId="1031" xfId="14" applyNumberFormat="1" applyFont="1" applyFill="1" applyBorder="1" applyAlignment="1">
      <alignment horizontal="left" vertical="center" wrapText="1"/>
    </xf>
    <xf numFmtId="1" fontId="3" fillId="3" borderId="951" xfId="17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571" xfId="0" applyNumberFormat="1" applyFont="1" applyBorder="1" applyAlignment="1">
      <alignment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3" borderId="907" xfId="14" applyNumberFormat="1" applyFont="1" applyFill="1" applyBorder="1" applyAlignment="1">
      <alignment horizontal="center" vertical="center" wrapText="1"/>
    </xf>
    <xf numFmtId="1" fontId="3" fillId="3" borderId="906" xfId="14" applyNumberFormat="1" applyFont="1" applyFill="1" applyBorder="1" applyAlignment="1">
      <alignment horizontal="center" vertical="center" wrapText="1"/>
    </xf>
    <xf numFmtId="1" fontId="3" fillId="3" borderId="694" xfId="14" applyNumberFormat="1" applyFont="1" applyFill="1" applyBorder="1" applyAlignment="1">
      <alignment horizontal="center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5" xfId="0" applyNumberFormat="1" applyFont="1" applyBorder="1"/>
    <xf numFmtId="1" fontId="3" fillId="3" borderId="951" xfId="14" applyNumberFormat="1" applyFont="1" applyFill="1" applyBorder="1" applyAlignment="1">
      <alignment horizontal="center" vertical="center" wrapText="1"/>
    </xf>
    <xf numFmtId="1" fontId="3" fillId="3" borderId="952" xfId="14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7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611" xfId="0" applyNumberFormat="1" applyFont="1" applyFill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right" vertical="center" wrapText="1"/>
    </xf>
    <xf numFmtId="1" fontId="3" fillId="4" borderId="9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4" xfId="0" applyNumberFormat="1" applyFont="1" applyFill="1" applyBorder="1" applyAlignment="1" applyProtection="1">
      <alignment vertical="center" wrapText="1"/>
      <protection locked="0"/>
    </xf>
    <xf numFmtId="1" fontId="3" fillId="4" borderId="997" xfId="0" applyNumberFormat="1" applyFont="1" applyFill="1" applyBorder="1" applyAlignment="1" applyProtection="1">
      <alignment vertical="center" wrapText="1"/>
      <protection locked="0"/>
    </xf>
    <xf numFmtId="1" fontId="3" fillId="4" borderId="1001" xfId="0" applyNumberFormat="1" applyFont="1" applyFill="1" applyBorder="1" applyAlignment="1" applyProtection="1">
      <alignment vertical="center" wrapText="1"/>
      <protection locked="0"/>
    </xf>
    <xf numFmtId="1" fontId="2" fillId="3" borderId="782" xfId="14" applyNumberFormat="1" applyFont="1" applyFill="1" applyBorder="1"/>
    <xf numFmtId="1" fontId="3" fillId="3" borderId="951" xfId="0" applyNumberFormat="1" applyFont="1" applyFill="1" applyBorder="1" applyAlignment="1">
      <alignment horizontal="right" vertical="center" wrapText="1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64" xfId="0" applyNumberFormat="1" applyFont="1" applyFill="1" applyBorder="1" applyAlignment="1">
      <alignment horizontal="right" vertical="center" wrapText="1"/>
    </xf>
    <xf numFmtId="1" fontId="3" fillId="3" borderId="997" xfId="0" applyNumberFormat="1" applyFont="1" applyFill="1" applyBorder="1"/>
    <xf numFmtId="1" fontId="3" fillId="3" borderId="1001" xfId="0" applyNumberFormat="1" applyFont="1" applyFill="1" applyBorder="1"/>
    <xf numFmtId="1" fontId="3" fillId="3" borderId="609" xfId="0" applyNumberFormat="1" applyFont="1" applyFill="1" applyBorder="1"/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0" borderId="910" xfId="0" applyNumberFormat="1" applyFont="1" applyBorder="1"/>
    <xf numFmtId="1" fontId="6" fillId="4" borderId="564" xfId="0" applyNumberFormat="1" applyFont="1" applyFill="1" applyBorder="1" applyAlignment="1" applyProtection="1">
      <alignment wrapText="1"/>
      <protection locked="0"/>
    </xf>
    <xf numFmtId="1" fontId="6" fillId="4" borderId="1001" xfId="0" applyNumberFormat="1" applyFont="1" applyFill="1" applyBorder="1" applyAlignment="1" applyProtection="1">
      <alignment wrapText="1"/>
      <protection locked="0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678" xfId="0" applyNumberFormat="1" applyFont="1" applyFill="1" applyBorder="1"/>
    <xf numFmtId="1" fontId="3" fillId="3" borderId="571" xfId="0" applyNumberFormat="1" applyFont="1" applyFill="1" applyBorder="1"/>
    <xf numFmtId="1" fontId="3" fillId="3" borderId="1009" xfId="0" applyNumberFormat="1" applyFont="1" applyFill="1" applyBorder="1"/>
    <xf numFmtId="1" fontId="3" fillId="3" borderId="1032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4" fillId="3" borderId="905" xfId="0" applyNumberFormat="1" applyFont="1" applyFill="1" applyBorder="1"/>
    <xf numFmtId="1" fontId="4" fillId="3" borderId="907" xfId="0" applyNumberFormat="1" applyFont="1" applyFill="1" applyBorder="1"/>
    <xf numFmtId="1" fontId="3" fillId="3" borderId="918" xfId="0" applyNumberFormat="1" applyFont="1" applyFill="1" applyBorder="1"/>
    <xf numFmtId="1" fontId="3" fillId="3" borderId="906" xfId="0" applyNumberFormat="1" applyFont="1" applyFill="1" applyBorder="1"/>
    <xf numFmtId="1" fontId="3" fillId="3" borderId="694" xfId="0" applyNumberFormat="1" applyFont="1" applyFill="1" applyBorder="1"/>
    <xf numFmtId="1" fontId="3" fillId="3" borderId="907" xfId="0" applyNumberFormat="1" applyFont="1" applyFill="1" applyBorder="1"/>
    <xf numFmtId="0" fontId="3" fillId="0" borderId="918" xfId="0" applyFont="1" applyBorder="1" applyAlignment="1">
      <alignment horizontal="center"/>
    </xf>
    <xf numFmtId="0" fontId="3" fillId="0" borderId="911" xfId="0" applyFont="1" applyBorder="1" applyAlignment="1">
      <alignment horizontal="center"/>
    </xf>
    <xf numFmtId="0" fontId="3" fillId="0" borderId="564" xfId="0" applyFont="1" applyBorder="1" applyAlignment="1">
      <alignment vertical="center"/>
    </xf>
    <xf numFmtId="0" fontId="3" fillId="0" borderId="997" xfId="0" applyFont="1" applyBorder="1" applyAlignment="1">
      <alignment vertical="center"/>
    </xf>
    <xf numFmtId="0" fontId="3" fillId="0" borderId="1031" xfId="0" applyFont="1" applyBorder="1" applyAlignment="1">
      <alignment vertical="center"/>
    </xf>
    <xf numFmtId="0" fontId="3" fillId="0" borderId="564" xfId="0" applyFont="1" applyBorder="1"/>
    <xf numFmtId="0" fontId="3" fillId="0" borderId="997" xfId="0" applyFont="1" applyBorder="1"/>
    <xf numFmtId="0" fontId="3" fillId="0" borderId="997" xfId="0" applyFont="1" applyBorder="1" applyAlignment="1">
      <alignment horizontal="left" vertical="center"/>
    </xf>
    <xf numFmtId="0" fontId="3" fillId="0" borderId="60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0" borderId="1017" xfId="0" applyNumberFormat="1" applyFont="1" applyBorder="1" applyAlignment="1">
      <alignment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5" borderId="786" xfId="0" applyNumberFormat="1" applyFont="1" applyFill="1" applyBorder="1" applyAlignment="1">
      <alignment wrapText="1"/>
    </xf>
    <xf numFmtId="1" fontId="3" fillId="5" borderId="784" xfId="0" applyNumberFormat="1" applyFont="1" applyFill="1" applyBorder="1" applyAlignment="1">
      <alignment wrapText="1"/>
    </xf>
    <xf numFmtId="1" fontId="3" fillId="5" borderId="607" xfId="0" applyNumberFormat="1" applyFont="1" applyFill="1" applyBorder="1" applyAlignment="1">
      <alignment wrapText="1"/>
    </xf>
    <xf numFmtId="0" fontId="3" fillId="0" borderId="609" xfId="0" applyFont="1" applyBorder="1"/>
    <xf numFmtId="1" fontId="3" fillId="4" borderId="997" xfId="0" applyNumberFormat="1" applyFont="1" applyFill="1" applyBorder="1" applyAlignment="1" applyProtection="1">
      <alignment wrapText="1"/>
      <protection locked="0"/>
    </xf>
    <xf numFmtId="0" fontId="3" fillId="0" borderId="1016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7" borderId="1020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6" borderId="1020" xfId="0" applyNumberFormat="1" applyFont="1" applyFill="1" applyBorder="1" applyAlignment="1">
      <alignment horizontal="right"/>
    </xf>
    <xf numFmtId="1" fontId="3" fillId="0" borderId="609" xfId="0" applyNumberFormat="1" applyFont="1" applyBorder="1" applyAlignment="1">
      <alignment horizontal="right" vertical="center" wrapText="1"/>
    </xf>
    <xf numFmtId="1" fontId="3" fillId="7" borderId="1003" xfId="0" applyNumberFormat="1" applyFont="1" applyFill="1" applyBorder="1" applyAlignment="1">
      <alignment horizontal="right"/>
    </xf>
    <xf numFmtId="1" fontId="3" fillId="4" borderId="564" xfId="0" applyNumberFormat="1" applyFont="1" applyFill="1" applyBorder="1" applyAlignment="1" applyProtection="1">
      <alignment horizontal="right" vertical="center"/>
      <protection locked="0"/>
    </xf>
    <xf numFmtId="1" fontId="3" fillId="4" borderId="570" xfId="0" applyNumberFormat="1" applyFont="1" applyFill="1" applyBorder="1" applyAlignment="1" applyProtection="1">
      <alignment horizontal="right" vertical="center"/>
      <protection locked="0"/>
    </xf>
    <xf numFmtId="1" fontId="3" fillId="4" borderId="480" xfId="0" applyNumberFormat="1" applyFont="1" applyFill="1" applyBorder="1" applyAlignment="1" applyProtection="1">
      <alignment horizontal="right" vertical="center"/>
      <protection locked="0"/>
    </xf>
    <xf numFmtId="1" fontId="3" fillId="4" borderId="481" xfId="0" applyNumberFormat="1" applyFont="1" applyFill="1" applyBorder="1" applyAlignment="1" applyProtection="1">
      <alignment horizontal="right" vertical="center"/>
      <protection locked="0"/>
    </xf>
    <xf numFmtId="1" fontId="3" fillId="4" borderId="571" xfId="0" applyNumberFormat="1" applyFont="1" applyFill="1" applyBorder="1" applyAlignment="1" applyProtection="1">
      <alignment horizontal="right" vertical="center"/>
      <protection locked="0"/>
    </xf>
    <xf numFmtId="1" fontId="3" fillId="0" borderId="1006" xfId="0" applyNumberFormat="1" applyFont="1" applyBorder="1" applyAlignment="1">
      <alignment vertical="center" wrapText="1"/>
    </xf>
    <xf numFmtId="1" fontId="3" fillId="4" borderId="997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0" borderId="903" xfId="0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608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7" borderId="1006" xfId="0" applyNumberFormat="1" applyFont="1" applyFill="1" applyBorder="1"/>
    <xf numFmtId="1" fontId="3" fillId="0" borderId="997" xfId="0" quotePrefix="1" applyNumberFormat="1" applyFont="1" applyBorder="1"/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0" borderId="696" xfId="0" applyNumberFormat="1" applyFont="1" applyBorder="1" applyAlignment="1">
      <alignment horizontal="right" vertical="center"/>
    </xf>
    <xf numFmtId="1" fontId="3" fillId="0" borderId="691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right"/>
    </xf>
    <xf numFmtId="1" fontId="3" fillId="7" borderId="67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3" borderId="1016" xfId="0" applyNumberFormat="1" applyFont="1" applyFill="1" applyBorder="1" applyAlignment="1">
      <alignment horizontal="right"/>
    </xf>
    <xf numFmtId="1" fontId="3" fillId="7" borderId="1009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5" fillId="0" borderId="911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/>
    </xf>
    <xf numFmtId="1" fontId="3" fillId="8" borderId="57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1" xfId="0" applyNumberFormat="1" applyFont="1" applyFill="1" applyBorder="1"/>
    <xf numFmtId="1" fontId="3" fillId="4" borderId="611" xfId="0" applyNumberFormat="1" applyFont="1" applyFill="1" applyBorder="1" applyAlignment="1" applyProtection="1">
      <alignment horizontal="right" vertical="center"/>
      <protection locked="0"/>
    </xf>
    <xf numFmtId="1" fontId="3" fillId="8" borderId="100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0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6" xfId="0" applyNumberFormat="1" applyFont="1" applyBorder="1" applyAlignment="1">
      <alignment horizontal="lef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016" xfId="0" quotePrefix="1" applyNumberFormat="1" applyFont="1" applyBorder="1" applyAlignment="1">
      <alignment horizontal="left"/>
    </xf>
    <xf numFmtId="1" fontId="3" fillId="3" borderId="1025" xfId="0" applyNumberFormat="1" applyFont="1" applyFill="1" applyBorder="1" applyAlignment="1">
      <alignment horizontal="right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 applyProtection="1">
      <alignment horizontal="center" vertical="center" wrapText="1"/>
      <protection hidden="1"/>
    </xf>
    <xf numFmtId="1" fontId="3" fillId="0" borderId="1001" xfId="0" applyNumberFormat="1" applyFont="1" applyBorder="1" applyAlignment="1" applyProtection="1">
      <alignment vertical="center" wrapText="1"/>
      <protection hidden="1"/>
    </xf>
    <xf numFmtId="1" fontId="3" fillId="0" borderId="103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64" fontId="3" fillId="0" borderId="911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/>
    </xf>
    <xf numFmtId="1" fontId="3" fillId="0" borderId="1016" xfId="0" quotePrefix="1" applyNumberFormat="1" applyFont="1" applyBorder="1" applyAlignment="1">
      <alignment horizontal="left" wrapText="1"/>
    </xf>
    <xf numFmtId="166" fontId="3" fillId="5" borderId="609" xfId="18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06" xfId="19" applyNumberFormat="1" applyFont="1" applyFill="1" applyBorder="1" applyAlignment="1" applyProtection="1">
      <alignment horizontal="right"/>
    </xf>
    <xf numFmtId="166" fontId="3" fillId="0" borderId="694" xfId="19" applyNumberFormat="1" applyFont="1" applyFill="1" applyBorder="1" applyAlignment="1" applyProtection="1">
      <alignment horizontal="right"/>
    </xf>
    <xf numFmtId="166" fontId="3" fillId="0" borderId="917" xfId="19" applyNumberFormat="1" applyFont="1" applyFill="1" applyBorder="1" applyAlignment="1" applyProtection="1">
      <alignment horizontal="right"/>
    </xf>
    <xf numFmtId="166" fontId="3" fillId="0" borderId="907" xfId="19" applyNumberFormat="1" applyFont="1" applyFill="1" applyBorder="1" applyAlignment="1" applyProtection="1">
      <alignment horizontal="right"/>
    </xf>
    <xf numFmtId="1" fontId="5" fillId="4" borderId="1014" xfId="0" applyNumberFormat="1" applyFont="1" applyFill="1" applyBorder="1" applyAlignment="1" applyProtection="1">
      <alignment horizontal="right"/>
      <protection locked="0"/>
    </xf>
    <xf numFmtId="1" fontId="3" fillId="0" borderId="1014" xfId="0" applyNumberFormat="1" applyFont="1" applyBorder="1" applyAlignment="1">
      <alignment horizontal="right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/>
    </xf>
    <xf numFmtId="1" fontId="5" fillId="6" borderId="999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6" borderId="999" xfId="0" applyNumberFormat="1" applyFont="1" applyFill="1" applyBorder="1" applyAlignment="1">
      <alignment horizontal="right"/>
    </xf>
    <xf numFmtId="1" fontId="3" fillId="6" borderId="1018" xfId="0" applyNumberFormat="1" applyFont="1" applyFill="1" applyBorder="1" applyAlignment="1">
      <alignment horizontal="right"/>
    </xf>
    <xf numFmtId="1" fontId="3" fillId="6" borderId="1022" xfId="0" applyNumberFormat="1" applyFont="1" applyFill="1" applyBorder="1" applyAlignment="1">
      <alignment horizontal="right"/>
    </xf>
    <xf numFmtId="1" fontId="3" fillId="6" borderId="1009" xfId="0" applyNumberFormat="1" applyFont="1" applyFill="1" applyBorder="1" applyAlignment="1">
      <alignment horizontal="right"/>
    </xf>
    <xf numFmtId="1" fontId="5" fillId="6" borderId="1018" xfId="0" applyNumberFormat="1" applyFont="1" applyFill="1" applyBorder="1" applyAlignment="1">
      <alignment horizontal="right"/>
    </xf>
    <xf numFmtId="1" fontId="3" fillId="7" borderId="915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1038" xfId="0" applyNumberFormat="1" applyFont="1" applyFill="1" applyBorder="1"/>
    <xf numFmtId="1" fontId="3" fillId="8" borderId="1026" xfId="0" applyNumberFormat="1" applyFont="1" applyFill="1" applyBorder="1" applyProtection="1">
      <protection locked="0"/>
    </xf>
    <xf numFmtId="1" fontId="3" fillId="7" borderId="1015" xfId="0" applyNumberFormat="1" applyFont="1" applyFill="1" applyBorder="1"/>
    <xf numFmtId="1" fontId="3" fillId="7" borderId="1013" xfId="0" applyNumberFormat="1" applyFont="1" applyFill="1" applyBorder="1"/>
    <xf numFmtId="1" fontId="3" fillId="8" borderId="570" xfId="0" applyNumberFormat="1" applyFont="1" applyFill="1" applyBorder="1" applyProtection="1">
      <protection locked="0"/>
    </xf>
    <xf numFmtId="1" fontId="3" fillId="8" borderId="610" xfId="0" applyNumberFormat="1" applyFont="1" applyFill="1" applyBorder="1" applyProtection="1">
      <protection locked="0"/>
    </xf>
    <xf numFmtId="1" fontId="3" fillId="6" borderId="1019" xfId="0" applyNumberFormat="1" applyFont="1" applyFill="1" applyBorder="1"/>
    <xf numFmtId="1" fontId="3" fillId="8" borderId="999" xfId="0" applyNumberFormat="1" applyFont="1" applyFill="1" applyBorder="1" applyProtection="1">
      <protection locked="0"/>
    </xf>
    <xf numFmtId="1" fontId="3" fillId="0" borderId="1031" xfId="0" applyNumberFormat="1" applyFont="1" applyBorder="1"/>
    <xf numFmtId="1" fontId="3" fillId="8" borderId="787" xfId="0" applyNumberFormat="1" applyFont="1" applyFill="1" applyBorder="1" applyProtection="1">
      <protection locked="0"/>
    </xf>
    <xf numFmtId="1" fontId="3" fillId="7" borderId="566" xfId="0" applyNumberFormat="1" applyFont="1" applyFill="1" applyBorder="1"/>
    <xf numFmtId="1" fontId="3" fillId="7" borderId="1022" xfId="0" applyNumberFormat="1" applyFont="1" applyFill="1" applyBorder="1"/>
    <xf numFmtId="1" fontId="3" fillId="7" borderId="1003" xfId="0" applyNumberFormat="1" applyFont="1" applyFill="1" applyBorder="1"/>
    <xf numFmtId="1" fontId="3" fillId="7" borderId="1023" xfId="0" applyNumberFormat="1" applyFont="1" applyFill="1" applyBorder="1"/>
    <xf numFmtId="1" fontId="3" fillId="8" borderId="1004" xfId="0" applyNumberFormat="1" applyFont="1" applyFill="1" applyBorder="1" applyProtection="1">
      <protection locked="0"/>
    </xf>
    <xf numFmtId="1" fontId="3" fillId="6" borderId="1000" xfId="0" applyNumberFormat="1" applyFont="1" applyFill="1" applyBorder="1"/>
    <xf numFmtId="1" fontId="3" fillId="7" borderId="786" xfId="0" applyNumberFormat="1" applyFont="1" applyFill="1" applyBorder="1"/>
    <xf numFmtId="1" fontId="3" fillId="0" borderId="910" xfId="0" applyNumberFormat="1" applyFont="1" applyBorder="1" applyAlignment="1">
      <alignment horizontal="left" vertical="center"/>
    </xf>
    <xf numFmtId="1" fontId="3" fillId="6" borderId="1002" xfId="0" applyNumberFormat="1" applyFont="1" applyFill="1" applyBorder="1"/>
    <xf numFmtId="1" fontId="3" fillId="7" borderId="999" xfId="0" applyNumberFormat="1" applyFont="1" applyFill="1" applyBorder="1"/>
    <xf numFmtId="1" fontId="3" fillId="7" borderId="1021" xfId="0" applyNumberFormat="1" applyFont="1" applyFill="1" applyBorder="1"/>
    <xf numFmtId="1" fontId="3" fillId="7" borderId="1005" xfId="0" applyNumberFormat="1" applyFont="1" applyFill="1" applyBorder="1"/>
    <xf numFmtId="1" fontId="3" fillId="7" borderId="1000" xfId="0" applyNumberFormat="1" applyFont="1" applyFill="1" applyBorder="1"/>
    <xf numFmtId="1" fontId="3" fillId="7" borderId="1024" xfId="0" applyNumberFormat="1" applyFont="1" applyFill="1" applyBorder="1"/>
    <xf numFmtId="1" fontId="3" fillId="8" borderId="1013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left" vertical="center" wrapText="1"/>
    </xf>
    <xf numFmtId="1" fontId="3" fillId="7" borderId="1017" xfId="0" applyNumberFormat="1" applyFont="1" applyFill="1" applyBorder="1"/>
    <xf numFmtId="1" fontId="3" fillId="0" borderId="678" xfId="0" applyNumberFormat="1" applyFont="1" applyBorder="1" applyAlignment="1">
      <alignment horizontal="left" wrapText="1"/>
    </xf>
    <xf numFmtId="1" fontId="3" fillId="3" borderId="1009" xfId="0" applyNumberFormat="1" applyFont="1" applyFill="1" applyBorder="1" applyAlignment="1">
      <alignment horizontal="left" wrapText="1"/>
    </xf>
    <xf numFmtId="1" fontId="3" fillId="7" borderId="1019" xfId="0" applyNumberFormat="1" applyFont="1" applyFill="1" applyBorder="1"/>
    <xf numFmtId="1" fontId="3" fillId="0" borderId="1016" xfId="0" applyNumberFormat="1" applyFont="1" applyBorder="1" applyAlignment="1">
      <alignment horizontal="left" wrapText="1"/>
    </xf>
    <xf numFmtId="1" fontId="3" fillId="0" borderId="997" xfId="0" applyNumberFormat="1" applyFont="1" applyBorder="1" applyAlignment="1">
      <alignment horizontal="left" wrapText="1"/>
    </xf>
    <xf numFmtId="1" fontId="3" fillId="3" borderId="564" xfId="0" applyNumberFormat="1" applyFont="1" applyFill="1" applyBorder="1" applyAlignment="1">
      <alignment horizontal="left" vertical="top" wrapText="1"/>
    </xf>
    <xf numFmtId="1" fontId="3" fillId="3" borderId="997" xfId="0" applyNumberFormat="1" applyFont="1" applyFill="1" applyBorder="1" applyAlignment="1">
      <alignment horizontal="left" wrapText="1"/>
    </xf>
    <xf numFmtId="1" fontId="3" fillId="3" borderId="997" xfId="0" applyNumberFormat="1" applyFont="1" applyFill="1" applyBorder="1" applyAlignment="1">
      <alignment horizontal="left" vertical="top" wrapText="1"/>
    </xf>
    <xf numFmtId="1" fontId="3" fillId="7" borderId="481" xfId="0" applyNumberFormat="1" applyFont="1" applyFill="1" applyBorder="1"/>
    <xf numFmtId="1" fontId="3" fillId="0" borderId="923" xfId="0" applyNumberFormat="1" applyFont="1" applyBorder="1"/>
    <xf numFmtId="1" fontId="6" fillId="3" borderId="782" xfId="0" applyNumberFormat="1" applyFont="1" applyFill="1" applyBorder="1"/>
    <xf numFmtId="1" fontId="3" fillId="4" borderId="1038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left" wrapText="1"/>
    </xf>
    <xf numFmtId="1" fontId="6" fillId="4" borderId="609" xfId="0" applyNumberFormat="1" applyFont="1" applyFill="1" applyBorder="1" applyProtection="1">
      <protection locked="0"/>
    </xf>
    <xf numFmtId="1" fontId="6" fillId="4" borderId="1001" xfId="0" applyNumberFormat="1" applyFont="1" applyFill="1" applyBorder="1" applyProtection="1">
      <protection locked="0"/>
    </xf>
    <xf numFmtId="1" fontId="27" fillId="3" borderId="905" xfId="0" applyNumberFormat="1" applyFont="1" applyFill="1" applyBorder="1"/>
    <xf numFmtId="1" fontId="39" fillId="3" borderId="905" xfId="0" applyNumberFormat="1" applyFont="1" applyFill="1" applyBorder="1"/>
    <xf numFmtId="1" fontId="3" fillId="3" borderId="864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vertical="center"/>
    </xf>
    <xf numFmtId="1" fontId="3" fillId="4" borderId="584" xfId="0" applyNumberFormat="1" applyFont="1" applyFill="1" applyBorder="1" applyAlignment="1" applyProtection="1">
      <alignment vertical="center"/>
      <protection locked="0"/>
    </xf>
    <xf numFmtId="1" fontId="3" fillId="4" borderId="600" xfId="0" applyNumberFormat="1" applyFont="1" applyFill="1" applyBorder="1" applyAlignment="1" applyProtection="1">
      <alignment vertical="center"/>
      <protection locked="0"/>
    </xf>
    <xf numFmtId="1" fontId="3" fillId="4" borderId="713" xfId="0" applyNumberFormat="1" applyFont="1" applyFill="1" applyBorder="1" applyAlignment="1" applyProtection="1">
      <alignment vertical="center"/>
      <protection locked="0"/>
    </xf>
    <xf numFmtId="1" fontId="3" fillId="5" borderId="997" xfId="0" applyNumberFormat="1" applyFont="1" applyFill="1" applyBorder="1" applyAlignment="1">
      <alignment vertical="center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0" borderId="911" xfId="0" applyNumberFormat="1" applyFont="1" applyBorder="1" applyAlignment="1">
      <alignment vertical="center"/>
    </xf>
    <xf numFmtId="1" fontId="3" fillId="0" borderId="905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5" borderId="609" xfId="0" applyNumberFormat="1" applyFont="1" applyFill="1" applyBorder="1" applyAlignment="1">
      <alignment vertical="center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5" borderId="1001" xfId="0" applyNumberFormat="1" applyFont="1" applyFill="1" applyBorder="1" applyAlignment="1">
      <alignment vertical="center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4" borderId="564" xfId="0" applyNumberFormat="1" applyFont="1" applyFill="1" applyBorder="1" applyAlignment="1" applyProtection="1">
      <alignment vertical="center"/>
      <protection locked="0"/>
    </xf>
    <xf numFmtId="1" fontId="3" fillId="5" borderId="571" xfId="0" applyNumberFormat="1" applyFont="1" applyFill="1" applyBorder="1" applyAlignment="1">
      <alignment vertical="center"/>
    </xf>
    <xf numFmtId="1" fontId="3" fillId="4" borderId="571" xfId="0" applyNumberFormat="1" applyFont="1" applyFill="1" applyBorder="1" applyAlignment="1" applyProtection="1">
      <alignment vertical="center"/>
      <protection locked="0"/>
    </xf>
    <xf numFmtId="1" fontId="3" fillId="4" borderId="570" xfId="0" applyNumberFormat="1" applyFont="1" applyFill="1" applyBorder="1" applyAlignment="1" applyProtection="1">
      <alignment vertical="center"/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481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0" borderId="997" xfId="0" applyNumberFormat="1" applyFont="1" applyBorder="1" applyAlignment="1">
      <alignment vertical="center"/>
    </xf>
    <xf numFmtId="1" fontId="27" fillId="3" borderId="904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27" fillId="3" borderId="782" xfId="0" applyNumberFormat="1" applyFont="1" applyFill="1" applyBorder="1"/>
    <xf numFmtId="1" fontId="3" fillId="3" borderId="1031" xfId="0" applyNumberFormat="1" applyFont="1" applyFill="1" applyBorder="1" applyAlignment="1">
      <alignment vertical="center"/>
    </xf>
    <xf numFmtId="0" fontId="4" fillId="6" borderId="1033" xfId="10" applyFont="1" applyFill="1" applyBorder="1" applyProtection="1"/>
    <xf numFmtId="1" fontId="3" fillId="0" borderId="912" xfId="0" applyNumberFormat="1" applyFont="1" applyBorder="1"/>
    <xf numFmtId="1" fontId="3" fillId="0" borderId="1030" xfId="0" applyNumberFormat="1" applyFont="1" applyBorder="1"/>
    <xf numFmtId="1" fontId="27" fillId="3" borderId="1044" xfId="0" applyNumberFormat="1" applyFont="1" applyFill="1" applyBorder="1"/>
    <xf numFmtId="1" fontId="3" fillId="3" borderId="1047" xfId="1" applyNumberFormat="1" applyFont="1" applyFill="1" applyBorder="1" applyAlignment="1">
      <alignment horizontal="right"/>
    </xf>
    <xf numFmtId="1" fontId="3" fillId="3" borderId="999" xfId="1" applyNumberFormat="1" applyFont="1" applyFill="1" applyBorder="1" applyAlignment="1">
      <alignment horizontal="right"/>
    </xf>
    <xf numFmtId="1" fontId="3" fillId="3" borderId="1006" xfId="1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horizontal="left"/>
    </xf>
    <xf numFmtId="1" fontId="3" fillId="3" borderId="1048" xfId="1" applyNumberFormat="1" applyFont="1" applyFill="1" applyBorder="1" applyAlignment="1">
      <alignment horizontal="right"/>
    </xf>
    <xf numFmtId="1" fontId="3" fillId="3" borderId="1017" xfId="1" applyNumberFormat="1" applyFont="1" applyFill="1" applyBorder="1" applyAlignment="1">
      <alignment horizontal="right"/>
    </xf>
    <xf numFmtId="1" fontId="3" fillId="3" borderId="584" xfId="1" applyNumberFormat="1" applyFont="1" applyFill="1" applyBorder="1" applyAlignment="1">
      <alignment horizontal="right"/>
    </xf>
    <xf numFmtId="1" fontId="3" fillId="3" borderId="570" xfId="1" applyNumberFormat="1" applyFont="1" applyFill="1" applyBorder="1" applyAlignment="1">
      <alignment horizontal="right"/>
    </xf>
    <xf numFmtId="1" fontId="3" fillId="3" borderId="1050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3" fillId="3" borderId="1005" xfId="1" applyNumberFormat="1" applyFont="1" applyFill="1" applyBorder="1" applyAlignment="1">
      <alignment horizontal="right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4" fillId="0" borderId="918" xfId="0" applyNumberFormat="1" applyFont="1" applyBorder="1"/>
    <xf numFmtId="1" fontId="3" fillId="4" borderId="912" xfId="0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vertical="center" wrapText="1"/>
    </xf>
    <xf numFmtId="1" fontId="3" fillId="0" borderId="610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vertical="center" wrapText="1"/>
    </xf>
    <xf numFmtId="1" fontId="3" fillId="0" borderId="1006" xfId="0" applyNumberFormat="1" applyFont="1" applyBorder="1"/>
    <xf numFmtId="1" fontId="3" fillId="3" borderId="997" xfId="0" applyNumberFormat="1" applyFont="1" applyFill="1" applyBorder="1" applyAlignment="1">
      <alignment vertical="center" wrapText="1"/>
    </xf>
    <xf numFmtId="1" fontId="3" fillId="3" borderId="1017" xfId="0" applyNumberFormat="1" applyFont="1" applyFill="1" applyBorder="1" applyAlignment="1">
      <alignment vertical="center" wrapText="1"/>
    </xf>
    <xf numFmtId="1" fontId="3" fillId="0" borderId="1002" xfId="0" applyNumberFormat="1" applyFont="1" applyBorder="1"/>
    <xf numFmtId="1" fontId="3" fillId="3" borderId="787" xfId="0" applyNumberFormat="1" applyFont="1" applyFill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5" borderId="1006" xfId="0" applyNumberFormat="1" applyFont="1" applyFill="1" applyBorder="1" applyAlignment="1">
      <alignment horizontal="left"/>
    </xf>
    <xf numFmtId="1" fontId="3" fillId="0" borderId="1050" xfId="0" applyNumberFormat="1" applyFont="1" applyBorder="1" applyAlignment="1">
      <alignment horizontal="right" vertical="center"/>
    </xf>
    <xf numFmtId="1" fontId="3" fillId="5" borderId="1017" xfId="0" applyNumberFormat="1" applyFont="1" applyFill="1" applyBorder="1" applyAlignment="1">
      <alignment horizontal="right"/>
    </xf>
    <xf numFmtId="1" fontId="3" fillId="0" borderId="1006" xfId="0" applyNumberFormat="1" applyFont="1" applyBorder="1" applyAlignment="1">
      <alignment wrapText="1"/>
    </xf>
    <xf numFmtId="1" fontId="3" fillId="5" borderId="1006" xfId="0" applyNumberFormat="1" applyFont="1" applyFill="1" applyBorder="1" applyAlignment="1">
      <alignment horizontal="left" wrapText="1"/>
    </xf>
    <xf numFmtId="1" fontId="3" fillId="5" borderId="1017" xfId="0" applyNumberFormat="1" applyFont="1" applyFill="1" applyBorder="1" applyAlignment="1">
      <alignment horizontal="right" wrapText="1"/>
    </xf>
    <xf numFmtId="1" fontId="3" fillId="5" borderId="1017" xfId="0" applyNumberFormat="1" applyFont="1" applyFill="1" applyBorder="1" applyAlignment="1">
      <alignment horizontal="right" vertical="center" wrapText="1"/>
    </xf>
    <xf numFmtId="1" fontId="3" fillId="0" borderId="610" xfId="0" applyNumberFormat="1" applyFont="1" applyBorder="1" applyAlignment="1">
      <alignment horizontal="right" vertical="center"/>
    </xf>
    <xf numFmtId="1" fontId="3" fillId="5" borderId="997" xfId="0" applyNumberFormat="1" applyFont="1" applyFill="1" applyBorder="1" applyAlignment="1">
      <alignment horizontal="left"/>
    </xf>
    <xf numFmtId="1" fontId="3" fillId="6" borderId="997" xfId="0" applyNumberFormat="1" applyFont="1" applyFill="1" applyBorder="1" applyAlignment="1">
      <alignment horizontal="left"/>
    </xf>
    <xf numFmtId="1" fontId="3" fillId="7" borderId="1016" xfId="0" applyNumberFormat="1" applyFont="1" applyFill="1" applyBorder="1"/>
    <xf numFmtId="1" fontId="5" fillId="7" borderId="1021" xfId="0" applyNumberFormat="1" applyFont="1" applyFill="1" applyBorder="1"/>
    <xf numFmtId="1" fontId="3" fillId="0" borderId="609" xfId="0" applyNumberFormat="1" applyFont="1" applyBorder="1" applyAlignment="1">
      <alignment vertical="center"/>
    </xf>
    <xf numFmtId="1" fontId="3" fillId="0" borderId="607" xfId="0" applyNumberFormat="1" applyFont="1" applyBorder="1" applyAlignment="1">
      <alignment vertical="center"/>
    </xf>
    <xf numFmtId="1" fontId="3" fillId="0" borderId="1001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left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1004" xfId="0" applyNumberFormat="1" applyFont="1" applyFill="1" applyBorder="1" applyAlignment="1" applyProtection="1">
      <alignment wrapText="1"/>
      <protection locked="0"/>
    </xf>
    <xf numFmtId="1" fontId="3" fillId="3" borderId="1059" xfId="0" applyNumberFormat="1" applyFont="1" applyFill="1" applyBorder="1" applyAlignment="1">
      <alignment horizontal="center" wrapText="1"/>
    </xf>
    <xf numFmtId="1" fontId="3" fillId="3" borderId="1066" xfId="0" applyNumberFormat="1" applyFont="1" applyFill="1" applyBorder="1" applyAlignment="1">
      <alignment horizontal="right" wrapText="1"/>
    </xf>
    <xf numFmtId="1" fontId="3" fillId="0" borderId="1022" xfId="0" applyNumberFormat="1" applyFont="1" applyBorder="1" applyAlignment="1">
      <alignment wrapText="1"/>
    </xf>
    <xf numFmtId="1" fontId="3" fillId="0" borderId="1003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wrapText="1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5" borderId="1001" xfId="0" applyNumberFormat="1" applyFont="1" applyFill="1" applyBorder="1"/>
    <xf numFmtId="1" fontId="3" fillId="3" borderId="1066" xfId="0" applyNumberFormat="1" applyFont="1" applyFill="1" applyBorder="1"/>
    <xf numFmtId="1" fontId="3" fillId="5" borderId="1060" xfId="0" applyNumberFormat="1" applyFont="1" applyFill="1" applyBorder="1"/>
    <xf numFmtId="1" fontId="3" fillId="5" borderId="1068" xfId="0" applyNumberFormat="1" applyFont="1" applyFill="1" applyBorder="1"/>
    <xf numFmtId="1" fontId="3" fillId="5" borderId="1069" xfId="0" applyNumberFormat="1" applyFont="1" applyFill="1" applyBorder="1"/>
    <xf numFmtId="1" fontId="3" fillId="5" borderId="1065" xfId="0" applyNumberFormat="1" applyFont="1" applyFill="1" applyBorder="1"/>
    <xf numFmtId="1" fontId="3" fillId="5" borderId="1057" xfId="0" applyNumberFormat="1" applyFont="1" applyFill="1" applyBorder="1"/>
    <xf numFmtId="1" fontId="3" fillId="3" borderId="1065" xfId="0" applyNumberFormat="1" applyFont="1" applyFill="1" applyBorder="1"/>
    <xf numFmtId="1" fontId="3" fillId="3" borderId="1068" xfId="0" applyNumberFormat="1" applyFont="1" applyFill="1" applyBorder="1"/>
    <xf numFmtId="1" fontId="3" fillId="3" borderId="1062" xfId="0" applyNumberFormat="1" applyFont="1" applyFill="1" applyBorder="1"/>
    <xf numFmtId="1" fontId="3" fillId="3" borderId="1060" xfId="0" applyNumberFormat="1" applyFont="1" applyFill="1" applyBorder="1"/>
    <xf numFmtId="1" fontId="3" fillId="3" borderId="1057" xfId="0" applyNumberFormat="1" applyFont="1" applyFill="1" applyBorder="1"/>
    <xf numFmtId="1" fontId="3" fillId="0" borderId="1066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20" borderId="997" xfId="0" applyNumberFormat="1" applyFont="1" applyFill="1" applyBorder="1" applyAlignment="1">
      <alignment horizontal="left" wrapText="1"/>
    </xf>
    <xf numFmtId="1" fontId="5" fillId="0" borderId="997" xfId="0" applyNumberFormat="1" applyFont="1" applyBorder="1" applyAlignment="1">
      <alignment horizontal="left" wrapText="1"/>
    </xf>
    <xf numFmtId="1" fontId="3" fillId="3" borderId="1061" xfId="0" applyNumberFormat="1" applyFont="1" applyFill="1" applyBorder="1"/>
    <xf numFmtId="1" fontId="3" fillId="3" borderId="106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 applyAlignment="1">
      <alignment wrapText="1"/>
    </xf>
    <xf numFmtId="1" fontId="3" fillId="3" borderId="1066" xfId="0" applyNumberFormat="1" applyFont="1" applyFill="1" applyBorder="1" applyAlignment="1">
      <alignment horizont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Protection="1">
      <protection locked="0"/>
    </xf>
    <xf numFmtId="1" fontId="3" fillId="3" borderId="1032" xfId="0" applyNumberFormat="1" applyFont="1" applyFill="1" applyBorder="1" applyAlignment="1">
      <alignment vertical="center"/>
    </xf>
    <xf numFmtId="1" fontId="6" fillId="0" borderId="1071" xfId="0" applyNumberFormat="1" applyFont="1" applyBorder="1" applyProtection="1">
      <protection locked="0"/>
    </xf>
    <xf numFmtId="1" fontId="6" fillId="0" borderId="1072" xfId="0" applyNumberFormat="1" applyFont="1" applyBorder="1" applyAlignment="1">
      <alignment vertical="center"/>
    </xf>
    <xf numFmtId="1" fontId="6" fillId="0" borderId="1071" xfId="0" applyNumberFormat="1" applyFont="1" applyBorder="1"/>
    <xf numFmtId="1" fontId="6" fillId="0" borderId="1073" xfId="0" applyNumberFormat="1" applyFont="1" applyBorder="1"/>
    <xf numFmtId="1" fontId="6" fillId="0" borderId="1074" xfId="0" applyNumberFormat="1" applyFont="1" applyBorder="1"/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564" xfId="0" applyNumberFormat="1" applyFont="1" applyFill="1" applyBorder="1" applyAlignment="1">
      <alignment horizontal="left" wrapText="1"/>
    </xf>
    <xf numFmtId="1" fontId="3" fillId="3" borderId="678" xfId="0" applyNumberFormat="1" applyFont="1" applyFill="1" applyBorder="1" applyAlignment="1">
      <alignment horizontal="right" wrapText="1"/>
    </xf>
    <xf numFmtId="1" fontId="3" fillId="5" borderId="1031" xfId="0" applyNumberFormat="1" applyFont="1" applyFill="1" applyBorder="1" applyAlignment="1">
      <alignment horizontal="left"/>
    </xf>
    <xf numFmtId="1" fontId="3" fillId="3" borderId="906" xfId="0" applyNumberFormat="1" applyFont="1" applyFill="1" applyBorder="1" applyAlignment="1">
      <alignment horizontal="right" wrapText="1"/>
    </xf>
    <xf numFmtId="1" fontId="3" fillId="3" borderId="694" xfId="0" applyNumberFormat="1" applyFont="1" applyFill="1" applyBorder="1" applyAlignment="1">
      <alignment horizontal="right" wrapText="1"/>
    </xf>
    <xf numFmtId="1" fontId="3" fillId="3" borderId="905" xfId="0" applyNumberFormat="1" applyFont="1" applyFill="1" applyBorder="1" applyAlignment="1">
      <alignment horizontal="right" wrapText="1"/>
    </xf>
    <xf numFmtId="1" fontId="3" fillId="3" borderId="1003" xfId="0" applyNumberFormat="1" applyFont="1" applyFill="1" applyBorder="1" applyAlignment="1">
      <alignment horizontal="right" wrapText="1"/>
    </xf>
    <xf numFmtId="1" fontId="3" fillId="5" borderId="785" xfId="0" applyNumberFormat="1" applyFont="1" applyFill="1" applyBorder="1"/>
    <xf numFmtId="1" fontId="3" fillId="3" borderId="785" xfId="0" applyNumberFormat="1" applyFont="1" applyFill="1" applyBorder="1" applyAlignment="1">
      <alignment horizontal="center" wrapText="1"/>
    </xf>
    <xf numFmtId="1" fontId="3" fillId="5" borderId="918" xfId="0" applyNumberFormat="1" applyFont="1" applyFill="1" applyBorder="1"/>
    <xf numFmtId="1" fontId="3" fillId="0" borderId="1004" xfId="0" applyNumberFormat="1" applyFont="1" applyBorder="1"/>
    <xf numFmtId="1" fontId="3" fillId="0" borderId="1003" xfId="0" applyNumberFormat="1" applyFont="1" applyBorder="1"/>
    <xf numFmtId="1" fontId="3" fillId="0" borderId="1000" xfId="0" applyNumberFormat="1" applyFont="1" applyBorder="1"/>
    <xf numFmtId="1" fontId="3" fillId="0" borderId="1022" xfId="0" applyNumberFormat="1" applyFont="1" applyBorder="1"/>
    <xf numFmtId="1" fontId="3" fillId="5" borderId="790" xfId="0" applyNumberFormat="1" applyFont="1" applyFill="1" applyBorder="1"/>
    <xf numFmtId="1" fontId="3" fillId="3" borderId="997" xfId="0" applyNumberFormat="1" applyFont="1" applyFill="1" applyBorder="1" applyAlignment="1">
      <alignment wrapText="1"/>
    </xf>
    <xf numFmtId="1" fontId="3" fillId="3" borderId="783" xfId="0" applyNumberFormat="1" applyFont="1" applyFill="1" applyBorder="1" applyAlignment="1">
      <alignment horizont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997" xfId="0" applyFont="1" applyBorder="1" applyAlignment="1">
      <alignment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left"/>
    </xf>
    <xf numFmtId="0" fontId="3" fillId="0" borderId="1054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1" fontId="4" fillId="0" borderId="911" xfId="0" applyNumberFormat="1" applyFont="1" applyBorder="1" applyAlignment="1">
      <alignment vertical="center"/>
    </xf>
    <xf numFmtId="1" fontId="3" fillId="0" borderId="1021" xfId="0" applyNumberFormat="1" applyFont="1" applyBorder="1" applyAlignment="1">
      <alignment wrapText="1"/>
    </xf>
    <xf numFmtId="1" fontId="3" fillId="6" borderId="998" xfId="0" applyNumberFormat="1" applyFont="1" applyFill="1" applyBorder="1"/>
    <xf numFmtId="1" fontId="3" fillId="6" borderId="1020" xfId="0" applyNumberFormat="1" applyFont="1" applyFill="1" applyBorder="1"/>
    <xf numFmtId="1" fontId="3" fillId="6" borderId="1006" xfId="0" applyNumberFormat="1" applyFont="1" applyFill="1" applyBorder="1"/>
    <xf numFmtId="1" fontId="3" fillId="6" borderId="1017" xfId="0" applyNumberFormat="1" applyFont="1" applyFill="1" applyBorder="1"/>
    <xf numFmtId="1" fontId="3" fillId="0" borderId="1009" xfId="0" applyNumberFormat="1" applyFont="1" applyBorder="1" applyAlignment="1">
      <alignment wrapText="1"/>
    </xf>
    <xf numFmtId="0" fontId="3" fillId="0" borderId="1009" xfId="0" applyFont="1" applyBorder="1"/>
    <xf numFmtId="1" fontId="3" fillId="6" borderId="1004" xfId="0" applyNumberFormat="1" applyFont="1" applyFill="1" applyBorder="1"/>
    <xf numFmtId="1" fontId="3" fillId="6" borderId="1022" xfId="0" applyNumberFormat="1" applyFont="1" applyFill="1" applyBorder="1"/>
    <xf numFmtId="1" fontId="3" fillId="0" borderId="1075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1054" xfId="0" applyNumberFormat="1" applyFont="1" applyBorder="1" applyAlignment="1">
      <alignment wrapText="1"/>
    </xf>
    <xf numFmtId="1" fontId="3" fillId="4" borderId="1075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9" borderId="906" xfId="24" applyNumberFormat="1" applyFont="1" applyBorder="1" applyProtection="1">
      <protection locked="0"/>
    </xf>
    <xf numFmtId="1" fontId="3" fillId="9" borderId="69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923" xfId="24" applyNumberFormat="1" applyFont="1" applyFill="1" applyBorder="1"/>
    <xf numFmtId="1" fontId="3" fillId="6" borderId="694" xfId="24" applyNumberFormat="1" applyFont="1" applyFill="1" applyBorder="1"/>
    <xf numFmtId="1" fontId="3" fillId="6" borderId="912" xfId="24" applyNumberFormat="1" applyFont="1" applyFill="1" applyBorder="1"/>
    <xf numFmtId="1" fontId="3" fillId="9" borderId="1020" xfId="24" applyNumberFormat="1" applyFont="1" applyBorder="1" applyProtection="1">
      <protection locked="0"/>
    </xf>
    <xf numFmtId="1" fontId="3" fillId="9" borderId="1006" xfId="24" applyNumberFormat="1" applyFont="1" applyBorder="1" applyProtection="1">
      <protection locked="0"/>
    </xf>
    <xf numFmtId="1" fontId="3" fillId="0" borderId="906" xfId="24" applyNumberFormat="1" applyFont="1" applyFill="1" applyBorder="1"/>
    <xf numFmtId="1" fontId="3" fillId="0" borderId="694" xfId="24" applyNumberFormat="1" applyFont="1" applyFill="1" applyBorder="1"/>
    <xf numFmtId="1" fontId="3" fillId="0" borderId="912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9" borderId="607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9" borderId="613" xfId="24" applyNumberFormat="1" applyFont="1" applyBorder="1" applyProtection="1">
      <protection locked="0"/>
    </xf>
    <xf numFmtId="1" fontId="3" fillId="6" borderId="608" xfId="24" applyNumberFormat="1" applyFont="1" applyFill="1" applyBorder="1"/>
    <xf numFmtId="1" fontId="3" fillId="6" borderId="348" xfId="24" applyNumberFormat="1" applyFont="1" applyFill="1" applyBorder="1"/>
    <xf numFmtId="1" fontId="3" fillId="6" borderId="613" xfId="24" applyNumberFormat="1" applyFont="1" applyFill="1" applyBorder="1"/>
    <xf numFmtId="1" fontId="3" fillId="9" borderId="1017" xfId="24" applyNumberFormat="1" applyFont="1" applyBorder="1" applyProtection="1">
      <protection locked="0"/>
    </xf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6" borderId="998" xfId="24" applyNumberFormat="1" applyFont="1" applyFill="1" applyBorder="1"/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9" borderId="936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9" xfId="24" applyNumberFormat="1" applyFont="1" applyFill="1" applyBorder="1"/>
    <xf numFmtId="1" fontId="3" fillId="6" borderId="936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6" borderId="1082" xfId="24" applyNumberFormat="1" applyFont="1" applyFill="1" applyBorder="1"/>
    <xf numFmtId="1" fontId="3" fillId="6" borderId="1083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9" borderId="600" xfId="24" applyNumberFormat="1" applyFont="1" applyBorder="1" applyProtection="1">
      <protection locked="0"/>
    </xf>
    <xf numFmtId="1" fontId="3" fillId="6" borderId="481" xfId="24" applyNumberFormat="1" applyFont="1" applyFill="1" applyBorder="1"/>
    <xf numFmtId="1" fontId="3" fillId="6" borderId="600" xfId="24" applyNumberFormat="1" applyFont="1" applyFill="1" applyBorder="1"/>
    <xf numFmtId="1" fontId="3" fillId="9" borderId="608" xfId="24" applyNumberFormat="1" applyFont="1" applyBorder="1" applyProtection="1">
      <protection locked="0"/>
    </xf>
    <xf numFmtId="1" fontId="3" fillId="9" borderId="611" xfId="24" applyNumberFormat="1" applyFont="1" applyBorder="1" applyProtection="1">
      <protection locked="0"/>
    </xf>
    <xf numFmtId="1" fontId="3" fillId="9" borderId="786" xfId="24" applyNumberFormat="1" applyFont="1" applyBorder="1" applyProtection="1">
      <protection locked="0"/>
    </xf>
    <xf numFmtId="1" fontId="3" fillId="9" borderId="790" xfId="24" applyNumberFormat="1" applyFont="1" applyBorder="1" applyProtection="1">
      <protection locked="0"/>
    </xf>
    <xf numFmtId="1" fontId="3" fillId="6" borderId="790" xfId="24" applyNumberFormat="1" applyFont="1" applyFill="1" applyBorder="1"/>
    <xf numFmtId="1" fontId="3" fillId="0" borderId="1086" xfId="0" applyNumberFormat="1" applyFont="1" applyBorder="1"/>
    <xf numFmtId="1" fontId="3" fillId="9" borderId="584" xfId="24" applyNumberFormat="1" applyFont="1" applyBorder="1" applyProtection="1">
      <protection locked="0"/>
    </xf>
    <xf numFmtId="1" fontId="3" fillId="0" borderId="785" xfId="0" applyNumberFormat="1" applyFont="1" applyBorder="1" applyAlignment="1">
      <alignment wrapText="1"/>
    </xf>
    <xf numFmtId="1" fontId="3" fillId="9" borderId="1087" xfId="24" applyNumberFormat="1" applyFont="1" applyBorder="1" applyProtection="1">
      <protection locked="0"/>
    </xf>
    <xf numFmtId="1" fontId="3" fillId="9" borderId="1088" xfId="24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6" borderId="1090" xfId="24" applyNumberFormat="1" applyFont="1" applyFill="1" applyBorder="1"/>
    <xf numFmtId="1" fontId="3" fillId="6" borderId="1088" xfId="24" applyNumberFormat="1" applyFont="1" applyFill="1" applyBorder="1"/>
    <xf numFmtId="1" fontId="3" fillId="6" borderId="1089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0" borderId="1092" xfId="0" applyNumberFormat="1" applyFont="1" applyBorder="1"/>
    <xf numFmtId="1" fontId="64" fillId="9" borderId="584" xfId="24" applyNumberFormat="1" applyFont="1" applyBorder="1" applyProtection="1">
      <protection locked="0"/>
    </xf>
    <xf numFmtId="1" fontId="64" fillId="9" borderId="600" xfId="24" applyNumberFormat="1" applyFont="1" applyBorder="1" applyProtection="1">
      <protection locked="0"/>
    </xf>
    <xf numFmtId="1" fontId="64" fillId="9" borderId="1017" xfId="24" applyNumberFormat="1" applyFont="1" applyBorder="1" applyProtection="1">
      <protection locked="0"/>
    </xf>
    <xf numFmtId="1" fontId="64" fillId="9" borderId="1021" xfId="24" applyNumberFormat="1" applyFont="1" applyBorder="1" applyProtection="1">
      <protection locked="0"/>
    </xf>
    <xf numFmtId="1" fontId="64" fillId="9" borderId="998" xfId="24" applyNumberFormat="1" applyFont="1" applyBorder="1" applyProtection="1">
      <protection locked="0"/>
    </xf>
    <xf numFmtId="1" fontId="64" fillId="9" borderId="607" xfId="24" applyNumberFormat="1" applyFont="1" applyBorder="1" applyProtection="1">
      <protection locked="0"/>
    </xf>
    <xf numFmtId="1" fontId="64" fillId="9" borderId="348" xfId="24" applyNumberFormat="1" applyFont="1" applyBorder="1" applyProtection="1">
      <protection locked="0"/>
    </xf>
    <xf numFmtId="1" fontId="64" fillId="9" borderId="613" xfId="24" applyNumberFormat="1" applyFont="1" applyBorder="1" applyProtection="1">
      <protection locked="0"/>
    </xf>
    <xf numFmtId="1" fontId="3" fillId="6" borderId="1075" xfId="24" applyNumberFormat="1" applyFont="1" applyFill="1" applyBorder="1"/>
    <xf numFmtId="1" fontId="3" fillId="6" borderId="952" xfId="24" applyNumberFormat="1" applyFont="1" applyFill="1" applyBorder="1"/>
    <xf numFmtId="1" fontId="3" fillId="6" borderId="1077" xfId="24" applyNumberFormat="1" applyFont="1" applyFill="1" applyBorder="1"/>
    <xf numFmtId="1" fontId="3" fillId="6" borderId="1013" xfId="24" applyNumberFormat="1" applyFont="1" applyFill="1" applyBorder="1"/>
    <xf numFmtId="1" fontId="3" fillId="9" borderId="923" xfId="24" applyNumberFormat="1" applyFont="1" applyBorder="1" applyProtection="1">
      <protection locked="0"/>
    </xf>
    <xf numFmtId="1" fontId="3" fillId="6" borderId="584" xfId="24" applyNumberFormat="1" applyFont="1" applyFill="1" applyBorder="1"/>
    <xf numFmtId="1" fontId="3" fillId="6" borderId="1022" xfId="24" applyNumberFormat="1" applyFont="1" applyFill="1" applyBorder="1"/>
    <xf numFmtId="1" fontId="3" fillId="6" borderId="1003" xfId="24" applyNumberFormat="1" applyFont="1" applyFill="1" applyBorder="1"/>
    <xf numFmtId="1" fontId="3" fillId="6" borderId="1024" xfId="24" applyNumberFormat="1" applyFont="1" applyFill="1" applyBorder="1"/>
    <xf numFmtId="1" fontId="3" fillId="9" borderId="1003" xfId="24" applyNumberFormat="1" applyFont="1" applyBorder="1" applyProtection="1">
      <protection locked="0"/>
    </xf>
    <xf numFmtId="0" fontId="3" fillId="0" borderId="571" xfId="0" applyFont="1" applyBorder="1" applyAlignment="1">
      <alignment vertical="center"/>
    </xf>
    <xf numFmtId="1" fontId="3" fillId="6" borderId="584" xfId="11" applyNumberFormat="1" applyFont="1" applyFill="1" applyBorder="1"/>
    <xf numFmtId="1" fontId="3" fillId="9" borderId="329" xfId="11" applyNumberFormat="1" applyFont="1" applyBorder="1" applyProtection="1">
      <protection locked="0"/>
    </xf>
    <xf numFmtId="1" fontId="3" fillId="9" borderId="481" xfId="11" applyNumberFormat="1" applyFont="1" applyBorder="1" applyProtection="1">
      <protection locked="0"/>
    </xf>
    <xf numFmtId="1" fontId="3" fillId="9" borderId="600" xfId="11" applyNumberFormat="1" applyFont="1" applyBorder="1" applyProtection="1">
      <protection locked="0"/>
    </xf>
    <xf numFmtId="1" fontId="3" fillId="9" borderId="571" xfId="11" applyNumberFormat="1" applyFont="1" applyBorder="1" applyProtection="1">
      <protection locked="0"/>
    </xf>
    <xf numFmtId="0" fontId="3" fillId="0" borderId="1001" xfId="0" applyFont="1" applyBorder="1" applyAlignment="1">
      <alignment horizontal="left" vertical="center" wrapText="1"/>
    </xf>
    <xf numFmtId="1" fontId="3" fillId="6" borderId="1022" xfId="11" applyNumberFormat="1" applyFont="1" applyFill="1" applyBorder="1"/>
    <xf numFmtId="1" fontId="3" fillId="9" borderId="1003" xfId="11" applyNumberFormat="1" applyFont="1" applyBorder="1" applyProtection="1">
      <protection locked="0"/>
    </xf>
    <xf numFmtId="1" fontId="3" fillId="9" borderId="1024" xfId="11" applyNumberFormat="1" applyFont="1" applyBorder="1" applyProtection="1">
      <protection locked="0"/>
    </xf>
    <xf numFmtId="1" fontId="3" fillId="9" borderId="1004" xfId="11" applyNumberFormat="1" applyFont="1" applyBorder="1" applyProtection="1">
      <protection locked="0"/>
    </xf>
    <xf numFmtId="1" fontId="3" fillId="9" borderId="584" xfId="11" applyNumberFormat="1" applyFont="1" applyBorder="1" applyProtection="1">
      <protection locked="0"/>
    </xf>
    <xf numFmtId="1" fontId="3" fillId="9" borderId="1022" xfId="11" applyNumberFormat="1" applyFont="1" applyBorder="1" applyProtection="1">
      <protection locked="0"/>
    </xf>
    <xf numFmtId="1" fontId="3" fillId="9" borderId="1093" xfId="24" applyNumberFormat="1" applyFont="1" applyBorder="1" applyAlignment="1" applyProtection="1">
      <alignment horizontal="right" vertical="center"/>
      <protection locked="0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horizontal="right" vertical="center"/>
      <protection locked="0"/>
    </xf>
    <xf numFmtId="1" fontId="3" fillId="9" borderId="1096" xfId="24" applyNumberFormat="1" applyFont="1" applyBorder="1" applyAlignment="1" applyProtection="1">
      <alignment horizontal="right" vertical="center"/>
      <protection locked="0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1006" xfId="24" applyNumberFormat="1" applyFont="1" applyBorder="1" applyAlignment="1" applyProtection="1">
      <alignment horizontal="right" vertical="center"/>
      <protection locked="0"/>
    </xf>
    <xf numFmtId="1" fontId="3" fillId="9" borderId="785" xfId="24" applyNumberFormat="1" applyFont="1" applyBorder="1" applyAlignment="1" applyProtection="1">
      <alignment horizontal="right" vertical="center"/>
      <protection locked="0"/>
    </xf>
    <xf numFmtId="1" fontId="3" fillId="9" borderId="1001" xfId="24" applyNumberFormat="1" applyFont="1" applyBorder="1" applyAlignment="1" applyProtection="1">
      <alignment horizontal="right" vertical="center"/>
      <protection locked="0"/>
    </xf>
    <xf numFmtId="1" fontId="3" fillId="9" borderId="584" xfId="24" applyNumberFormat="1" applyFont="1" applyBorder="1" applyAlignment="1" applyProtection="1">
      <alignment wrapText="1"/>
      <protection locked="0"/>
    </xf>
    <xf numFmtId="1" fontId="3" fillId="9" borderId="571" xfId="24" applyNumberFormat="1" applyFont="1" applyBorder="1" applyAlignment="1" applyProtection="1">
      <alignment wrapText="1"/>
      <protection locked="0"/>
    </xf>
    <xf numFmtId="1" fontId="3" fillId="0" borderId="1025" xfId="0" applyNumberFormat="1" applyFont="1" applyBorder="1" applyAlignment="1">
      <alignment vertical="center"/>
    </xf>
    <xf numFmtId="1" fontId="3" fillId="9" borderId="784" xfId="24" applyNumberFormat="1" applyFont="1" applyBorder="1" applyProtection="1">
      <protection locked="0"/>
    </xf>
    <xf numFmtId="1" fontId="3" fillId="9" borderId="564" xfId="24" applyNumberFormat="1" applyFont="1" applyBorder="1" applyProtection="1">
      <protection locked="0"/>
    </xf>
    <xf numFmtId="1" fontId="3" fillId="9" borderId="609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64" fontId="3" fillId="0" borderId="785" xfId="25" applyFont="1" applyBorder="1" applyAlignment="1">
      <alignment horizontal="center" vertical="center" wrapText="1"/>
    </xf>
    <xf numFmtId="1" fontId="3" fillId="5" borderId="1001" xfId="24" applyNumberFormat="1" applyFont="1" applyFill="1" applyBorder="1" applyProtection="1"/>
    <xf numFmtId="1" fontId="3" fillId="6" borderId="584" xfId="24" applyNumberFormat="1" applyFont="1" applyFill="1" applyBorder="1" applyProtection="1"/>
    <xf numFmtId="1" fontId="3" fillId="6" borderId="571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6" borderId="607" xfId="24" applyNumberFormat="1" applyFont="1" applyFill="1" applyBorder="1" applyProtection="1"/>
    <xf numFmtId="1" fontId="3" fillId="6" borderId="611" xfId="24" applyNumberFormat="1" applyFont="1" applyFill="1" applyBorder="1" applyProtection="1"/>
    <xf numFmtId="1" fontId="3" fillId="6" borderId="1017" xfId="24" applyNumberFormat="1" applyFont="1" applyFill="1" applyBorder="1" applyProtection="1"/>
    <xf numFmtId="1" fontId="3" fillId="6" borderId="1006" xfId="24" applyNumberFormat="1" applyFont="1" applyFill="1" applyBorder="1" applyProtection="1"/>
    <xf numFmtId="1" fontId="3" fillId="9" borderId="571" xfId="24" applyNumberFormat="1" applyFont="1" applyBorder="1" applyProtection="1">
      <protection locked="0"/>
    </xf>
    <xf numFmtId="1" fontId="3" fillId="9" borderId="785" xfId="24" applyNumberFormat="1" applyFont="1" applyBorder="1" applyProtection="1">
      <protection locked="0"/>
    </xf>
    <xf numFmtId="0" fontId="3" fillId="0" borderId="923" xfId="0" applyFont="1" applyBorder="1" applyAlignment="1">
      <alignment horizontal="center" vertical="center"/>
    </xf>
    <xf numFmtId="1" fontId="3" fillId="6" borderId="564" xfId="0" applyNumberFormat="1" applyFont="1" applyFill="1" applyBorder="1" applyAlignment="1">
      <alignment horizontal="center" vertical="center"/>
    </xf>
    <xf numFmtId="1" fontId="3" fillId="7" borderId="600" xfId="0" applyNumberFormat="1" applyFont="1" applyFill="1" applyBorder="1"/>
    <xf numFmtId="1" fontId="3" fillId="5" borderId="997" xfId="26" applyNumberFormat="1" applyFont="1" applyFill="1" applyBorder="1" applyAlignment="1" applyProtection="1">
      <alignment wrapText="1"/>
    </xf>
    <xf numFmtId="1" fontId="3" fillId="5" borderId="785" xfId="26" applyNumberFormat="1" applyFont="1" applyFill="1" applyBorder="1" applyAlignment="1" applyProtection="1">
      <alignment wrapText="1"/>
    </xf>
    <xf numFmtId="0" fontId="3" fillId="0" borderId="1101" xfId="0" applyFont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right" vertical="center"/>
    </xf>
    <xf numFmtId="1" fontId="3" fillId="5" borderId="997" xfId="27" applyNumberFormat="1" applyFont="1" applyFill="1" applyBorder="1" applyAlignment="1" applyProtection="1">
      <alignment horizontal="right" wrapText="1"/>
    </xf>
    <xf numFmtId="1" fontId="3" fillId="0" borderId="782" xfId="0" applyNumberFormat="1" applyFont="1" applyBorder="1" applyAlignment="1">
      <alignment vertical="center"/>
    </xf>
    <xf numFmtId="1" fontId="3" fillId="5" borderId="785" xfId="27" applyNumberFormat="1" applyFont="1" applyFill="1" applyBorder="1" applyAlignment="1" applyProtection="1">
      <alignment horizontal="right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vertical="center" wrapText="1"/>
    </xf>
    <xf numFmtId="1" fontId="3" fillId="0" borderId="1005" xfId="0" applyNumberFormat="1" applyFont="1" applyBorder="1"/>
    <xf numFmtId="1" fontId="3" fillId="0" borderId="1024" xfId="0" applyNumberFormat="1" applyFont="1" applyBorder="1"/>
    <xf numFmtId="1" fontId="3" fillId="36" borderId="481" xfId="0" applyNumberFormat="1" applyFont="1" applyFill="1" applyBorder="1" applyProtection="1">
      <protection locked="0"/>
    </xf>
    <xf numFmtId="1" fontId="3" fillId="36" borderId="480" xfId="0" applyNumberFormat="1" applyFont="1" applyFill="1" applyBorder="1" applyProtection="1">
      <protection locked="0"/>
    </xf>
    <xf numFmtId="1" fontId="3" fillId="36" borderId="570" xfId="0" applyNumberFormat="1" applyFont="1" applyFill="1" applyBorder="1" applyProtection="1">
      <protection locked="0"/>
    </xf>
    <xf numFmtId="1" fontId="3" fillId="36" borderId="584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wrapText="1"/>
    </xf>
    <xf numFmtId="1" fontId="3" fillId="0" borderId="999" xfId="0" applyNumberFormat="1" applyFont="1" applyBorder="1"/>
    <xf numFmtId="1" fontId="3" fillId="0" borderId="1017" xfId="0" applyNumberFormat="1" applyFont="1" applyBorder="1"/>
    <xf numFmtId="1" fontId="3" fillId="0" borderId="1018" xfId="0" applyNumberFormat="1" applyFont="1" applyBorder="1"/>
    <xf numFmtId="1" fontId="3" fillId="36" borderId="1020" xfId="0" applyNumberFormat="1" applyFont="1" applyFill="1" applyBorder="1" applyProtection="1">
      <protection locked="0"/>
    </xf>
    <xf numFmtId="1" fontId="3" fillId="36" borderId="1002" xfId="0" applyNumberFormat="1" applyFont="1" applyFill="1" applyBorder="1" applyProtection="1">
      <protection locked="0"/>
    </xf>
    <xf numFmtId="1" fontId="3" fillId="36" borderId="999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0" borderId="1023" xfId="0" applyNumberFormat="1" applyFont="1" applyBorder="1"/>
    <xf numFmtId="1" fontId="3" fillId="36" borderId="1004" xfId="0" applyNumberFormat="1" applyFont="1" applyFill="1" applyBorder="1" applyProtection="1">
      <protection locked="0"/>
    </xf>
    <xf numFmtId="1" fontId="3" fillId="36" borderId="1000" xfId="0" applyNumberFormat="1" applyFont="1" applyFill="1" applyBorder="1" applyProtection="1">
      <protection locked="0"/>
    </xf>
    <xf numFmtId="1" fontId="3" fillId="36" borderId="1005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vertical="center" wrapText="1"/>
    </xf>
    <xf numFmtId="1" fontId="3" fillId="0" borderId="912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918" xfId="8" applyNumberFormat="1" applyFont="1" applyBorder="1" applyAlignment="1" applyProtection="1">
      <alignment vertical="center"/>
    </xf>
    <xf numFmtId="1" fontId="3" fillId="3" borderId="917" xfId="0" applyNumberFormat="1" applyFont="1" applyFill="1" applyBorder="1"/>
    <xf numFmtId="1" fontId="3" fillId="3" borderId="1101" xfId="0" applyNumberFormat="1" applyFont="1" applyFill="1" applyBorder="1"/>
    <xf numFmtId="1" fontId="3" fillId="4" borderId="1076" xfId="0" applyNumberFormat="1" applyFont="1" applyFill="1" applyBorder="1" applyProtection="1">
      <protection locked="0"/>
    </xf>
    <xf numFmtId="1" fontId="3" fillId="7" borderId="1028" xfId="0" applyNumberFormat="1" applyFont="1" applyFill="1" applyBorder="1"/>
    <xf numFmtId="1" fontId="3" fillId="7" borderId="998" xfId="0" applyNumberFormat="1" applyFont="1" applyFill="1" applyBorder="1"/>
    <xf numFmtId="1" fontId="3" fillId="7" borderId="1029" xfId="0" applyNumberFormat="1" applyFont="1" applyFill="1" applyBorder="1"/>
    <xf numFmtId="1" fontId="3" fillId="0" borderId="953" xfId="0" applyNumberFormat="1" applyFont="1" applyBorder="1" applyAlignment="1">
      <alignment vertical="center" wrapText="1"/>
    </xf>
    <xf numFmtId="1" fontId="3" fillId="3" borderId="912" xfId="0" applyNumberFormat="1" applyFont="1" applyFill="1" applyBorder="1"/>
    <xf numFmtId="1" fontId="3" fillId="3" borderId="923" xfId="0" applyNumberFormat="1" applyFont="1" applyFill="1" applyBorder="1"/>
    <xf numFmtId="1" fontId="3" fillId="36" borderId="1013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36" borderId="1076" xfId="0" applyNumberFormat="1" applyFont="1" applyFill="1" applyBorder="1" applyProtection="1">
      <protection locked="0"/>
    </xf>
    <xf numFmtId="1" fontId="3" fillId="0" borderId="1101" xfId="0" applyNumberFormat="1" applyFont="1" applyBorder="1"/>
    <xf numFmtId="0" fontId="3" fillId="6" borderId="997" xfId="0" applyFont="1" applyFill="1" applyBorder="1" applyAlignment="1">
      <alignment vertical="center"/>
    </xf>
    <xf numFmtId="1" fontId="3" fillId="6" borderId="997" xfId="0" applyNumberFormat="1" applyFont="1" applyFill="1" applyBorder="1"/>
    <xf numFmtId="0" fontId="3" fillId="0" borderId="1001" xfId="0" applyFont="1" applyBorder="1" applyAlignment="1">
      <alignment vertical="center"/>
    </xf>
    <xf numFmtId="1" fontId="3" fillId="0" borderId="1101" xfId="0" applyNumberFormat="1" applyFont="1" applyBorder="1" applyAlignment="1">
      <alignment vertical="center" wrapText="1"/>
    </xf>
    <xf numFmtId="1" fontId="3" fillId="0" borderId="918" xfId="0" applyNumberFormat="1" applyFont="1" applyBorder="1" applyAlignment="1">
      <alignment vertical="center" wrapText="1"/>
    </xf>
    <xf numFmtId="1" fontId="3" fillId="5" borderId="911" xfId="0" applyNumberFormat="1" applyFont="1" applyFill="1" applyBorder="1"/>
    <xf numFmtId="1" fontId="3" fillId="5" borderId="696" xfId="0" applyNumberFormat="1" applyFont="1" applyFill="1" applyBorder="1"/>
    <xf numFmtId="1" fontId="3" fillId="5" borderId="906" xfId="0" applyNumberFormat="1" applyFont="1" applyFill="1" applyBorder="1"/>
    <xf numFmtId="1" fontId="3" fillId="5" borderId="917" xfId="0" applyNumberFormat="1" applyFont="1" applyFill="1" applyBorder="1"/>
    <xf numFmtId="1" fontId="3" fillId="0" borderId="1052" xfId="0" applyNumberFormat="1" applyFont="1" applyBorder="1"/>
    <xf numFmtId="1" fontId="3" fillId="44" borderId="1017" xfId="0" applyNumberFormat="1" applyFont="1" applyFill="1" applyBorder="1" applyProtection="1">
      <protection locked="0"/>
    </xf>
    <xf numFmtId="1" fontId="3" fillId="44" borderId="1006" xfId="0" applyNumberFormat="1" applyFont="1" applyFill="1" applyBorder="1" applyProtection="1">
      <protection locked="0"/>
    </xf>
    <xf numFmtId="1" fontId="3" fillId="47" borderId="1017" xfId="0" applyNumberFormat="1" applyFont="1" applyFill="1" applyBorder="1" applyProtection="1">
      <protection locked="0"/>
    </xf>
    <xf numFmtId="1" fontId="3" fillId="44" borderId="607" xfId="0" applyNumberFormat="1" applyFont="1" applyFill="1" applyBorder="1" applyProtection="1">
      <protection locked="0"/>
    </xf>
    <xf numFmtId="1" fontId="3" fillId="44" borderId="611" xfId="0" applyNumberFormat="1" applyFont="1" applyFill="1" applyBorder="1" applyProtection="1">
      <protection locked="0"/>
    </xf>
    <xf numFmtId="1" fontId="3" fillId="47" borderId="1006" xfId="0" applyNumberFormat="1" applyFont="1" applyFill="1" applyBorder="1" applyProtection="1">
      <protection locked="0"/>
    </xf>
    <xf numFmtId="1" fontId="3" fillId="44" borderId="784" xfId="0" applyNumberFormat="1" applyFont="1" applyFill="1" applyBorder="1" applyProtection="1">
      <protection locked="0"/>
    </xf>
    <xf numFmtId="1" fontId="3" fillId="44" borderId="786" xfId="0" applyNumberFormat="1" applyFont="1" applyFill="1" applyBorder="1" applyProtection="1">
      <protection locked="0"/>
    </xf>
    <xf numFmtId="1" fontId="3" fillId="47" borderId="786" xfId="0" applyNumberFormat="1" applyFont="1" applyFill="1" applyBorder="1" applyProtection="1">
      <protection locked="0"/>
    </xf>
    <xf numFmtId="1" fontId="3" fillId="47" borderId="784" xfId="0" applyNumberFormat="1" applyFont="1" applyFill="1" applyBorder="1" applyProtection="1">
      <protection locked="0"/>
    </xf>
    <xf numFmtId="1" fontId="3" fillId="5" borderId="1101" xfId="0" applyNumberFormat="1" applyFont="1" applyFill="1" applyBorder="1"/>
    <xf numFmtId="1" fontId="3" fillId="5" borderId="584" xfId="0" applyNumberFormat="1" applyFont="1" applyFill="1" applyBorder="1"/>
    <xf numFmtId="1" fontId="3" fillId="5" borderId="480" xfId="0" applyNumberFormat="1" applyFont="1" applyFill="1" applyBorder="1"/>
    <xf numFmtId="1" fontId="3" fillId="5" borderId="1017" xfId="0" applyNumberFormat="1" applyFont="1" applyFill="1" applyBorder="1"/>
    <xf numFmtId="1" fontId="3" fillId="5" borderId="1002" xfId="0" applyNumberFormat="1" applyFont="1" applyFill="1" applyBorder="1"/>
    <xf numFmtId="1" fontId="3" fillId="5" borderId="1022" xfId="0" applyNumberFormat="1" applyFont="1" applyFill="1" applyBorder="1"/>
    <xf numFmtId="1" fontId="3" fillId="5" borderId="1000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0" borderId="918" xfId="8" applyNumberFormat="1" applyFont="1" applyBorder="1" applyAlignment="1" applyProtection="1">
      <alignment horizontal="center" vertical="center"/>
    </xf>
    <xf numFmtId="1" fontId="3" fillId="0" borderId="1100" xfId="0" applyNumberFormat="1" applyFont="1" applyBorder="1"/>
    <xf numFmtId="1" fontId="3" fillId="6" borderId="1016" xfId="0" applyNumberFormat="1" applyFont="1" applyFill="1" applyBorder="1"/>
    <xf numFmtId="1" fontId="3" fillId="6" borderId="1009" xfId="0" applyNumberFormat="1" applyFont="1" applyFill="1" applyBorder="1"/>
    <xf numFmtId="1" fontId="3" fillId="6" borderId="1032" xfId="0" applyNumberFormat="1" applyFont="1" applyFill="1" applyBorder="1"/>
    <xf numFmtId="1" fontId="3" fillId="0" borderId="1075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0" borderId="564" xfId="34" applyNumberFormat="1" applyFont="1" applyBorder="1" applyAlignment="1">
      <alignment horizontal="left" vertical="center" wrapText="1"/>
    </xf>
    <xf numFmtId="1" fontId="3" fillId="0" borderId="997" xfId="34" applyNumberFormat="1" applyFont="1" applyBorder="1" applyAlignment="1">
      <alignment horizontal="left" vertical="center" wrapText="1"/>
    </xf>
    <xf numFmtId="1" fontId="3" fillId="36" borderId="786" xfId="0" applyNumberFormat="1" applyFont="1" applyFill="1" applyBorder="1" applyProtection="1">
      <protection locked="0"/>
    </xf>
    <xf numFmtId="1" fontId="2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vertical="center"/>
    </xf>
    <xf numFmtId="1" fontId="2" fillId="3" borderId="1052" xfId="0" applyNumberFormat="1" applyFont="1" applyFill="1" applyBorder="1" applyAlignment="1">
      <alignment horizontal="left"/>
    </xf>
    <xf numFmtId="1" fontId="2" fillId="3" borderId="1053" xfId="0" applyNumberFormat="1" applyFont="1" applyFill="1" applyBorder="1" applyAlignment="1">
      <alignment horizontal="left"/>
    </xf>
    <xf numFmtId="1" fontId="7" fillId="3" borderId="1053" xfId="0" applyNumberFormat="1" applyFont="1" applyFill="1" applyBorder="1" applyAlignment="1">
      <alignment vertical="center"/>
    </xf>
    <xf numFmtId="1" fontId="7" fillId="3" borderId="1054" xfId="0" applyNumberFormat="1" applyFont="1" applyFill="1" applyBorder="1" applyAlignment="1">
      <alignment vertical="center"/>
    </xf>
    <xf numFmtId="1" fontId="3" fillId="3" borderId="785" xfId="0" applyNumberFormat="1" applyFont="1" applyFill="1" applyBorder="1"/>
    <xf numFmtId="1" fontId="3" fillId="6" borderId="786" xfId="0" applyNumberFormat="1" applyFont="1" applyFill="1" applyBorder="1"/>
    <xf numFmtId="1" fontId="3" fillId="6" borderId="787" xfId="0" applyNumberFormat="1" applyFont="1" applyFill="1" applyBorder="1"/>
    <xf numFmtId="0" fontId="3" fillId="0" borderId="1100" xfId="0" applyFont="1" applyBorder="1" applyAlignment="1">
      <alignment horizontal="center" vertical="center" wrapText="1"/>
    </xf>
    <xf numFmtId="0" fontId="3" fillId="5" borderId="952" xfId="0" applyFont="1" applyFill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 wrapText="1"/>
    </xf>
    <xf numFmtId="0" fontId="3" fillId="5" borderId="784" xfId="0" applyFont="1" applyFill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0" fontId="3" fillId="0" borderId="607" xfId="0" applyFont="1" applyBorder="1" applyAlignment="1">
      <alignment horizontal="right" vertical="center" wrapText="1"/>
    </xf>
    <xf numFmtId="0" fontId="3" fillId="0" borderId="610" xfId="0" applyFont="1" applyBorder="1" applyAlignment="1">
      <alignment horizontal="right" vertical="center" wrapText="1"/>
    </xf>
    <xf numFmtId="0" fontId="3" fillId="0" borderId="997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right" vertical="center" wrapText="1"/>
    </xf>
    <xf numFmtId="0" fontId="3" fillId="0" borderId="1006" xfId="0" applyFont="1" applyBorder="1"/>
    <xf numFmtId="0" fontId="3" fillId="0" borderId="609" xfId="0" applyFont="1" applyBorder="1" applyAlignment="1">
      <alignment horizontal="left" vertical="center" wrapText="1"/>
    </xf>
    <xf numFmtId="0" fontId="3" fillId="0" borderId="701" xfId="0" applyFont="1" applyBorder="1" applyAlignment="1">
      <alignment horizontal="left" vertical="center" wrapText="1"/>
    </xf>
    <xf numFmtId="0" fontId="3" fillId="0" borderId="906" xfId="0" applyFont="1" applyBorder="1" applyAlignment="1">
      <alignment horizontal="right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1" fontId="3" fillId="8" borderId="763" xfId="0" applyNumberFormat="1" applyFont="1" applyFill="1" applyBorder="1" applyProtection="1">
      <protection locked="0"/>
    </xf>
    <xf numFmtId="0" fontId="3" fillId="0" borderId="565" xfId="0" applyFont="1" applyBorder="1" applyAlignment="1">
      <alignment vertical="center" wrapText="1"/>
    </xf>
    <xf numFmtId="1" fontId="3" fillId="0" borderId="608" xfId="0" applyNumberFormat="1" applyFont="1" applyBorder="1"/>
    <xf numFmtId="0" fontId="3" fillId="0" borderId="1016" xfId="0" applyFont="1" applyBorder="1" applyAlignment="1">
      <alignment vertical="center" wrapText="1"/>
    </xf>
    <xf numFmtId="0" fontId="3" fillId="0" borderId="608" xfId="0" applyFont="1" applyBorder="1" applyAlignment="1">
      <alignment horizontal="right" vertical="center" wrapText="1"/>
    </xf>
    <xf numFmtId="0" fontId="3" fillId="5" borderId="1016" xfId="0" applyFont="1" applyFill="1" applyBorder="1" applyAlignment="1">
      <alignment vertical="center" wrapText="1"/>
    </xf>
    <xf numFmtId="1" fontId="3" fillId="0" borderId="1020" xfId="0" applyNumberFormat="1" applyFont="1" applyBorder="1"/>
    <xf numFmtId="0" fontId="3" fillId="5" borderId="1025" xfId="0" applyFont="1" applyFill="1" applyBorder="1" applyAlignment="1">
      <alignment vertical="center" wrapText="1"/>
    </xf>
    <xf numFmtId="1" fontId="3" fillId="0" borderId="925" xfId="0" applyNumberFormat="1" applyFont="1" applyBorder="1"/>
    <xf numFmtId="1" fontId="3" fillId="8" borderId="1021" xfId="0" applyNumberFormat="1" applyFont="1" applyFill="1" applyBorder="1" applyProtection="1">
      <protection locked="0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/>
    </xf>
    <xf numFmtId="0" fontId="3" fillId="0" borderId="997" xfId="20" applyFont="1" applyBorder="1" applyAlignment="1">
      <alignment horizontal="left" vertical="center" wrapText="1"/>
    </xf>
    <xf numFmtId="166" fontId="3" fillId="5" borderId="609" xfId="18" applyNumberFormat="1" applyFont="1" applyFill="1" applyBorder="1" applyAlignment="1" applyProtection="1">
      <alignment horizontal="right" vertical="center"/>
    </xf>
    <xf numFmtId="1" fontId="3" fillId="4" borderId="480" xfId="0" applyNumberFormat="1" applyFont="1" applyFill="1" applyBorder="1" applyAlignment="1" applyProtection="1">
      <alignment vertical="center"/>
      <protection locked="0"/>
    </xf>
    <xf numFmtId="1" fontId="3" fillId="4" borderId="611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6" borderId="1017" xfId="0" applyNumberFormat="1" applyFont="1" applyFill="1" applyBorder="1" applyAlignment="1">
      <alignment vertical="center"/>
    </xf>
    <xf numFmtId="1" fontId="3" fillId="6" borderId="1021" xfId="0" applyNumberFormat="1" applyFont="1" applyFill="1" applyBorder="1" applyAlignment="1">
      <alignment vertical="center"/>
    </xf>
    <xf numFmtId="164" fontId="3" fillId="0" borderId="911" xfId="18" applyNumberFormat="1" applyFont="1" applyBorder="1" applyAlignment="1" applyProtection="1">
      <alignment horizontal="center" vertical="center"/>
    </xf>
    <xf numFmtId="166" fontId="3" fillId="0" borderId="918" xfId="18" applyNumberFormat="1" applyFont="1" applyBorder="1" applyAlignment="1" applyProtection="1">
      <alignment horizontal="right" vertical="center"/>
    </xf>
    <xf numFmtId="166" fontId="3" fillId="0" borderId="906" xfId="18" applyNumberFormat="1" applyFont="1" applyBorder="1" applyAlignment="1" applyProtection="1">
      <alignment horizontal="right" vertical="center"/>
    </xf>
    <xf numFmtId="166" fontId="3" fillId="0" borderId="917" xfId="18" applyNumberFormat="1" applyFont="1" applyBorder="1" applyAlignment="1" applyProtection="1">
      <alignment horizontal="right" vertical="center"/>
    </xf>
    <xf numFmtId="166" fontId="3" fillId="0" borderId="694" xfId="18" applyNumberFormat="1" applyFont="1" applyBorder="1" applyAlignment="1" applyProtection="1">
      <alignment horizontal="right" vertical="center"/>
    </xf>
    <xf numFmtId="166" fontId="3" fillId="0" borderId="696" xfId="18" applyNumberFormat="1" applyFont="1" applyBorder="1" applyAlignment="1" applyProtection="1">
      <alignment horizontal="right" vertical="center"/>
    </xf>
    <xf numFmtId="166" fontId="3" fillId="0" borderId="912" xfId="18" applyNumberFormat="1" applyFont="1" applyBorder="1" applyAlignment="1" applyProtection="1">
      <alignment horizontal="right" vertical="center"/>
    </xf>
    <xf numFmtId="166" fontId="3" fillId="0" borderId="1101" xfId="18" applyNumberFormat="1" applyFont="1" applyBorder="1" applyAlignment="1" applyProtection="1">
      <alignment horizontal="right" vertical="center"/>
    </xf>
    <xf numFmtId="0" fontId="2" fillId="0" borderId="782" xfId="20" applyFont="1" applyBorder="1" applyAlignment="1">
      <alignment vertical="center" wrapText="1"/>
    </xf>
    <xf numFmtId="1" fontId="3" fillId="0" borderId="918" xfId="20" applyNumberFormat="1" applyFont="1" applyBorder="1" applyAlignment="1">
      <alignment vertical="center"/>
    </xf>
    <xf numFmtId="1" fontId="3" fillId="0" borderId="918" xfId="20" applyNumberFormat="1" applyFont="1" applyBorder="1" applyAlignment="1">
      <alignment horizontal="center" vertical="center" wrapText="1"/>
    </xf>
    <xf numFmtId="0" fontId="3" fillId="0" borderId="906" xfId="20" applyFont="1" applyBorder="1" applyAlignment="1">
      <alignment horizontal="center" vertical="center" wrapText="1"/>
    </xf>
    <xf numFmtId="0" fontId="3" fillId="0" borderId="694" xfId="20" applyFont="1" applyBorder="1" applyAlignment="1">
      <alignment horizontal="center" vertical="center" wrapText="1"/>
    </xf>
    <xf numFmtId="0" fontId="3" fillId="0" borderId="1101" xfId="20" applyFont="1" applyBorder="1" applyAlignment="1">
      <alignment horizontal="center" vertical="center" wrapText="1"/>
    </xf>
    <xf numFmtId="0" fontId="3" fillId="5" borderId="564" xfId="20" applyFont="1" applyFill="1" applyBorder="1" applyAlignment="1">
      <alignment horizontal="left" vertical="center" wrapText="1"/>
    </xf>
    <xf numFmtId="1" fontId="3" fillId="0" borderId="564" xfId="20" applyNumberFormat="1" applyFont="1" applyBorder="1" applyAlignment="1">
      <alignment horizontal="right" vertical="center"/>
    </xf>
    <xf numFmtId="1" fontId="3" fillId="8" borderId="584" xfId="20" applyNumberFormat="1" applyFont="1" applyFill="1" applyBorder="1" applyAlignment="1" applyProtection="1">
      <alignment vertical="center"/>
      <protection locked="0"/>
    </xf>
    <xf numFmtId="1" fontId="3" fillId="8" borderId="480" xfId="20" applyNumberFormat="1" applyFont="1" applyFill="1" applyBorder="1" applyAlignment="1" applyProtection="1">
      <alignment vertical="center"/>
      <protection locked="0"/>
    </xf>
    <xf numFmtId="1" fontId="3" fillId="0" borderId="997" xfId="20" applyNumberFormat="1" applyFont="1" applyBorder="1" applyAlignment="1">
      <alignment horizontal="right" vertical="center"/>
    </xf>
    <xf numFmtId="1" fontId="3" fillId="8" borderId="1017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1" fontId="3" fillId="8" borderId="1002" xfId="20" applyNumberFormat="1" applyFont="1" applyFill="1" applyBorder="1" applyAlignment="1" applyProtection="1">
      <alignment vertical="center"/>
      <protection locked="0"/>
    </xf>
    <xf numFmtId="0" fontId="3" fillId="5" borderId="997" xfId="20" applyFont="1" applyFill="1" applyBorder="1" applyAlignment="1">
      <alignment horizontal="left" vertical="center" wrapText="1"/>
    </xf>
    <xf numFmtId="0" fontId="3" fillId="5" borderId="1001" xfId="20" applyFont="1" applyFill="1" applyBorder="1" applyAlignment="1">
      <alignment horizontal="left" vertical="center" wrapText="1"/>
    </xf>
    <xf numFmtId="1" fontId="3" fillId="0" borderId="1001" xfId="20" applyNumberFormat="1" applyFont="1" applyBorder="1" applyAlignment="1">
      <alignment horizontal="right" vertical="center"/>
    </xf>
    <xf numFmtId="1" fontId="3" fillId="8" borderId="1022" xfId="20" applyNumberFormat="1" applyFont="1" applyFill="1" applyBorder="1" applyAlignment="1" applyProtection="1">
      <alignment vertical="center"/>
      <protection locked="0"/>
    </xf>
    <xf numFmtId="1" fontId="3" fillId="8" borderId="1003" xfId="20" applyNumberFormat="1" applyFont="1" applyFill="1" applyBorder="1" applyAlignment="1" applyProtection="1">
      <alignment vertical="center"/>
      <protection locked="0"/>
    </xf>
    <xf numFmtId="1" fontId="3" fillId="8" borderId="1000" xfId="20" applyNumberFormat="1" applyFont="1" applyFill="1" applyBorder="1" applyAlignment="1" applyProtection="1">
      <alignment vertical="center"/>
      <protection locked="0"/>
    </xf>
    <xf numFmtId="164" fontId="3" fillId="5" borderId="918" xfId="18" applyNumberFormat="1" applyFont="1" applyFill="1" applyBorder="1" applyAlignment="1" applyProtection="1">
      <alignment horizontal="center" vertical="center"/>
    </xf>
    <xf numFmtId="1" fontId="3" fillId="0" borderId="918" xfId="20" applyNumberFormat="1" applyFont="1" applyBorder="1" applyAlignment="1">
      <alignment horizontal="right" vertical="center" wrapText="1"/>
    </xf>
    <xf numFmtId="1" fontId="3" fillId="0" borderId="906" xfId="20" applyNumberFormat="1" applyFont="1" applyBorder="1" applyAlignment="1">
      <alignment horizontal="right" vertical="center" wrapText="1"/>
    </xf>
    <xf numFmtId="1" fontId="3" fillId="0" borderId="694" xfId="20" applyNumberFormat="1" applyFont="1" applyBorder="1" applyAlignment="1">
      <alignment horizontal="right" vertical="center" wrapText="1"/>
    </xf>
    <xf numFmtId="1" fontId="3" fillId="0" borderId="1101" xfId="20" applyNumberFormat="1" applyFont="1" applyBorder="1" applyAlignment="1">
      <alignment horizontal="right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/>
    </xf>
    <xf numFmtId="0" fontId="3" fillId="0" borderId="564" xfId="20" applyFont="1" applyBorder="1" applyAlignment="1">
      <alignment horizontal="left" vertical="center" wrapText="1"/>
    </xf>
    <xf numFmtId="166" fontId="3" fillId="5" borderId="564" xfId="18" applyNumberFormat="1" applyFont="1" applyFill="1" applyBorder="1" applyAlignment="1" applyProtection="1">
      <alignment vertical="center"/>
    </xf>
    <xf numFmtId="0" fontId="3" fillId="5" borderId="785" xfId="20" applyFont="1" applyFill="1" applyBorder="1" applyAlignment="1">
      <alignment horizontal="left" vertical="center" wrapText="1"/>
    </xf>
    <xf numFmtId="166" fontId="3" fillId="5" borderId="785" xfId="18" applyNumberFormat="1" applyFont="1" applyFill="1" applyBorder="1" applyAlignment="1" applyProtection="1">
      <alignment horizontal="right" vertical="center"/>
    </xf>
    <xf numFmtId="1" fontId="3" fillId="4" borderId="786" xfId="0" applyNumberFormat="1" applyFont="1" applyFill="1" applyBorder="1" applyAlignment="1" applyProtection="1">
      <alignment vertical="center"/>
      <protection locked="0"/>
    </xf>
    <xf numFmtId="1" fontId="3" fillId="4" borderId="790" xfId="0" applyNumberFormat="1" applyFont="1" applyFill="1" applyBorder="1" applyAlignment="1" applyProtection="1">
      <alignment vertical="center"/>
      <protection locked="0"/>
    </xf>
    <xf numFmtId="1" fontId="3" fillId="4" borderId="784" xfId="0" applyNumberFormat="1" applyFont="1" applyFill="1" applyBorder="1" applyAlignment="1" applyProtection="1">
      <alignment vertical="center"/>
      <protection locked="0"/>
    </xf>
    <xf numFmtId="1" fontId="3" fillId="4" borderId="785" xfId="0" applyNumberFormat="1" applyFont="1" applyFill="1" applyBorder="1" applyAlignment="1" applyProtection="1">
      <alignment vertical="center"/>
      <protection locked="0"/>
    </xf>
    <xf numFmtId="164" fontId="3" fillId="0" borderId="1101" xfId="18" applyNumberFormat="1" applyFont="1" applyBorder="1" applyAlignment="1" applyProtection="1">
      <alignment horizontal="center" vertical="center"/>
    </xf>
    <xf numFmtId="1" fontId="3" fillId="9" borderId="480" xfId="21" applyNumberFormat="1" applyFont="1" applyBorder="1" applyAlignment="1" applyProtection="1">
      <alignment vertical="center"/>
      <protection locked="0"/>
    </xf>
    <xf numFmtId="1" fontId="3" fillId="4" borderId="607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7" borderId="1021" xfId="0" applyNumberFormat="1" applyFont="1" applyFill="1" applyBorder="1" applyAlignment="1">
      <alignment vertical="center"/>
    </xf>
    <xf numFmtId="1" fontId="3" fillId="7" borderId="1002" xfId="0" applyNumberFormat="1" applyFont="1" applyFill="1" applyBorder="1" applyAlignment="1">
      <alignment vertical="center"/>
    </xf>
    <xf numFmtId="1" fontId="3" fillId="7" borderId="1017" xfId="0" applyNumberFormat="1" applyFont="1" applyFill="1" applyBorder="1" applyAlignment="1">
      <alignment vertical="center"/>
    </xf>
    <xf numFmtId="1" fontId="3" fillId="9" borderId="1021" xfId="21" applyNumberFormat="1" applyFont="1" applyBorder="1" applyAlignment="1" applyProtection="1">
      <alignment vertical="center"/>
      <protection locked="0"/>
    </xf>
    <xf numFmtId="1" fontId="3" fillId="9" borderId="1017" xfId="21" applyNumberFormat="1" applyFont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66" fontId="3" fillId="0" borderId="918" xfId="19" applyNumberFormat="1" applyFont="1" applyFill="1" applyBorder="1" applyAlignment="1" applyProtection="1">
      <alignment horizontal="right" vertical="center"/>
    </xf>
    <xf numFmtId="166" fontId="3" fillId="0" borderId="906" xfId="19" applyNumberFormat="1" applyFont="1" applyFill="1" applyBorder="1" applyAlignment="1" applyProtection="1">
      <alignment horizontal="right" vertical="center"/>
    </xf>
    <xf numFmtId="166" fontId="3" fillId="0" borderId="694" xfId="19" applyNumberFormat="1" applyFont="1" applyFill="1" applyBorder="1" applyAlignment="1" applyProtection="1">
      <alignment horizontal="right" vertical="center"/>
    </xf>
    <xf numFmtId="166" fontId="3" fillId="0" borderId="917" xfId="19" applyNumberFormat="1" applyFont="1" applyFill="1" applyBorder="1" applyAlignment="1" applyProtection="1">
      <alignment horizontal="right" vertical="center"/>
    </xf>
    <xf numFmtId="166" fontId="3" fillId="0" borderId="1101" xfId="19" applyNumberFormat="1" applyFont="1" applyFill="1" applyBorder="1" applyAlignment="1" applyProtection="1">
      <alignment horizontal="right" vertical="center"/>
    </xf>
    <xf numFmtId="166" fontId="3" fillId="0" borderId="912" xfId="19" applyNumberFormat="1" applyFont="1" applyFill="1" applyBorder="1" applyAlignment="1" applyProtection="1">
      <alignment horizontal="right" vertical="center"/>
    </xf>
    <xf numFmtId="1" fontId="3" fillId="0" borderId="1075" xfId="0" applyNumberFormat="1" applyFont="1" applyBorder="1" applyAlignment="1">
      <alignment horizontal="center" vertical="center" wrapText="1"/>
    </xf>
    <xf numFmtId="164" fontId="3" fillId="0" borderId="923" xfId="18" applyNumberFormat="1" applyFont="1" applyBorder="1" applyAlignment="1" applyProtection="1">
      <alignment horizontal="center" vertical="center" wrapText="1"/>
    </xf>
    <xf numFmtId="164" fontId="3" fillId="0" borderId="1077" xfId="18" applyNumberFormat="1" applyFont="1" applyBorder="1" applyAlignment="1" applyProtection="1">
      <alignment horizontal="center" vertical="center" wrapText="1"/>
    </xf>
    <xf numFmtId="1" fontId="3" fillId="0" borderId="1052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691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694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vertical="center" wrapText="1"/>
    </xf>
    <xf numFmtId="1" fontId="3" fillId="7" borderId="570" xfId="0" applyNumberFormat="1" applyFont="1" applyFill="1" applyBorder="1" applyAlignment="1">
      <alignment horizontal="right" vertical="center"/>
    </xf>
    <xf numFmtId="1" fontId="3" fillId="7" borderId="584" xfId="0" applyNumberFormat="1" applyFont="1" applyFill="1" applyBorder="1" applyAlignment="1">
      <alignment vertical="center"/>
    </xf>
    <xf numFmtId="1" fontId="3" fillId="7" borderId="571" xfId="0" applyNumberFormat="1" applyFont="1" applyFill="1" applyBorder="1" applyAlignment="1">
      <alignment vertical="center"/>
    </xf>
    <xf numFmtId="1" fontId="3" fillId="4" borderId="608" xfId="0" applyNumberFormat="1" applyFont="1" applyFill="1" applyBorder="1" applyAlignment="1" applyProtection="1">
      <alignment vertical="center"/>
      <protection locked="0"/>
    </xf>
    <xf numFmtId="1" fontId="3" fillId="4" borderId="610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7" borderId="1022" xfId="0" applyNumberFormat="1" applyFont="1" applyFill="1" applyBorder="1" applyAlignment="1">
      <alignment vertical="center"/>
    </xf>
    <xf numFmtId="1" fontId="3" fillId="0" borderId="611" xfId="0" applyNumberFormat="1" applyFont="1" applyBorder="1" applyAlignment="1">
      <alignment vertical="center"/>
    </xf>
    <xf numFmtId="1" fontId="3" fillId="4" borderId="701" xfId="0" applyNumberFormat="1" applyFont="1" applyFill="1" applyBorder="1" applyAlignment="1" applyProtection="1">
      <alignment vertical="center"/>
      <protection locked="0"/>
    </xf>
    <xf numFmtId="1" fontId="3" fillId="0" borderId="1006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 shrinkToFit="1"/>
    </xf>
    <xf numFmtId="1" fontId="3" fillId="0" borderId="1006" xfId="0" applyNumberFormat="1" applyFont="1" applyBorder="1" applyAlignment="1">
      <alignment vertical="center" shrinkToFit="1"/>
    </xf>
    <xf numFmtId="1" fontId="3" fillId="0" borderId="1017" xfId="0" applyNumberFormat="1" applyFont="1" applyBorder="1" applyAlignment="1">
      <alignment horizontal="right" vertical="center" shrinkToFit="1"/>
    </xf>
    <xf numFmtId="1" fontId="3" fillId="0" borderId="999" xfId="0" applyNumberFormat="1" applyFont="1" applyBorder="1" applyAlignment="1">
      <alignment horizontal="right" vertical="center" shrinkToFi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vertical="center"/>
    </xf>
    <xf numFmtId="1" fontId="3" fillId="0" borderId="784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vertical="center"/>
    </xf>
    <xf numFmtId="1" fontId="3" fillId="0" borderId="691" xfId="0" applyNumberFormat="1" applyFont="1" applyBorder="1" applyAlignment="1">
      <alignment vertical="center"/>
    </xf>
    <xf numFmtId="1" fontId="3" fillId="0" borderId="923" xfId="0" applyNumberFormat="1" applyFont="1" applyBorder="1" applyAlignment="1">
      <alignment vertical="center"/>
    </xf>
    <xf numFmtId="1" fontId="3" fillId="0" borderId="790" xfId="0" applyNumberFormat="1" applyFont="1" applyBorder="1" applyAlignment="1">
      <alignment vertical="center"/>
    </xf>
    <xf numFmtId="1" fontId="3" fillId="0" borderId="787" xfId="0" applyNumberFormat="1" applyFont="1" applyBorder="1" applyAlignment="1">
      <alignment vertical="center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right"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0" borderId="933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vertical="center" wrapText="1"/>
    </xf>
    <xf numFmtId="1" fontId="3" fillId="3" borderId="564" xfId="0" applyNumberFormat="1" applyFont="1" applyFill="1" applyBorder="1" applyAlignment="1">
      <alignment horizontal="right" vertical="center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608" xfId="0" applyNumberFormat="1" applyFont="1" applyFill="1" applyBorder="1" applyAlignment="1" applyProtection="1">
      <alignment vertical="center"/>
      <protection locked="0"/>
    </xf>
    <xf numFmtId="1" fontId="3" fillId="8" borderId="613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3" borderId="997" xfId="0" applyNumberFormat="1" applyFont="1" applyFill="1" applyBorder="1" applyAlignment="1">
      <alignment horizontal="right" vertical="center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3" borderId="785" xfId="0" applyNumberFormat="1" applyFont="1" applyFill="1" applyBorder="1" applyAlignment="1">
      <alignment horizontal="right" vertical="center"/>
    </xf>
    <xf numFmtId="1" fontId="3" fillId="8" borderId="786" xfId="0" applyNumberFormat="1" applyFont="1" applyFill="1" applyBorder="1" applyAlignment="1" applyProtection="1">
      <alignment vertical="center"/>
      <protection locked="0"/>
    </xf>
    <xf numFmtId="1" fontId="3" fillId="8" borderId="782" xfId="0" applyNumberFormat="1" applyFont="1" applyFill="1" applyBorder="1" applyAlignment="1" applyProtection="1">
      <alignment vertical="center"/>
      <protection locked="0"/>
    </xf>
    <xf numFmtId="1" fontId="3" fillId="8" borderId="790" xfId="0" applyNumberFormat="1" applyFont="1" applyFill="1" applyBorder="1" applyAlignment="1" applyProtection="1">
      <alignment vertical="center"/>
      <protection locked="0"/>
    </xf>
    <xf numFmtId="1" fontId="3" fillId="8" borderId="785" xfId="0" applyNumberFormat="1" applyFont="1" applyFill="1" applyBorder="1" applyAlignment="1" applyProtection="1">
      <alignment vertical="center"/>
      <protection locked="0"/>
    </xf>
    <xf numFmtId="1" fontId="3" fillId="8" borderId="784" xfId="0" applyNumberFormat="1" applyFont="1" applyFill="1" applyBorder="1" applyAlignment="1" applyProtection="1">
      <alignment vertical="center"/>
      <protection locked="0"/>
    </xf>
    <xf numFmtId="1" fontId="3" fillId="3" borderId="584" xfId="23" applyNumberFormat="1" applyFont="1" applyFill="1" applyBorder="1" applyAlignment="1">
      <alignment horizontal="right" vertical="center"/>
    </xf>
    <xf numFmtId="1" fontId="3" fillId="3" borderId="571" xfId="23" applyNumberFormat="1" applyFont="1" applyFill="1" applyBorder="1" applyAlignment="1">
      <alignment horizontal="right" vertical="center"/>
    </xf>
    <xf numFmtId="1" fontId="3" fillId="8" borderId="584" xfId="0" applyNumberFormat="1" applyFont="1" applyFill="1" applyBorder="1" applyAlignment="1" applyProtection="1">
      <alignment vertical="center"/>
      <protection locked="0"/>
    </xf>
    <xf numFmtId="1" fontId="3" fillId="8" borderId="571" xfId="0" applyNumberFormat="1" applyFont="1" applyFill="1" applyBorder="1" applyAlignment="1" applyProtection="1">
      <alignment vertical="center"/>
      <protection locked="0"/>
    </xf>
    <xf numFmtId="1" fontId="3" fillId="8" borderId="570" xfId="0" applyNumberFormat="1" applyFont="1" applyFill="1" applyBorder="1" applyAlignment="1" applyProtection="1">
      <alignment vertical="center"/>
      <protection locked="0"/>
    </xf>
    <xf numFmtId="1" fontId="3" fillId="8" borderId="566" xfId="0" applyNumberFormat="1" applyFont="1" applyFill="1" applyBorder="1" applyAlignment="1" applyProtection="1">
      <alignment vertical="center"/>
      <protection locked="0"/>
    </xf>
    <xf numFmtId="1" fontId="3" fillId="8" borderId="480" xfId="0" applyNumberFormat="1" applyFont="1" applyFill="1" applyBorder="1" applyAlignment="1" applyProtection="1">
      <alignment vertical="center"/>
      <protection locked="0"/>
    </xf>
    <xf numFmtId="1" fontId="3" fillId="8" borderId="481" xfId="0" applyNumberFormat="1" applyFont="1" applyFill="1" applyBorder="1" applyAlignment="1" applyProtection="1">
      <alignment vertical="center"/>
      <protection locked="0"/>
    </xf>
    <xf numFmtId="1" fontId="3" fillId="3" borderId="1017" xfId="23" applyNumberFormat="1" applyFont="1" applyFill="1" applyBorder="1" applyAlignment="1">
      <alignment horizontal="right" vertical="center"/>
    </xf>
    <xf numFmtId="1" fontId="3" fillId="3" borderId="1021" xfId="23" applyNumberFormat="1" applyFont="1" applyFill="1" applyBorder="1" applyAlignment="1">
      <alignment horizontal="right" vertical="center"/>
    </xf>
    <xf numFmtId="1" fontId="3" fillId="3" borderId="1006" xfId="23" applyNumberFormat="1" applyFont="1" applyFill="1" applyBorder="1" applyAlignment="1">
      <alignment horizontal="right" vertical="center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3" borderId="1022" xfId="23" applyNumberFormat="1" applyFont="1" applyFill="1" applyBorder="1" applyAlignment="1">
      <alignment horizontal="right" vertical="center"/>
    </xf>
    <xf numFmtId="1" fontId="3" fillId="3" borderId="1003" xfId="23" applyNumberFormat="1" applyFont="1" applyFill="1" applyBorder="1" applyAlignment="1">
      <alignment horizontal="right" vertical="center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0" borderId="786" xfId="23" applyNumberFormat="1" applyFont="1" applyFill="1" applyBorder="1" applyAlignment="1">
      <alignment horizontal="right" vertical="center"/>
    </xf>
    <xf numFmtId="1" fontId="3" fillId="0" borderId="784" xfId="23" applyNumberFormat="1" applyFont="1" applyFill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horizontal="right" vertical="center" wrapText="1"/>
    </xf>
    <xf numFmtId="1" fontId="3" fillId="3" borderId="607" xfId="23" applyNumberFormat="1" applyFont="1" applyFill="1" applyBorder="1" applyAlignment="1">
      <alignment horizontal="right" vertical="center"/>
    </xf>
    <xf numFmtId="1" fontId="3" fillId="3" borderId="348" xfId="23" applyNumberFormat="1" applyFont="1" applyFill="1" applyBorder="1" applyAlignment="1">
      <alignment horizontal="right" vertical="center"/>
    </xf>
    <xf numFmtId="1" fontId="3" fillId="3" borderId="611" xfId="23" applyNumberFormat="1" applyFont="1" applyFill="1" applyBorder="1" applyAlignment="1">
      <alignment horizontal="right" vertical="center"/>
    </xf>
    <xf numFmtId="1" fontId="3" fillId="8" borderId="607" xfId="0" applyNumberFormat="1" applyFont="1" applyFill="1" applyBorder="1" applyAlignment="1" applyProtection="1">
      <alignment vertical="center"/>
      <protection locked="0"/>
    </xf>
    <xf numFmtId="1" fontId="3" fillId="8" borderId="611" xfId="0" applyNumberFormat="1" applyFont="1" applyFill="1" applyBorder="1" applyAlignment="1" applyProtection="1">
      <alignment vertical="center"/>
      <protection locked="0"/>
    </xf>
    <xf numFmtId="1" fontId="3" fillId="8" borderId="610" xfId="0" applyNumberFormat="1" applyFont="1" applyFill="1" applyBorder="1" applyAlignment="1" applyProtection="1">
      <alignment vertical="center"/>
      <protection locked="0"/>
    </xf>
    <xf numFmtId="1" fontId="3" fillId="8" borderId="763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1103" xfId="23" applyNumberFormat="1" applyFont="1" applyFill="1" applyBorder="1" applyAlignment="1">
      <alignment horizontal="right" vertical="center"/>
    </xf>
    <xf numFmtId="1" fontId="3" fillId="3" borderId="1104" xfId="23" applyNumberFormat="1" applyFont="1" applyFill="1" applyBorder="1" applyAlignment="1">
      <alignment horizontal="right" vertical="center"/>
    </xf>
    <xf numFmtId="1" fontId="3" fillId="3" borderId="1105" xfId="23" applyNumberFormat="1" applyFont="1" applyFill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763" xfId="0" applyNumberFormat="1" applyFont="1" applyFill="1" applyBorder="1" applyAlignment="1" applyProtection="1">
      <alignment vertical="center"/>
      <protection locked="0"/>
    </xf>
    <xf numFmtId="1" fontId="3" fillId="6" borderId="1022" xfId="23" applyNumberFormat="1" applyFont="1" applyFill="1" applyBorder="1" applyAlignment="1">
      <alignment horizontal="right" vertical="center"/>
    </xf>
    <xf numFmtId="1" fontId="3" fillId="6" borderId="1003" xfId="23" applyNumberFormat="1" applyFont="1" applyFill="1" applyBorder="1" applyAlignment="1">
      <alignment horizontal="right" vertical="center"/>
    </xf>
    <xf numFmtId="1" fontId="3" fillId="6" borderId="786" xfId="0" applyNumberFormat="1" applyFont="1" applyFill="1" applyBorder="1" applyAlignment="1">
      <alignment vertical="center"/>
    </xf>
    <xf numFmtId="1" fontId="3" fillId="6" borderId="784" xfId="0" applyNumberFormat="1" applyFont="1" applyFill="1" applyBorder="1" applyAlignment="1">
      <alignment vertical="center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6" borderId="1021" xfId="0" applyFont="1" applyFill="1" applyBorder="1" applyAlignment="1">
      <alignment vertical="center"/>
    </xf>
    <xf numFmtId="1" fontId="3" fillId="0" borderId="785" xfId="0" applyNumberFormat="1" applyFont="1" applyBorder="1" applyAlignment="1">
      <alignment vertical="center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right" vertical="center"/>
    </xf>
    <xf numFmtId="0" fontId="3" fillId="8" borderId="1113" xfId="0" applyFont="1" applyFill="1" applyBorder="1" applyAlignment="1" applyProtection="1">
      <alignment horizontal="justify" vertical="center"/>
      <protection locked="0"/>
    </xf>
    <xf numFmtId="0" fontId="3" fillId="8" borderId="1114" xfId="0" applyFont="1" applyFill="1" applyBorder="1" applyAlignment="1" applyProtection="1">
      <alignment horizontal="justify" vertical="center"/>
      <protection locked="0"/>
    </xf>
    <xf numFmtId="0" fontId="3" fillId="0" borderId="785" xfId="0" applyFont="1" applyBorder="1" applyAlignment="1">
      <alignment horizontal="right" vertical="center"/>
    </xf>
    <xf numFmtId="0" fontId="3" fillId="8" borderId="786" xfId="0" applyFont="1" applyFill="1" applyBorder="1" applyAlignment="1" applyProtection="1">
      <alignment horizontal="justify" vertical="center"/>
      <protection locked="0"/>
    </xf>
    <xf numFmtId="0" fontId="3" fillId="8" borderId="784" xfId="0" applyFont="1" applyFill="1" applyBorder="1" applyAlignment="1" applyProtection="1">
      <alignment horizontal="justify" vertical="center"/>
      <protection locked="0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5" borderId="1115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611" xfId="0" applyFont="1" applyFill="1" applyBorder="1" applyAlignment="1">
      <alignment vertical="center"/>
    </xf>
    <xf numFmtId="1" fontId="3" fillId="5" borderId="1108" xfId="0" applyNumberFormat="1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left" vertical="center"/>
    </xf>
    <xf numFmtId="0" fontId="3" fillId="6" borderId="1113" xfId="0" applyFont="1" applyFill="1" applyBorder="1" applyAlignment="1">
      <alignment vertical="center"/>
    </xf>
    <xf numFmtId="0" fontId="3" fillId="6" borderId="1114" xfId="0" applyFont="1" applyFill="1" applyBorder="1" applyAlignment="1">
      <alignment vertical="center"/>
    </xf>
    <xf numFmtId="0" fontId="3" fillId="6" borderId="1006" xfId="0" applyFont="1" applyFill="1" applyBorder="1" applyAlignment="1">
      <alignment vertical="center"/>
    </xf>
    <xf numFmtId="0" fontId="3" fillId="6" borderId="348" xfId="0" applyFont="1" applyFill="1" applyBorder="1" applyAlignment="1">
      <alignment vertical="center"/>
    </xf>
    <xf numFmtId="0" fontId="3" fillId="6" borderId="607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05" xfId="0" applyFont="1" applyFill="1" applyBorder="1" applyAlignment="1">
      <alignment vertical="center"/>
    </xf>
    <xf numFmtId="0" fontId="3" fillId="6" borderId="1003" xfId="0" applyFont="1" applyFill="1" applyBorder="1" applyAlignment="1">
      <alignment vertical="center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1116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>
      <alignment horizontal="right" vertical="center" wrapText="1"/>
    </xf>
    <xf numFmtId="1" fontId="3" fillId="5" borderId="997" xfId="0" applyNumberFormat="1" applyFont="1" applyFill="1" applyBorder="1" applyAlignment="1">
      <alignment horizontal="right" vertical="center" wrapText="1"/>
    </xf>
    <xf numFmtId="1" fontId="3" fillId="5" borderId="785" xfId="0" applyNumberFormat="1" applyFont="1" applyFill="1" applyBorder="1" applyAlignment="1">
      <alignment horizontal="right" vertical="center" wrapText="1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0" fontId="3" fillId="0" borderId="1118" xfId="0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right" vertical="center" wrapText="1"/>
    </xf>
    <xf numFmtId="1" fontId="3" fillId="4" borderId="609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5" borderId="1100" xfId="0" applyNumberFormat="1" applyFont="1" applyFill="1" applyBorder="1" applyAlignment="1">
      <alignment vertical="center" wrapText="1"/>
    </xf>
    <xf numFmtId="1" fontId="3" fillId="5" borderId="1111" xfId="0" applyNumberFormat="1" applyFont="1" applyFill="1" applyBorder="1" applyAlignment="1">
      <alignment vertical="center"/>
    </xf>
    <xf numFmtId="1" fontId="25" fillId="4" borderId="1109" xfId="0" applyNumberFormat="1" applyFont="1" applyFill="1" applyBorder="1" applyAlignment="1" applyProtection="1">
      <alignment vertical="center"/>
      <protection locked="0"/>
    </xf>
    <xf numFmtId="1" fontId="25" fillId="4" borderId="1110" xfId="0" applyNumberFormat="1" applyFont="1" applyFill="1" applyBorder="1" applyAlignment="1" applyProtection="1">
      <alignment vertical="center"/>
      <protection locked="0"/>
    </xf>
    <xf numFmtId="1" fontId="25" fillId="4" borderId="1118" xfId="0" applyNumberFormat="1" applyFont="1" applyFill="1" applyBorder="1" applyAlignment="1" applyProtection="1">
      <alignment vertical="center"/>
      <protection locked="0"/>
    </xf>
    <xf numFmtId="1" fontId="25" fillId="4" borderId="1115" xfId="0" applyNumberFormat="1" applyFont="1" applyFill="1" applyBorder="1" applyAlignment="1" applyProtection="1">
      <alignment vertical="center"/>
      <protection locked="0"/>
    </xf>
    <xf numFmtId="1" fontId="3" fillId="0" borderId="1111" xfId="0" applyNumberFormat="1" applyFont="1" applyBorder="1" applyAlignment="1">
      <alignment vertical="center" wrapText="1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0" fontId="3" fillId="0" borderId="1112" xfId="0" applyFont="1" applyBorder="1" applyAlignment="1">
      <alignment vertical="center" wrapText="1"/>
    </xf>
    <xf numFmtId="0" fontId="3" fillId="0" borderId="1112" xfId="0" applyFont="1" applyBorder="1"/>
    <xf numFmtId="0" fontId="3" fillId="0" borderId="997" xfId="0" applyFont="1" applyBorder="1" applyAlignment="1">
      <alignment wrapText="1"/>
    </xf>
    <xf numFmtId="0" fontId="3" fillId="0" borderId="1111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wrapText="1"/>
    </xf>
    <xf numFmtId="0" fontId="3" fillId="0" borderId="1125" xfId="0" applyFont="1" applyBorder="1" applyAlignment="1">
      <alignment wrapText="1"/>
    </xf>
    <xf numFmtId="0" fontId="3" fillId="0" borderId="1126" xfId="0" applyFont="1" applyBorder="1" applyAlignment="1">
      <alignment wrapText="1"/>
    </xf>
    <xf numFmtId="0" fontId="3" fillId="0" borderId="1109" xfId="0" applyFont="1" applyBorder="1" applyAlignment="1">
      <alignment horizontal="center" vertical="center"/>
    </xf>
    <xf numFmtId="0" fontId="3" fillId="53" borderId="1112" xfId="0" applyFont="1" applyFill="1" applyBorder="1"/>
    <xf numFmtId="0" fontId="3" fillId="18" borderId="1113" xfId="0" applyFont="1" applyFill="1" applyBorder="1" applyProtection="1">
      <protection locked="0"/>
    </xf>
    <xf numFmtId="0" fontId="3" fillId="18" borderId="1114" xfId="0" applyFont="1" applyFill="1" applyBorder="1" applyProtection="1">
      <protection locked="0"/>
    </xf>
    <xf numFmtId="0" fontId="3" fillId="53" borderId="785" xfId="0" applyFont="1" applyFill="1" applyBorder="1"/>
    <xf numFmtId="0" fontId="3" fillId="18" borderId="786" xfId="0" applyFont="1" applyFill="1" applyBorder="1" applyProtection="1">
      <protection locked="0"/>
    </xf>
    <xf numFmtId="0" fontId="3" fillId="18" borderId="784" xfId="0" applyFont="1" applyFill="1" applyBorder="1" applyProtection="1">
      <protection locked="0"/>
    </xf>
    <xf numFmtId="0" fontId="3" fillId="0" borderId="785" xfId="0" applyFont="1" applyBorder="1"/>
    <xf numFmtId="0" fontId="3" fillId="17" borderId="786" xfId="0" applyFont="1" applyFill="1" applyBorder="1"/>
    <xf numFmtId="0" fontId="3" fillId="17" borderId="784" xfId="0" applyFont="1" applyFill="1" applyBorder="1"/>
    <xf numFmtId="0" fontId="3" fillId="53" borderId="1111" xfId="0" applyFont="1" applyFill="1" applyBorder="1" applyAlignment="1">
      <alignment horizontal="center"/>
    </xf>
    <xf numFmtId="0" fontId="3" fillId="53" borderId="1111" xfId="0" applyFont="1" applyFill="1" applyBorder="1" applyAlignment="1">
      <alignment horizontal="center" vertical="center"/>
    </xf>
    <xf numFmtId="0" fontId="3" fillId="53" borderId="1109" xfId="0" applyFont="1" applyFill="1" applyBorder="1" applyAlignment="1">
      <alignment horizontal="center" vertical="center" wrapText="1"/>
    </xf>
    <xf numFmtId="0" fontId="3" fillId="53" borderId="1101" xfId="0" applyFont="1" applyFill="1" applyBorder="1" applyAlignment="1">
      <alignment horizontal="center" vertical="center" wrapText="1"/>
    </xf>
    <xf numFmtId="0" fontId="3" fillId="18" borderId="1112" xfId="0" applyFont="1" applyFill="1" applyBorder="1" applyProtection="1">
      <protection locked="0"/>
    </xf>
    <xf numFmtId="0" fontId="3" fillId="18" borderId="785" xfId="0" applyFont="1" applyFill="1" applyBorder="1" applyProtection="1">
      <protection locked="0"/>
    </xf>
    <xf numFmtId="0" fontId="3" fillId="18" borderId="1022" xfId="0" applyFont="1" applyFill="1" applyBorder="1" applyProtection="1">
      <protection locked="0"/>
    </xf>
    <xf numFmtId="0" fontId="3" fillId="54" borderId="1113" xfId="0" applyFont="1" applyFill="1" applyBorder="1"/>
    <xf numFmtId="0" fontId="3" fillId="54" borderId="1114" xfId="0" applyFont="1" applyFill="1" applyBorder="1"/>
    <xf numFmtId="0" fontId="3" fillId="54" borderId="786" xfId="0" applyFont="1" applyFill="1" applyBorder="1"/>
    <xf numFmtId="0" fontId="3" fillId="54" borderId="784" xfId="0" applyFont="1" applyFill="1" applyBorder="1"/>
    <xf numFmtId="0" fontId="3" fillId="53" borderId="1111" xfId="0" applyFont="1" applyFill="1" applyBorder="1" applyAlignment="1">
      <alignment horizontal="center" vertical="center" wrapText="1"/>
    </xf>
    <xf numFmtId="0" fontId="3" fillId="54" borderId="1129" xfId="0" applyFont="1" applyFill="1" applyBorder="1"/>
    <xf numFmtId="0" fontId="3" fillId="5" borderId="1109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101" xfId="0" applyFont="1" applyFill="1" applyBorder="1" applyAlignment="1">
      <alignment horizontal="center" wrapText="1"/>
    </xf>
    <xf numFmtId="0" fontId="3" fillId="5" borderId="787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3" fillId="20" borderId="1112" xfId="0" applyFont="1" applyFill="1" applyBorder="1" applyAlignment="1">
      <alignment wrapText="1"/>
    </xf>
    <xf numFmtId="1" fontId="3" fillId="5" borderId="1113" xfId="0" applyNumberFormat="1" applyFont="1" applyFill="1" applyBorder="1" applyAlignment="1">
      <alignment horizontal="right" wrapText="1"/>
    </xf>
    <xf numFmtId="1" fontId="3" fillId="5" borderId="1132" xfId="0" applyNumberFormat="1" applyFont="1" applyFill="1" applyBorder="1" applyAlignment="1">
      <alignment horizontal="right" wrapText="1"/>
    </xf>
    <xf numFmtId="1" fontId="3" fillId="5" borderId="1114" xfId="0" applyNumberFormat="1" applyFont="1" applyFill="1" applyBorder="1" applyAlignment="1">
      <alignment horizontal="right"/>
    </xf>
    <xf numFmtId="0" fontId="3" fillId="44" borderId="480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1114" xfId="0" applyFont="1" applyFill="1" applyBorder="1" applyProtection="1">
      <protection locked="0"/>
    </xf>
    <xf numFmtId="0" fontId="3" fillId="20" borderId="609" xfId="0" applyFont="1" applyFill="1" applyBorder="1" applyAlignment="1">
      <alignment wrapText="1"/>
    </xf>
    <xf numFmtId="0" fontId="3" fillId="20" borderId="785" xfId="0" applyFont="1" applyFill="1" applyBorder="1" applyAlignment="1">
      <alignment wrapText="1"/>
    </xf>
    <xf numFmtId="1" fontId="3" fillId="5" borderId="999" xfId="0" applyNumberFormat="1" applyFont="1" applyFill="1" applyBorder="1" applyAlignment="1">
      <alignment horizontal="right" wrapText="1"/>
    </xf>
    <xf numFmtId="1" fontId="3" fillId="5" borderId="1006" xfId="0" applyNumberFormat="1" applyFont="1" applyFill="1" applyBorder="1" applyAlignment="1">
      <alignment horizontal="right"/>
    </xf>
    <xf numFmtId="1" fontId="3" fillId="0" borderId="1109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09" xfId="0" applyNumberFormat="1" applyFont="1" applyBorder="1"/>
    <xf numFmtId="1" fontId="3" fillId="0" borderId="1115" xfId="0" applyNumberFormat="1" applyFont="1" applyBorder="1"/>
    <xf numFmtId="1" fontId="3" fillId="5" borderId="1109" xfId="0" applyNumberFormat="1" applyFont="1" applyFill="1" applyBorder="1"/>
    <xf numFmtId="1" fontId="3" fillId="5" borderId="1115" xfId="0" applyNumberFormat="1" applyFont="1" applyFill="1" applyBorder="1"/>
    <xf numFmtId="1" fontId="3" fillId="5" borderId="1108" xfId="0" applyNumberFormat="1" applyFont="1" applyFill="1" applyBorder="1"/>
    <xf numFmtId="1" fontId="3" fillId="5" borderId="1131" xfId="0" applyNumberFormat="1" applyFont="1" applyFill="1" applyBorder="1"/>
    <xf numFmtId="1" fontId="3" fillId="5" borderId="1111" xfId="0" applyNumberFormat="1" applyFont="1" applyFill="1" applyBorder="1"/>
    <xf numFmtId="1" fontId="3" fillId="0" borderId="1111" xfId="0" applyNumberFormat="1" applyFont="1" applyBorder="1" applyAlignment="1">
      <alignment horizontal="center" vertical="center"/>
    </xf>
    <xf numFmtId="0" fontId="3" fillId="0" borderId="1112" xfId="0" applyFont="1" applyBorder="1" applyAlignment="1">
      <alignment horizontal="left" vertical="center" wrapText="1"/>
    </xf>
    <xf numFmtId="1" fontId="3" fillId="20" borderId="1112" xfId="0" applyNumberFormat="1" applyFont="1" applyFill="1" applyBorder="1" applyAlignment="1">
      <alignment horizontal="right" wrapText="1"/>
    </xf>
    <xf numFmtId="1" fontId="3" fillId="6" borderId="1113" xfId="0" applyNumberFormat="1" applyFont="1" applyFill="1" applyBorder="1" applyAlignment="1">
      <alignment horizontal="right" wrapText="1"/>
    </xf>
    <xf numFmtId="1" fontId="3" fillId="4" borderId="1114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20" borderId="609" xfId="0" applyNumberFormat="1" applyFont="1" applyFill="1" applyBorder="1" applyAlignment="1">
      <alignment horizontal="right" wrapText="1"/>
    </xf>
    <xf numFmtId="1" fontId="3" fillId="20" borderId="785" xfId="0" applyNumberFormat="1" applyFont="1" applyFill="1" applyBorder="1" applyAlignment="1">
      <alignment horizontal="right" wrapText="1"/>
    </xf>
    <xf numFmtId="1" fontId="3" fillId="0" borderId="1111" xfId="0" applyNumberFormat="1" applyFont="1" applyBorder="1"/>
    <xf numFmtId="1" fontId="3" fillId="0" borderId="1110" xfId="0" applyNumberFormat="1" applyFont="1" applyBorder="1"/>
    <xf numFmtId="1" fontId="3" fillId="0" borderId="1109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vertical="center" wrapText="1"/>
    </xf>
    <xf numFmtId="0" fontId="3" fillId="20" borderId="1114" xfId="0" applyFont="1" applyFill="1" applyBorder="1" applyAlignment="1">
      <alignment wrapText="1"/>
    </xf>
    <xf numFmtId="1" fontId="3" fillId="0" borderId="1113" xfId="0" applyNumberFormat="1" applyFont="1" applyBorder="1" applyAlignment="1">
      <alignment horizontal="right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0" fontId="3" fillId="20" borderId="611" xfId="0" applyFont="1" applyFill="1" applyBorder="1" applyAlignment="1">
      <alignment wrapText="1"/>
    </xf>
    <xf numFmtId="0" fontId="3" fillId="20" borderId="784" xfId="0" applyFont="1" applyFill="1" applyBorder="1" applyAlignment="1">
      <alignment wrapText="1"/>
    </xf>
    <xf numFmtId="1" fontId="3" fillId="0" borderId="1101" xfId="0" applyNumberFormat="1" applyFont="1" applyBorder="1" applyAlignment="1">
      <alignment vertical="center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0" borderId="1109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 wrapText="1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31" xfId="0" applyNumberFormat="1" applyFont="1" applyBorder="1" applyAlignment="1">
      <alignment horizontal="right" vertical="center" wrapText="1"/>
    </xf>
    <xf numFmtId="1" fontId="3" fillId="6" borderId="1108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01" xfId="0" applyNumberFormat="1" applyFont="1" applyFill="1" applyBorder="1" applyAlignment="1">
      <alignment horizontal="right" wrapText="1"/>
    </xf>
    <xf numFmtId="1" fontId="3" fillId="6" borderId="1117" xfId="0" applyNumberFormat="1" applyFont="1" applyFill="1" applyBorder="1" applyAlignment="1">
      <alignment horizontal="right" wrapText="1"/>
    </xf>
    <xf numFmtId="1" fontId="3" fillId="5" borderId="1134" xfId="0" applyNumberFormat="1" applyFont="1" applyFill="1" applyBorder="1" applyAlignment="1">
      <alignment horizontal="right" vertical="center" wrapText="1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0" borderId="1117" xfId="0" applyNumberFormat="1" applyFont="1" applyBorder="1" applyAlignment="1">
      <alignment horizontal="right" vertical="center" wrapText="1"/>
    </xf>
    <xf numFmtId="1" fontId="3" fillId="5" borderId="1101" xfId="0" applyNumberFormat="1" applyFont="1" applyFill="1" applyBorder="1" applyAlignment="1">
      <alignment horizontal="right" vertic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left"/>
    </xf>
    <xf numFmtId="1" fontId="3" fillId="0" borderId="1132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horizontal="right" vertical="center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/>
    <xf numFmtId="1" fontId="3" fillId="0" borderId="1113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1" fontId="3" fillId="0" borderId="1114" xfId="0" applyNumberFormat="1" applyFont="1" applyBorder="1" applyAlignment="1">
      <alignment horizontal="right"/>
    </xf>
    <xf numFmtId="1" fontId="3" fillId="4" borderId="1132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1112" xfId="0" applyNumberFormat="1" applyFont="1" applyBorder="1"/>
    <xf numFmtId="1" fontId="3" fillId="5" borderId="1113" xfId="0" applyNumberFormat="1" applyFont="1" applyFill="1" applyBorder="1" applyAlignment="1">
      <alignment horizontal="right"/>
    </xf>
    <xf numFmtId="1" fontId="3" fillId="5" borderId="1132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vertical="center" wrapText="1"/>
    </xf>
    <xf numFmtId="1" fontId="3" fillId="3" borderId="1133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 wrapText="1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3" borderId="1009" xfId="0" applyNumberFormat="1" applyFont="1" applyFill="1" applyBorder="1" applyAlignment="1">
      <alignment horizontal="left" vertical="center" wrapText="1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3" borderId="1137" xfId="0" applyNumberFormat="1" applyFont="1" applyFill="1" applyBorder="1" applyAlignment="1">
      <alignment horizontal="left" vertical="center" wrapText="1"/>
    </xf>
    <xf numFmtId="1" fontId="3" fillId="3" borderId="1109" xfId="0" applyNumberFormat="1" applyFont="1" applyFill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3" borderId="1112" xfId="0" applyNumberFormat="1" applyFont="1" applyFill="1" applyBorder="1" applyAlignment="1">
      <alignment vertical="center" wrapText="1"/>
    </xf>
    <xf numFmtId="1" fontId="3" fillId="3" borderId="1113" xfId="0" applyNumberFormat="1" applyFont="1" applyFill="1" applyBorder="1" applyAlignment="1">
      <alignment horizontal="right" vertical="center" wrapText="1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horizontal="right" vertical="center" wrapText="1"/>
    </xf>
    <xf numFmtId="1" fontId="3" fillId="3" borderId="609" xfId="0" applyNumberFormat="1" applyFont="1" applyFill="1" applyBorder="1" applyAlignment="1">
      <alignment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/>
    </xf>
    <xf numFmtId="0" fontId="3" fillId="0" borderId="1112" xfId="0" applyFont="1" applyBorder="1" applyAlignment="1">
      <alignment horizontal="left" wrapText="1"/>
    </xf>
    <xf numFmtId="0" fontId="3" fillId="44" borderId="1017" xfId="0" applyFont="1" applyFill="1" applyBorder="1" applyAlignment="1" applyProtection="1">
      <alignment horizontal="right"/>
      <protection locked="0"/>
    </xf>
    <xf numFmtId="0" fontId="3" fillId="44" borderId="1021" xfId="0" applyFont="1" applyFill="1" applyBorder="1" applyAlignment="1" applyProtection="1">
      <alignment horizontal="right"/>
      <protection locked="0"/>
    </xf>
    <xf numFmtId="0" fontId="3" fillId="44" borderId="348" xfId="0" applyFont="1" applyFill="1" applyBorder="1" applyAlignment="1" applyProtection="1">
      <alignment horizontal="right"/>
      <protection locked="0"/>
    </xf>
    <xf numFmtId="0" fontId="3" fillId="44" borderId="611" xfId="0" applyFont="1" applyFill="1" applyBorder="1" applyAlignment="1" applyProtection="1">
      <alignment horizontal="right"/>
      <protection locked="0"/>
    </xf>
    <xf numFmtId="0" fontId="3" fillId="0" borderId="997" xfId="0" applyFont="1" applyBorder="1" applyAlignment="1">
      <alignment horizontal="right"/>
    </xf>
    <xf numFmtId="0" fontId="3" fillId="44" borderId="1006" xfId="0" applyFont="1" applyFill="1" applyBorder="1" applyAlignment="1" applyProtection="1">
      <alignment horizontal="right"/>
      <protection locked="0"/>
    </xf>
    <xf numFmtId="0" fontId="3" fillId="0" borderId="1001" xfId="0" applyFont="1" applyBorder="1" applyAlignment="1">
      <alignment horizontal="left" wrapText="1"/>
    </xf>
    <xf numFmtId="0" fontId="3" fillId="0" borderId="1001" xfId="0" applyFont="1" applyBorder="1" applyAlignment="1">
      <alignment horizontal="right"/>
    </xf>
    <xf numFmtId="0" fontId="3" fillId="44" borderId="786" xfId="0" applyFont="1" applyFill="1" applyBorder="1" applyAlignment="1" applyProtection="1">
      <alignment horizontal="right"/>
      <protection locked="0"/>
    </xf>
    <xf numFmtId="0" fontId="3" fillId="44" borderId="1003" xfId="0" applyFont="1" applyFill="1" applyBorder="1" applyAlignment="1" applyProtection="1">
      <alignment horizontal="right"/>
      <protection locked="0"/>
    </xf>
    <xf numFmtId="0" fontId="3" fillId="44" borderId="784" xfId="0" applyFont="1" applyFill="1" applyBorder="1" applyAlignment="1" applyProtection="1">
      <alignment horizontal="right"/>
      <protection locked="0"/>
    </xf>
    <xf numFmtId="1" fontId="3" fillId="3" borderId="1141" xfId="0" applyNumberFormat="1" applyFont="1" applyFill="1" applyBorder="1" applyAlignment="1">
      <alignment vertical="center" wrapText="1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3" borderId="1001" xfId="0" applyNumberFormat="1" applyFont="1" applyFill="1" applyBorder="1" applyAlignment="1">
      <alignment vertical="center" wrapText="1"/>
    </xf>
    <xf numFmtId="0" fontId="3" fillId="0" borderId="1112" xfId="0" applyFont="1" applyBorder="1" applyAlignment="1">
      <alignment wrapText="1"/>
    </xf>
    <xf numFmtId="0" fontId="3" fillId="44" borderId="1112" xfId="0" applyFont="1" applyFill="1" applyBorder="1" applyAlignment="1" applyProtection="1">
      <alignment wrapText="1"/>
      <protection locked="0"/>
    </xf>
    <xf numFmtId="0" fontId="3" fillId="44" borderId="1113" xfId="0" applyFont="1" applyFill="1" applyBorder="1" applyProtection="1">
      <protection locked="0"/>
    </xf>
    <xf numFmtId="0" fontId="3" fillId="44" borderId="609" xfId="0" applyFont="1" applyFill="1" applyBorder="1" applyAlignment="1" applyProtection="1">
      <alignment wrapText="1"/>
      <protection locked="0"/>
    </xf>
    <xf numFmtId="0" fontId="3" fillId="44" borderId="1006" xfId="0" applyFont="1" applyFill="1" applyBorder="1" applyProtection="1">
      <protection locked="0"/>
    </xf>
    <xf numFmtId="0" fontId="3" fillId="0" borderId="1006" xfId="0" applyFont="1" applyBorder="1" applyAlignment="1">
      <alignment vertical="center" wrapText="1"/>
    </xf>
    <xf numFmtId="0" fontId="3" fillId="44" borderId="785" xfId="0" applyFont="1" applyFill="1" applyBorder="1" applyAlignment="1" applyProtection="1">
      <alignment wrapText="1"/>
      <protection locked="0"/>
    </xf>
    <xf numFmtId="0" fontId="3" fillId="44" borderId="1143" xfId="0" applyFont="1" applyFill="1" applyBorder="1" applyProtection="1">
      <protection locked="0"/>
    </xf>
    <xf numFmtId="0" fontId="3" fillId="44" borderId="1136" xfId="0" applyFont="1" applyFill="1" applyBorder="1" applyProtection="1">
      <protection locked="0"/>
    </xf>
    <xf numFmtId="0" fontId="3" fillId="0" borderId="1144" xfId="0" applyFont="1" applyBorder="1" applyAlignment="1">
      <alignment wrapText="1"/>
    </xf>
    <xf numFmtId="0" fontId="3" fillId="44" borderId="1011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1021" xfId="0" applyFont="1" applyFill="1" applyBorder="1" applyProtection="1">
      <protection locked="0"/>
    </xf>
    <xf numFmtId="0" fontId="3" fillId="0" borderId="1039" xfId="0" applyFont="1" applyBorder="1" applyAlignment="1">
      <alignment wrapText="1"/>
    </xf>
    <xf numFmtId="0" fontId="3" fillId="44" borderId="1020" xfId="0" applyFont="1" applyFill="1" applyBorder="1" applyProtection="1">
      <protection locked="0"/>
    </xf>
    <xf numFmtId="0" fontId="3" fillId="0" borderId="1145" xfId="0" applyFont="1" applyBorder="1" applyAlignment="1">
      <alignment wrapText="1"/>
    </xf>
    <xf numFmtId="0" fontId="3" fillId="44" borderId="1003" xfId="0" applyFont="1" applyFill="1" applyBorder="1" applyProtection="1">
      <protection locked="0"/>
    </xf>
    <xf numFmtId="1" fontId="3" fillId="0" borderId="1130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0" fontId="15" fillId="0" borderId="1111" xfId="0" applyFont="1" applyBorder="1" applyAlignment="1" applyProtection="1">
      <alignment horizontal="center" vertical="center"/>
      <protection hidden="1"/>
    </xf>
    <xf numFmtId="0" fontId="15" fillId="0" borderId="1111" xfId="0" applyFont="1" applyBorder="1" applyAlignment="1" applyProtection="1">
      <alignment horizontal="center" vertical="center" wrapText="1"/>
      <protection hidden="1"/>
    </xf>
    <xf numFmtId="0" fontId="29" fillId="0" borderId="1111" xfId="0" applyFont="1" applyBorder="1" applyProtection="1">
      <protection hidden="1"/>
    </xf>
    <xf numFmtId="0" fontId="29" fillId="0" borderId="1111" xfId="0" applyFont="1" applyBorder="1" applyAlignment="1" applyProtection="1">
      <alignment horizontal="center"/>
      <protection hidden="1"/>
    </xf>
    <xf numFmtId="1" fontId="29" fillId="0" borderId="1111" xfId="0" applyNumberFormat="1" applyFont="1" applyBorder="1" applyAlignment="1" applyProtection="1">
      <alignment horizontal="center"/>
      <protection hidden="1"/>
    </xf>
    <xf numFmtId="0" fontId="32" fillId="0" borderId="1111" xfId="0" applyFont="1" applyBorder="1" applyAlignment="1" applyProtection="1">
      <alignment horizontal="center"/>
      <protection hidden="1"/>
    </xf>
    <xf numFmtId="3" fontId="29" fillId="0" borderId="1111" xfId="0" applyNumberFormat="1" applyFont="1" applyBorder="1" applyAlignment="1" applyProtection="1">
      <alignment horizontal="center"/>
      <protection hidden="1"/>
    </xf>
    <xf numFmtId="1" fontId="29" fillId="5" borderId="1111" xfId="0" applyNumberFormat="1" applyFont="1" applyFill="1" applyBorder="1" applyAlignment="1" applyProtection="1">
      <alignment horizontal="center"/>
      <protection hidden="1"/>
    </xf>
    <xf numFmtId="3" fontId="29" fillId="5" borderId="1111" xfId="0" applyNumberFormat="1" applyFont="1" applyFill="1" applyBorder="1" applyAlignment="1" applyProtection="1">
      <alignment horizontal="center"/>
      <protection hidden="1"/>
    </xf>
    <xf numFmtId="0" fontId="15" fillId="0" borderId="785" xfId="0" applyFont="1" applyBorder="1" applyAlignment="1" applyProtection="1">
      <alignment horizontal="left" vertical="center"/>
      <protection hidden="1"/>
    </xf>
    <xf numFmtId="0" fontId="15" fillId="0" borderId="785" xfId="0" applyFont="1" applyBorder="1" applyAlignment="1" applyProtection="1">
      <alignment horizontal="center" vertical="center"/>
      <protection hidden="1"/>
    </xf>
    <xf numFmtId="0" fontId="28" fillId="38" borderId="784" xfId="0" applyFont="1" applyFill="1" applyBorder="1" applyAlignment="1">
      <alignment horizontal="center" vertical="center" wrapText="1"/>
    </xf>
    <xf numFmtId="0" fontId="28" fillId="38" borderId="1111" xfId="0" applyFont="1" applyFill="1" applyBorder="1" applyAlignment="1">
      <alignment horizontal="center" vertical="center" wrapText="1"/>
    </xf>
    <xf numFmtId="0" fontId="34" fillId="40" borderId="455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53" xfId="0" applyFont="1" applyBorder="1" applyAlignment="1">
      <alignment horizontal="center" vertical="center" wrapText="1"/>
    </xf>
    <xf numFmtId="0" fontId="17" fillId="39" borderId="447" xfId="0" applyFont="1" applyFill="1" applyBorder="1" applyAlignment="1">
      <alignment horizontal="center" vertical="center" wrapText="1"/>
    </xf>
    <xf numFmtId="0" fontId="17" fillId="0" borderId="448" xfId="0" applyFont="1" applyBorder="1" applyAlignment="1">
      <alignment horizontal="center" vertical="center" wrapText="1"/>
    </xf>
    <xf numFmtId="0" fontId="14" fillId="39" borderId="447" xfId="0" applyFont="1" applyFill="1" applyBorder="1" applyAlignment="1">
      <alignment horizontal="center" vertical="center" wrapText="1"/>
    </xf>
    <xf numFmtId="0" fontId="14" fillId="39" borderId="436" xfId="0" applyFont="1" applyFill="1" applyBorder="1" applyAlignment="1">
      <alignment horizontal="center" vertical="center" wrapText="1"/>
    </xf>
    <xf numFmtId="0" fontId="14" fillId="39" borderId="448" xfId="0" applyFont="1" applyFill="1" applyBorder="1" applyAlignment="1">
      <alignment horizontal="center" vertical="center" wrapText="1"/>
    </xf>
    <xf numFmtId="0" fontId="28" fillId="40" borderId="447" xfId="7" applyFont="1" applyFill="1" applyBorder="1" applyAlignment="1">
      <alignment horizontal="center" vertical="center"/>
    </xf>
    <xf numFmtId="0" fontId="28" fillId="40" borderId="448" xfId="7" applyFont="1" applyFill="1" applyBorder="1" applyAlignment="1">
      <alignment horizontal="center" vertical="center"/>
    </xf>
    <xf numFmtId="0" fontId="28" fillId="39" borderId="447" xfId="0" applyFont="1" applyFill="1" applyBorder="1" applyAlignment="1">
      <alignment horizontal="center" vertical="center"/>
    </xf>
    <xf numFmtId="0" fontId="28" fillId="39" borderId="448" xfId="0" applyFont="1" applyFill="1" applyBorder="1" applyAlignment="1">
      <alignment horizontal="center" vertical="center"/>
    </xf>
    <xf numFmtId="1" fontId="2" fillId="0" borderId="435" xfId="39" applyNumberFormat="1" applyFont="1" applyBorder="1" applyAlignment="1" applyProtection="1">
      <alignment horizontal="left" wrapText="1"/>
    </xf>
    <xf numFmtId="1" fontId="2" fillId="0" borderId="331" xfId="39" applyNumberFormat="1" applyFont="1" applyBorder="1" applyAlignment="1" applyProtection="1">
      <alignment horizontal="left" wrapText="1"/>
    </xf>
    <xf numFmtId="1" fontId="3" fillId="0" borderId="513" xfId="39" applyNumberFormat="1" applyFont="1" applyBorder="1" applyAlignment="1" applyProtection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55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  <protection hidden="1"/>
    </xf>
    <xf numFmtId="1" fontId="3" fillId="0" borderId="436" xfId="39" applyNumberFormat="1" applyFont="1" applyBorder="1" applyAlignment="1" applyProtection="1">
      <alignment horizontal="center" vertical="center" wrapText="1"/>
      <protection hidden="1"/>
    </xf>
    <xf numFmtId="1" fontId="3" fillId="0" borderId="526" xfId="39" applyNumberFormat="1" applyFont="1" applyBorder="1" applyAlignment="1" applyProtection="1">
      <alignment horizontal="center" vertical="center" wrapText="1"/>
      <protection hidden="1"/>
    </xf>
    <xf numFmtId="0" fontId="3" fillId="0" borderId="437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34" xfId="39" applyFont="1" applyBorder="1" applyAlignment="1" applyProtection="1">
      <alignment horizontal="center" vertical="center" wrapText="1"/>
    </xf>
    <xf numFmtId="0" fontId="3" fillId="0" borderId="318" xfId="39" applyFont="1" applyBorder="1" applyAlignment="1" applyProtection="1">
      <alignment horizontal="center" vertical="center" wrapText="1"/>
    </xf>
    <xf numFmtId="0" fontId="3" fillId="0" borderId="457" xfId="39" applyFont="1" applyBorder="1" applyAlignment="1" applyProtection="1">
      <alignment horizontal="center" vertical="center" wrapText="1"/>
    </xf>
    <xf numFmtId="1" fontId="3" fillId="0" borderId="434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528" xfId="39" applyNumberFormat="1" applyFont="1" applyBorder="1" applyAlignment="1" applyProtection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0" fontId="3" fillId="0" borderId="434" xfId="39" applyFont="1" applyBorder="1" applyAlignment="1" applyProtection="1">
      <alignment horizontal="center" wrapText="1"/>
    </xf>
    <xf numFmtId="0" fontId="3" fillId="0" borderId="318" xfId="39" applyFont="1" applyBorder="1" applyAlignment="1" applyProtection="1">
      <alignment horizontal="center" wrapText="1"/>
    </xf>
    <xf numFmtId="0" fontId="3" fillId="0" borderId="457" xfId="39" applyFont="1" applyBorder="1" applyAlignment="1" applyProtection="1">
      <alignment horizontal="center" wrapText="1"/>
    </xf>
    <xf numFmtId="1" fontId="2" fillId="3" borderId="436" xfId="0" applyNumberFormat="1" applyFont="1" applyFill="1" applyBorder="1" applyAlignment="1">
      <alignment horizontal="left"/>
    </xf>
    <xf numFmtId="1" fontId="2" fillId="0" borderId="436" xfId="0" applyNumberFormat="1" applyFont="1" applyBorder="1" applyAlignment="1">
      <alignment horizontal="left"/>
    </xf>
    <xf numFmtId="1" fontId="2" fillId="0" borderId="470" xfId="0" applyNumberFormat="1" applyFont="1" applyBorder="1" applyAlignment="1">
      <alignment horizontal="left"/>
    </xf>
    <xf numFmtId="1" fontId="2" fillId="0" borderId="497" xfId="0" applyNumberFormat="1" applyFont="1" applyBorder="1" applyAlignment="1">
      <alignment horizontal="left"/>
    </xf>
    <xf numFmtId="1" fontId="2" fillId="3" borderId="452" xfId="0" applyNumberFormat="1" applyFont="1" applyFill="1" applyBorder="1" applyAlignment="1">
      <alignment horizontal="left"/>
    </xf>
    <xf numFmtId="0" fontId="3" fillId="0" borderId="43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3" borderId="509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0" borderId="526" xfId="0" applyNumberFormat="1" applyFont="1" applyBorder="1" applyAlignment="1">
      <alignment horizontal="center" vertical="center" wrapText="1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2" fillId="3" borderId="331" xfId="0" applyNumberFormat="1" applyFont="1" applyFill="1" applyBorder="1" applyAlignment="1">
      <alignment horizontal="left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0" fontId="3" fillId="0" borderId="563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453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/>
    </xf>
    <xf numFmtId="0" fontId="3" fillId="0" borderId="540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0" fontId="3" fillId="0" borderId="454" xfId="0" applyFont="1" applyBorder="1" applyAlignment="1">
      <alignment horizontal="center" vertical="center"/>
    </xf>
    <xf numFmtId="0" fontId="3" fillId="0" borderId="504" xfId="0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60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 applyProtection="1">
      <alignment horizontal="center" vertical="center" wrapText="1"/>
      <protection locked="0"/>
    </xf>
    <xf numFmtId="1" fontId="3" fillId="0" borderId="540" xfId="15" applyNumberFormat="1" applyFont="1" applyBorder="1" applyAlignment="1" applyProtection="1">
      <alignment horizontal="center" vertical="center" wrapText="1"/>
      <protection locked="0"/>
    </xf>
    <xf numFmtId="1" fontId="3" fillId="0" borderId="331" xfId="15" applyNumberFormat="1" applyFont="1" applyBorder="1" applyAlignment="1" applyProtection="1">
      <alignment horizontal="center" vertical="center" wrapText="1"/>
      <protection locked="0"/>
    </xf>
    <xf numFmtId="1" fontId="3" fillId="0" borderId="504" xfId="15" applyNumberFormat="1" applyFont="1" applyBorder="1" applyAlignment="1" applyProtection="1">
      <alignment horizontal="center" vertical="center" wrapText="1"/>
      <protection locked="0"/>
    </xf>
    <xf numFmtId="1" fontId="3" fillId="0" borderId="538" xfId="15" applyNumberFormat="1" applyFont="1" applyBorder="1" applyAlignment="1" applyProtection="1">
      <alignment horizontal="center" vertical="center" wrapText="1"/>
      <protection locked="0"/>
    </xf>
    <xf numFmtId="1" fontId="3" fillId="0" borderId="454" xfId="15" applyNumberFormat="1" applyFont="1" applyBorder="1" applyAlignment="1" applyProtection="1">
      <alignment horizontal="center" vertical="center" wrapText="1"/>
      <protection locked="0"/>
    </xf>
    <xf numFmtId="0" fontId="3" fillId="0" borderId="538" xfId="0" applyFont="1" applyBorder="1" applyAlignment="1">
      <alignment horizontal="center" vertical="center" wrapText="1"/>
    </xf>
    <xf numFmtId="0" fontId="3" fillId="0" borderId="539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wrapText="1"/>
    </xf>
    <xf numFmtId="0" fontId="3" fillId="0" borderId="577" xfId="0" applyFont="1" applyBorder="1" applyAlignment="1">
      <alignment horizont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left" vertical="center" wrapText="1"/>
    </xf>
    <xf numFmtId="0" fontId="3" fillId="0" borderId="583" xfId="0" applyFont="1" applyBorder="1" applyAlignment="1">
      <alignment horizontal="left" vertical="center" wrapText="1"/>
    </xf>
    <xf numFmtId="0" fontId="3" fillId="0" borderId="571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0" borderId="424" xfId="0" applyFont="1" applyBorder="1" applyAlignment="1">
      <alignment horizontal="lef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1" fontId="3" fillId="0" borderId="554" xfId="15" quotePrefix="1" applyNumberFormat="1" applyFont="1" applyBorder="1" applyAlignment="1">
      <alignment horizontal="center" vertical="center" wrapText="1"/>
    </xf>
    <xf numFmtId="1" fontId="3" fillId="0" borderId="555" xfId="15" quotePrefix="1" applyNumberFormat="1" applyFont="1" applyBorder="1" applyAlignment="1">
      <alignment horizontal="center" vertical="center" wrapText="1"/>
    </xf>
    <xf numFmtId="1" fontId="3" fillId="0" borderId="577" xfId="15" quotePrefix="1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601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331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386" xfId="15" applyNumberFormat="1" applyFont="1" applyBorder="1" applyAlignment="1">
      <alignment horizontal="center" vertical="center" wrapText="1"/>
    </xf>
    <xf numFmtId="1" fontId="3" fillId="0" borderId="584" xfId="15" applyNumberFormat="1" applyFont="1" applyBorder="1" applyAlignment="1">
      <alignment horizontal="left" vertical="center" wrapText="1"/>
    </xf>
    <xf numFmtId="1" fontId="3" fillId="0" borderId="480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/>
    </xf>
    <xf numFmtId="0" fontId="0" fillId="0" borderId="411" xfId="0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wrapText="1"/>
    </xf>
    <xf numFmtId="1" fontId="3" fillId="0" borderId="558" xfId="0" applyNumberFormat="1" applyFont="1" applyBorder="1" applyAlignment="1">
      <alignment horizontal="left" wrapText="1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/>
    </xf>
    <xf numFmtId="1" fontId="3" fillId="0" borderId="411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wrapText="1"/>
    </xf>
    <xf numFmtId="1" fontId="3" fillId="0" borderId="411" xfId="0" applyNumberFormat="1" applyFont="1" applyBorder="1" applyAlignment="1">
      <alignment horizontal="left" wrapText="1"/>
    </xf>
    <xf numFmtId="0" fontId="3" fillId="0" borderId="554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18" xfId="15" applyNumberFormat="1" applyFont="1" applyBorder="1" applyAlignment="1">
      <alignment horizontal="center" vertical="center" wrapText="1"/>
    </xf>
    <xf numFmtId="1" fontId="3" fillId="0" borderId="454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/>
    </xf>
    <xf numFmtId="1" fontId="3" fillId="0" borderId="454" xfId="15" applyNumberFormat="1" applyFont="1" applyBorder="1" applyAlignment="1">
      <alignment horizontal="center" vertical="center"/>
    </xf>
    <xf numFmtId="1" fontId="3" fillId="0" borderId="565" xfId="15" applyNumberFormat="1" applyFont="1" applyBorder="1" applyAlignment="1">
      <alignment horizontal="left" vertical="center" wrapText="1"/>
    </xf>
    <xf numFmtId="1" fontId="3" fillId="0" borderId="571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424" xfId="15" applyNumberFormat="1" applyFont="1" applyBorder="1" applyAlignment="1">
      <alignment horizontal="left" vertical="center" wrapText="1"/>
    </xf>
    <xf numFmtId="1" fontId="3" fillId="0" borderId="351" xfId="15" applyNumberFormat="1" applyFont="1" applyBorder="1" applyAlignment="1">
      <alignment horizontal="left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454" xfId="0" applyFont="1" applyBorder="1" applyAlignment="1">
      <alignment horizontal="left" vertical="center" wrapText="1"/>
    </xf>
    <xf numFmtId="0" fontId="3" fillId="0" borderId="504" xfId="0" applyFont="1" applyBorder="1" applyAlignment="1">
      <alignment horizontal="left" vertical="center" wrapText="1"/>
    </xf>
    <xf numFmtId="1" fontId="3" fillId="0" borderId="599" xfId="15" applyNumberFormat="1" applyFont="1" applyBorder="1" applyAlignment="1" applyProtection="1">
      <alignment horizontal="center" vertical="center" wrapText="1"/>
      <protection locked="0"/>
    </xf>
    <xf numFmtId="1" fontId="3" fillId="0" borderId="387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318" xfId="15" applyNumberFormat="1" applyFont="1" applyBorder="1" applyAlignment="1" applyProtection="1">
      <alignment horizontal="center" vertical="center" wrapText="1"/>
      <protection locked="0"/>
    </xf>
    <xf numFmtId="1" fontId="3" fillId="0" borderId="554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38" xfId="14" applyNumberFormat="1" applyFont="1" applyBorder="1" applyAlignment="1">
      <alignment horizontal="center" vertical="center"/>
    </xf>
    <xf numFmtId="1" fontId="3" fillId="0" borderId="539" xfId="14" applyNumberFormat="1" applyFont="1" applyBorder="1" applyAlignment="1">
      <alignment horizontal="center" vertical="center"/>
    </xf>
    <xf numFmtId="1" fontId="3" fillId="0" borderId="540" xfId="14" applyNumberFormat="1" applyFont="1" applyBorder="1" applyAlignment="1">
      <alignment horizontal="center" vertical="center"/>
    </xf>
    <xf numFmtId="1" fontId="3" fillId="0" borderId="454" xfId="14" applyNumberFormat="1" applyFont="1" applyBorder="1" applyAlignment="1">
      <alignment horizontal="center" vertical="center"/>
    </xf>
    <xf numFmtId="1" fontId="3" fillId="0" borderId="331" xfId="14" applyNumberFormat="1" applyFont="1" applyBorder="1" applyAlignment="1">
      <alignment horizontal="center" vertical="center"/>
    </xf>
    <xf numFmtId="1" fontId="3" fillId="0" borderId="504" xfId="14" applyNumberFormat="1" applyFont="1" applyBorder="1" applyAlignment="1">
      <alignment horizontal="center" vertical="center"/>
    </xf>
    <xf numFmtId="1" fontId="3" fillId="0" borderId="580" xfId="15" quotePrefix="1" applyNumberFormat="1" applyFont="1" applyBorder="1" applyAlignment="1">
      <alignment horizontal="center" vertical="center" wrapText="1"/>
    </xf>
    <xf numFmtId="1" fontId="3" fillId="0" borderId="581" xfId="15" quotePrefix="1" applyNumberFormat="1" applyFont="1" applyBorder="1" applyAlignment="1">
      <alignment horizontal="center" vertical="center" wrapText="1"/>
    </xf>
    <xf numFmtId="1" fontId="3" fillId="0" borderId="580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center"/>
    </xf>
    <xf numFmtId="1" fontId="3" fillId="0" borderId="504" xfId="15" applyNumberFormat="1" applyFont="1" applyBorder="1" applyAlignment="1">
      <alignment horizontal="center"/>
    </xf>
    <xf numFmtId="1" fontId="3" fillId="0" borderId="554" xfId="0" applyNumberFormat="1" applyFont="1" applyBorder="1" applyAlignment="1">
      <alignment horizontal="center" wrapText="1"/>
    </xf>
    <xf numFmtId="1" fontId="3" fillId="0" borderId="558" xfId="0" applyNumberFormat="1" applyFont="1" applyBorder="1" applyAlignment="1">
      <alignment horizont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2" fillId="3" borderId="539" xfId="0" applyNumberFormat="1" applyFont="1" applyFill="1" applyBorder="1" applyAlignment="1">
      <alignment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555" xfId="0" applyNumberFormat="1" applyFont="1" applyFill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 vertical="center"/>
    </xf>
    <xf numFmtId="1" fontId="3" fillId="0" borderId="504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54" xfId="0" applyNumberFormat="1" applyFont="1" applyFill="1" applyBorder="1" applyAlignment="1">
      <alignment horizontal="center" vertical="center" wrapText="1"/>
    </xf>
    <xf numFmtId="1" fontId="3" fillId="6" borderId="558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77" xfId="0" applyNumberFormat="1" applyFont="1" applyFill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8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8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80" xfId="0" applyNumberFormat="1" applyFont="1" applyBorder="1" applyAlignment="1">
      <alignment horizontal="left" wrapText="1"/>
    </xf>
    <xf numFmtId="1" fontId="3" fillId="0" borderId="583" xfId="0" applyNumberFormat="1" applyFont="1" applyBorder="1" applyAlignment="1">
      <alignment horizontal="left"/>
    </xf>
    <xf numFmtId="1" fontId="3" fillId="0" borderId="571" xfId="0" applyNumberFormat="1" applyFont="1" applyBorder="1" applyAlignment="1">
      <alignment horizontal="left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left" vertical="center" wrapText="1"/>
    </xf>
    <xf numFmtId="1" fontId="1" fillId="3" borderId="317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5" borderId="318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left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45" xfId="30" applyNumberFormat="1" applyFont="1" applyBorder="1" applyAlignment="1">
      <alignment horizontal="center" vertical="center"/>
    </xf>
    <xf numFmtId="1" fontId="3" fillId="0" borderId="648" xfId="30" applyNumberFormat="1" applyFont="1" applyBorder="1" applyAlignment="1">
      <alignment horizontal="center" vertical="center"/>
    </xf>
    <xf numFmtId="1" fontId="3" fillId="0" borderId="454" xfId="30" applyNumberFormat="1" applyFont="1" applyBorder="1" applyAlignment="1">
      <alignment horizontal="center" vertical="center"/>
    </xf>
    <xf numFmtId="1" fontId="3" fillId="0" borderId="650" xfId="30" applyNumberFormat="1" applyFont="1" applyBorder="1" applyAlignment="1">
      <alignment horizontal="center" vertical="center"/>
    </xf>
    <xf numFmtId="1" fontId="3" fillId="0" borderId="647" xfId="30" applyNumberFormat="1" applyFont="1" applyBorder="1" applyAlignment="1">
      <alignment horizontal="center" vertical="center" wrapText="1"/>
    </xf>
    <xf numFmtId="1" fontId="3" fillId="0" borderId="318" xfId="30" applyNumberFormat="1" applyFont="1" applyBorder="1" applyAlignment="1">
      <alignment horizontal="center" vertical="center" wrapText="1"/>
    </xf>
    <xf numFmtId="1" fontId="3" fillId="0" borderId="638" xfId="30" applyNumberFormat="1" applyFont="1" applyBorder="1" applyAlignment="1">
      <alignment horizontal="center" vertical="center" wrapText="1"/>
    </xf>
    <xf numFmtId="1" fontId="14" fillId="5" borderId="542" xfId="29" quotePrefix="1" applyNumberFormat="1" applyFont="1" applyFill="1" applyBorder="1" applyAlignment="1">
      <alignment horizontal="left"/>
    </xf>
    <xf numFmtId="1" fontId="14" fillId="5" borderId="654" xfId="29" quotePrefix="1" applyNumberFormat="1" applyFont="1" applyFill="1" applyBorder="1" applyAlignment="1">
      <alignment horizontal="left"/>
    </xf>
    <xf numFmtId="1" fontId="5" fillId="0" borderId="563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453" xfId="29" applyNumberFormat="1" applyFont="1" applyBorder="1" applyAlignment="1">
      <alignment horizontal="center" vertical="center" wrapText="1"/>
    </xf>
    <xf numFmtId="1" fontId="3" fillId="0" borderId="646" xfId="30" applyNumberFormat="1" applyFont="1" applyBorder="1" applyAlignment="1">
      <alignment horizontal="center" vertical="center"/>
    </xf>
    <xf numFmtId="1" fontId="3" fillId="0" borderId="647" xfId="30" applyNumberFormat="1" applyFont="1" applyBorder="1" applyAlignment="1">
      <alignment horizontal="center" vertical="center"/>
    </xf>
    <xf numFmtId="1" fontId="3" fillId="0" borderId="637" xfId="30" applyNumberFormat="1" applyFont="1" applyBorder="1" applyAlignment="1">
      <alignment horizontal="center" vertical="center"/>
    </xf>
    <xf numFmtId="1" fontId="3" fillId="0" borderId="638" xfId="30" applyNumberFormat="1" applyFont="1" applyBorder="1" applyAlignment="1">
      <alignment horizontal="center" vertical="center"/>
    </xf>
    <xf numFmtId="1" fontId="5" fillId="0" borderId="538" xfId="30" applyNumberFormat="1" applyFont="1" applyBorder="1" applyAlignment="1">
      <alignment horizontal="center" vertical="center"/>
    </xf>
    <xf numFmtId="1" fontId="5" fillId="0" borderId="392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/>
    </xf>
    <xf numFmtId="1" fontId="5" fillId="0" borderId="63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78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/>
    </xf>
    <xf numFmtId="0" fontId="3" fillId="0" borderId="558" xfId="0" applyFont="1" applyBorder="1" applyAlignment="1">
      <alignment horizontal="center"/>
    </xf>
    <xf numFmtId="0" fontId="3" fillId="0" borderId="546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2" fillId="0" borderId="630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center" vertical="center"/>
    </xf>
    <xf numFmtId="1" fontId="3" fillId="6" borderId="580" xfId="0" applyNumberFormat="1" applyFont="1" applyFill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left" vertical="center"/>
    </xf>
    <xf numFmtId="1" fontId="3" fillId="0" borderId="649" xfId="30" applyNumberFormat="1" applyFont="1" applyBorder="1" applyAlignment="1">
      <alignment horizontal="center" vertical="center" wrapText="1"/>
    </xf>
    <xf numFmtId="1" fontId="3" fillId="0" borderId="648" xfId="30" applyNumberFormat="1" applyFont="1" applyBorder="1" applyAlignment="1">
      <alignment horizontal="center" vertical="center" wrapText="1"/>
    </xf>
    <xf numFmtId="1" fontId="3" fillId="0" borderId="387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3" fillId="0" borderId="645" xfId="30" applyNumberFormat="1" applyFont="1" applyBorder="1" applyAlignment="1">
      <alignment horizontal="center" vertical="center" wrapText="1"/>
    </xf>
    <xf numFmtId="1" fontId="3" fillId="0" borderId="646" xfId="30" applyNumberFormat="1" applyFont="1" applyBorder="1" applyAlignment="1">
      <alignment horizontal="center" vertical="center" wrapText="1"/>
    </xf>
    <xf numFmtId="1" fontId="3" fillId="0" borderId="454" xfId="3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 wrapText="1"/>
    </xf>
    <xf numFmtId="1" fontId="4" fillId="0" borderId="554" xfId="0" applyNumberFormat="1" applyFont="1" applyBorder="1" applyAlignment="1">
      <alignment horizontal="left" vertical="center"/>
    </xf>
    <xf numFmtId="1" fontId="4" fillId="0" borderId="542" xfId="0" applyNumberFormat="1" applyFont="1" applyBorder="1" applyAlignment="1">
      <alignment horizontal="left" vertical="center"/>
    </xf>
    <xf numFmtId="1" fontId="4" fillId="0" borderId="558" xfId="0" applyNumberFormat="1" applyFont="1" applyBorder="1" applyAlignment="1">
      <alignment horizontal="left" vertical="center"/>
    </xf>
    <xf numFmtId="1" fontId="2" fillId="5" borderId="637" xfId="29" quotePrefix="1" applyNumberFormat="1" applyFont="1" applyFill="1" applyBorder="1" applyAlignment="1">
      <alignment horizontal="left"/>
    </xf>
    <xf numFmtId="1" fontId="2" fillId="5" borderId="642" xfId="29" quotePrefix="1" applyNumberFormat="1" applyFont="1" applyFill="1" applyBorder="1" applyAlignment="1">
      <alignment horizontal="left"/>
    </xf>
    <xf numFmtId="1" fontId="3" fillId="0" borderId="644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453" xfId="29" applyNumberFormat="1" applyFont="1" applyBorder="1" applyAlignment="1">
      <alignment horizontal="center" vertical="center" wrapText="1"/>
    </xf>
    <xf numFmtId="1" fontId="3" fillId="0" borderId="538" xfId="29" applyNumberFormat="1" applyFont="1" applyBorder="1" applyAlignment="1">
      <alignment horizontal="center" vertical="center" wrapText="1"/>
    </xf>
    <xf numFmtId="1" fontId="3" fillId="0" borderId="655" xfId="29" applyNumberFormat="1" applyFont="1" applyBorder="1" applyAlignment="1">
      <alignment horizontal="center" vertical="center" wrapText="1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42" xfId="29" applyNumberFormat="1" applyFont="1" applyBorder="1" applyAlignment="1">
      <alignment horizontal="center" vertical="center" wrapText="1"/>
    </xf>
    <xf numFmtId="1" fontId="3" fillId="0" borderId="558" xfId="29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0" fontId="3" fillId="0" borderId="680" xfId="0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/>
    </xf>
    <xf numFmtId="1" fontId="3" fillId="5" borderId="6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90" xfId="0" applyNumberFormat="1" applyFont="1" applyFill="1" applyBorder="1" applyAlignment="1">
      <alignment horizontal="center" vertical="center"/>
    </xf>
    <xf numFmtId="1" fontId="3" fillId="5" borderId="657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2" fillId="5" borderId="768" xfId="0" applyNumberFormat="1" applyFont="1" applyFill="1" applyBorder="1" applyAlignment="1">
      <alignment horizontal="left"/>
    </xf>
    <xf numFmtId="1" fontId="2" fillId="5" borderId="739" xfId="0" applyNumberFormat="1" applyFont="1" applyFill="1" applyBorder="1" applyAlignment="1">
      <alignment horizontal="left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6" borderId="739" xfId="0" applyNumberFormat="1" applyFont="1" applyFill="1" applyBorder="1" applyAlignment="1">
      <alignment horizontal="center" vertical="center"/>
    </xf>
    <xf numFmtId="1" fontId="3" fillId="6" borderId="740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6" borderId="388" xfId="0" applyNumberFormat="1" applyFont="1" applyFill="1" applyBorder="1" applyAlignment="1">
      <alignment horizontal="center" vertical="center" wrapText="1"/>
    </xf>
    <xf numFmtId="1" fontId="3" fillId="6" borderId="639" xfId="0" applyNumberFormat="1" applyFont="1" applyFill="1" applyBorder="1" applyAlignment="1">
      <alignment horizontal="center" vertical="center" wrapText="1"/>
    </xf>
    <xf numFmtId="1" fontId="3" fillId="6" borderId="756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31" xfId="0" applyNumberFormat="1" applyFont="1" applyFill="1" applyBorder="1" applyAlignment="1">
      <alignment horizontal="center" vertical="center" wrapText="1"/>
    </xf>
    <xf numFmtId="0" fontId="3" fillId="5" borderId="389" xfId="0" applyFont="1" applyFill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60" xfId="0" applyNumberFormat="1" applyFont="1" applyBorder="1"/>
    <xf numFmtId="1" fontId="3" fillId="0" borderId="732" xfId="0" applyNumberFormat="1" applyFont="1" applyBorder="1" applyAlignment="1">
      <alignment horizontal="center"/>
    </xf>
    <xf numFmtId="1" fontId="3" fillId="0" borderId="733" xfId="0" applyNumberFormat="1" applyFont="1" applyBorder="1" applyAlignment="1">
      <alignment horizontal="center"/>
    </xf>
    <xf numFmtId="1" fontId="3" fillId="0" borderId="734" xfId="0" applyNumberFormat="1" applyFont="1" applyBorder="1" applyAlignment="1">
      <alignment horizont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546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0" borderId="402" xfId="0" applyNumberFormat="1" applyFont="1" applyBorder="1"/>
    <xf numFmtId="1" fontId="3" fillId="0" borderId="415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690" xfId="0" applyNumberFormat="1" applyFont="1" applyBorder="1" applyAlignment="1">
      <alignment horizontal="left" wrapText="1"/>
    </xf>
    <xf numFmtId="1" fontId="3" fillId="0" borderId="659" xfId="0" applyNumberFormat="1" applyFont="1" applyBorder="1" applyAlignment="1">
      <alignment horizontal="left" wrapText="1"/>
    </xf>
    <xf numFmtId="1" fontId="3" fillId="0" borderId="424" xfId="0" applyNumberFormat="1" applyFont="1" applyBorder="1" applyAlignment="1">
      <alignment horizontal="left" wrapText="1"/>
    </xf>
    <xf numFmtId="1" fontId="3" fillId="0" borderId="351" xfId="0" applyNumberFormat="1" applyFont="1" applyBorder="1" applyAlignment="1">
      <alignment horizontal="left" wrapText="1"/>
    </xf>
    <xf numFmtId="1" fontId="3" fillId="0" borderId="565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 wrapText="1"/>
    </xf>
    <xf numFmtId="1" fontId="3" fillId="0" borderId="565" xfId="0" applyNumberFormat="1" applyFont="1" applyBorder="1"/>
    <xf numFmtId="1" fontId="3" fillId="0" borderId="571" xfId="0" applyNumberFormat="1" applyFont="1" applyBorder="1"/>
    <xf numFmtId="1" fontId="3" fillId="0" borderId="424" xfId="0" applyNumberFormat="1" applyFont="1" applyBorder="1"/>
    <xf numFmtId="1" fontId="3" fillId="0" borderId="351" xfId="0" applyNumberFormat="1" applyFont="1" applyBorder="1"/>
    <xf numFmtId="1" fontId="3" fillId="0" borderId="657" xfId="0" applyNumberFormat="1" applyFont="1" applyBorder="1" applyAlignment="1" applyProtection="1">
      <alignment horizontal="left" wrapText="1"/>
      <protection hidden="1"/>
    </xf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59" xfId="0" applyNumberFormat="1" applyFont="1" applyBorder="1"/>
    <xf numFmtId="1" fontId="3" fillId="0" borderId="538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3" borderId="657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/>
    </xf>
    <xf numFmtId="1" fontId="3" fillId="0" borderId="657" xfId="0" applyNumberFormat="1" applyFont="1" applyBorder="1" applyAlignment="1">
      <alignment horizontal="center"/>
    </xf>
    <xf numFmtId="1" fontId="3" fillId="0" borderId="731" xfId="0" applyNumberFormat="1" applyFont="1" applyBorder="1" applyAlignment="1">
      <alignment horizont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horizontal="left"/>
    </xf>
    <xf numFmtId="1" fontId="3" fillId="0" borderId="611" xfId="0" applyNumberFormat="1" applyFont="1" applyBorder="1" applyAlignment="1">
      <alignment horizontal="left"/>
    </xf>
    <xf numFmtId="1" fontId="3" fillId="0" borderId="655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 applyProtection="1">
      <alignment wrapText="1"/>
      <protection hidden="1"/>
    </xf>
    <xf numFmtId="1" fontId="3" fillId="0" borderId="659" xfId="0" applyNumberFormat="1" applyFont="1" applyBorder="1" applyAlignment="1" applyProtection="1">
      <alignment wrapText="1"/>
      <protection hidden="1"/>
    </xf>
    <xf numFmtId="0" fontId="3" fillId="0" borderId="39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horizontal="left" wrapText="1"/>
    </xf>
    <xf numFmtId="1" fontId="3" fillId="0" borderId="748" xfId="0" applyNumberFormat="1" applyFont="1" applyBorder="1" applyAlignment="1">
      <alignment horizontal="center"/>
    </xf>
    <xf numFmtId="1" fontId="3" fillId="0" borderId="454" xfId="0" applyNumberFormat="1" applyFont="1" applyBorder="1"/>
    <xf numFmtId="1" fontId="3" fillId="0" borderId="457" xfId="0" applyNumberFormat="1" applyFont="1" applyBorder="1"/>
    <xf numFmtId="1" fontId="3" fillId="0" borderId="671" xfId="0" applyNumberFormat="1" applyFont="1" applyBorder="1" applyAlignment="1">
      <alignment horizontal="center"/>
    </xf>
    <xf numFmtId="1" fontId="2" fillId="0" borderId="739" xfId="0" applyNumberFormat="1" applyFont="1" applyBorder="1"/>
    <xf numFmtId="1" fontId="2" fillId="0" borderId="740" xfId="0" applyNumberFormat="1" applyFont="1" applyBorder="1"/>
    <xf numFmtId="1" fontId="2" fillId="0" borderId="738" xfId="0" applyNumberFormat="1" applyFont="1" applyBorder="1" applyAlignment="1">
      <alignment wrapText="1"/>
    </xf>
    <xf numFmtId="1" fontId="2" fillId="0" borderId="740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wrapText="1"/>
    </xf>
    <xf numFmtId="1" fontId="3" fillId="0" borderId="611" xfId="0" applyNumberFormat="1" applyFont="1" applyBorder="1" applyAlignment="1">
      <alignment wrapText="1"/>
    </xf>
    <xf numFmtId="1" fontId="2" fillId="0" borderId="738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39" xfId="0" applyNumberFormat="1" applyFont="1" applyBorder="1" applyAlignment="1" applyProtection="1">
      <alignment horizontal="center" vertical="center"/>
      <protection hidden="1"/>
    </xf>
    <xf numFmtId="1" fontId="3" fillId="0" borderId="741" xfId="0" applyNumberFormat="1" applyFont="1" applyBorder="1" applyAlignment="1" applyProtection="1">
      <alignment horizontal="center" vertical="center"/>
      <protection hidden="1"/>
    </xf>
    <xf numFmtId="1" fontId="3" fillId="0" borderId="563" xfId="0" applyNumberFormat="1" applyFont="1" applyBorder="1" applyAlignment="1" applyProtection="1">
      <alignment horizontal="left" vertical="center" wrapText="1"/>
      <protection hidden="1"/>
    </xf>
    <xf numFmtId="1" fontId="3" fillId="0" borderId="671" xfId="0" applyNumberFormat="1" applyFont="1" applyBorder="1" applyAlignment="1" applyProtection="1">
      <alignment horizontal="left" vertical="center" wrapText="1"/>
      <protection hidden="1"/>
    </xf>
    <xf numFmtId="1" fontId="3" fillId="0" borderId="457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0" fontId="3" fillId="0" borderId="739" xfId="0" applyFont="1" applyBorder="1" applyAlignment="1">
      <alignment wrapText="1"/>
    </xf>
    <xf numFmtId="0" fontId="3" fillId="0" borderId="740" xfId="0" applyFont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5" borderId="424" xfId="0" applyNumberFormat="1" applyFont="1" applyFill="1" applyBorder="1" applyAlignment="1">
      <alignment wrapText="1"/>
    </xf>
    <xf numFmtId="1" fontId="3" fillId="5" borderId="351" xfId="0" applyNumberFormat="1" applyFont="1" applyFill="1" applyBorder="1" applyAlignment="1">
      <alignment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75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92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639" xfId="0" applyFont="1" applyFill="1" applyBorder="1" applyAlignment="1">
      <alignment horizontal="center" vertical="center" wrapText="1"/>
    </xf>
    <xf numFmtId="0" fontId="3" fillId="0" borderId="565" xfId="0" applyFont="1" applyBorder="1" applyAlignment="1">
      <alignment wrapText="1"/>
    </xf>
    <xf numFmtId="0" fontId="3" fillId="0" borderId="571" xfId="0" applyFont="1" applyBorder="1" applyAlignment="1">
      <alignment wrapText="1"/>
    </xf>
    <xf numFmtId="0" fontId="3" fillId="0" borderId="415" xfId="0" applyFont="1" applyBorder="1" applyAlignment="1">
      <alignment wrapText="1"/>
    </xf>
    <xf numFmtId="0" fontId="3" fillId="0" borderId="411" xfId="0" applyFont="1" applyBorder="1" applyAlignment="1">
      <alignment wrapText="1"/>
    </xf>
    <xf numFmtId="0" fontId="3" fillId="0" borderId="389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708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712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5" xfId="0" applyFont="1" applyFill="1" applyBorder="1" applyAlignment="1">
      <alignment horizontal="center" vertical="center" wrapText="1"/>
    </xf>
    <xf numFmtId="0" fontId="3" fillId="45" borderId="572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0" fontId="3" fillId="20" borderId="424" xfId="0" applyFont="1" applyFill="1" applyBorder="1" applyAlignment="1">
      <alignment wrapText="1"/>
    </xf>
    <xf numFmtId="0" fontId="3" fillId="20" borderId="351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57" xfId="0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 applyProtection="1">
      <alignment horizontal="center" vertical="center"/>
      <protection hidden="1"/>
    </xf>
    <xf numFmtId="1" fontId="3" fillId="0" borderId="392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18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center" vertical="center"/>
      <protection hidden="1"/>
    </xf>
    <xf numFmtId="1" fontId="3" fillId="0" borderId="457" xfId="0" applyNumberFormat="1" applyFont="1" applyBorder="1" applyAlignment="1" applyProtection="1">
      <alignment horizontal="center" vertical="center"/>
      <protection hidden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389" xfId="0" applyNumberFormat="1" applyFont="1" applyBorder="1" applyAlignment="1" applyProtection="1">
      <alignment horizontal="center" vertical="center" wrapText="1"/>
      <protection hidden="1"/>
    </xf>
    <xf numFmtId="1" fontId="3" fillId="0" borderId="392" xfId="0" applyNumberFormat="1" applyFont="1" applyBorder="1" applyAlignment="1" applyProtection="1">
      <alignment horizontal="center" vertical="center" wrapText="1"/>
      <protection hidden="1"/>
    </xf>
    <xf numFmtId="1" fontId="3" fillId="0" borderId="454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center" vertical="center" wrapText="1"/>
      <protection hidden="1"/>
    </xf>
    <xf numFmtId="1" fontId="3" fillId="0" borderId="457" xfId="0" applyNumberFormat="1" applyFont="1" applyBorder="1" applyAlignment="1" applyProtection="1">
      <alignment horizontal="center" vertical="center" wrapText="1"/>
      <protection hidden="1"/>
    </xf>
    <xf numFmtId="0" fontId="3" fillId="5" borderId="776" xfId="0" applyFont="1" applyFill="1" applyBorder="1" applyAlignment="1">
      <alignment horizontal="center" vertical="center"/>
    </xf>
    <xf numFmtId="0" fontId="3" fillId="5" borderId="739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1" fontId="2" fillId="0" borderId="739" xfId="0" applyNumberFormat="1" applyFont="1" applyBorder="1" applyAlignment="1" applyProtection="1">
      <alignment horizontal="left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2" fillId="0" borderId="782" xfId="0" applyNumberFormat="1" applyFont="1" applyBorder="1" applyAlignment="1">
      <alignment horizontal="left"/>
    </xf>
    <xf numFmtId="1" fontId="3" fillId="0" borderId="780" xfId="0" applyNumberFormat="1" applyFont="1" applyBorder="1" applyAlignment="1">
      <alignment horizontal="center" vertical="center" wrapText="1"/>
    </xf>
    <xf numFmtId="0" fontId="3" fillId="5" borderId="563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85" xfId="0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wrapText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/>
    </xf>
    <xf numFmtId="1" fontId="3" fillId="3" borderId="341" xfId="0" applyNumberFormat="1" applyFont="1" applyFill="1" applyBorder="1" applyAlignment="1">
      <alignment horizontal="center" vertical="center"/>
    </xf>
    <xf numFmtId="1" fontId="3" fillId="3" borderId="336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2" fillId="0" borderId="347" xfId="0" applyNumberFormat="1" applyFont="1" applyBorder="1" applyAlignment="1">
      <alignment horizontal="left"/>
    </xf>
    <xf numFmtId="1" fontId="2" fillId="0" borderId="341" xfId="0" applyNumberFormat="1" applyFont="1" applyBorder="1" applyAlignment="1">
      <alignment horizontal="left"/>
    </xf>
    <xf numFmtId="0" fontId="3" fillId="0" borderId="343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34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41" xfId="0" applyFont="1" applyFill="1" applyBorder="1" applyAlignment="1">
      <alignment horizontal="center" vertical="center" wrapText="1"/>
    </xf>
    <xf numFmtId="0" fontId="3" fillId="20" borderId="336" xfId="0" applyFont="1" applyFill="1" applyBorder="1" applyAlignment="1">
      <alignment horizontal="center" vertical="center" wrapText="1"/>
    </xf>
    <xf numFmtId="0" fontId="3" fillId="20" borderId="782" xfId="0" applyFont="1" applyFill="1" applyBorder="1" applyAlignment="1">
      <alignment horizontal="center" vertical="center" wrapText="1"/>
    </xf>
    <xf numFmtId="0" fontId="3" fillId="20" borderId="784" xfId="0" applyFont="1" applyFill="1" applyBorder="1" applyAlignment="1">
      <alignment horizontal="center" vertical="center" wrapText="1"/>
    </xf>
    <xf numFmtId="0" fontId="3" fillId="0" borderId="805" xfId="0" applyFont="1" applyBorder="1" applyAlignment="1">
      <alignment horizontal="center"/>
    </xf>
    <xf numFmtId="0" fontId="3" fillId="0" borderId="345" xfId="0" applyFont="1" applyBorder="1" applyAlignment="1">
      <alignment horizontal="center"/>
    </xf>
    <xf numFmtId="0" fontId="3" fillId="0" borderId="806" xfId="0" applyFont="1" applyBorder="1" applyAlignment="1">
      <alignment horizont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/>
    </xf>
    <xf numFmtId="1" fontId="3" fillId="5" borderId="739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22" borderId="538" xfId="0" applyNumberFormat="1" applyFont="1" applyFill="1" applyBorder="1" applyAlignment="1">
      <alignment horizontal="center" vertical="center" wrapText="1"/>
    </xf>
    <xf numFmtId="1" fontId="3" fillId="22" borderId="392" xfId="0" applyNumberFormat="1" applyFont="1" applyFill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 shrinkToFit="1"/>
    </xf>
    <xf numFmtId="1" fontId="3" fillId="0" borderId="411" xfId="0" applyNumberFormat="1" applyFont="1" applyBorder="1" applyAlignment="1">
      <alignment horizontal="left" vertical="center" shrinkToFit="1"/>
    </xf>
    <xf numFmtId="1" fontId="3" fillId="0" borderId="424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96" xfId="0" applyNumberFormat="1" applyFont="1" applyBorder="1" applyAlignment="1">
      <alignment horizontal="left"/>
    </xf>
    <xf numFmtId="1" fontId="2" fillId="0" borderId="797" xfId="0" applyNumberFormat="1" applyFont="1" applyBorder="1" applyAlignment="1">
      <alignment horizontal="left"/>
    </xf>
    <xf numFmtId="0" fontId="3" fillId="0" borderId="785" xfId="0" applyFont="1" applyBorder="1" applyAlignment="1">
      <alignment horizontal="left" wrapText="1"/>
    </xf>
    <xf numFmtId="0" fontId="3" fillId="0" borderId="783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16" fontId="3" fillId="0" borderId="783" xfId="0" applyNumberFormat="1" applyFont="1" applyBorder="1" applyAlignment="1">
      <alignment horizontal="center" vertical="center"/>
    </xf>
    <xf numFmtId="17" fontId="3" fillId="0" borderId="783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/>
    </xf>
    <xf numFmtId="0" fontId="3" fillId="0" borderId="345" xfId="0" applyFont="1" applyBorder="1" applyAlignment="1">
      <alignment horizontal="center" vertical="center"/>
    </xf>
    <xf numFmtId="0" fontId="3" fillId="0" borderId="364" xfId="0" applyFont="1" applyBorder="1" applyAlignment="1">
      <alignment horizontal="center" vertical="center"/>
    </xf>
    <xf numFmtId="0" fontId="3" fillId="0" borderId="809" xfId="0" applyFont="1" applyBorder="1" applyAlignment="1">
      <alignment horizontal="center" wrapText="1"/>
    </xf>
    <xf numFmtId="0" fontId="3" fillId="0" borderId="784" xfId="0" applyFont="1" applyBorder="1" applyAlignment="1">
      <alignment horizontal="left" vertical="center" wrapText="1"/>
    </xf>
    <xf numFmtId="0" fontId="3" fillId="0" borderId="809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02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2" fillId="0" borderId="345" xfId="0" applyNumberFormat="1" applyFont="1" applyBorder="1" applyAlignment="1">
      <alignment horizontal="left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336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 vertical="center"/>
    </xf>
    <xf numFmtId="1" fontId="4" fillId="3" borderId="809" xfId="0" applyNumberFormat="1" applyFont="1" applyFill="1" applyBorder="1" applyAlignment="1">
      <alignment horizontal="center" vertical="center"/>
    </xf>
    <xf numFmtId="1" fontId="4" fillId="3" borderId="819" xfId="0" applyNumberFormat="1" applyFont="1" applyFill="1" applyBorder="1" applyAlignment="1">
      <alignment horizontal="center" vertical="center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 wrapText="1"/>
    </xf>
    <xf numFmtId="1" fontId="2" fillId="0" borderId="823" xfId="0" applyNumberFormat="1" applyFont="1" applyBorder="1" applyAlignment="1">
      <alignment horizontal="left"/>
    </xf>
    <xf numFmtId="1" fontId="3" fillId="0" borderId="701" xfId="0" applyNumberFormat="1" applyFont="1" applyBorder="1" applyAlignment="1">
      <alignment horizontal="left" vertical="center"/>
    </xf>
    <xf numFmtId="1" fontId="3" fillId="0" borderId="611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805" xfId="0" quotePrefix="1" applyNumberFormat="1" applyFont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left" vertical="center"/>
    </xf>
    <xf numFmtId="1" fontId="3" fillId="0" borderId="345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5" borderId="335" xfId="0" applyNumberFormat="1" applyFont="1" applyFill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3" borderId="335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/>
    </xf>
    <xf numFmtId="1" fontId="3" fillId="3" borderId="345" xfId="0" applyNumberFormat="1" applyFont="1" applyFill="1" applyBorder="1" applyAlignment="1">
      <alignment horizontal="center"/>
    </xf>
    <xf numFmtId="1" fontId="3" fillId="3" borderId="364" xfId="0" applyNumberFormat="1" applyFont="1" applyFill="1" applyBorder="1" applyAlignment="1">
      <alignment horizontal="center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/>
    </xf>
    <xf numFmtId="1" fontId="3" fillId="0" borderId="690" xfId="0" applyNumberFormat="1" applyFont="1" applyBorder="1" applyAlignment="1">
      <alignment horizontal="center" wrapText="1"/>
    </xf>
    <xf numFmtId="1" fontId="3" fillId="0" borderId="839" xfId="0" applyNumberFormat="1" applyFont="1" applyBorder="1" applyAlignment="1">
      <alignment horizontal="center" wrapText="1"/>
    </xf>
    <xf numFmtId="1" fontId="3" fillId="0" borderId="658" xfId="0" applyNumberFormat="1" applyFont="1" applyBorder="1" applyAlignment="1">
      <alignment horizontal="center" wrapText="1"/>
    </xf>
    <xf numFmtId="1" fontId="3" fillId="3" borderId="690" xfId="0" applyNumberFormat="1" applyFont="1" applyFill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658" xfId="0" applyNumberFormat="1" applyFont="1" applyFill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 wrapText="1"/>
    </xf>
    <xf numFmtId="1" fontId="3" fillId="28" borderId="690" xfId="0" applyNumberFormat="1" applyFont="1" applyFill="1" applyBorder="1" applyAlignment="1">
      <alignment horizontal="center" vertical="center" wrapText="1"/>
    </xf>
    <xf numFmtId="1" fontId="3" fillId="28" borderId="839" xfId="0" applyNumberFormat="1" applyFont="1" applyFill="1" applyBorder="1" applyAlignment="1">
      <alignment horizontal="center" vertical="center" wrapText="1"/>
    </xf>
    <xf numFmtId="1" fontId="3" fillId="28" borderId="84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0" borderId="566" xfId="0" applyNumberFormat="1" applyFont="1" applyBorder="1"/>
    <xf numFmtId="1" fontId="3" fillId="0" borderId="678" xfId="0" applyNumberFormat="1" applyFont="1" applyBorder="1"/>
    <xf numFmtId="1" fontId="3" fillId="0" borderId="417" xfId="0" applyNumberFormat="1" applyFont="1" applyBorder="1"/>
    <xf numFmtId="1" fontId="3" fillId="0" borderId="413" xfId="0" applyNumberFormat="1" applyFont="1" applyBorder="1"/>
    <xf numFmtId="1" fontId="3" fillId="0" borderId="411" xfId="0" applyNumberFormat="1" applyFont="1" applyBorder="1"/>
    <xf numFmtId="1" fontId="3" fillId="0" borderId="845" xfId="0" applyNumberFormat="1" applyFont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701" xfId="0" applyNumberFormat="1" applyFont="1" applyBorder="1"/>
    <xf numFmtId="1" fontId="3" fillId="0" borderId="5" xfId="0" applyNumberFormat="1" applyFont="1" applyBorder="1"/>
    <xf numFmtId="1" fontId="3" fillId="0" borderId="611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565" xfId="0" applyNumberFormat="1" applyFont="1" applyFill="1" applyBorder="1" applyAlignment="1">
      <alignment horizontal="left" vertical="center" wrapText="1"/>
    </xf>
    <xf numFmtId="1" fontId="3" fillId="3" borderId="678" xfId="0" applyNumberFormat="1" applyFont="1" applyFill="1" applyBorder="1" applyAlignment="1">
      <alignment horizontal="left" vertical="center" wrapText="1"/>
    </xf>
    <xf numFmtId="1" fontId="3" fillId="3" borderId="571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417" xfId="0" applyNumberFormat="1" applyFont="1" applyBorder="1" applyAlignment="1">
      <alignment horizontal="left" vertical="center" wrapText="1"/>
    </xf>
    <xf numFmtId="1" fontId="3" fillId="3" borderId="701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611" xfId="0" applyNumberFormat="1" applyFont="1" applyFill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3" borderId="845" xfId="0" applyNumberFormat="1" applyFont="1" applyFill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left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left" vertical="center" wrapText="1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565" xfId="0" applyNumberFormat="1" applyFont="1" applyFill="1" applyBorder="1" applyAlignment="1">
      <alignment horizontal="left" vertical="center" wrapText="1"/>
    </xf>
    <xf numFmtId="1" fontId="3" fillId="5" borderId="678" xfId="0" applyNumberFormat="1" applyFont="1" applyFill="1" applyBorder="1" applyAlignment="1">
      <alignment horizontal="left" vertical="center" wrapText="1"/>
    </xf>
    <xf numFmtId="1" fontId="3" fillId="5" borderId="571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3" borderId="565" xfId="0" applyNumberFormat="1" applyFont="1" applyFill="1" applyBorder="1" applyAlignment="1">
      <alignment horizontal="left" vertical="center"/>
    </xf>
    <xf numFmtId="1" fontId="3" fillId="3" borderId="571" xfId="0" applyNumberFormat="1" applyFont="1" applyFill="1" applyBorder="1" applyAlignment="1">
      <alignment horizontal="left" vertical="center"/>
    </xf>
    <xf numFmtId="1" fontId="3" fillId="20" borderId="853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85" xfId="0" applyNumberFormat="1" applyFont="1" applyFill="1" applyBorder="1" applyAlignment="1">
      <alignment horizontal="left" vertical="center" wrapText="1"/>
    </xf>
    <xf numFmtId="1" fontId="3" fillId="5" borderId="853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3" borderId="609" xfId="0" applyNumberFormat="1" applyFont="1" applyFill="1" applyBorder="1" applyAlignment="1">
      <alignment horizontal="left" vertical="center" wrapText="1"/>
    </xf>
    <xf numFmtId="1" fontId="3" fillId="3" borderId="870" xfId="0" applyNumberFormat="1" applyFont="1" applyFill="1" applyBorder="1" applyAlignment="1">
      <alignment horizontal="left" vertical="center" wrapText="1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0" fontId="3" fillId="5" borderId="413" xfId="0" applyFont="1" applyFill="1" applyBorder="1" applyAlignment="1">
      <alignment horizontal="left" vertical="center"/>
    </xf>
    <xf numFmtId="0" fontId="3" fillId="5" borderId="411" xfId="0" applyFont="1" applyFill="1" applyBorder="1" applyAlignment="1">
      <alignment horizontal="left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690" xfId="9" applyNumberFormat="1" applyFont="1" applyFill="1" applyBorder="1" applyAlignment="1">
      <alignment horizontal="center" vertical="center" wrapText="1"/>
    </xf>
    <xf numFmtId="1" fontId="3" fillId="0" borderId="843" xfId="9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564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/>
    </xf>
    <xf numFmtId="1" fontId="3" fillId="5" borderId="42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08" xfId="0" applyNumberFormat="1" applyFont="1" applyBorder="1" applyAlignment="1" applyProtection="1">
      <alignment horizontal="left" vertical="center" wrapText="1"/>
      <protection hidden="1"/>
    </xf>
    <xf numFmtId="1" fontId="3" fillId="0" borderId="411" xfId="0" applyNumberFormat="1" applyFont="1" applyBorder="1" applyAlignment="1" applyProtection="1">
      <alignment horizontal="left" vertical="center" wrapText="1"/>
      <protection hidden="1"/>
    </xf>
    <xf numFmtId="1" fontId="3" fillId="5" borderId="90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565" xfId="0" applyNumberFormat="1" applyFont="1" applyBorder="1" applyAlignment="1" applyProtection="1">
      <alignment horizontal="left" vertical="center" wrapText="1"/>
      <protection hidden="1"/>
    </xf>
    <xf numFmtId="1" fontId="3" fillId="0" borderId="571" xfId="0" applyNumberFormat="1" applyFont="1" applyBorder="1" applyAlignment="1" applyProtection="1">
      <alignment horizontal="left" vertical="center" wrapText="1"/>
      <protection hidden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2" fillId="3" borderId="905" xfId="0" applyNumberFormat="1" applyFont="1" applyFill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/>
    </xf>
    <xf numFmtId="1" fontId="3" fillId="0" borderId="92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919" xfId="0" applyNumberFormat="1" applyFont="1" applyBorder="1"/>
    <xf numFmtId="1" fontId="3" fillId="0" borderId="920" xfId="0" applyNumberFormat="1" applyFont="1" applyBorder="1"/>
    <xf numFmtId="1" fontId="3" fillId="0" borderId="786" xfId="0" applyNumberFormat="1" applyFont="1" applyBorder="1"/>
    <xf numFmtId="1" fontId="3" fillId="0" borderId="235" xfId="0" applyNumberFormat="1" applyFont="1" applyBorder="1"/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left" vertical="center"/>
    </xf>
    <xf numFmtId="0" fontId="3" fillId="0" borderId="571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411" xfId="0" applyFont="1" applyBorder="1" applyAlignment="1">
      <alignment horizontal="left" vertical="center"/>
    </xf>
    <xf numFmtId="0" fontId="3" fillId="0" borderId="374" xfId="0" applyFont="1" applyBorder="1" applyAlignment="1">
      <alignment horizontal="left"/>
    </xf>
    <xf numFmtId="0" fontId="3" fillId="0" borderId="376" xfId="0" applyFont="1" applyBorder="1" applyAlignment="1">
      <alignment horizontal="left"/>
    </xf>
    <xf numFmtId="0" fontId="3" fillId="0" borderId="701" xfId="0" applyFont="1" applyBorder="1" applyAlignment="1">
      <alignment horizontal="left" vertical="center"/>
    </xf>
    <xf numFmtId="0" fontId="3" fillId="0" borderId="611" xfId="0" applyFont="1" applyBorder="1" applyAlignment="1">
      <alignment horizontal="left" vertical="center"/>
    </xf>
    <xf numFmtId="0" fontId="3" fillId="0" borderId="424" xfId="0" applyFont="1" applyBorder="1" applyAlignment="1">
      <alignment horizontal="left" vertical="center"/>
    </xf>
    <xf numFmtId="0" fontId="3" fillId="0" borderId="351" xfId="0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0" fontId="3" fillId="0" borderId="903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1" fontId="2" fillId="3" borderId="905" xfId="0" applyNumberFormat="1" applyFont="1" applyFill="1" applyBorder="1" applyAlignment="1">
      <alignment horizontal="left"/>
    </xf>
    <xf numFmtId="0" fontId="3" fillId="0" borderId="903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1" fontId="2" fillId="3" borderId="782" xfId="0" applyNumberFormat="1" applyFont="1" applyFill="1" applyBorder="1" applyAlignment="1">
      <alignment horizontal="left"/>
    </xf>
    <xf numFmtId="49" fontId="3" fillId="0" borderId="911" xfId="0" applyNumberFormat="1" applyFont="1" applyBorder="1" applyAlignment="1">
      <alignment horizontal="center"/>
    </xf>
    <xf numFmtId="49" fontId="3" fillId="0" borderId="90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905" xfId="0" applyFont="1" applyBorder="1" applyAlignment="1">
      <alignment horizontal="left" wrapText="1"/>
    </xf>
    <xf numFmtId="0" fontId="3" fillId="0" borderId="90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2" fillId="0" borderId="782" xfId="0" applyFont="1" applyBorder="1" applyAlignment="1">
      <alignment horizontal="left" wrapText="1"/>
    </xf>
    <xf numFmtId="0" fontId="4" fillId="0" borderId="909" xfId="0" applyFont="1" applyBorder="1" applyAlignment="1">
      <alignment horizontal="center" vertical="center" wrapText="1"/>
    </xf>
    <xf numFmtId="0" fontId="4" fillId="0" borderId="785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/>
    </xf>
    <xf numFmtId="0" fontId="3" fillId="0" borderId="784" xfId="0" applyFont="1" applyBorder="1" applyAlignment="1">
      <alignment horizontal="center"/>
    </xf>
    <xf numFmtId="0" fontId="3" fillId="0" borderId="926" xfId="0" applyFont="1" applyBorder="1" applyAlignment="1">
      <alignment horizontal="center" vertical="center" wrapText="1"/>
    </xf>
    <xf numFmtId="0" fontId="0" fillId="0" borderId="909" xfId="0" applyBorder="1" applyAlignment="1">
      <alignment horizontal="center" vertical="center" wrapText="1"/>
    </xf>
    <xf numFmtId="0" fontId="0" fillId="0" borderId="785" xfId="0" applyBorder="1" applyAlignment="1">
      <alignment horizontal="center" vertical="center" wrapText="1"/>
    </xf>
    <xf numFmtId="0" fontId="2" fillId="5" borderId="78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07" xfId="0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2" fillId="3" borderId="904" xfId="0" applyNumberFormat="1" applyFont="1" applyFill="1" applyBorder="1" applyAlignment="1">
      <alignment horizontal="left"/>
    </xf>
    <xf numFmtId="1" fontId="3" fillId="0" borderId="910" xfId="0" applyNumberFormat="1" applyFont="1" applyBorder="1" applyAlignment="1">
      <alignment horizontal="center" wrapText="1"/>
    </xf>
    <xf numFmtId="1" fontId="3" fillId="0" borderId="784" xfId="0" applyNumberFormat="1" applyFont="1" applyBorder="1" applyAlignment="1">
      <alignment horizont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left" vertical="center" wrapText="1"/>
    </xf>
    <xf numFmtId="1" fontId="3" fillId="0" borderId="785" xfId="6" applyNumberFormat="1" applyFont="1" applyBorder="1" applyAlignment="1">
      <alignment horizontal="left" vertical="center" wrapText="1"/>
    </xf>
    <xf numFmtId="1" fontId="2" fillId="0" borderId="992" xfId="0" applyNumberFormat="1" applyFont="1" applyBorder="1"/>
    <xf numFmtId="1" fontId="2" fillId="0" borderId="905" xfId="0" applyNumberFormat="1" applyFont="1" applyBorder="1"/>
    <xf numFmtId="1" fontId="2" fillId="0" borderId="904" xfId="0" applyNumberFormat="1" applyFont="1" applyBorder="1"/>
    <xf numFmtId="1" fontId="2" fillId="0" borderId="993" xfId="0" applyNumberFormat="1" applyFont="1" applyBorder="1"/>
    <xf numFmtId="1" fontId="3" fillId="0" borderId="911" xfId="6" applyNumberFormat="1" applyFont="1" applyBorder="1" applyAlignment="1">
      <alignment horizontal="left" wrapText="1"/>
    </xf>
    <xf numFmtId="1" fontId="3" fillId="0" borderId="907" xfId="6" applyNumberFormat="1" applyFont="1" applyBorder="1" applyAlignment="1">
      <alignment horizontal="left" wrapText="1"/>
    </xf>
    <xf numFmtId="1" fontId="3" fillId="0" borderId="951" xfId="6" applyNumberFormat="1" applyFont="1" applyBorder="1" applyAlignment="1">
      <alignment horizontal="left" vertical="center"/>
    </xf>
    <xf numFmtId="1" fontId="3" fillId="0" borderId="785" xfId="6" applyNumberFormat="1" applyFont="1" applyBorder="1" applyAlignment="1">
      <alignment horizontal="left" vertical="center"/>
    </xf>
    <xf numFmtId="1" fontId="3" fillId="0" borderId="911" xfId="6" applyNumberFormat="1" applyFont="1" applyBorder="1" applyAlignment="1">
      <alignment horizontal="left"/>
    </xf>
    <xf numFmtId="1" fontId="3" fillId="0" borderId="907" xfId="6" applyNumberFormat="1" applyFont="1" applyBorder="1" applyAlignment="1">
      <alignment horizontal="left"/>
    </xf>
    <xf numFmtId="0" fontId="7" fillId="5" borderId="918" xfId="0" applyFont="1" applyFill="1" applyBorder="1" applyAlignment="1">
      <alignment horizontal="center"/>
    </xf>
    <xf numFmtId="0" fontId="7" fillId="5" borderId="925" xfId="0" applyFont="1" applyFill="1" applyBorder="1" applyAlignment="1">
      <alignment horizontal="center"/>
    </xf>
    <xf numFmtId="1" fontId="6" fillId="5" borderId="918" xfId="0" applyNumberFormat="1" applyFont="1" applyFill="1" applyBorder="1" applyAlignment="1">
      <alignment horizontal="center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782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 wrapText="1"/>
    </xf>
    <xf numFmtId="1" fontId="2" fillId="0" borderId="905" xfId="6" applyNumberFormat="1" applyFont="1" applyBorder="1" applyAlignment="1">
      <alignment horizontal="left" wrapText="1"/>
    </xf>
    <xf numFmtId="1" fontId="3" fillId="0" borderId="951" xfId="6" applyNumberFormat="1" applyFont="1" applyBorder="1" applyAlignment="1">
      <alignment horizontal="center" vertical="center"/>
    </xf>
    <xf numFmtId="1" fontId="3" fillId="0" borderId="785" xfId="6" applyNumberFormat="1" applyFont="1" applyBorder="1" applyAlignment="1">
      <alignment horizontal="center" vertical="center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318" xfId="6" applyNumberFormat="1" applyFont="1" applyBorder="1" applyAlignment="1">
      <alignment horizontal="center" vertical="center" wrapText="1"/>
    </xf>
    <xf numFmtId="1" fontId="3" fillId="0" borderId="784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5" borderId="907" xfId="6" applyNumberFormat="1" applyFont="1" applyFill="1" applyBorder="1" applyAlignment="1" applyProtection="1">
      <alignment horizontal="center" wrapText="1"/>
      <protection locked="0"/>
    </xf>
    <xf numFmtId="1" fontId="3" fillId="5" borderId="910" xfId="6" applyNumberFormat="1" applyFont="1" applyFill="1" applyBorder="1" applyAlignment="1" applyProtection="1">
      <alignment horizontal="center" wrapText="1"/>
      <protection locked="0"/>
    </xf>
    <xf numFmtId="1" fontId="3" fillId="0" borderId="918" xfId="6" applyNumberFormat="1" applyFont="1" applyBorder="1" applyAlignment="1">
      <alignment horizontal="center"/>
    </xf>
    <xf numFmtId="1" fontId="3" fillId="0" borderId="925" xfId="6" applyNumberFormat="1" applyFont="1" applyBorder="1" applyAlignment="1">
      <alignment horizontal="center"/>
    </xf>
    <xf numFmtId="1" fontId="3" fillId="5" borderId="90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25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8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4" fillId="3" borderId="903" xfId="0" applyNumberFormat="1" applyFont="1" applyFill="1" applyBorder="1" applyAlignment="1">
      <alignment horizontal="center" vertical="center"/>
    </xf>
    <xf numFmtId="1" fontId="4" fillId="3" borderId="904" xfId="0" applyNumberFormat="1" applyFont="1" applyFill="1" applyBorder="1" applyAlignment="1">
      <alignment horizontal="center" vertical="center"/>
    </xf>
    <xf numFmtId="1" fontId="4" fillId="3" borderId="914" xfId="0" applyNumberFormat="1" applyFont="1" applyFill="1" applyBorder="1" applyAlignment="1">
      <alignment horizontal="center" vertical="center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565" xfId="6" applyNumberFormat="1" applyFont="1" applyBorder="1" applyAlignment="1">
      <alignment horizontal="left"/>
    </xf>
    <xf numFmtId="1" fontId="3" fillId="0" borderId="571" xfId="6" applyNumberFormat="1" applyFont="1" applyBorder="1" applyAlignment="1">
      <alignment horizontal="left"/>
    </xf>
    <xf numFmtId="1" fontId="3" fillId="0" borderId="954" xfId="6" applyNumberFormat="1" applyFont="1" applyBorder="1" applyAlignment="1">
      <alignment horizontal="left"/>
    </xf>
    <xf numFmtId="1" fontId="3" fillId="0" borderId="963" xfId="6" applyNumberFormat="1" applyFont="1" applyBorder="1" applyAlignment="1">
      <alignment horizontal="left"/>
    </xf>
    <xf numFmtId="1" fontId="3" fillId="0" borderId="424" xfId="6" applyNumberFormat="1" applyFont="1" applyBorder="1" applyAlignment="1">
      <alignment horizontal="left"/>
    </xf>
    <xf numFmtId="1" fontId="3" fillId="0" borderId="351" xfId="6" applyNumberFormat="1" applyFont="1" applyBorder="1" applyAlignment="1">
      <alignment horizontal="left"/>
    </xf>
    <xf numFmtId="0" fontId="63" fillId="0" borderId="911" xfId="0" applyFont="1" applyBorder="1" applyAlignment="1">
      <alignment horizontal="center"/>
    </xf>
    <xf numFmtId="0" fontId="63" fillId="0" borderId="907" xfId="0" applyFont="1" applyBorder="1" applyAlignment="1">
      <alignment horizontal="center"/>
    </xf>
    <xf numFmtId="1" fontId="4" fillId="3" borderId="905" xfId="0" applyNumberFormat="1" applyFont="1" applyFill="1" applyBorder="1" applyAlignment="1">
      <alignment horizontal="center" vertical="center"/>
    </xf>
    <xf numFmtId="1" fontId="4" fillId="3" borderId="907" xfId="0" applyNumberFormat="1" applyFont="1" applyFill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05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0" fontId="3" fillId="0" borderId="564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783" xfId="0" applyFont="1" applyBorder="1" applyAlignment="1">
      <alignment horizontal="left" vertical="center"/>
    </xf>
    <xf numFmtId="0" fontId="3" fillId="0" borderId="784" xfId="0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2" fillId="0" borderId="905" xfId="0" applyNumberFormat="1" applyFont="1" applyBorder="1" applyAlignment="1">
      <alignment horizontal="left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left" vertical="center" wrapText="1"/>
    </xf>
    <xf numFmtId="1" fontId="2" fillId="0" borderId="904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vertical="center"/>
    </xf>
    <xf numFmtId="1" fontId="3" fillId="0" borderId="910" xfId="14" applyNumberFormat="1" applyFont="1" applyBorder="1" applyAlignment="1">
      <alignment horizontal="center" vertical="center" wrapText="1"/>
    </xf>
    <xf numFmtId="1" fontId="3" fillId="0" borderId="318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904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782" xfId="14" applyNumberFormat="1" applyFont="1" applyBorder="1" applyAlignment="1">
      <alignment horizontal="center" vertical="center" wrapText="1"/>
    </xf>
    <xf numFmtId="1" fontId="3" fillId="0" borderId="1026" xfId="14" quotePrefix="1" applyNumberFormat="1" applyFont="1" applyBorder="1" applyAlignment="1" applyProtection="1">
      <alignment horizontal="center" vertical="center"/>
      <protection hidden="1"/>
    </xf>
    <xf numFmtId="1" fontId="3" fillId="0" borderId="910" xfId="14" quotePrefix="1" applyNumberFormat="1" applyFont="1" applyBorder="1" applyAlignment="1" applyProtection="1">
      <alignment horizontal="center" vertical="center"/>
      <protection hidden="1"/>
    </xf>
    <xf numFmtId="1" fontId="3" fillId="0" borderId="793" xfId="14" quotePrefix="1" applyNumberFormat="1" applyFont="1" applyBorder="1" applyAlignment="1" applyProtection="1">
      <alignment horizontal="center" vertical="center"/>
      <protection hidden="1"/>
    </xf>
    <xf numFmtId="1" fontId="3" fillId="0" borderId="784" xfId="14" quotePrefix="1" applyNumberFormat="1" applyFont="1" applyBorder="1" applyAlignment="1" applyProtection="1">
      <alignment horizontal="center" vertical="center"/>
      <protection hidden="1"/>
    </xf>
    <xf numFmtId="1" fontId="3" fillId="0" borderId="951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3" borderId="905" xfId="0" applyNumberFormat="1" applyFont="1" applyFill="1" applyBorder="1" applyAlignment="1">
      <alignment horizontal="center"/>
    </xf>
    <xf numFmtId="1" fontId="3" fillId="3" borderId="912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left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51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left" vertical="center" wrapText="1"/>
    </xf>
    <xf numFmtId="1" fontId="2" fillId="0" borderId="824" xfId="0" applyNumberFormat="1" applyFont="1" applyBorder="1" applyAlignment="1">
      <alignment horizontal="left" wrapText="1"/>
    </xf>
    <xf numFmtId="1" fontId="2" fillId="0" borderId="782" xfId="0" applyNumberFormat="1" applyFont="1" applyBorder="1" applyAlignment="1">
      <alignment horizontal="left" wrapText="1"/>
    </xf>
    <xf numFmtId="1" fontId="3" fillId="0" borderId="1031" xfId="0" applyNumberFormat="1" applyFont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4" fillId="0" borderId="904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0" borderId="907" xfId="0" applyNumberFormat="1" applyFont="1" applyBorder="1" applyAlignment="1">
      <alignment horizontal="left" wrapText="1"/>
    </xf>
    <xf numFmtId="1" fontId="3" fillId="0" borderId="95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left" vertical="center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783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/>
    </xf>
    <xf numFmtId="1" fontId="3" fillId="5" borderId="784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6" fillId="3" borderId="912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left" vertical="center"/>
    </xf>
    <xf numFmtId="1" fontId="3" fillId="5" borderId="351" xfId="0" applyNumberFormat="1" applyFont="1" applyFill="1" applyBorder="1" applyAlignment="1">
      <alignment horizontal="left" vertical="center"/>
    </xf>
    <xf numFmtId="1" fontId="3" fillId="5" borderId="911" xfId="0" applyNumberFormat="1" applyFont="1" applyFill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824" xfId="0" applyNumberFormat="1" applyFont="1" applyFill="1" applyBorder="1" applyAlignment="1">
      <alignment horizontal="left" wrapText="1"/>
    </xf>
    <xf numFmtId="1" fontId="2" fillId="3" borderId="78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/>
    </xf>
    <xf numFmtId="1" fontId="3" fillId="0" borderId="1025" xfId="0" applyNumberFormat="1" applyFont="1" applyBorder="1" applyAlignment="1">
      <alignment horizontal="left"/>
    </xf>
    <xf numFmtId="1" fontId="3" fillId="5" borderId="911" xfId="14" applyNumberFormat="1" applyFont="1" applyFill="1" applyBorder="1" applyAlignment="1">
      <alignment horizontal="center" wrapText="1"/>
    </xf>
    <xf numFmtId="1" fontId="3" fillId="5" borderId="907" xfId="14" applyNumberFormat="1" applyFont="1" applyFill="1" applyBorder="1" applyAlignment="1">
      <alignment horizontal="center" wrapText="1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918" xfId="0" applyNumberFormat="1" applyFont="1" applyFill="1" applyBorder="1" applyAlignment="1">
      <alignment horizontal="left" vertical="center" wrapText="1"/>
    </xf>
    <xf numFmtId="1" fontId="3" fillId="0" borderId="565" xfId="14" applyNumberFormat="1" applyFont="1" applyBorder="1" applyAlignment="1">
      <alignment horizontal="left" vertical="center" wrapText="1"/>
    </xf>
    <xf numFmtId="1" fontId="3" fillId="0" borderId="571" xfId="14" applyNumberFormat="1" applyFont="1" applyBorder="1" applyAlignment="1">
      <alignment horizontal="left" vertical="center" wrapText="1"/>
    </xf>
    <xf numFmtId="1" fontId="3" fillId="0" borderId="1016" xfId="14" applyNumberFormat="1" applyFont="1" applyBorder="1" applyAlignment="1">
      <alignment horizontal="left" vertical="center" wrapText="1"/>
    </xf>
    <xf numFmtId="1" fontId="3" fillId="0" borderId="1006" xfId="14" applyNumberFormat="1" applyFont="1" applyBorder="1" applyAlignment="1">
      <alignment horizontal="left" vertical="center" wrapText="1"/>
    </xf>
    <xf numFmtId="1" fontId="3" fillId="0" borderId="1025" xfId="14" applyNumberFormat="1" applyFont="1" applyBorder="1" applyAlignment="1">
      <alignment horizontal="left" vertical="center" wrapText="1"/>
    </xf>
    <xf numFmtId="1" fontId="3" fillId="0" borderId="351" xfId="14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 wrapText="1"/>
    </xf>
    <xf numFmtId="1" fontId="2" fillId="3" borderId="904" xfId="14" applyNumberFormat="1" applyFont="1" applyFill="1" applyBorder="1" applyAlignment="1">
      <alignment horizontal="left" wrapText="1"/>
    </xf>
    <xf numFmtId="1" fontId="3" fillId="5" borderId="1016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1006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782" xfId="0" applyNumberFormat="1" applyFont="1" applyFill="1" applyBorder="1" applyAlignment="1">
      <alignment horizontal="left" vertical="center" wrapText="1"/>
    </xf>
    <xf numFmtId="1" fontId="3" fillId="5" borderId="784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70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611" xfId="0" applyNumberFormat="1" applyFont="1" applyFill="1" applyBorder="1" applyAlignment="1">
      <alignment horizontal="left" vertical="center" wrapText="1"/>
    </xf>
    <xf numFmtId="1" fontId="3" fillId="5" borderId="701" xfId="14" applyNumberFormat="1" applyFont="1" applyFill="1" applyBorder="1" applyAlignment="1">
      <alignment horizontal="left" vertical="center" wrapText="1"/>
    </xf>
    <xf numFmtId="1" fontId="3" fillId="5" borderId="611" xfId="14" applyNumberFormat="1" applyFont="1" applyFill="1" applyBorder="1" applyAlignment="1">
      <alignment horizontal="left" vertical="center" wrapText="1"/>
    </xf>
    <xf numFmtId="1" fontId="3" fillId="5" borderId="1016" xfId="14" applyNumberFormat="1" applyFont="1" applyFill="1" applyBorder="1" applyAlignment="1">
      <alignment horizontal="left" vertical="center" wrapText="1"/>
    </xf>
    <xf numFmtId="1" fontId="3" fillId="5" borderId="1006" xfId="14" applyNumberFormat="1" applyFont="1" applyFill="1" applyBorder="1" applyAlignment="1">
      <alignment horizontal="left" vertical="center" wrapText="1"/>
    </xf>
    <xf numFmtId="1" fontId="3" fillId="5" borderId="1025" xfId="14" applyNumberFormat="1" applyFont="1" applyFill="1" applyBorder="1" applyAlignment="1">
      <alignment horizontal="left" vertical="center" wrapText="1"/>
    </xf>
    <xf numFmtId="1" fontId="3" fillId="5" borderId="351" xfId="14" applyNumberFormat="1" applyFont="1" applyFill="1" applyBorder="1" applyAlignment="1">
      <alignment horizontal="left" vertical="center" wrapText="1"/>
    </xf>
    <xf numFmtId="1" fontId="3" fillId="0" borderId="701" xfId="14" applyNumberFormat="1" applyFont="1" applyBorder="1" applyAlignment="1">
      <alignment horizontal="left" vertical="center" wrapText="1"/>
    </xf>
    <xf numFmtId="1" fontId="3" fillId="0" borderId="611" xfId="14" applyNumberFormat="1" applyFont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vertical="center" wrapText="1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/>
    </xf>
    <xf numFmtId="1" fontId="3" fillId="0" borderId="784" xfId="0" applyNumberFormat="1" applyFont="1" applyBorder="1" applyAlignment="1">
      <alignment horizontal="center"/>
    </xf>
    <xf numFmtId="1" fontId="2" fillId="3" borderId="905" xfId="14" applyNumberFormat="1" applyFont="1" applyFill="1" applyBorder="1" applyAlignment="1">
      <alignment horizontal="left" wrapText="1"/>
    </xf>
    <xf numFmtId="1" fontId="2" fillId="3" borderId="782" xfId="14" applyNumberFormat="1" applyFont="1" applyFill="1" applyBorder="1" applyAlignment="1">
      <alignment horizontal="left" wrapText="1"/>
    </xf>
    <xf numFmtId="1" fontId="3" fillId="3" borderId="910" xfId="14" applyNumberFormat="1" applyFont="1" applyFill="1" applyBorder="1" applyAlignment="1">
      <alignment horizontal="center" vertical="center" wrapText="1"/>
    </xf>
    <xf numFmtId="1" fontId="3" fillId="3" borderId="784" xfId="14" applyNumberFormat="1" applyFont="1" applyFill="1" applyBorder="1" applyAlignment="1">
      <alignment horizontal="center" vertical="center" wrapText="1"/>
    </xf>
    <xf numFmtId="1" fontId="3" fillId="3" borderId="907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left"/>
    </xf>
    <xf numFmtId="1" fontId="3" fillId="0" borderId="907" xfId="0" applyNumberFormat="1" applyFont="1" applyBorder="1" applyAlignment="1">
      <alignment horizontal="left"/>
    </xf>
    <xf numFmtId="1" fontId="3" fillId="3" borderId="1014" xfId="14" applyNumberFormat="1" applyFont="1" applyFill="1" applyBorder="1" applyAlignment="1">
      <alignment horizontal="center" vertical="center" wrapText="1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/>
    </xf>
    <xf numFmtId="1" fontId="3" fillId="3" borderId="1016" xfId="0" applyNumberFormat="1" applyFont="1" applyFill="1" applyBorder="1" applyAlignment="1">
      <alignment horizontal="left" vertical="center" wrapText="1"/>
    </xf>
    <xf numFmtId="1" fontId="3" fillId="3" borderId="1006" xfId="0" applyNumberFormat="1" applyFont="1" applyFill="1" applyBorder="1" applyAlignment="1">
      <alignment horizontal="left" vertical="center" wrapText="1"/>
    </xf>
    <xf numFmtId="1" fontId="3" fillId="3" borderId="1025" xfId="0" applyNumberFormat="1" applyFont="1" applyFill="1" applyBorder="1" applyAlignment="1">
      <alignment horizontal="left" vertical="center" wrapText="1"/>
    </xf>
    <xf numFmtId="1" fontId="2" fillId="5" borderId="905" xfId="14" applyNumberFormat="1" applyFont="1" applyFill="1" applyBorder="1" applyAlignment="1">
      <alignment horizontal="left" wrapText="1"/>
    </xf>
    <xf numFmtId="1" fontId="2" fillId="5" borderId="78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25" xfId="0" applyNumberFormat="1" applyFont="1" applyFill="1" applyBorder="1" applyAlignment="1">
      <alignment horizontal="left"/>
    </xf>
    <xf numFmtId="1" fontId="3" fillId="3" borderId="351" xfId="0" applyNumberFormat="1" applyFont="1" applyFill="1" applyBorder="1" applyAlignment="1">
      <alignment horizontal="left"/>
    </xf>
    <xf numFmtId="1" fontId="3" fillId="0" borderId="910" xfId="0" applyNumberFormat="1" applyFont="1" applyBorder="1"/>
    <xf numFmtId="1" fontId="3" fillId="3" borderId="918" xfId="0" applyNumberFormat="1" applyFont="1" applyFill="1" applyBorder="1" applyAlignment="1">
      <alignment horizontal="left" vertical="center"/>
    </xf>
    <xf numFmtId="1" fontId="3" fillId="3" borderId="565" xfId="0" applyNumberFormat="1" applyFont="1" applyFill="1" applyBorder="1"/>
    <xf numFmtId="1" fontId="3" fillId="3" borderId="678" xfId="0" applyNumberFormat="1" applyFont="1" applyFill="1" applyBorder="1"/>
    <xf numFmtId="1" fontId="3" fillId="3" borderId="571" xfId="0" applyNumberFormat="1" applyFont="1" applyFill="1" applyBorder="1"/>
    <xf numFmtId="1" fontId="3" fillId="3" borderId="1016" xfId="0" applyNumberFormat="1" applyFont="1" applyFill="1" applyBorder="1"/>
    <xf numFmtId="1" fontId="3" fillId="3" borderId="1009" xfId="0" applyNumberFormat="1" applyFont="1" applyFill="1" applyBorder="1"/>
    <xf numFmtId="1" fontId="3" fillId="3" borderId="1006" xfId="0" applyNumberFormat="1" applyFont="1" applyFill="1" applyBorder="1"/>
    <xf numFmtId="1" fontId="3" fillId="3" borderId="1032" xfId="0" applyNumberFormat="1" applyFont="1" applyFill="1" applyBorder="1"/>
    <xf numFmtId="1" fontId="3" fillId="3" borderId="782" xfId="0" applyNumberFormat="1" applyFont="1" applyFill="1" applyBorder="1"/>
    <xf numFmtId="1" fontId="3" fillId="3" borderId="784" xfId="0" applyNumberFormat="1" applyFont="1" applyFill="1" applyBorder="1"/>
    <xf numFmtId="1" fontId="3" fillId="3" borderId="918" xfId="0" applyNumberFormat="1" applyFont="1" applyFill="1" applyBorder="1" applyAlignment="1">
      <alignment horizontal="left" vertical="center" wrapText="1"/>
    </xf>
    <xf numFmtId="0" fontId="3" fillId="0" borderId="951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2" fillId="0" borderId="78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5" xfId="0" applyNumberFormat="1" applyFont="1" applyFill="1" applyBorder="1"/>
    <xf numFmtId="1" fontId="3" fillId="3" borderId="377" xfId="0" applyNumberFormat="1" applyFont="1" applyFill="1" applyBorder="1"/>
    <xf numFmtId="1" fontId="3" fillId="3" borderId="351" xfId="0" applyNumberFormat="1" applyFont="1" applyFill="1" applyBorder="1"/>
    <xf numFmtId="0" fontId="3" fillId="0" borderId="1032" xfId="0" applyFont="1" applyBorder="1" applyAlignment="1">
      <alignment horizontal="center" vertical="center" wrapText="1"/>
    </xf>
    <xf numFmtId="1" fontId="3" fillId="3" borderId="701" xfId="0" applyNumberFormat="1" applyFont="1" applyFill="1" applyBorder="1"/>
    <xf numFmtId="1" fontId="3" fillId="3" borderId="5" xfId="0" applyNumberFormat="1" applyFont="1" applyFill="1" applyBorder="1"/>
    <xf numFmtId="1" fontId="3" fillId="3" borderId="611" xfId="0" applyNumberFormat="1" applyFont="1" applyFill="1" applyBorder="1"/>
    <xf numFmtId="0" fontId="3" fillId="0" borderId="1016" xfId="0" applyFont="1" applyBorder="1" applyAlignment="1">
      <alignment horizontal="left" vertical="center"/>
    </xf>
    <xf numFmtId="0" fontId="3" fillId="0" borderId="1006" xfId="0" applyFont="1" applyBorder="1" applyAlignment="1">
      <alignment horizontal="left" vertical="center"/>
    </xf>
    <xf numFmtId="0" fontId="2" fillId="0" borderId="905" xfId="0" applyFont="1" applyBorder="1" applyAlignment="1">
      <alignment horizontal="left"/>
    </xf>
    <xf numFmtId="0" fontId="3" fillId="0" borderId="1016" xfId="0" applyFont="1" applyBorder="1" applyAlignment="1">
      <alignment horizontal="left" vertical="center" wrapText="1"/>
    </xf>
    <xf numFmtId="0" fontId="3" fillId="0" borderId="1006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left" vertical="center" wrapText="1"/>
    </xf>
    <xf numFmtId="0" fontId="3" fillId="0" borderId="1031" xfId="0" applyFont="1" applyBorder="1" applyAlignment="1">
      <alignment horizontal="left"/>
    </xf>
    <xf numFmtId="0" fontId="3" fillId="0" borderId="911" xfId="0" applyFont="1" applyBorder="1" applyAlignment="1">
      <alignment horizontal="center"/>
    </xf>
    <xf numFmtId="0" fontId="3" fillId="0" borderId="907" xfId="0" applyFont="1" applyBorder="1" applyAlignment="1">
      <alignment horizontal="center"/>
    </xf>
    <xf numFmtId="0" fontId="3" fillId="0" borderId="1032" xfId="0" applyFont="1" applyBorder="1" applyAlignment="1">
      <alignment horizontal="left" vertical="center"/>
    </xf>
    <xf numFmtId="0" fontId="3" fillId="0" borderId="564" xfId="0" applyFont="1" applyBorder="1"/>
    <xf numFmtId="0" fontId="3" fillId="0" borderId="1031" xfId="0" applyFont="1" applyBorder="1"/>
    <xf numFmtId="0" fontId="3" fillId="0" borderId="918" xfId="0" applyFont="1" applyBorder="1" applyAlignment="1">
      <alignment horizontal="center"/>
    </xf>
    <xf numFmtId="0" fontId="5" fillId="0" borderId="951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/>
    </xf>
    <xf numFmtId="164" fontId="3" fillId="0" borderId="903" xfId="17" applyNumberFormat="1" applyFont="1" applyBorder="1" applyAlignment="1">
      <alignment horizontal="center" vertical="center"/>
    </xf>
    <xf numFmtId="164" fontId="3" fillId="0" borderId="910" xfId="17" applyNumberFormat="1" applyFont="1" applyBorder="1" applyAlignment="1">
      <alignment horizontal="center" vertical="center"/>
    </xf>
    <xf numFmtId="164" fontId="3" fillId="0" borderId="1032" xfId="17" applyNumberFormat="1" applyFont="1" applyBorder="1" applyAlignment="1">
      <alignment horizontal="center" vertical="center"/>
    </xf>
    <xf numFmtId="164" fontId="3" fillId="0" borderId="784" xfId="17" applyNumberFormat="1" applyFont="1" applyBorder="1" applyAlignment="1">
      <alignment horizontal="center" vertical="center"/>
    </xf>
    <xf numFmtId="164" fontId="3" fillId="0" borderId="911" xfId="18" applyNumberFormat="1" applyFont="1" applyBorder="1" applyAlignment="1" applyProtection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 wrapText="1"/>
    </xf>
    <xf numFmtId="1" fontId="3" fillId="0" borderId="1016" xfId="0" applyNumberFormat="1" applyFont="1" applyBorder="1" applyAlignment="1">
      <alignment horizontal="left"/>
    </xf>
    <xf numFmtId="1" fontId="3" fillId="0" borderId="1006" xfId="0" applyNumberFormat="1" applyFont="1" applyBorder="1" applyAlignment="1">
      <alignment horizontal="left"/>
    </xf>
    <xf numFmtId="1" fontId="3" fillId="0" borderId="951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" fontId="3" fillId="0" borderId="1016" xfId="0" quotePrefix="1" applyNumberFormat="1" applyFont="1" applyBorder="1" applyAlignment="1">
      <alignment horizontal="left"/>
    </xf>
    <xf numFmtId="1" fontId="3" fillId="0" borderId="925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05" xfId="0" applyFont="1" applyBorder="1" applyAlignment="1">
      <alignment horizontal="center" vertical="center"/>
    </xf>
    <xf numFmtId="0" fontId="6" fillId="0" borderId="912" xfId="0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left" vertical="center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784" xfId="0" applyNumberFormat="1" applyFont="1" applyFill="1" applyBorder="1" applyAlignment="1">
      <alignment horizontal="left" wrapText="1"/>
    </xf>
    <xf numFmtId="1" fontId="3" fillId="0" borderId="903" xfId="0" applyNumberFormat="1" applyFont="1" applyBorder="1" applyAlignment="1">
      <alignment horizontal="left" wrapText="1"/>
    </xf>
    <xf numFmtId="1" fontId="3" fillId="0" borderId="910" xfId="0" applyNumberFormat="1" applyFont="1" applyBorder="1" applyAlignment="1">
      <alignment horizontal="left" wrapText="1"/>
    </xf>
    <xf numFmtId="1" fontId="3" fillId="0" borderId="374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3" borderId="564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left" wrapText="1"/>
    </xf>
    <xf numFmtId="1" fontId="3" fillId="3" borderId="57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09" xfId="0" applyNumberFormat="1" applyFont="1" applyBorder="1" applyAlignment="1">
      <alignment horizontal="left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907" xfId="0" applyNumberFormat="1" applyFont="1" applyBorder="1" applyAlignment="1">
      <alignment horizontal="center" wrapText="1"/>
    </xf>
    <xf numFmtId="1" fontId="3" fillId="0" borderId="911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left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/>
    </xf>
    <xf numFmtId="1" fontId="3" fillId="3" borderId="565" xfId="0" applyNumberFormat="1" applyFont="1" applyFill="1" applyBorder="1" applyAlignment="1">
      <alignment horizontal="left"/>
    </xf>
    <xf numFmtId="1" fontId="3" fillId="3" borderId="678" xfId="0" applyNumberFormat="1" applyFont="1" applyFill="1" applyBorder="1" applyAlignment="1">
      <alignment horizontal="left"/>
    </xf>
    <xf numFmtId="1" fontId="3" fillId="3" borderId="571" xfId="0" applyNumberFormat="1" applyFont="1" applyFill="1" applyBorder="1" applyAlignment="1">
      <alignment horizontal="left"/>
    </xf>
    <xf numFmtId="1" fontId="3" fillId="3" borderId="377" xfId="0" applyNumberFormat="1" applyFont="1" applyFill="1" applyBorder="1" applyAlignment="1">
      <alignment horizontal="left"/>
    </xf>
    <xf numFmtId="1" fontId="3" fillId="0" borderId="101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left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905" xfId="2" applyNumberFormat="1" applyFont="1" applyBorder="1" applyAlignment="1">
      <alignment horizontal="center" vertical="center"/>
    </xf>
    <xf numFmtId="1" fontId="3" fillId="0" borderId="912" xfId="2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800" xfId="2" applyNumberFormat="1" applyFont="1" applyBorder="1" applyAlignment="1">
      <alignment horizontal="left" vertical="center" wrapText="1"/>
    </xf>
    <xf numFmtId="1" fontId="3" fillId="0" borderId="903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wrapText="1"/>
    </xf>
    <xf numFmtId="1" fontId="3" fillId="0" borderId="933" xfId="0" applyNumberFormat="1" applyFont="1" applyBorder="1" applyAlignment="1">
      <alignment horizontal="center" wrapText="1"/>
    </xf>
    <xf numFmtId="0" fontId="3" fillId="0" borderId="1045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0" borderId="1051" xfId="0" applyNumberFormat="1" applyFont="1" applyBorder="1" applyAlignment="1">
      <alignment horizontal="left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0" borderId="918" xfId="0" quotePrefix="1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77" xfId="0" applyNumberFormat="1" applyFont="1" applyFill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/>
    </xf>
    <xf numFmtId="0" fontId="3" fillId="5" borderId="1053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952" xfId="0" applyFont="1" applyFill="1" applyBorder="1" applyAlignment="1">
      <alignment horizontal="center" wrapText="1"/>
    </xf>
    <xf numFmtId="0" fontId="3" fillId="5" borderId="953" xfId="0" applyFont="1" applyFill="1" applyBorder="1" applyAlignment="1">
      <alignment horizontal="center" wrapText="1"/>
    </xf>
    <xf numFmtId="1" fontId="3" fillId="0" borderId="1051" xfId="0" applyNumberFormat="1" applyFont="1" applyBorder="1" applyAlignment="1">
      <alignment horizontal="left" vertical="center"/>
    </xf>
    <xf numFmtId="1" fontId="3" fillId="0" borderId="1051" xfId="0" applyNumberFormat="1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left" vertical="center" wrapText="1"/>
    </xf>
    <xf numFmtId="0" fontId="3" fillId="0" borderId="564" xfId="0" applyFont="1" applyBorder="1" applyAlignment="1">
      <alignment horizontal="left" vertical="center" wrapText="1"/>
    </xf>
    <xf numFmtId="0" fontId="3" fillId="0" borderId="1001" xfId="0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left" vertical="center"/>
    </xf>
    <xf numFmtId="1" fontId="3" fillId="0" borderId="609" xfId="0" applyNumberFormat="1" applyFont="1" applyBorder="1" applyAlignment="1">
      <alignment horizontal="left" vertical="center"/>
    </xf>
    <xf numFmtId="1" fontId="3" fillId="0" borderId="1097" xfId="0" applyNumberFormat="1" applyFont="1" applyBorder="1" applyAlignment="1">
      <alignment horizontal="left" vertical="center"/>
    </xf>
    <xf numFmtId="0" fontId="3" fillId="0" borderId="1052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54" xfId="34" applyNumberFormat="1" applyFont="1" applyBorder="1" applyAlignment="1">
      <alignment horizontal="center" vertical="center" wrapText="1"/>
    </xf>
    <xf numFmtId="1" fontId="3" fillId="0" borderId="318" xfId="34" applyNumberFormat="1" applyFont="1" applyBorder="1" applyAlignment="1">
      <alignment horizontal="center" vertical="center" wrapText="1"/>
    </xf>
    <xf numFmtId="1" fontId="3" fillId="0" borderId="784" xfId="34" applyNumberFormat="1" applyFont="1" applyBorder="1" applyAlignment="1">
      <alignment horizontal="center" vertical="center" wrapText="1"/>
    </xf>
    <xf numFmtId="1" fontId="3" fillId="0" borderId="1051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85" xfId="34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wrapText="1"/>
    </xf>
    <xf numFmtId="1" fontId="6" fillId="0" borderId="918" xfId="34" applyNumberFormat="1" applyFont="1" applyBorder="1" applyAlignment="1">
      <alignment horizontal="center" vertical="center" wrapText="1"/>
    </xf>
    <xf numFmtId="1" fontId="6" fillId="0" borderId="1051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85" xfId="34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918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911" xfId="0" applyNumberFormat="1" applyFont="1" applyFill="1" applyBorder="1" applyAlignment="1">
      <alignment horizontal="left"/>
    </xf>
    <xf numFmtId="1" fontId="2" fillId="3" borderId="1100" xfId="0" applyNumberFormat="1" applyFont="1" applyFill="1" applyBorder="1" applyAlignment="1">
      <alignment horizontal="left"/>
    </xf>
    <xf numFmtId="0" fontId="2" fillId="0" borderId="1100" xfId="0" applyFont="1" applyBorder="1" applyAlignment="1">
      <alignment horizontal="left"/>
    </xf>
    <xf numFmtId="1" fontId="3" fillId="0" borderId="1051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0" fontId="3" fillId="0" borderId="95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left" vertical="center"/>
    </xf>
    <xf numFmtId="0" fontId="3" fillId="0" borderId="318" xfId="0" applyFont="1" applyBorder="1" applyAlignment="1">
      <alignment horizontal="left" vertical="center"/>
    </xf>
    <xf numFmtId="0" fontId="3" fillId="5" borderId="1013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95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318" xfId="0" applyFont="1" applyFill="1" applyBorder="1" applyAlignment="1">
      <alignment horizontal="center" vertical="center" wrapText="1"/>
    </xf>
    <xf numFmtId="0" fontId="3" fillId="5" borderId="784" xfId="0" applyFont="1" applyFill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90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 wrapText="1"/>
    </xf>
    <xf numFmtId="0" fontId="3" fillId="5" borderId="785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2" fillId="5" borderId="1100" xfId="0" applyFont="1" applyFill="1" applyBorder="1" applyAlignment="1">
      <alignment horizontal="left" vertical="center"/>
    </xf>
    <xf numFmtId="0" fontId="2" fillId="0" borderId="1100" xfId="0" applyFont="1" applyBorder="1" applyAlignment="1">
      <alignment horizontal="left" vertical="center"/>
    </xf>
    <xf numFmtId="0" fontId="2" fillId="0" borderId="1053" xfId="22" applyFont="1" applyBorder="1" applyAlignment="1" applyProtection="1">
      <alignment horizontal="left" vertical="center"/>
    </xf>
    <xf numFmtId="0" fontId="2" fillId="0" borderId="782" xfId="20" applyFont="1" applyBorder="1" applyAlignment="1">
      <alignment horizontal="left" vertical="center" wrapText="1"/>
    </xf>
    <xf numFmtId="164" fontId="3" fillId="0" borderId="1100" xfId="18" applyNumberFormat="1" applyFont="1" applyBorder="1" applyAlignment="1" applyProtection="1">
      <alignment horizontal="center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101" xfId="17" applyNumberFormat="1" applyFont="1" applyBorder="1" applyAlignment="1">
      <alignment horizontal="center" vertical="center"/>
    </xf>
    <xf numFmtId="164" fontId="3" fillId="0" borderId="918" xfId="17" applyNumberFormat="1" applyFont="1" applyBorder="1" applyAlignment="1">
      <alignment horizontal="center" vertical="center"/>
    </xf>
    <xf numFmtId="0" fontId="2" fillId="0" borderId="1100" xfId="20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5" borderId="110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1" fontId="3" fillId="5" borderId="10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8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11" xfId="17" applyNumberFormat="1" applyFont="1" applyBorder="1" applyAlignment="1">
      <alignment horizontal="center" vertical="center"/>
    </xf>
    <xf numFmtId="164" fontId="3" fillId="0" borderId="912" xfId="17" applyNumberFormat="1" applyFont="1" applyBorder="1" applyAlignment="1">
      <alignment horizontal="center" vertical="center"/>
    </xf>
    <xf numFmtId="0" fontId="2" fillId="0" borderId="1053" xfId="20" applyFont="1" applyBorder="1" applyAlignment="1">
      <alignment horizontal="left" vertical="center" wrapText="1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64" fontId="3" fillId="0" borderId="1030" xfId="17" applyNumberFormat="1" applyFont="1" applyBorder="1" applyAlignment="1">
      <alignment horizontal="center" vertical="center"/>
    </xf>
    <xf numFmtId="164" fontId="3" fillId="0" borderId="925" xfId="17" applyNumberFormat="1" applyFont="1" applyBorder="1" applyAlignment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785" xfId="18" applyNumberFormat="1" applyFont="1" applyBorder="1" applyAlignment="1" applyProtection="1">
      <alignment horizontal="center" vertical="center"/>
    </xf>
    <xf numFmtId="164" fontId="3" fillId="0" borderId="911" xfId="18" applyNumberFormat="1" applyFont="1" applyBorder="1" applyAlignment="1" applyProtection="1">
      <alignment horizontal="center" vertical="center"/>
    </xf>
    <xf numFmtId="164" fontId="3" fillId="0" borderId="1100" xfId="18" applyNumberFormat="1" applyFont="1" applyBorder="1" applyAlignment="1" applyProtection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1052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784" xfId="18" applyNumberFormat="1" applyFont="1" applyBorder="1" applyAlignment="1" applyProtection="1">
      <alignment horizontal="center" vertical="center"/>
    </xf>
    <xf numFmtId="0" fontId="2" fillId="0" borderId="1032" xfId="20" applyFont="1" applyBorder="1" applyAlignment="1">
      <alignment horizontal="left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0" fontId="2" fillId="0" borderId="91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11" xfId="0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wrapText="1"/>
    </xf>
    <xf numFmtId="0" fontId="3" fillId="0" borderId="1054" xfId="0" applyFont="1" applyBorder="1" applyAlignment="1">
      <alignment horizontal="center" wrapText="1"/>
    </xf>
    <xf numFmtId="0" fontId="3" fillId="0" borderId="1032" xfId="0" applyFont="1" applyBorder="1" applyAlignment="1">
      <alignment horizontal="center" wrapText="1"/>
    </xf>
    <xf numFmtId="0" fontId="3" fillId="0" borderId="784" xfId="0" applyFont="1" applyBorder="1" applyAlignment="1">
      <alignment horizont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7" fillId="0" borderId="1051" xfId="0" applyFont="1" applyBorder="1" applyAlignment="1">
      <alignment horizontal="center" vertical="center"/>
    </xf>
    <xf numFmtId="0" fontId="7" fillId="0" borderId="785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2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5" fillId="0" borderId="1051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/>
    </xf>
    <xf numFmtId="0" fontId="3" fillId="5" borderId="1052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1130" xfId="0" applyFont="1" applyFill="1" applyBorder="1" applyAlignment="1">
      <alignment horizontal="center" wrapText="1"/>
    </xf>
    <xf numFmtId="0" fontId="3" fillId="5" borderId="1111" xfId="0" applyFont="1" applyFill="1" applyBorder="1" applyAlignment="1">
      <alignment horizontal="center" wrapText="1"/>
    </xf>
    <xf numFmtId="0" fontId="3" fillId="20" borderId="1051" xfId="0" applyFont="1" applyFill="1" applyBorder="1" applyAlignment="1">
      <alignment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0" fontId="3" fillId="0" borderId="1101" xfId="0" applyFont="1" applyBorder="1" applyAlignment="1">
      <alignment horizont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/>
    </xf>
    <xf numFmtId="0" fontId="3" fillId="5" borderId="1111" xfId="0" applyFont="1" applyFill="1" applyBorder="1" applyAlignment="1">
      <alignment horizontal="center" vertical="center"/>
    </xf>
    <xf numFmtId="0" fontId="3" fillId="20" borderId="1111" xfId="0" applyFont="1" applyFill="1" applyBorder="1" applyAlignment="1">
      <alignment horizontal="center" vertical="center" wrapText="1"/>
    </xf>
    <xf numFmtId="0" fontId="3" fillId="0" borderId="1111" xfId="0" applyFont="1" applyBorder="1" applyAlignment="1">
      <alignment horizontal="center" wrapText="1"/>
    </xf>
    <xf numFmtId="0" fontId="3" fillId="0" borderId="1130" xfId="0" applyFont="1" applyBorder="1" applyAlignment="1">
      <alignment horizontal="center" wrapText="1"/>
    </xf>
    <xf numFmtId="1" fontId="3" fillId="3" borderId="1108" xfId="0" applyNumberFormat="1" applyFont="1" applyFill="1" applyBorder="1" applyAlignment="1">
      <alignment horizontal="center"/>
    </xf>
    <xf numFmtId="1" fontId="3" fillId="3" borderId="1100" xfId="0" applyNumberFormat="1" applyFont="1" applyFill="1" applyBorder="1" applyAlignment="1">
      <alignment horizontal="center"/>
    </xf>
    <xf numFmtId="1" fontId="3" fillId="3" borderId="1117" xfId="0" applyNumberFormat="1" applyFont="1" applyFill="1" applyBorder="1" applyAlignment="1">
      <alignment horizontal="center"/>
    </xf>
    <xf numFmtId="0" fontId="3" fillId="0" borderId="1101" xfId="0" applyFont="1" applyBorder="1" applyAlignment="1">
      <alignment horizontal="center"/>
    </xf>
    <xf numFmtId="0" fontId="3" fillId="0" borderId="1111" xfId="0" applyFont="1" applyBorder="1" applyAlignment="1">
      <alignment horizontal="center"/>
    </xf>
    <xf numFmtId="0" fontId="3" fillId="0" borderId="1130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/>
    </xf>
    <xf numFmtId="1" fontId="3" fillId="3" borderId="1100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/>
    </xf>
    <xf numFmtId="0" fontId="3" fillId="5" borderId="904" xfId="0" applyFont="1" applyFill="1" applyBorder="1" applyAlignment="1">
      <alignment horizontal="center" vertical="center"/>
    </xf>
    <xf numFmtId="0" fontId="3" fillId="5" borderId="1054" xfId="0" applyFont="1" applyFill="1" applyBorder="1" applyAlignment="1">
      <alignment horizontal="center" vertical="center"/>
    </xf>
    <xf numFmtId="0" fontId="3" fillId="5" borderId="1032" xfId="0" applyFont="1" applyFill="1" applyBorder="1" applyAlignment="1">
      <alignment horizontal="center" vertical="center"/>
    </xf>
    <xf numFmtId="0" fontId="3" fillId="5" borderId="782" xfId="0" applyFont="1" applyFill="1" applyBorder="1" applyAlignment="1">
      <alignment horizontal="center" vertical="center"/>
    </xf>
    <xf numFmtId="0" fontId="3" fillId="5" borderId="784" xfId="0" applyFont="1" applyFill="1" applyBorder="1" applyAlignment="1">
      <alignment horizontal="center" vertical="center"/>
    </xf>
    <xf numFmtId="0" fontId="3" fillId="5" borderId="904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0" fontId="3" fillId="5" borderId="782" xfId="0" applyFont="1" applyFill="1" applyBorder="1" applyAlignment="1">
      <alignment horizontal="center" wrapText="1"/>
    </xf>
    <xf numFmtId="0" fontId="3" fillId="5" borderId="790" xfId="0" applyFont="1" applyFill="1" applyBorder="1" applyAlignment="1">
      <alignment horizont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3" borderId="358" xfId="0" applyNumberFormat="1" applyFont="1" applyFill="1" applyBorder="1" applyAlignment="1">
      <alignment horizontal="center" vertical="center" wrapText="1"/>
    </xf>
    <xf numFmtId="0" fontId="2" fillId="5" borderId="1100" xfId="0" applyFont="1" applyFill="1" applyBorder="1"/>
    <xf numFmtId="0" fontId="2" fillId="5" borderId="904" xfId="0" applyFont="1" applyFill="1" applyBorder="1"/>
    <xf numFmtId="0" fontId="2" fillId="5" borderId="782" xfId="0" applyFont="1" applyFill="1" applyBorder="1"/>
    <xf numFmtId="0" fontId="2" fillId="5" borderId="0" xfId="0" applyFont="1" applyFill="1"/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/>
    </xf>
    <xf numFmtId="0" fontId="3" fillId="0" borderId="904" xfId="0" applyFont="1" applyBorder="1" applyAlignment="1">
      <alignment horizontal="center"/>
    </xf>
    <xf numFmtId="0" fontId="3" fillId="0" borderId="1077" xfId="0" applyFont="1" applyBorder="1" applyAlignment="1">
      <alignment horizontal="center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782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0" fontId="15" fillId="0" borderId="1108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15" fillId="0" borderId="1101" xfId="0" applyFont="1" applyBorder="1" applyAlignment="1" applyProtection="1">
      <alignment horizontal="center" vertical="center"/>
      <protection hidden="1"/>
    </xf>
    <xf numFmtId="0" fontId="38" fillId="38" borderId="1108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38" fillId="38" borderId="1101" xfId="0" applyFont="1" applyFill="1" applyBorder="1" applyAlignment="1">
      <alignment horizontal="center" vertical="center" wrapText="1"/>
    </xf>
    <xf numFmtId="0" fontId="40" fillId="38" borderId="1052" xfId="0" applyFont="1" applyFill="1" applyBorder="1" applyAlignment="1" applyProtection="1">
      <alignment horizontal="center" vertical="center" wrapText="1"/>
      <protection hidden="1"/>
    </xf>
    <xf numFmtId="0" fontId="40" fillId="38" borderId="904" xfId="0" applyFont="1" applyFill="1" applyBorder="1" applyAlignment="1" applyProtection="1">
      <alignment horizontal="center" vertical="center" wrapText="1"/>
      <protection hidden="1"/>
    </xf>
    <xf numFmtId="0" fontId="40" fillId="38" borderId="1054" xfId="0" applyFont="1" applyFill="1" applyBorder="1" applyAlignment="1" applyProtection="1">
      <alignment horizontal="center" vertical="center" wrapText="1"/>
      <protection hidden="1"/>
    </xf>
    <xf numFmtId="0" fontId="40" fillId="38" borderId="1032" xfId="0" applyFont="1" applyFill="1" applyBorder="1" applyAlignment="1" applyProtection="1">
      <alignment horizontal="center" vertical="center" wrapText="1"/>
      <protection hidden="1"/>
    </xf>
    <xf numFmtId="0" fontId="40" fillId="38" borderId="782" xfId="0" applyFont="1" applyFill="1" applyBorder="1" applyAlignment="1" applyProtection="1">
      <alignment horizontal="center" vertical="center" wrapText="1"/>
      <protection hidden="1"/>
    </xf>
    <xf numFmtId="0" fontId="40" fillId="38" borderId="78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J11" sqref="J11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38" t="s">
        <v>0</v>
      </c>
      <c r="B1" s="5439"/>
      <c r="C1" s="5440" t="s">
        <v>1</v>
      </c>
      <c r="D1" s="5441"/>
      <c r="E1" s="5441"/>
      <c r="F1" s="5441"/>
      <c r="G1" s="5441"/>
      <c r="H1" s="5442"/>
    </row>
    <row r="2" spans="1:23" ht="21.75" customHeight="1" x14ac:dyDescent="0.2">
      <c r="A2" s="1755" t="s">
        <v>2</v>
      </c>
      <c r="B2" s="1756" t="s">
        <v>3</v>
      </c>
      <c r="C2" s="1757">
        <v>0</v>
      </c>
      <c r="D2" s="1758">
        <v>9</v>
      </c>
      <c r="E2" s="1758">
        <v>1</v>
      </c>
      <c r="F2" s="1758">
        <v>0</v>
      </c>
      <c r="G2" s="1759">
        <v>1</v>
      </c>
      <c r="H2" s="1760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61" t="s">
        <v>4</v>
      </c>
      <c r="B3" s="1762" t="s">
        <v>5</v>
      </c>
      <c r="C3" s="1757">
        <v>1</v>
      </c>
      <c r="D3" s="1758">
        <v>2</v>
      </c>
      <c r="E3" s="1758">
        <v>1</v>
      </c>
      <c r="F3" s="1758">
        <v>3</v>
      </c>
      <c r="G3" s="1758">
        <v>0</v>
      </c>
      <c r="H3" s="1759">
        <v>7</v>
      </c>
      <c r="I3" s="98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63"/>
      <c r="B5" s="1764"/>
      <c r="C5" s="1765"/>
      <c r="D5" s="1765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66" t="s">
        <v>7</v>
      </c>
      <c r="C6" s="1767">
        <v>0</v>
      </c>
      <c r="D6" s="187">
        <v>5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55" t="s">
        <v>8</v>
      </c>
      <c r="B7" s="1768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69"/>
      <c r="B8" s="1770"/>
      <c r="C8" s="77"/>
      <c r="D8" s="77"/>
      <c r="E8" s="77"/>
      <c r="F8" s="77"/>
      <c r="G8" s="77"/>
      <c r="H8" s="77"/>
    </row>
    <row r="9" spans="1:23" ht="28.5" customHeight="1" x14ac:dyDescent="0.15">
      <c r="A9" s="5443" t="s">
        <v>9</v>
      </c>
      <c r="B9" s="5444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71" t="s">
        <v>10</v>
      </c>
      <c r="B11" s="1772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73" t="s">
        <v>13</v>
      </c>
      <c r="B12" s="1772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74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45" t="s">
        <v>19</v>
      </c>
      <c r="B15" s="5446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7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435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436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437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58" zoomScaleNormal="100" workbookViewId="0">
      <selection activeCell="N143" sqref="N14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8" t="str">
        <f>CONCATENATE("MES: ",NOMBRE!B6, " (",NOMBRE!C6,NOMBRE!D6,")")</f>
        <v>MES: MAYO (05)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40" t="s">
        <v>29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74" t="s">
        <v>30</v>
      </c>
      <c r="B8" s="5474"/>
      <c r="C8" s="5474"/>
      <c r="D8" s="5474"/>
      <c r="E8" s="5474"/>
      <c r="F8" s="5474"/>
      <c r="G8" s="5474"/>
      <c r="H8" s="5474"/>
      <c r="I8" s="5474"/>
      <c r="J8" s="5474"/>
      <c r="K8" s="5474"/>
      <c r="L8" s="5474"/>
      <c r="M8" s="5474"/>
      <c r="N8" s="5474"/>
      <c r="O8" s="5474"/>
      <c r="P8" s="5474"/>
      <c r="Q8" s="5474"/>
      <c r="R8" s="5474"/>
      <c r="S8" s="5474"/>
      <c r="T8" s="5474"/>
      <c r="U8" s="5474"/>
      <c r="V8" s="5474"/>
      <c r="W8" s="5474"/>
      <c r="X8" s="5474"/>
      <c r="Y8" s="5474"/>
      <c r="Z8" s="5474"/>
      <c r="AA8" s="5474"/>
      <c r="AB8" s="5474"/>
      <c r="AC8" s="5474"/>
      <c r="AD8" s="5474"/>
      <c r="AE8" s="5474"/>
      <c r="AF8" s="5474"/>
      <c r="AG8" s="5474"/>
      <c r="AH8" s="5474"/>
    </row>
    <row r="9" spans="1:111" x14ac:dyDescent="0.25">
      <c r="A9" s="5495" t="s">
        <v>31</v>
      </c>
      <c r="B9" s="5495" t="s">
        <v>32</v>
      </c>
      <c r="C9" s="5479" t="s">
        <v>33</v>
      </c>
      <c r="D9" s="5522" t="s">
        <v>34</v>
      </c>
      <c r="E9" s="5529"/>
      <c r="F9" s="5529"/>
      <c r="G9" s="5529"/>
      <c r="H9" s="5529"/>
      <c r="I9" s="5529"/>
      <c r="J9" s="5529"/>
      <c r="K9" s="5529"/>
      <c r="L9" s="5529"/>
      <c r="M9" s="5529"/>
      <c r="N9" s="5529"/>
      <c r="O9" s="5529"/>
      <c r="P9" s="5529"/>
      <c r="Q9" s="5529"/>
      <c r="R9" s="5529"/>
      <c r="S9" s="5529"/>
      <c r="T9" s="5530"/>
      <c r="U9" s="5529" t="s">
        <v>35</v>
      </c>
      <c r="V9" s="5530"/>
      <c r="W9" s="5490" t="s">
        <v>36</v>
      </c>
      <c r="X9" s="5538" t="s">
        <v>37</v>
      </c>
      <c r="Y9" s="5538" t="s">
        <v>38</v>
      </c>
      <c r="Z9" s="5538" t="s">
        <v>39</v>
      </c>
      <c r="AA9" s="5538" t="s">
        <v>40</v>
      </c>
      <c r="AB9" s="5538" t="s">
        <v>41</v>
      </c>
      <c r="AC9" s="5538" t="s">
        <v>42</v>
      </c>
      <c r="AD9" s="5483" t="s">
        <v>43</v>
      </c>
      <c r="AE9" s="5543" t="s">
        <v>44</v>
      </c>
      <c r="AF9" s="5499"/>
      <c r="AG9" s="5483"/>
      <c r="AH9" s="5479" t="s">
        <v>45</v>
      </c>
    </row>
    <row r="10" spans="1:111" ht="30" customHeight="1" x14ac:dyDescent="0.25">
      <c r="A10" s="5497"/>
      <c r="B10" s="5497"/>
      <c r="C10" s="5481"/>
      <c r="D10" s="1776" t="s">
        <v>46</v>
      </c>
      <c r="E10" s="1777" t="s">
        <v>47</v>
      </c>
      <c r="F10" s="1777" t="s">
        <v>48</v>
      </c>
      <c r="G10" s="1778" t="s">
        <v>49</v>
      </c>
      <c r="H10" s="1779" t="s">
        <v>50</v>
      </c>
      <c r="I10" s="1779" t="s">
        <v>51</v>
      </c>
      <c r="J10" s="1779" t="s">
        <v>52</v>
      </c>
      <c r="K10" s="1779" t="s">
        <v>53</v>
      </c>
      <c r="L10" s="1779" t="s">
        <v>54</v>
      </c>
      <c r="M10" s="1779" t="s">
        <v>55</v>
      </c>
      <c r="N10" s="1779" t="s">
        <v>56</v>
      </c>
      <c r="O10" s="1779" t="s">
        <v>57</v>
      </c>
      <c r="P10" s="1779" t="s">
        <v>58</v>
      </c>
      <c r="Q10" s="1779" t="s">
        <v>59</v>
      </c>
      <c r="R10" s="1779" t="s">
        <v>60</v>
      </c>
      <c r="S10" s="1779" t="s">
        <v>61</v>
      </c>
      <c r="T10" s="1780" t="s">
        <v>62</v>
      </c>
      <c r="U10" s="1743" t="s">
        <v>63</v>
      </c>
      <c r="V10" s="1748" t="s">
        <v>64</v>
      </c>
      <c r="W10" s="5492"/>
      <c r="X10" s="5539"/>
      <c r="Y10" s="5539"/>
      <c r="Z10" s="5539"/>
      <c r="AA10" s="5539"/>
      <c r="AB10" s="5539"/>
      <c r="AC10" s="5539"/>
      <c r="AD10" s="5542"/>
      <c r="AE10" s="1782" t="s">
        <v>65</v>
      </c>
      <c r="AF10" s="1778" t="s">
        <v>66</v>
      </c>
      <c r="AG10" s="1783" t="s">
        <v>67</v>
      </c>
      <c r="AH10" s="5481"/>
    </row>
    <row r="11" spans="1:111" ht="15" customHeight="1" x14ac:dyDescent="0.25">
      <c r="A11" s="5514" t="s">
        <v>68</v>
      </c>
      <c r="B11" s="1464" t="s">
        <v>69</v>
      </c>
      <c r="C11" s="1632">
        <f>SUM(F11:N11)</f>
        <v>0</v>
      </c>
      <c r="D11" s="1504"/>
      <c r="E11" s="1784"/>
      <c r="F11" s="1785">
        <v>0</v>
      </c>
      <c r="G11" s="1785">
        <v>0</v>
      </c>
      <c r="H11" s="1785">
        <v>0</v>
      </c>
      <c r="I11" s="1785">
        <v>0</v>
      </c>
      <c r="J11" s="1785">
        <v>0</v>
      </c>
      <c r="K11" s="1785">
        <v>0</v>
      </c>
      <c r="L11" s="1785">
        <v>0</v>
      </c>
      <c r="M11" s="1785">
        <v>0</v>
      </c>
      <c r="N11" s="1785">
        <v>0</v>
      </c>
      <c r="O11" s="1786"/>
      <c r="P11" s="1073"/>
      <c r="Q11" s="1047"/>
      <c r="R11" s="1047"/>
      <c r="S11" s="1047"/>
      <c r="T11" s="1134"/>
      <c r="U11" s="1473">
        <v>0</v>
      </c>
      <c r="V11" s="1787">
        <v>0</v>
      </c>
      <c r="W11" s="1158">
        <v>0</v>
      </c>
      <c r="X11" s="1047"/>
      <c r="Y11" s="1785">
        <v>0</v>
      </c>
      <c r="Z11" s="1785">
        <v>0</v>
      </c>
      <c r="AA11" s="1785">
        <v>0</v>
      </c>
      <c r="AB11" s="1785">
        <v>0</v>
      </c>
      <c r="AC11" s="1785">
        <v>0</v>
      </c>
      <c r="AD11" s="1497">
        <v>0</v>
      </c>
      <c r="AE11" s="1472">
        <v>0</v>
      </c>
      <c r="AF11" s="1049">
        <v>0</v>
      </c>
      <c r="AG11" s="1008">
        <v>0</v>
      </c>
      <c r="AH11" s="1028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537"/>
      <c r="B12" s="1466" t="s">
        <v>70</v>
      </c>
      <c r="C12" s="1788">
        <f t="shared" ref="C12:C21" si="8">SUM(F12:N12)</f>
        <v>9</v>
      </c>
      <c r="D12" s="1505"/>
      <c r="E12" s="1789"/>
      <c r="F12" s="1503">
        <v>0</v>
      </c>
      <c r="G12" s="1503">
        <v>0</v>
      </c>
      <c r="H12" s="1503">
        <v>0</v>
      </c>
      <c r="I12" s="1503">
        <v>4</v>
      </c>
      <c r="J12" s="1503">
        <v>3</v>
      </c>
      <c r="K12" s="1503">
        <v>1</v>
      </c>
      <c r="L12" s="1503">
        <v>1</v>
      </c>
      <c r="M12" s="1503">
        <v>0</v>
      </c>
      <c r="N12" s="1503">
        <v>0</v>
      </c>
      <c r="O12" s="1790"/>
      <c r="P12" s="1618"/>
      <c r="Q12" s="1618"/>
      <c r="R12" s="1618"/>
      <c r="S12" s="1618"/>
      <c r="T12" s="1791"/>
      <c r="U12" s="1494">
        <v>0</v>
      </c>
      <c r="V12" s="1159">
        <v>9</v>
      </c>
      <c r="W12" s="1502">
        <v>8</v>
      </c>
      <c r="X12" s="1618"/>
      <c r="Y12" s="1503">
        <v>0</v>
      </c>
      <c r="Z12" s="1503">
        <v>0</v>
      </c>
      <c r="AA12" s="1503">
        <v>0</v>
      </c>
      <c r="AB12" s="1503">
        <v>0</v>
      </c>
      <c r="AC12" s="1503">
        <v>2</v>
      </c>
      <c r="AD12" s="1160">
        <v>0</v>
      </c>
      <c r="AE12" s="1492">
        <v>0</v>
      </c>
      <c r="AF12" s="242">
        <v>0</v>
      </c>
      <c r="AG12" s="1160">
        <v>0</v>
      </c>
      <c r="AH12" s="1792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514" t="s">
        <v>71</v>
      </c>
      <c r="B13" s="1464" t="s">
        <v>69</v>
      </c>
      <c r="C13" s="1081">
        <f t="shared" si="8"/>
        <v>4</v>
      </c>
      <c r="D13" s="1082"/>
      <c r="E13" s="1083"/>
      <c r="F13" s="1785">
        <v>0</v>
      </c>
      <c r="G13" s="1785">
        <v>0</v>
      </c>
      <c r="H13" s="1785">
        <v>1</v>
      </c>
      <c r="I13" s="1785">
        <v>1</v>
      </c>
      <c r="J13" s="1785">
        <v>2</v>
      </c>
      <c r="K13" s="1785">
        <v>0</v>
      </c>
      <c r="L13" s="1785">
        <v>0</v>
      </c>
      <c r="M13" s="1785">
        <v>0</v>
      </c>
      <c r="N13" s="1049">
        <v>0</v>
      </c>
      <c r="O13" s="1073"/>
      <c r="P13" s="1047"/>
      <c r="Q13" s="1047"/>
      <c r="R13" s="1047"/>
      <c r="S13" s="1047"/>
      <c r="T13" s="1793"/>
      <c r="U13" s="1083"/>
      <c r="V13" s="1794">
        <v>4</v>
      </c>
      <c r="W13" s="1158">
        <v>0</v>
      </c>
      <c r="X13" s="1795"/>
      <c r="Y13" s="243"/>
      <c r="Z13" s="146">
        <v>0</v>
      </c>
      <c r="AA13" s="146">
        <v>0</v>
      </c>
      <c r="AB13" s="146">
        <v>0</v>
      </c>
      <c r="AC13" s="146">
        <v>0</v>
      </c>
      <c r="AD13" s="1008">
        <v>0</v>
      </c>
      <c r="AE13" s="909">
        <v>0</v>
      </c>
      <c r="AF13" s="244"/>
      <c r="AG13" s="1008">
        <v>0</v>
      </c>
      <c r="AH13" s="1028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515"/>
      <c r="B14" s="1466" t="s">
        <v>70</v>
      </c>
      <c r="C14" s="1029">
        <f t="shared" si="8"/>
        <v>197</v>
      </c>
      <c r="D14" s="1163"/>
      <c r="E14" s="1164"/>
      <c r="F14" s="146">
        <v>0</v>
      </c>
      <c r="G14" s="146">
        <v>5</v>
      </c>
      <c r="H14" s="146">
        <v>32</v>
      </c>
      <c r="I14" s="146">
        <v>48</v>
      </c>
      <c r="J14" s="146">
        <v>77</v>
      </c>
      <c r="K14" s="146">
        <v>28</v>
      </c>
      <c r="L14" s="146">
        <v>7</v>
      </c>
      <c r="M14" s="146">
        <v>0</v>
      </c>
      <c r="N14" s="242">
        <v>0</v>
      </c>
      <c r="O14" s="245"/>
      <c r="P14" s="1618"/>
      <c r="Q14" s="1618"/>
      <c r="R14" s="1618"/>
      <c r="S14" s="1618"/>
      <c r="T14" s="1165"/>
      <c r="U14" s="246"/>
      <c r="V14" s="1159">
        <v>197</v>
      </c>
      <c r="W14" s="1502">
        <v>67</v>
      </c>
      <c r="X14" s="1618"/>
      <c r="Y14" s="1796"/>
      <c r="Z14" s="1503">
        <v>0</v>
      </c>
      <c r="AA14" s="1503">
        <v>0</v>
      </c>
      <c r="AB14" s="1503">
        <v>30</v>
      </c>
      <c r="AC14" s="1503">
        <v>12</v>
      </c>
      <c r="AD14" s="1160">
        <v>0</v>
      </c>
      <c r="AE14" s="1492">
        <v>0</v>
      </c>
      <c r="AF14" s="1797"/>
      <c r="AG14" s="1160">
        <v>0</v>
      </c>
      <c r="AH14" s="1792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514" t="s">
        <v>72</v>
      </c>
      <c r="B15" s="1464" t="s">
        <v>69</v>
      </c>
      <c r="C15" s="1632">
        <f t="shared" si="8"/>
        <v>0</v>
      </c>
      <c r="D15" s="1504"/>
      <c r="E15" s="1784"/>
      <c r="F15" s="1049">
        <v>0</v>
      </c>
      <c r="G15" s="1049">
        <v>0</v>
      </c>
      <c r="H15" s="1049">
        <v>0</v>
      </c>
      <c r="I15" s="1049">
        <v>0</v>
      </c>
      <c r="J15" s="1049">
        <v>0</v>
      </c>
      <c r="K15" s="1049">
        <v>0</v>
      </c>
      <c r="L15" s="1049">
        <v>0</v>
      </c>
      <c r="M15" s="1049">
        <v>0</v>
      </c>
      <c r="N15" s="1049">
        <v>0</v>
      </c>
      <c r="O15" s="1073"/>
      <c r="P15" s="1047"/>
      <c r="Q15" s="1047"/>
      <c r="R15" s="1047"/>
      <c r="S15" s="1047"/>
      <c r="T15" s="1135"/>
      <c r="U15" s="1784"/>
      <c r="V15" s="1794">
        <v>0</v>
      </c>
      <c r="W15" s="1158">
        <v>0</v>
      </c>
      <c r="X15" s="1047"/>
      <c r="Y15" s="1060"/>
      <c r="Z15" s="146">
        <v>0</v>
      </c>
      <c r="AA15" s="146">
        <v>0</v>
      </c>
      <c r="AB15" s="146">
        <v>0</v>
      </c>
      <c r="AC15" s="146">
        <v>0</v>
      </c>
      <c r="AD15" s="1008">
        <v>0</v>
      </c>
      <c r="AE15" s="909">
        <v>0</v>
      </c>
      <c r="AF15" s="244"/>
      <c r="AG15" s="1008">
        <v>0</v>
      </c>
      <c r="AH15" s="1028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516"/>
      <c r="B16" s="1466" t="s">
        <v>70</v>
      </c>
      <c r="C16" s="1788">
        <f t="shared" si="8"/>
        <v>2</v>
      </c>
      <c r="D16" s="1505"/>
      <c r="E16" s="1789"/>
      <c r="F16" s="242">
        <v>0</v>
      </c>
      <c r="G16" s="242">
        <v>0</v>
      </c>
      <c r="H16" s="242">
        <v>1</v>
      </c>
      <c r="I16" s="242">
        <v>1</v>
      </c>
      <c r="J16" s="242">
        <v>0</v>
      </c>
      <c r="K16" s="242">
        <v>0</v>
      </c>
      <c r="L16" s="242">
        <v>0</v>
      </c>
      <c r="M16" s="242">
        <v>0</v>
      </c>
      <c r="N16" s="1503">
        <v>0</v>
      </c>
      <c r="O16" s="1790"/>
      <c r="P16" s="1618"/>
      <c r="Q16" s="1618"/>
      <c r="R16" s="1618"/>
      <c r="S16" s="1618"/>
      <c r="T16" s="1791"/>
      <c r="U16" s="1799"/>
      <c r="V16" s="1159">
        <v>2</v>
      </c>
      <c r="W16" s="1502">
        <v>0</v>
      </c>
      <c r="X16" s="1618"/>
      <c r="Y16" s="1796"/>
      <c r="Z16" s="1503">
        <v>0</v>
      </c>
      <c r="AA16" s="1503">
        <v>0</v>
      </c>
      <c r="AB16" s="1503">
        <v>0</v>
      </c>
      <c r="AC16" s="1503">
        <v>1</v>
      </c>
      <c r="AD16" s="1160">
        <v>0</v>
      </c>
      <c r="AE16" s="1492">
        <v>0</v>
      </c>
      <c r="AF16" s="1797"/>
      <c r="AG16" s="1160">
        <v>0</v>
      </c>
      <c r="AH16" s="1792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514" t="s">
        <v>73</v>
      </c>
      <c r="B17" s="1464" t="s">
        <v>69</v>
      </c>
      <c r="C17" s="1632">
        <f t="shared" si="8"/>
        <v>0</v>
      </c>
      <c r="D17" s="1504"/>
      <c r="E17" s="1784"/>
      <c r="F17" s="1049">
        <v>0</v>
      </c>
      <c r="G17" s="1049">
        <v>0</v>
      </c>
      <c r="H17" s="1049">
        <v>0</v>
      </c>
      <c r="I17" s="1049">
        <v>0</v>
      </c>
      <c r="J17" s="1049">
        <v>0</v>
      </c>
      <c r="K17" s="1049">
        <v>0</v>
      </c>
      <c r="L17" s="1049">
        <v>0</v>
      </c>
      <c r="M17" s="1049">
        <v>0</v>
      </c>
      <c r="N17" s="1049">
        <v>0</v>
      </c>
      <c r="O17" s="1073"/>
      <c r="P17" s="1047"/>
      <c r="Q17" s="1047"/>
      <c r="R17" s="1047"/>
      <c r="S17" s="1047"/>
      <c r="T17" s="1135"/>
      <c r="U17" s="1784"/>
      <c r="V17" s="1787">
        <v>0</v>
      </c>
      <c r="W17" s="1158">
        <v>0</v>
      </c>
      <c r="X17" s="1047"/>
      <c r="Y17" s="1060"/>
      <c r="Z17" s="146">
        <v>0</v>
      </c>
      <c r="AA17" s="146">
        <v>0</v>
      </c>
      <c r="AB17" s="146">
        <v>0</v>
      </c>
      <c r="AC17" s="146">
        <v>0</v>
      </c>
      <c r="AD17" s="1008">
        <v>0</v>
      </c>
      <c r="AE17" s="909">
        <v>0</v>
      </c>
      <c r="AF17" s="244"/>
      <c r="AG17" s="1008">
        <v>0</v>
      </c>
      <c r="AH17" s="1028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516"/>
      <c r="B18" s="1466" t="s">
        <v>70</v>
      </c>
      <c r="C18" s="1788">
        <f t="shared" si="8"/>
        <v>4</v>
      </c>
      <c r="D18" s="1505"/>
      <c r="E18" s="1789"/>
      <c r="F18" s="242">
        <v>0</v>
      </c>
      <c r="G18" s="242">
        <v>0</v>
      </c>
      <c r="H18" s="242">
        <v>1</v>
      </c>
      <c r="I18" s="242">
        <v>0</v>
      </c>
      <c r="J18" s="242">
        <v>2</v>
      </c>
      <c r="K18" s="242">
        <v>0</v>
      </c>
      <c r="L18" s="242">
        <v>1</v>
      </c>
      <c r="M18" s="242">
        <v>0</v>
      </c>
      <c r="N18" s="1503">
        <v>0</v>
      </c>
      <c r="O18" s="1790"/>
      <c r="P18" s="1618"/>
      <c r="Q18" s="1618"/>
      <c r="R18" s="1618"/>
      <c r="S18" s="1618"/>
      <c r="T18" s="1791"/>
      <c r="U18" s="1789"/>
      <c r="V18" s="1159">
        <v>4</v>
      </c>
      <c r="W18" s="1502">
        <v>0</v>
      </c>
      <c r="X18" s="1618"/>
      <c r="Y18" s="1796"/>
      <c r="Z18" s="1503">
        <v>0</v>
      </c>
      <c r="AA18" s="1503">
        <v>0</v>
      </c>
      <c r="AB18" s="1503">
        <v>1</v>
      </c>
      <c r="AC18" s="1503">
        <v>0</v>
      </c>
      <c r="AD18" s="1160">
        <v>0</v>
      </c>
      <c r="AE18" s="1492">
        <v>0</v>
      </c>
      <c r="AF18" s="1797"/>
      <c r="AG18" s="1160">
        <v>0</v>
      </c>
      <c r="AH18" s="1792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515" t="s">
        <v>74</v>
      </c>
      <c r="B19" s="1464" t="s">
        <v>69</v>
      </c>
      <c r="C19" s="1081">
        <f t="shared" si="8"/>
        <v>0</v>
      </c>
      <c r="D19" s="1082"/>
      <c r="E19" s="1083"/>
      <c r="F19" s="1785">
        <v>0</v>
      </c>
      <c r="G19" s="1785">
        <v>0</v>
      </c>
      <c r="H19" s="1785">
        <v>0</v>
      </c>
      <c r="I19" s="1785">
        <v>0</v>
      </c>
      <c r="J19" s="1785">
        <v>0</v>
      </c>
      <c r="K19" s="1785">
        <v>0</v>
      </c>
      <c r="L19" s="1785">
        <v>0</v>
      </c>
      <c r="M19" s="1785">
        <v>0</v>
      </c>
      <c r="N19" s="1785">
        <v>0</v>
      </c>
      <c r="O19" s="1786"/>
      <c r="P19" s="1795"/>
      <c r="Q19" s="1795"/>
      <c r="R19" s="1795"/>
      <c r="S19" s="1795"/>
      <c r="T19" s="1793"/>
      <c r="U19" s="1083"/>
      <c r="V19" s="1794">
        <v>0</v>
      </c>
      <c r="W19" s="1158">
        <v>0</v>
      </c>
      <c r="X19" s="1785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008">
        <v>0</v>
      </c>
      <c r="AE19" s="909">
        <v>0</v>
      </c>
      <c r="AF19" s="244"/>
      <c r="AG19" s="1008">
        <v>0</v>
      </c>
      <c r="AH19" s="1028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515"/>
      <c r="B20" s="1466" t="s">
        <v>70</v>
      </c>
      <c r="C20" s="1029">
        <f t="shared" si="8"/>
        <v>18</v>
      </c>
      <c r="D20" s="1163"/>
      <c r="E20" s="1164"/>
      <c r="F20" s="146">
        <v>0</v>
      </c>
      <c r="G20" s="146">
        <v>1</v>
      </c>
      <c r="H20" s="146">
        <v>3</v>
      </c>
      <c r="I20" s="146">
        <v>1</v>
      </c>
      <c r="J20" s="146">
        <v>10</v>
      </c>
      <c r="K20" s="146">
        <v>3</v>
      </c>
      <c r="L20" s="146">
        <v>0</v>
      </c>
      <c r="M20" s="146">
        <v>0</v>
      </c>
      <c r="N20" s="1503">
        <v>0</v>
      </c>
      <c r="O20" s="245"/>
      <c r="P20" s="1618"/>
      <c r="Q20" s="1618"/>
      <c r="R20" s="1618"/>
      <c r="S20" s="1618"/>
      <c r="T20" s="1165"/>
      <c r="U20" s="246"/>
      <c r="V20" s="1159">
        <v>18</v>
      </c>
      <c r="W20" s="1166">
        <v>0</v>
      </c>
      <c r="X20" s="1167">
        <v>10</v>
      </c>
      <c r="Y20" s="1796"/>
      <c r="Z20" s="1503">
        <v>0</v>
      </c>
      <c r="AA20" s="1503">
        <v>0</v>
      </c>
      <c r="AB20" s="1503">
        <v>7</v>
      </c>
      <c r="AC20" s="1503">
        <v>1</v>
      </c>
      <c r="AD20" s="1160">
        <v>0</v>
      </c>
      <c r="AE20" s="1492">
        <v>0</v>
      </c>
      <c r="AF20" s="1797"/>
      <c r="AG20" s="1160">
        <v>0</v>
      </c>
      <c r="AH20" s="1792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514" t="s">
        <v>75</v>
      </c>
      <c r="B21" s="1464" t="s">
        <v>69</v>
      </c>
      <c r="C21" s="1632">
        <f t="shared" si="8"/>
        <v>0</v>
      </c>
      <c r="D21" s="1504"/>
      <c r="E21" s="1784"/>
      <c r="F21" s="1049">
        <v>0</v>
      </c>
      <c r="G21" s="1049">
        <v>0</v>
      </c>
      <c r="H21" s="1049">
        <v>0</v>
      </c>
      <c r="I21" s="1049">
        <v>0</v>
      </c>
      <c r="J21" s="1049">
        <v>0</v>
      </c>
      <c r="K21" s="1049">
        <v>0</v>
      </c>
      <c r="L21" s="1049">
        <v>0</v>
      </c>
      <c r="M21" s="1049">
        <v>0</v>
      </c>
      <c r="N21" s="1049">
        <v>0</v>
      </c>
      <c r="O21" s="1073"/>
      <c r="P21" s="1047"/>
      <c r="Q21" s="1047"/>
      <c r="R21" s="1047"/>
      <c r="S21" s="1047"/>
      <c r="T21" s="1135"/>
      <c r="U21" s="1784"/>
      <c r="V21" s="1794">
        <v>0</v>
      </c>
      <c r="W21" s="1800">
        <v>0</v>
      </c>
      <c r="X21" s="1801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008">
        <v>0</v>
      </c>
      <c r="AE21" s="909">
        <v>0</v>
      </c>
      <c r="AF21" s="244"/>
      <c r="AG21" s="1008">
        <v>0</v>
      </c>
      <c r="AH21" s="1028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516"/>
      <c r="B22" s="1466" t="s">
        <v>70</v>
      </c>
      <c r="C22" s="1788">
        <f>SUM(F22:N22)</f>
        <v>5</v>
      </c>
      <c r="D22" s="1505"/>
      <c r="E22" s="1789"/>
      <c r="F22" s="242">
        <v>0</v>
      </c>
      <c r="G22" s="242">
        <v>0</v>
      </c>
      <c r="H22" s="242">
        <v>3</v>
      </c>
      <c r="I22" s="242">
        <v>0</v>
      </c>
      <c r="J22" s="242">
        <v>1</v>
      </c>
      <c r="K22" s="242">
        <v>1</v>
      </c>
      <c r="L22" s="242">
        <v>0</v>
      </c>
      <c r="M22" s="242">
        <v>0</v>
      </c>
      <c r="N22" s="242">
        <v>0</v>
      </c>
      <c r="O22" s="245"/>
      <c r="P22" s="1618"/>
      <c r="Q22" s="1618"/>
      <c r="R22" s="1618"/>
      <c r="S22" s="1618"/>
      <c r="T22" s="1791"/>
      <c r="U22" s="1799"/>
      <c r="V22" s="1159">
        <v>5</v>
      </c>
      <c r="W22" s="1502">
        <v>0</v>
      </c>
      <c r="X22" s="1503">
        <v>3</v>
      </c>
      <c r="Y22" s="1796"/>
      <c r="Z22" s="1503">
        <v>0</v>
      </c>
      <c r="AA22" s="1503">
        <v>0</v>
      </c>
      <c r="AB22" s="1503">
        <v>1</v>
      </c>
      <c r="AC22" s="1503">
        <v>0</v>
      </c>
      <c r="AD22" s="1160">
        <v>0</v>
      </c>
      <c r="AE22" s="1492">
        <v>0</v>
      </c>
      <c r="AF22" s="1797"/>
      <c r="AG22" s="1160">
        <v>0</v>
      </c>
      <c r="AH22" s="1792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515" t="s">
        <v>76</v>
      </c>
      <c r="B23" s="1464" t="s">
        <v>69</v>
      </c>
      <c r="C23" s="1081">
        <f>SUM(D23)</f>
        <v>0</v>
      </c>
      <c r="D23" s="1472">
        <v>0</v>
      </c>
      <c r="E23" s="1784"/>
      <c r="F23" s="1047"/>
      <c r="G23" s="1047"/>
      <c r="H23" s="1047"/>
      <c r="I23" s="1047"/>
      <c r="J23" s="1047"/>
      <c r="K23" s="1047"/>
      <c r="L23" s="1047"/>
      <c r="M23" s="1047"/>
      <c r="N23" s="1047"/>
      <c r="O23" s="1047"/>
      <c r="P23" s="1047"/>
      <c r="Q23" s="1047"/>
      <c r="R23" s="1047"/>
      <c r="S23" s="1047"/>
      <c r="T23" s="1135"/>
      <c r="U23" s="1473">
        <v>0</v>
      </c>
      <c r="V23" s="1794">
        <v>0</v>
      </c>
      <c r="W23" s="1168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008">
        <v>0</v>
      </c>
      <c r="AE23" s="905"/>
      <c r="AF23" s="244"/>
      <c r="AG23" s="987"/>
      <c r="AH23" s="1028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515"/>
      <c r="B24" s="1466" t="s">
        <v>70</v>
      </c>
      <c r="C24" s="1081">
        <f>SUM(D24)</f>
        <v>0</v>
      </c>
      <c r="D24" s="1338">
        <v>0</v>
      </c>
      <c r="E24" s="1789"/>
      <c r="F24" s="1618"/>
      <c r="G24" s="1618"/>
      <c r="H24" s="1618"/>
      <c r="I24" s="1618"/>
      <c r="J24" s="1618"/>
      <c r="K24" s="1618"/>
      <c r="L24" s="1618"/>
      <c r="M24" s="1618"/>
      <c r="N24" s="1618"/>
      <c r="O24" s="1618"/>
      <c r="P24" s="1618"/>
      <c r="Q24" s="1618"/>
      <c r="R24" s="1618"/>
      <c r="S24" s="1618"/>
      <c r="T24" s="1791"/>
      <c r="U24" s="1494">
        <v>0</v>
      </c>
      <c r="V24" s="1159">
        <v>0</v>
      </c>
      <c r="W24" s="1802"/>
      <c r="X24" s="1503">
        <v>0</v>
      </c>
      <c r="Y24" s="1796"/>
      <c r="Z24" s="1503">
        <v>0</v>
      </c>
      <c r="AA24" s="1503">
        <v>0</v>
      </c>
      <c r="AB24" s="1503">
        <v>0</v>
      </c>
      <c r="AC24" s="1503">
        <v>0</v>
      </c>
      <c r="AD24" s="1160">
        <v>0</v>
      </c>
      <c r="AE24" s="1641"/>
      <c r="AF24" s="1796"/>
      <c r="AG24" s="1169"/>
      <c r="AH24" s="1792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514" t="s">
        <v>77</v>
      </c>
      <c r="B25" s="1464" t="s">
        <v>69</v>
      </c>
      <c r="C25" s="1632">
        <f>SUM(D25)</f>
        <v>0</v>
      </c>
      <c r="D25" s="1084">
        <v>0</v>
      </c>
      <c r="E25" s="1083"/>
      <c r="F25" s="1795"/>
      <c r="G25" s="1795"/>
      <c r="H25" s="1795"/>
      <c r="I25" s="1795"/>
      <c r="J25" s="1795"/>
      <c r="K25" s="1795"/>
      <c r="L25" s="1795"/>
      <c r="M25" s="1795"/>
      <c r="N25" s="1795"/>
      <c r="O25" s="1795"/>
      <c r="P25" s="1047"/>
      <c r="Q25" s="1047"/>
      <c r="R25" s="1047"/>
      <c r="S25" s="1047"/>
      <c r="T25" s="1135"/>
      <c r="U25" s="1473">
        <v>0</v>
      </c>
      <c r="V25" s="1794">
        <v>0</v>
      </c>
      <c r="W25" s="1168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008">
        <v>0</v>
      </c>
      <c r="AE25" s="905"/>
      <c r="AF25" s="243"/>
      <c r="AG25" s="987"/>
      <c r="AH25" s="1028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516"/>
      <c r="B26" s="1466" t="s">
        <v>70</v>
      </c>
      <c r="C26" s="1788">
        <f>SUM(D26)</f>
        <v>0</v>
      </c>
      <c r="D26" s="909">
        <v>0</v>
      </c>
      <c r="E26" s="1789"/>
      <c r="F26" s="1618"/>
      <c r="G26" s="1618"/>
      <c r="H26" s="1618"/>
      <c r="I26" s="1618"/>
      <c r="J26" s="1618"/>
      <c r="K26" s="1618"/>
      <c r="L26" s="1618"/>
      <c r="M26" s="1618"/>
      <c r="N26" s="1618"/>
      <c r="O26" s="1618"/>
      <c r="P26" s="1618"/>
      <c r="Q26" s="1618"/>
      <c r="R26" s="1618"/>
      <c r="S26" s="1618"/>
      <c r="T26" s="1791"/>
      <c r="U26" s="1494">
        <v>0</v>
      </c>
      <c r="V26" s="1159">
        <v>0</v>
      </c>
      <c r="W26" s="1802"/>
      <c r="X26" s="1503">
        <v>0</v>
      </c>
      <c r="Y26" s="1796"/>
      <c r="Z26" s="1503">
        <v>0</v>
      </c>
      <c r="AA26" s="1503">
        <v>0</v>
      </c>
      <c r="AB26" s="1503">
        <v>0</v>
      </c>
      <c r="AC26" s="1503">
        <v>0</v>
      </c>
      <c r="AD26" s="1160">
        <v>0</v>
      </c>
      <c r="AE26" s="1641"/>
      <c r="AF26" s="1796"/>
      <c r="AG26" s="1169"/>
      <c r="AH26" s="1792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541" t="s">
        <v>78</v>
      </c>
      <c r="B27" s="1464" t="s">
        <v>69</v>
      </c>
      <c r="C27" s="1464">
        <f>SUM(F27:T27)</f>
        <v>0</v>
      </c>
      <c r="D27" s="1504"/>
      <c r="E27" s="1784"/>
      <c r="F27" s="1049">
        <v>0</v>
      </c>
      <c r="G27" s="1049">
        <v>0</v>
      </c>
      <c r="H27" s="1049">
        <v>0</v>
      </c>
      <c r="I27" s="1049">
        <v>0</v>
      </c>
      <c r="J27" s="1049">
        <v>0</v>
      </c>
      <c r="K27" s="1049">
        <v>0</v>
      </c>
      <c r="L27" s="1049">
        <v>0</v>
      </c>
      <c r="M27" s="1049">
        <v>0</v>
      </c>
      <c r="N27" s="1049">
        <v>0</v>
      </c>
      <c r="O27" s="1049">
        <v>0</v>
      </c>
      <c r="P27" s="1049">
        <v>0</v>
      </c>
      <c r="Q27" s="1049">
        <v>0</v>
      </c>
      <c r="R27" s="1049">
        <v>0</v>
      </c>
      <c r="S27" s="1049">
        <v>0</v>
      </c>
      <c r="T27" s="1130">
        <v>0</v>
      </c>
      <c r="U27" s="1083"/>
      <c r="V27" s="1794">
        <v>0</v>
      </c>
      <c r="W27" s="1168"/>
      <c r="X27" s="1795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8">
        <v>0</v>
      </c>
      <c r="AE27" s="909">
        <v>0</v>
      </c>
      <c r="AF27" s="244"/>
      <c r="AG27" s="1008">
        <v>0</v>
      </c>
      <c r="AH27" s="1028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541"/>
      <c r="B28" s="1466" t="s">
        <v>70</v>
      </c>
      <c r="C28" s="1170">
        <f>SUM(F28:T28)</f>
        <v>143</v>
      </c>
      <c r="D28" s="1505"/>
      <c r="E28" s="1789"/>
      <c r="F28" s="146">
        <v>1</v>
      </c>
      <c r="G28" s="146">
        <v>1</v>
      </c>
      <c r="H28" s="146">
        <v>3</v>
      </c>
      <c r="I28" s="146">
        <v>4</v>
      </c>
      <c r="J28" s="146">
        <v>6</v>
      </c>
      <c r="K28" s="146">
        <v>13</v>
      </c>
      <c r="L28" s="146">
        <v>21</v>
      </c>
      <c r="M28" s="146">
        <v>16</v>
      </c>
      <c r="N28" s="1503">
        <v>19</v>
      </c>
      <c r="O28" s="242">
        <v>16</v>
      </c>
      <c r="P28" s="242">
        <v>23</v>
      </c>
      <c r="Q28" s="146">
        <v>13</v>
      </c>
      <c r="R28" s="146">
        <v>3</v>
      </c>
      <c r="S28" s="146">
        <v>2</v>
      </c>
      <c r="T28" s="247">
        <v>2</v>
      </c>
      <c r="U28" s="246"/>
      <c r="V28" s="1159">
        <v>143</v>
      </c>
      <c r="W28" s="1802"/>
      <c r="X28" s="1618"/>
      <c r="Y28" s="1503">
        <v>0</v>
      </c>
      <c r="Z28" s="1503">
        <v>0</v>
      </c>
      <c r="AA28" s="1503">
        <v>0</v>
      </c>
      <c r="AB28" s="1503">
        <v>20</v>
      </c>
      <c r="AC28" s="1503">
        <v>4</v>
      </c>
      <c r="AD28" s="1160">
        <v>2</v>
      </c>
      <c r="AE28" s="1492">
        <v>0</v>
      </c>
      <c r="AF28" s="1797"/>
      <c r="AG28" s="1160">
        <v>0</v>
      </c>
      <c r="AH28" s="1792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514" t="s">
        <v>79</v>
      </c>
      <c r="B29" s="1464" t="s">
        <v>69</v>
      </c>
      <c r="C29" s="1536">
        <f>SUM(L29:P29)</f>
        <v>17</v>
      </c>
      <c r="D29" s="1803"/>
      <c r="E29" s="1804"/>
      <c r="F29" s="1047"/>
      <c r="G29" s="1047"/>
      <c r="H29" s="1047"/>
      <c r="I29" s="1047"/>
      <c r="J29" s="1047"/>
      <c r="K29" s="1047"/>
      <c r="L29" s="1049">
        <v>1</v>
      </c>
      <c r="M29" s="1049">
        <v>1</v>
      </c>
      <c r="N29" s="1049">
        <v>10</v>
      </c>
      <c r="O29" s="1049">
        <v>4</v>
      </c>
      <c r="P29" s="1049">
        <v>1</v>
      </c>
      <c r="Q29" s="1047"/>
      <c r="R29" s="1047"/>
      <c r="S29" s="1047"/>
      <c r="T29" s="1135"/>
      <c r="U29" s="1784"/>
      <c r="V29" s="1794">
        <v>17</v>
      </c>
      <c r="W29" s="1168"/>
      <c r="X29" s="1795"/>
      <c r="Y29" s="243"/>
      <c r="Z29" s="243"/>
      <c r="AA29" s="243"/>
      <c r="AB29" s="146">
        <v>5</v>
      </c>
      <c r="AC29" s="146">
        <v>2</v>
      </c>
      <c r="AD29" s="1008">
        <v>0</v>
      </c>
      <c r="AE29" s="909">
        <v>0</v>
      </c>
      <c r="AF29" s="244"/>
      <c r="AG29" s="1008">
        <v>0</v>
      </c>
      <c r="AH29" s="1028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516"/>
      <c r="B30" s="1466" t="s">
        <v>70</v>
      </c>
      <c r="C30" s="1805">
        <f>SUM(L30:P30)</f>
        <v>0</v>
      </c>
      <c r="D30" s="1505"/>
      <c r="E30" s="1789"/>
      <c r="F30" s="248"/>
      <c r="G30" s="248"/>
      <c r="H30" s="248"/>
      <c r="I30" s="248"/>
      <c r="J30" s="248"/>
      <c r="K30" s="248"/>
      <c r="L30" s="242">
        <v>0</v>
      </c>
      <c r="M30" s="1503">
        <v>0</v>
      </c>
      <c r="N30" s="1503">
        <v>0</v>
      </c>
      <c r="O30" s="242">
        <v>0</v>
      </c>
      <c r="P30" s="242">
        <v>0</v>
      </c>
      <c r="Q30" s="248"/>
      <c r="R30" s="248"/>
      <c r="S30" s="248"/>
      <c r="T30" s="249"/>
      <c r="U30" s="1789"/>
      <c r="V30" s="1159">
        <v>0</v>
      </c>
      <c r="W30" s="1802"/>
      <c r="X30" s="1618"/>
      <c r="Y30" s="1796"/>
      <c r="Z30" s="1796"/>
      <c r="AA30" s="1796"/>
      <c r="AB30" s="1503">
        <v>0</v>
      </c>
      <c r="AC30" s="1503">
        <v>0</v>
      </c>
      <c r="AD30" s="1160">
        <v>0</v>
      </c>
      <c r="AE30" s="1492">
        <v>0</v>
      </c>
      <c r="AF30" s="1797"/>
      <c r="AG30" s="1160">
        <v>0</v>
      </c>
      <c r="AH30" s="1792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515" t="s">
        <v>80</v>
      </c>
      <c r="B31" s="1464" t="s">
        <v>69</v>
      </c>
      <c r="C31" s="1464">
        <f>SUM(F31:T31)</f>
        <v>0</v>
      </c>
      <c r="D31" s="1504"/>
      <c r="E31" s="1784"/>
      <c r="F31" s="1785">
        <v>0</v>
      </c>
      <c r="G31" s="1785">
        <v>0</v>
      </c>
      <c r="H31" s="1785">
        <v>0</v>
      </c>
      <c r="I31" s="1785">
        <v>0</v>
      </c>
      <c r="J31" s="1785">
        <v>0</v>
      </c>
      <c r="K31" s="1785">
        <v>0</v>
      </c>
      <c r="L31" s="1785">
        <v>0</v>
      </c>
      <c r="M31" s="1049">
        <v>0</v>
      </c>
      <c r="N31" s="1049">
        <v>0</v>
      </c>
      <c r="O31" s="1049">
        <v>0</v>
      </c>
      <c r="P31" s="1049">
        <v>0</v>
      </c>
      <c r="Q31" s="1785">
        <v>0</v>
      </c>
      <c r="R31" s="1785">
        <v>0</v>
      </c>
      <c r="S31" s="1785">
        <v>0</v>
      </c>
      <c r="T31" s="1130">
        <v>0</v>
      </c>
      <c r="U31" s="1085">
        <v>0</v>
      </c>
      <c r="V31" s="1794">
        <v>0</v>
      </c>
      <c r="W31" s="1800">
        <v>0</v>
      </c>
      <c r="X31" s="1795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8">
        <v>0</v>
      </c>
      <c r="AE31" s="909">
        <v>0</v>
      </c>
      <c r="AF31" s="146">
        <v>0</v>
      </c>
      <c r="AG31" s="1008">
        <v>0</v>
      </c>
      <c r="AH31" s="1010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516"/>
      <c r="B32" s="1466" t="s">
        <v>70</v>
      </c>
      <c r="C32" s="1466">
        <f>SUM(F32:T32)</f>
        <v>262</v>
      </c>
      <c r="D32" s="1505"/>
      <c r="E32" s="1789"/>
      <c r="F32" s="1503">
        <v>3</v>
      </c>
      <c r="G32" s="1503">
        <v>31</v>
      </c>
      <c r="H32" s="1503">
        <v>50</v>
      </c>
      <c r="I32" s="1503">
        <v>50</v>
      </c>
      <c r="J32" s="1503">
        <v>45</v>
      </c>
      <c r="K32" s="1503">
        <v>40</v>
      </c>
      <c r="L32" s="1503">
        <v>23</v>
      </c>
      <c r="M32" s="1503">
        <v>17</v>
      </c>
      <c r="N32" s="242">
        <v>3</v>
      </c>
      <c r="O32" s="242">
        <v>0</v>
      </c>
      <c r="P32" s="242">
        <v>0</v>
      </c>
      <c r="Q32" s="1503">
        <v>0</v>
      </c>
      <c r="R32" s="1503">
        <v>0</v>
      </c>
      <c r="S32" s="1503">
        <v>0</v>
      </c>
      <c r="T32" s="1496">
        <v>0</v>
      </c>
      <c r="U32" s="1494">
        <v>1</v>
      </c>
      <c r="V32" s="1159">
        <v>261</v>
      </c>
      <c r="W32" s="1502">
        <v>0</v>
      </c>
      <c r="X32" s="1618"/>
      <c r="Y32" s="1503">
        <v>0</v>
      </c>
      <c r="Z32" s="1503">
        <v>0</v>
      </c>
      <c r="AA32" s="1503">
        <v>1</v>
      </c>
      <c r="AB32" s="1503">
        <v>35</v>
      </c>
      <c r="AC32" s="1503">
        <v>8</v>
      </c>
      <c r="AD32" s="1160">
        <v>1</v>
      </c>
      <c r="AE32" s="1492">
        <v>0</v>
      </c>
      <c r="AF32" s="1503">
        <v>0</v>
      </c>
      <c r="AG32" s="1160">
        <v>0</v>
      </c>
      <c r="AH32" s="1635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470" t="s">
        <v>81</v>
      </c>
      <c r="B33" s="5470"/>
      <c r="C33" s="5470"/>
      <c r="D33" s="5470"/>
      <c r="E33" s="5470"/>
      <c r="F33" s="5470"/>
      <c r="G33" s="5470"/>
      <c r="H33" s="5470"/>
      <c r="I33" s="5470"/>
      <c r="J33" s="5470"/>
      <c r="K33" s="5470"/>
      <c r="L33" s="5470"/>
      <c r="M33" s="5470"/>
      <c r="N33" s="5470"/>
      <c r="O33" s="5470"/>
      <c r="P33" s="5470"/>
      <c r="Q33" s="5470"/>
      <c r="R33" s="5470"/>
      <c r="S33" s="5470"/>
      <c r="T33" s="5470"/>
      <c r="U33" s="5470"/>
      <c r="V33" s="5470"/>
      <c r="W33" s="5470"/>
      <c r="X33" s="5470"/>
      <c r="Y33" s="5470"/>
      <c r="Z33" s="5470"/>
      <c r="AA33" s="5470"/>
      <c r="AB33" s="5470"/>
      <c r="AC33" s="5470"/>
      <c r="AD33" s="5470"/>
      <c r="AE33" s="5470"/>
      <c r="AF33" s="5470"/>
      <c r="AG33" s="5470"/>
      <c r="AH33" s="5470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95" t="s">
        <v>31</v>
      </c>
      <c r="B34" s="5495" t="s">
        <v>32</v>
      </c>
      <c r="C34" s="5524" t="s">
        <v>82</v>
      </c>
      <c r="D34" s="5486"/>
      <c r="E34" s="5487"/>
      <c r="F34" s="5522" t="s">
        <v>34</v>
      </c>
      <c r="G34" s="5529"/>
      <c r="H34" s="5529"/>
      <c r="I34" s="5529"/>
      <c r="J34" s="5529"/>
      <c r="K34" s="5529"/>
      <c r="L34" s="5529"/>
      <c r="M34" s="5529"/>
      <c r="N34" s="5529"/>
      <c r="O34" s="5529"/>
      <c r="P34" s="5529"/>
      <c r="Q34" s="5529"/>
      <c r="R34" s="5529"/>
      <c r="S34" s="5529"/>
      <c r="T34" s="5529"/>
      <c r="U34" s="5529"/>
      <c r="V34" s="5529"/>
      <c r="W34" s="5529"/>
      <c r="X34" s="5529"/>
      <c r="Y34" s="5529"/>
      <c r="Z34" s="5529"/>
      <c r="AA34" s="5529"/>
      <c r="AB34" s="5529"/>
      <c r="AC34" s="5529"/>
      <c r="AD34" s="5529"/>
      <c r="AE34" s="5529"/>
      <c r="AF34" s="5529"/>
      <c r="AG34" s="5529"/>
      <c r="AH34" s="5530"/>
      <c r="AI34" s="5531" t="s">
        <v>83</v>
      </c>
      <c r="AJ34" s="5532"/>
      <c r="AK34" s="5533" t="s">
        <v>39</v>
      </c>
      <c r="AL34" s="5535" t="s">
        <v>40</v>
      </c>
      <c r="AM34" s="5535" t="s">
        <v>41</v>
      </c>
      <c r="AN34" s="5526" t="s">
        <v>42</v>
      </c>
    </row>
    <row r="35" spans="1:105" ht="31.5" x14ac:dyDescent="0.25">
      <c r="A35" s="5497"/>
      <c r="B35" s="5497"/>
      <c r="C35" s="1775" t="s">
        <v>84</v>
      </c>
      <c r="D35" s="1806" t="s">
        <v>63</v>
      </c>
      <c r="E35" s="1783" t="s">
        <v>64</v>
      </c>
      <c r="F35" s="1807" t="s">
        <v>85</v>
      </c>
      <c r="G35" s="1778" t="s">
        <v>86</v>
      </c>
      <c r="H35" s="1778" t="s">
        <v>87</v>
      </c>
      <c r="I35" s="1778" t="s">
        <v>88</v>
      </c>
      <c r="J35" s="1744" t="s">
        <v>89</v>
      </c>
      <c r="K35" s="1778" t="s">
        <v>90</v>
      </c>
      <c r="L35" s="1778" t="s">
        <v>91</v>
      </c>
      <c r="M35" s="1778" t="s">
        <v>92</v>
      </c>
      <c r="N35" s="1778" t="s">
        <v>93</v>
      </c>
      <c r="O35" s="1778" t="s">
        <v>94</v>
      </c>
      <c r="P35" s="1778" t="s">
        <v>95</v>
      </c>
      <c r="Q35" s="1778" t="s">
        <v>96</v>
      </c>
      <c r="R35" s="1778" t="s">
        <v>97</v>
      </c>
      <c r="S35" s="1778" t="s">
        <v>98</v>
      </c>
      <c r="T35" s="1779" t="s">
        <v>99</v>
      </c>
      <c r="U35" s="1779" t="s">
        <v>49</v>
      </c>
      <c r="V35" s="1779" t="s">
        <v>50</v>
      </c>
      <c r="W35" s="1779" t="s">
        <v>51</v>
      </c>
      <c r="X35" s="1779" t="s">
        <v>52</v>
      </c>
      <c r="Y35" s="1779" t="s">
        <v>53</v>
      </c>
      <c r="Z35" s="1779" t="s">
        <v>54</v>
      </c>
      <c r="AA35" s="1779" t="s">
        <v>55</v>
      </c>
      <c r="AB35" s="1779" t="s">
        <v>56</v>
      </c>
      <c r="AC35" s="1779" t="s">
        <v>57</v>
      </c>
      <c r="AD35" s="1779" t="s">
        <v>58</v>
      </c>
      <c r="AE35" s="1779" t="s">
        <v>59</v>
      </c>
      <c r="AF35" s="1779" t="s">
        <v>60</v>
      </c>
      <c r="AG35" s="1779" t="s">
        <v>61</v>
      </c>
      <c r="AH35" s="1780" t="s">
        <v>62</v>
      </c>
      <c r="AI35" s="1808" t="s">
        <v>100</v>
      </c>
      <c r="AJ35" s="1809" t="s">
        <v>101</v>
      </c>
      <c r="AK35" s="5534"/>
      <c r="AL35" s="5536"/>
      <c r="AM35" s="5536"/>
      <c r="AN35" s="5527"/>
    </row>
    <row r="36" spans="1:105" ht="15" customHeight="1" x14ac:dyDescent="0.25">
      <c r="A36" s="5514" t="s">
        <v>102</v>
      </c>
      <c r="B36" s="1464" t="s">
        <v>69</v>
      </c>
      <c r="C36" s="1464">
        <f>SUM(D36:E36)</f>
        <v>40</v>
      </c>
      <c r="D36" s="1810">
        <v>19</v>
      </c>
      <c r="E36" s="1811">
        <v>21</v>
      </c>
      <c r="F36" s="1812">
        <v>0</v>
      </c>
      <c r="G36" s="1049">
        <v>20</v>
      </c>
      <c r="H36" s="1049">
        <v>0</v>
      </c>
      <c r="I36" s="1049">
        <v>20</v>
      </c>
      <c r="J36" s="1813">
        <v>0</v>
      </c>
      <c r="K36" s="1813">
        <v>0</v>
      </c>
      <c r="L36" s="1049">
        <v>0</v>
      </c>
      <c r="M36" s="1049">
        <v>0</v>
      </c>
      <c r="N36" s="1814">
        <v>0</v>
      </c>
      <c r="O36" s="1814">
        <v>0</v>
      </c>
      <c r="P36" s="1815">
        <v>0</v>
      </c>
      <c r="Q36" s="1049">
        <v>0</v>
      </c>
      <c r="R36" s="1049">
        <v>0</v>
      </c>
      <c r="S36" s="1049">
        <v>0</v>
      </c>
      <c r="T36" s="1813">
        <v>0</v>
      </c>
      <c r="U36" s="1813">
        <v>0</v>
      </c>
      <c r="V36" s="1049">
        <v>0</v>
      </c>
      <c r="W36" s="1049">
        <v>0</v>
      </c>
      <c r="X36" s="1813">
        <v>0</v>
      </c>
      <c r="Y36" s="1813">
        <v>0</v>
      </c>
      <c r="Z36" s="1815">
        <v>0</v>
      </c>
      <c r="AA36" s="1049">
        <v>0</v>
      </c>
      <c r="AB36" s="1049">
        <v>0</v>
      </c>
      <c r="AC36" s="1049">
        <v>0</v>
      </c>
      <c r="AD36" s="1813">
        <v>0</v>
      </c>
      <c r="AE36" s="1813">
        <v>0</v>
      </c>
      <c r="AF36" s="1049">
        <v>0</v>
      </c>
      <c r="AG36" s="1049">
        <v>0</v>
      </c>
      <c r="AH36" s="1816">
        <v>0</v>
      </c>
      <c r="AI36" s="1812">
        <v>2</v>
      </c>
      <c r="AJ36" s="1817">
        <v>0</v>
      </c>
      <c r="AK36" s="1812">
        <v>0</v>
      </c>
      <c r="AL36" s="1049">
        <v>0</v>
      </c>
      <c r="AM36" s="1049">
        <v>8</v>
      </c>
      <c r="AN36" s="1817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515"/>
      <c r="B37" s="1471" t="s">
        <v>103</v>
      </c>
      <c r="C37" s="1471">
        <f t="shared" ref="C37:C38" si="41">SUM(D37:E37)</f>
        <v>325</v>
      </c>
      <c r="D37" s="1810">
        <v>148</v>
      </c>
      <c r="E37" s="1811">
        <v>177</v>
      </c>
      <c r="F37" s="1474">
        <v>0</v>
      </c>
      <c r="G37" s="1818">
        <v>0</v>
      </c>
      <c r="H37" s="1818">
        <v>16</v>
      </c>
      <c r="I37" s="1482">
        <v>0</v>
      </c>
      <c r="J37" s="1818">
        <v>19</v>
      </c>
      <c r="K37" s="1818">
        <v>0</v>
      </c>
      <c r="L37" s="1482">
        <v>18</v>
      </c>
      <c r="M37" s="1818">
        <v>25</v>
      </c>
      <c r="N37" s="1818">
        <v>17</v>
      </c>
      <c r="O37" s="1482">
        <v>23</v>
      </c>
      <c r="P37" s="1818">
        <v>61</v>
      </c>
      <c r="Q37" s="1818">
        <v>22</v>
      </c>
      <c r="R37" s="1482">
        <v>28</v>
      </c>
      <c r="S37" s="1818">
        <v>51</v>
      </c>
      <c r="T37" s="1818">
        <v>15</v>
      </c>
      <c r="U37" s="1482">
        <v>0</v>
      </c>
      <c r="V37" s="1818">
        <v>2</v>
      </c>
      <c r="W37" s="1818">
        <v>2</v>
      </c>
      <c r="X37" s="1482">
        <v>2</v>
      </c>
      <c r="Y37" s="1818">
        <v>4</v>
      </c>
      <c r="Z37" s="1818">
        <v>2</v>
      </c>
      <c r="AA37" s="1482">
        <v>0</v>
      </c>
      <c r="AB37" s="1818">
        <v>1</v>
      </c>
      <c r="AC37" s="1818">
        <v>2</v>
      </c>
      <c r="AD37" s="1482">
        <v>2</v>
      </c>
      <c r="AE37" s="1818">
        <v>9</v>
      </c>
      <c r="AF37" s="1818">
        <v>1</v>
      </c>
      <c r="AG37" s="1482">
        <v>1</v>
      </c>
      <c r="AH37" s="1819">
        <v>2</v>
      </c>
      <c r="AI37" s="1474">
        <v>30</v>
      </c>
      <c r="AJ37" s="1820">
        <v>33</v>
      </c>
      <c r="AK37" s="1821">
        <v>0</v>
      </c>
      <c r="AL37" s="1818">
        <v>9</v>
      </c>
      <c r="AM37" s="1818">
        <v>58</v>
      </c>
      <c r="AN37" s="1820">
        <v>5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515"/>
      <c r="B38" s="1471" t="s">
        <v>70</v>
      </c>
      <c r="C38" s="1170">
        <f t="shared" si="41"/>
        <v>113</v>
      </c>
      <c r="D38" s="1810">
        <v>44</v>
      </c>
      <c r="E38" s="1811">
        <v>69</v>
      </c>
      <c r="F38" s="1474">
        <v>23</v>
      </c>
      <c r="G38" s="1616"/>
      <c r="H38" s="1616"/>
      <c r="I38" s="1616"/>
      <c r="J38" s="1616"/>
      <c r="K38" s="1616"/>
      <c r="L38" s="1616"/>
      <c r="M38" s="1616"/>
      <c r="N38" s="1616"/>
      <c r="O38" s="1616"/>
      <c r="P38" s="1616"/>
      <c r="Q38" s="1616"/>
      <c r="R38" s="1616"/>
      <c r="S38" s="1616"/>
      <c r="T38" s="1482">
        <v>38</v>
      </c>
      <c r="U38" s="1482">
        <v>52</v>
      </c>
      <c r="V38" s="1482">
        <v>0</v>
      </c>
      <c r="W38" s="1482">
        <v>0</v>
      </c>
      <c r="X38" s="1482">
        <v>0</v>
      </c>
      <c r="Y38" s="1482">
        <v>0</v>
      </c>
      <c r="Z38" s="1482">
        <v>0</v>
      </c>
      <c r="AA38" s="1482">
        <v>0</v>
      </c>
      <c r="AB38" s="1482">
        <v>0</v>
      </c>
      <c r="AC38" s="1482">
        <v>0</v>
      </c>
      <c r="AD38" s="1482">
        <v>0</v>
      </c>
      <c r="AE38" s="1482">
        <v>0</v>
      </c>
      <c r="AF38" s="1482">
        <v>0</v>
      </c>
      <c r="AG38" s="1482">
        <v>0</v>
      </c>
      <c r="AH38" s="1480">
        <v>0</v>
      </c>
      <c r="AI38" s="1474">
        <v>0</v>
      </c>
      <c r="AJ38" s="1489"/>
      <c r="AK38" s="1821">
        <v>0</v>
      </c>
      <c r="AL38" s="1818">
        <v>4</v>
      </c>
      <c r="AM38" s="1818">
        <v>8</v>
      </c>
      <c r="AN38" s="1820">
        <v>2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516"/>
      <c r="B39" s="1822" t="s">
        <v>104</v>
      </c>
      <c r="C39" s="1466">
        <f>SUM(D39:E39)</f>
        <v>0</v>
      </c>
      <c r="D39" s="1823"/>
      <c r="E39" s="1824"/>
      <c r="F39" s="1825"/>
      <c r="G39" s="1799"/>
      <c r="H39" s="1799"/>
      <c r="I39" s="1799"/>
      <c r="J39" s="1799"/>
      <c r="K39" s="248"/>
      <c r="L39" s="248"/>
      <c r="M39" s="248"/>
      <c r="N39" s="1826"/>
      <c r="O39" s="1503"/>
      <c r="P39" s="1826"/>
      <c r="Q39" s="1826"/>
      <c r="R39" s="1503"/>
      <c r="S39" s="1826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827"/>
      <c r="AJ39" s="1175">
        <v>0</v>
      </c>
      <c r="AK39" s="1828">
        <v>0</v>
      </c>
      <c r="AL39" s="1826">
        <v>0</v>
      </c>
      <c r="AM39" s="1826">
        <v>0</v>
      </c>
      <c r="AN39" s="1175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471" t="s">
        <v>105</v>
      </c>
      <c r="B40" s="5471"/>
      <c r="C40" s="5471"/>
      <c r="D40" s="5471"/>
      <c r="E40" s="5471"/>
      <c r="F40" s="5471"/>
      <c r="G40" s="5471"/>
      <c r="H40" s="5471"/>
      <c r="I40" s="5471"/>
      <c r="J40" s="5471"/>
      <c r="K40" s="5471"/>
      <c r="L40" s="5471"/>
      <c r="M40" s="5471"/>
      <c r="N40" s="5471"/>
      <c r="O40" s="5471"/>
      <c r="P40" s="5471"/>
      <c r="Q40" s="5471"/>
      <c r="R40" s="5471"/>
      <c r="S40" s="5471"/>
      <c r="T40" s="5471"/>
      <c r="U40" s="5471"/>
      <c r="V40" s="5471"/>
      <c r="W40" s="5471"/>
      <c r="X40" s="5471"/>
      <c r="Y40" s="5471"/>
      <c r="Z40" s="5471"/>
      <c r="AA40" s="5471"/>
      <c r="AB40" s="5471"/>
      <c r="AC40" s="5471"/>
      <c r="AD40" s="5471"/>
      <c r="AE40" s="5471"/>
      <c r="AF40" s="5471"/>
      <c r="AG40" s="5471"/>
      <c r="AH40" s="5471"/>
      <c r="AI40" s="5471"/>
      <c r="AJ40" s="5471"/>
      <c r="AK40" s="5471"/>
      <c r="AL40" s="5471"/>
      <c r="AM40" s="5472"/>
      <c r="AN40" s="1176"/>
      <c r="AO40" s="256"/>
    </row>
    <row r="41" spans="1:105" ht="15" customHeight="1" x14ac:dyDescent="0.25">
      <c r="A41" s="5495" t="s">
        <v>31</v>
      </c>
      <c r="B41" s="5495" t="s">
        <v>32</v>
      </c>
      <c r="C41" s="5528" t="s">
        <v>82</v>
      </c>
      <c r="D41" s="5499"/>
      <c r="E41" s="5483"/>
      <c r="F41" s="5522" t="s">
        <v>106</v>
      </c>
      <c r="G41" s="5529"/>
      <c r="H41" s="5529"/>
      <c r="I41" s="5529"/>
      <c r="J41" s="5529"/>
      <c r="K41" s="5529"/>
      <c r="L41" s="5529"/>
      <c r="M41" s="5529"/>
      <c r="N41" s="5529"/>
      <c r="O41" s="5529"/>
      <c r="P41" s="5529"/>
      <c r="Q41" s="5529"/>
      <c r="R41" s="5529"/>
      <c r="S41" s="5529"/>
      <c r="T41" s="5529"/>
      <c r="U41" s="5529"/>
      <c r="V41" s="5529"/>
      <c r="W41" s="5529"/>
      <c r="X41" s="5529"/>
      <c r="Y41" s="5529"/>
      <c r="Z41" s="5529"/>
      <c r="AA41" s="5529"/>
      <c r="AB41" s="5529"/>
      <c r="AC41" s="5529"/>
      <c r="AD41" s="5529"/>
      <c r="AE41" s="5529"/>
      <c r="AF41" s="5529"/>
      <c r="AG41" s="5529"/>
      <c r="AH41" s="5529"/>
      <c r="AI41" s="5529"/>
      <c r="AJ41" s="5529"/>
      <c r="AK41" s="5529"/>
      <c r="AL41" s="5529"/>
      <c r="AM41" s="5530"/>
      <c r="AN41" s="5490" t="s">
        <v>41</v>
      </c>
      <c r="AO41" s="5519" t="s">
        <v>42</v>
      </c>
      <c r="AP41" s="5479" t="s">
        <v>107</v>
      </c>
    </row>
    <row r="42" spans="1:105" ht="15" customHeight="1" x14ac:dyDescent="0.25">
      <c r="A42" s="5496"/>
      <c r="B42" s="5496"/>
      <c r="C42" s="5501"/>
      <c r="D42" s="5502"/>
      <c r="E42" s="5484"/>
      <c r="F42" s="5522" t="s">
        <v>108</v>
      </c>
      <c r="G42" s="5523"/>
      <c r="H42" s="5522" t="s">
        <v>47</v>
      </c>
      <c r="I42" s="5523"/>
      <c r="J42" s="5522" t="s">
        <v>48</v>
      </c>
      <c r="K42" s="5523"/>
      <c r="L42" s="5522" t="s">
        <v>49</v>
      </c>
      <c r="M42" s="5523"/>
      <c r="N42" s="5524" t="s">
        <v>50</v>
      </c>
      <c r="O42" s="5487"/>
      <c r="P42" s="5524" t="s">
        <v>51</v>
      </c>
      <c r="Q42" s="5487"/>
      <c r="R42" s="5524" t="s">
        <v>52</v>
      </c>
      <c r="S42" s="5487"/>
      <c r="T42" s="5524" t="s">
        <v>53</v>
      </c>
      <c r="U42" s="5487"/>
      <c r="V42" s="5524" t="s">
        <v>54</v>
      </c>
      <c r="W42" s="5487"/>
      <c r="X42" s="5524" t="s">
        <v>55</v>
      </c>
      <c r="Y42" s="5487"/>
      <c r="Z42" s="5524" t="s">
        <v>56</v>
      </c>
      <c r="AA42" s="5487"/>
      <c r="AB42" s="5524" t="s">
        <v>57</v>
      </c>
      <c r="AC42" s="5487"/>
      <c r="AD42" s="5524" t="s">
        <v>58</v>
      </c>
      <c r="AE42" s="5487"/>
      <c r="AF42" s="5524" t="s">
        <v>59</v>
      </c>
      <c r="AG42" s="5487"/>
      <c r="AH42" s="5524" t="s">
        <v>60</v>
      </c>
      <c r="AI42" s="5487"/>
      <c r="AJ42" s="5524" t="s">
        <v>61</v>
      </c>
      <c r="AK42" s="5487"/>
      <c r="AL42" s="5524" t="s">
        <v>62</v>
      </c>
      <c r="AM42" s="5525"/>
      <c r="AN42" s="5491"/>
      <c r="AO42" s="5520"/>
      <c r="AP42" s="5480"/>
    </row>
    <row r="43" spans="1:105" ht="15" customHeight="1" x14ac:dyDescent="0.25">
      <c r="A43" s="5497"/>
      <c r="B43" s="5497"/>
      <c r="C43" s="1806" t="s">
        <v>84</v>
      </c>
      <c r="D43" s="1829" t="s">
        <v>63</v>
      </c>
      <c r="E43" s="1830" t="s">
        <v>64</v>
      </c>
      <c r="F43" s="1782" t="s">
        <v>63</v>
      </c>
      <c r="G43" s="1783" t="s">
        <v>64</v>
      </c>
      <c r="H43" s="1782" t="s">
        <v>63</v>
      </c>
      <c r="I43" s="1783" t="s">
        <v>64</v>
      </c>
      <c r="J43" s="1782" t="s">
        <v>63</v>
      </c>
      <c r="K43" s="1783" t="s">
        <v>64</v>
      </c>
      <c r="L43" s="1782" t="s">
        <v>63</v>
      </c>
      <c r="M43" s="1783" t="s">
        <v>64</v>
      </c>
      <c r="N43" s="1782" t="s">
        <v>63</v>
      </c>
      <c r="O43" s="1783" t="s">
        <v>64</v>
      </c>
      <c r="P43" s="1782" t="s">
        <v>63</v>
      </c>
      <c r="Q43" s="1783" t="s">
        <v>64</v>
      </c>
      <c r="R43" s="1782" t="s">
        <v>63</v>
      </c>
      <c r="S43" s="1783" t="s">
        <v>64</v>
      </c>
      <c r="T43" s="1782" t="s">
        <v>63</v>
      </c>
      <c r="U43" s="1783" t="s">
        <v>64</v>
      </c>
      <c r="V43" s="1782" t="s">
        <v>63</v>
      </c>
      <c r="W43" s="1783" t="s">
        <v>64</v>
      </c>
      <c r="X43" s="1782" t="s">
        <v>63</v>
      </c>
      <c r="Y43" s="1783" t="s">
        <v>64</v>
      </c>
      <c r="Z43" s="1782" t="s">
        <v>63</v>
      </c>
      <c r="AA43" s="1783" t="s">
        <v>64</v>
      </c>
      <c r="AB43" s="1782" t="s">
        <v>63</v>
      </c>
      <c r="AC43" s="1783" t="s">
        <v>64</v>
      </c>
      <c r="AD43" s="1782" t="s">
        <v>63</v>
      </c>
      <c r="AE43" s="1783" t="s">
        <v>64</v>
      </c>
      <c r="AF43" s="1782" t="s">
        <v>63</v>
      </c>
      <c r="AG43" s="1783" t="s">
        <v>64</v>
      </c>
      <c r="AH43" s="1782" t="s">
        <v>63</v>
      </c>
      <c r="AI43" s="1783" t="s">
        <v>64</v>
      </c>
      <c r="AJ43" s="1782" t="s">
        <v>63</v>
      </c>
      <c r="AK43" s="1783" t="s">
        <v>64</v>
      </c>
      <c r="AL43" s="1782" t="s">
        <v>63</v>
      </c>
      <c r="AM43" s="1831" t="s">
        <v>64</v>
      </c>
      <c r="AN43" s="5492"/>
      <c r="AO43" s="5521"/>
      <c r="AP43" s="5481"/>
    </row>
    <row r="44" spans="1:105" ht="15" customHeight="1" x14ac:dyDescent="0.25">
      <c r="A44" s="5514" t="s">
        <v>109</v>
      </c>
      <c r="B44" s="1464" t="s">
        <v>69</v>
      </c>
      <c r="C44" s="1832">
        <f>SUM(D44:E44)</f>
        <v>758</v>
      </c>
      <c r="D44" s="1833">
        <f>SUM(L44+N44+P44+R44+T44+V44+X44+Z44+AB44+AD44+AF44+AH44+AJ44+AL44)</f>
        <v>285</v>
      </c>
      <c r="E44" s="1834">
        <f>SUM(M44+O44+Q44+S44+U44+W44+Y44+AA44+AC44+AE44+AG44+AI44+AK44+AM44)</f>
        <v>473</v>
      </c>
      <c r="F44" s="1504"/>
      <c r="G44" s="1835"/>
      <c r="H44" s="1504"/>
      <c r="I44" s="1835"/>
      <c r="J44" s="1504"/>
      <c r="K44" s="1835"/>
      <c r="L44" s="1472">
        <v>0</v>
      </c>
      <c r="M44" s="1836">
        <v>1</v>
      </c>
      <c r="N44" s="1472">
        <v>1</v>
      </c>
      <c r="O44" s="1836">
        <v>0</v>
      </c>
      <c r="P44" s="1472">
        <v>1</v>
      </c>
      <c r="Q44" s="1836">
        <v>2</v>
      </c>
      <c r="R44" s="1472">
        <v>0</v>
      </c>
      <c r="S44" s="1836">
        <v>6</v>
      </c>
      <c r="T44" s="1472">
        <v>11</v>
      </c>
      <c r="U44" s="1836">
        <v>5</v>
      </c>
      <c r="V44" s="1472">
        <v>10</v>
      </c>
      <c r="W44" s="1836">
        <v>9</v>
      </c>
      <c r="X44" s="1472">
        <v>13</v>
      </c>
      <c r="Y44" s="1836">
        <v>22</v>
      </c>
      <c r="Z44" s="1472">
        <v>18</v>
      </c>
      <c r="AA44" s="1836">
        <v>28</v>
      </c>
      <c r="AB44" s="1472">
        <v>24</v>
      </c>
      <c r="AC44" s="1836">
        <v>40</v>
      </c>
      <c r="AD44" s="1472">
        <v>42</v>
      </c>
      <c r="AE44" s="1836">
        <v>57</v>
      </c>
      <c r="AF44" s="1472">
        <v>47</v>
      </c>
      <c r="AG44" s="1836">
        <v>94</v>
      </c>
      <c r="AH44" s="1472">
        <v>50</v>
      </c>
      <c r="AI44" s="1836">
        <v>70</v>
      </c>
      <c r="AJ44" s="1472">
        <v>38</v>
      </c>
      <c r="AK44" s="1836">
        <v>62</v>
      </c>
      <c r="AL44" s="1472">
        <v>30</v>
      </c>
      <c r="AM44" s="1130">
        <v>77</v>
      </c>
      <c r="AN44" s="1837">
        <v>44</v>
      </c>
      <c r="AO44" s="1836">
        <v>6</v>
      </c>
      <c r="AP44" s="1817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515"/>
      <c r="B45" s="1471" t="s">
        <v>103</v>
      </c>
      <c r="C45" s="1838">
        <f t="shared" ref="C45:C66" si="49">SUM(D45:E45)</f>
        <v>359</v>
      </c>
      <c r="D45" s="1839">
        <f t="shared" ref="D45:E47" si="50">SUM(L45+N45+P45+R45+T45+V45+X45+Z45+AB45+AD45+AF45+AH45+AJ45+AL45)</f>
        <v>124</v>
      </c>
      <c r="E45" s="1840">
        <f t="shared" si="50"/>
        <v>235</v>
      </c>
      <c r="F45" s="1486"/>
      <c r="G45" s="1487"/>
      <c r="H45" s="1616"/>
      <c r="I45" s="1487"/>
      <c r="J45" s="1616"/>
      <c r="K45" s="1487"/>
      <c r="L45" s="1474">
        <v>0</v>
      </c>
      <c r="M45" s="1476">
        <v>0</v>
      </c>
      <c r="N45" s="1474">
        <v>0</v>
      </c>
      <c r="O45" s="1476">
        <v>0</v>
      </c>
      <c r="P45" s="1474">
        <v>1</v>
      </c>
      <c r="Q45" s="1476">
        <v>1</v>
      </c>
      <c r="R45" s="1474">
        <v>2</v>
      </c>
      <c r="S45" s="1476">
        <v>0</v>
      </c>
      <c r="T45" s="1474">
        <v>3</v>
      </c>
      <c r="U45" s="1476">
        <v>6</v>
      </c>
      <c r="V45" s="1474">
        <v>4</v>
      </c>
      <c r="W45" s="1476">
        <v>1</v>
      </c>
      <c r="X45" s="1474">
        <v>5</v>
      </c>
      <c r="Y45" s="1476">
        <v>11</v>
      </c>
      <c r="Z45" s="1474">
        <v>9</v>
      </c>
      <c r="AA45" s="1476">
        <v>13</v>
      </c>
      <c r="AB45" s="1474">
        <v>10</v>
      </c>
      <c r="AC45" s="1476">
        <v>29</v>
      </c>
      <c r="AD45" s="1474">
        <v>14</v>
      </c>
      <c r="AE45" s="1476">
        <v>42</v>
      </c>
      <c r="AF45" s="1474">
        <v>24</v>
      </c>
      <c r="AG45" s="1476">
        <v>43</v>
      </c>
      <c r="AH45" s="1474">
        <v>22</v>
      </c>
      <c r="AI45" s="1476">
        <v>30</v>
      </c>
      <c r="AJ45" s="1474">
        <v>16</v>
      </c>
      <c r="AK45" s="1476">
        <v>26</v>
      </c>
      <c r="AL45" s="1474">
        <v>14</v>
      </c>
      <c r="AM45" s="1480">
        <v>33</v>
      </c>
      <c r="AN45" s="1481">
        <v>21</v>
      </c>
      <c r="AO45" s="1476">
        <v>4</v>
      </c>
      <c r="AP45" s="1475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515"/>
      <c r="B46" s="1471" t="s">
        <v>110</v>
      </c>
      <c r="C46" s="1838">
        <f t="shared" si="49"/>
        <v>273</v>
      </c>
      <c r="D46" s="1839">
        <f t="shared" si="50"/>
        <v>102</v>
      </c>
      <c r="E46" s="1840">
        <f t="shared" si="50"/>
        <v>171</v>
      </c>
      <c r="F46" s="1082"/>
      <c r="G46" s="1841"/>
      <c r="H46" s="1795"/>
      <c r="I46" s="1841"/>
      <c r="J46" s="1795"/>
      <c r="K46" s="1841"/>
      <c r="L46" s="1474">
        <v>0</v>
      </c>
      <c r="M46" s="1476">
        <v>0</v>
      </c>
      <c r="N46" s="1474">
        <v>0</v>
      </c>
      <c r="O46" s="1476">
        <v>0</v>
      </c>
      <c r="P46" s="1474">
        <v>0</v>
      </c>
      <c r="Q46" s="1476">
        <v>0</v>
      </c>
      <c r="R46" s="1474">
        <v>1</v>
      </c>
      <c r="S46" s="1476">
        <v>2</v>
      </c>
      <c r="T46" s="1474">
        <v>3</v>
      </c>
      <c r="U46" s="1476">
        <v>2</v>
      </c>
      <c r="V46" s="1474">
        <v>3</v>
      </c>
      <c r="W46" s="1476">
        <v>3</v>
      </c>
      <c r="X46" s="1474">
        <v>1</v>
      </c>
      <c r="Y46" s="1476">
        <v>8</v>
      </c>
      <c r="Z46" s="1474">
        <v>9</v>
      </c>
      <c r="AA46" s="1476">
        <v>12</v>
      </c>
      <c r="AB46" s="1474">
        <v>15</v>
      </c>
      <c r="AC46" s="1476">
        <v>20</v>
      </c>
      <c r="AD46" s="1474">
        <v>11</v>
      </c>
      <c r="AE46" s="1476">
        <v>23</v>
      </c>
      <c r="AF46" s="1474">
        <v>12</v>
      </c>
      <c r="AG46" s="1476">
        <v>38</v>
      </c>
      <c r="AH46" s="1474">
        <v>20</v>
      </c>
      <c r="AI46" s="1476">
        <v>30</v>
      </c>
      <c r="AJ46" s="1474">
        <v>18</v>
      </c>
      <c r="AK46" s="1476">
        <v>15</v>
      </c>
      <c r="AL46" s="1474">
        <v>9</v>
      </c>
      <c r="AM46" s="1480">
        <v>18</v>
      </c>
      <c r="AN46" s="1481">
        <v>18</v>
      </c>
      <c r="AO46" s="1476">
        <v>3</v>
      </c>
      <c r="AP46" s="1475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516"/>
      <c r="B47" s="1822" t="s">
        <v>104</v>
      </c>
      <c r="C47" s="1842">
        <f t="shared" si="49"/>
        <v>0</v>
      </c>
      <c r="D47" s="1843">
        <f t="shared" si="50"/>
        <v>0</v>
      </c>
      <c r="E47" s="1844">
        <f t="shared" si="50"/>
        <v>0</v>
      </c>
      <c r="F47" s="1082"/>
      <c r="G47" s="257"/>
      <c r="H47" s="1082"/>
      <c r="I47" s="257"/>
      <c r="J47" s="1082"/>
      <c r="K47" s="257"/>
      <c r="L47" s="1492">
        <v>0</v>
      </c>
      <c r="M47" s="1493">
        <v>0</v>
      </c>
      <c r="N47" s="1492">
        <v>0</v>
      </c>
      <c r="O47" s="1493">
        <v>0</v>
      </c>
      <c r="P47" s="1492">
        <v>0</v>
      </c>
      <c r="Q47" s="1493">
        <v>0</v>
      </c>
      <c r="R47" s="1492">
        <v>0</v>
      </c>
      <c r="S47" s="1493">
        <v>0</v>
      </c>
      <c r="T47" s="1492">
        <v>0</v>
      </c>
      <c r="U47" s="1493">
        <v>0</v>
      </c>
      <c r="V47" s="1492">
        <v>0</v>
      </c>
      <c r="W47" s="1493">
        <v>0</v>
      </c>
      <c r="X47" s="1492">
        <v>0</v>
      </c>
      <c r="Y47" s="1493">
        <v>0</v>
      </c>
      <c r="Z47" s="1492">
        <v>0</v>
      </c>
      <c r="AA47" s="1493">
        <v>0</v>
      </c>
      <c r="AB47" s="1492">
        <v>0</v>
      </c>
      <c r="AC47" s="1493">
        <v>0</v>
      </c>
      <c r="AD47" s="1492">
        <v>0</v>
      </c>
      <c r="AE47" s="1493">
        <v>0</v>
      </c>
      <c r="AF47" s="1492">
        <v>0</v>
      </c>
      <c r="AG47" s="1493">
        <v>0</v>
      </c>
      <c r="AH47" s="1492">
        <v>0</v>
      </c>
      <c r="AI47" s="1493">
        <v>0</v>
      </c>
      <c r="AJ47" s="1492">
        <v>0</v>
      </c>
      <c r="AK47" s="1493">
        <v>0</v>
      </c>
      <c r="AL47" s="1492">
        <v>0</v>
      </c>
      <c r="AM47" s="1496">
        <v>0</v>
      </c>
      <c r="AN47" s="1502">
        <v>0</v>
      </c>
      <c r="AO47" s="1493">
        <v>0</v>
      </c>
      <c r="AP47" s="1160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515" t="s">
        <v>111</v>
      </c>
      <c r="B48" s="1464" t="s">
        <v>69</v>
      </c>
      <c r="C48" s="1832">
        <f t="shared" si="49"/>
        <v>0</v>
      </c>
      <c r="D48" s="1833">
        <f t="shared" ref="D48:E53" si="58">SUM(AF48+AH48+AJ48+AL48)</f>
        <v>0</v>
      </c>
      <c r="E48" s="1834">
        <f t="shared" si="58"/>
        <v>0</v>
      </c>
      <c r="F48" s="1504"/>
      <c r="G48" s="1845"/>
      <c r="H48" s="1504"/>
      <c r="I48" s="1845"/>
      <c r="J48" s="1504"/>
      <c r="K48" s="1835"/>
      <c r="L48" s="1504"/>
      <c r="M48" s="1835"/>
      <c r="N48" s="1504"/>
      <c r="O48" s="1835"/>
      <c r="P48" s="1504"/>
      <c r="Q48" s="1835"/>
      <c r="R48" s="1504"/>
      <c r="S48" s="1835"/>
      <c r="T48" s="1504"/>
      <c r="U48" s="1835"/>
      <c r="V48" s="1504"/>
      <c r="W48" s="1835"/>
      <c r="X48" s="1504"/>
      <c r="Y48" s="1835"/>
      <c r="Z48" s="1504"/>
      <c r="AA48" s="1835"/>
      <c r="AB48" s="1504"/>
      <c r="AC48" s="1835"/>
      <c r="AD48" s="1504"/>
      <c r="AE48" s="1835"/>
      <c r="AF48" s="1472">
        <v>0</v>
      </c>
      <c r="AG48" s="1836">
        <v>0</v>
      </c>
      <c r="AH48" s="1472">
        <v>0</v>
      </c>
      <c r="AI48" s="1836">
        <v>0</v>
      </c>
      <c r="AJ48" s="1472">
        <v>0</v>
      </c>
      <c r="AK48" s="1836">
        <v>0</v>
      </c>
      <c r="AL48" s="1472">
        <v>0</v>
      </c>
      <c r="AM48" s="1130">
        <v>0</v>
      </c>
      <c r="AN48" s="1837">
        <v>0</v>
      </c>
      <c r="AO48" s="1836">
        <v>0</v>
      </c>
      <c r="AP48" s="1846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515"/>
      <c r="B49" s="1471" t="s">
        <v>103</v>
      </c>
      <c r="C49" s="1030">
        <f t="shared" si="49"/>
        <v>14</v>
      </c>
      <c r="D49" s="258">
        <f t="shared" si="58"/>
        <v>6</v>
      </c>
      <c r="E49" s="259">
        <f t="shared" si="58"/>
        <v>8</v>
      </c>
      <c r="F49" s="948"/>
      <c r="G49" s="1031"/>
      <c r="H49" s="948"/>
      <c r="I49" s="1031"/>
      <c r="J49" s="948"/>
      <c r="K49" s="23"/>
      <c r="L49" s="948"/>
      <c r="M49" s="23"/>
      <c r="N49" s="948"/>
      <c r="O49" s="23"/>
      <c r="P49" s="948"/>
      <c r="Q49" s="23"/>
      <c r="R49" s="948"/>
      <c r="S49" s="23"/>
      <c r="T49" s="948"/>
      <c r="U49" s="23"/>
      <c r="V49" s="948"/>
      <c r="W49" s="23"/>
      <c r="X49" s="948"/>
      <c r="Y49" s="23"/>
      <c r="Z49" s="948"/>
      <c r="AA49" s="23"/>
      <c r="AB49" s="948"/>
      <c r="AC49" s="23"/>
      <c r="AD49" s="948"/>
      <c r="AE49" s="23"/>
      <c r="AF49" s="909">
        <v>2</v>
      </c>
      <c r="AG49" s="22">
        <v>4</v>
      </c>
      <c r="AH49" s="909">
        <v>2</v>
      </c>
      <c r="AI49" s="22">
        <v>1</v>
      </c>
      <c r="AJ49" s="909">
        <v>1</v>
      </c>
      <c r="AK49" s="22">
        <v>1</v>
      </c>
      <c r="AL49" s="909">
        <v>1</v>
      </c>
      <c r="AM49" s="247">
        <v>2</v>
      </c>
      <c r="AN49" s="260">
        <v>0</v>
      </c>
      <c r="AO49" s="22">
        <v>0</v>
      </c>
      <c r="AP49" s="1032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516"/>
      <c r="B50" s="1667" t="s">
        <v>112</v>
      </c>
      <c r="C50" s="1842">
        <f t="shared" si="49"/>
        <v>0</v>
      </c>
      <c r="D50" s="1843">
        <f t="shared" si="58"/>
        <v>0</v>
      </c>
      <c r="E50" s="1844">
        <f t="shared" si="58"/>
        <v>0</v>
      </c>
      <c r="F50" s="1505"/>
      <c r="G50" s="1180"/>
      <c r="H50" s="1505"/>
      <c r="I50" s="1180"/>
      <c r="J50" s="1505"/>
      <c r="K50" s="1506"/>
      <c r="L50" s="1505"/>
      <c r="M50" s="1506"/>
      <c r="N50" s="1505"/>
      <c r="O50" s="1506"/>
      <c r="P50" s="1505"/>
      <c r="Q50" s="1506"/>
      <c r="R50" s="1505"/>
      <c r="S50" s="1506"/>
      <c r="T50" s="1505"/>
      <c r="U50" s="1506"/>
      <c r="V50" s="1505"/>
      <c r="W50" s="1506"/>
      <c r="X50" s="1505"/>
      <c r="Y50" s="1506"/>
      <c r="Z50" s="1505"/>
      <c r="AA50" s="1506"/>
      <c r="AB50" s="1505"/>
      <c r="AC50" s="1506"/>
      <c r="AD50" s="1505"/>
      <c r="AE50" s="1506"/>
      <c r="AF50" s="1492">
        <v>0</v>
      </c>
      <c r="AG50" s="1493">
        <v>0</v>
      </c>
      <c r="AH50" s="1492">
        <v>0</v>
      </c>
      <c r="AI50" s="1493">
        <v>0</v>
      </c>
      <c r="AJ50" s="1492">
        <v>0</v>
      </c>
      <c r="AK50" s="1493">
        <v>0</v>
      </c>
      <c r="AL50" s="1492">
        <v>0</v>
      </c>
      <c r="AM50" s="1496">
        <v>0</v>
      </c>
      <c r="AN50" s="1502">
        <v>0</v>
      </c>
      <c r="AO50" s="1493">
        <v>0</v>
      </c>
      <c r="AP50" s="1181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514" t="s">
        <v>113</v>
      </c>
      <c r="B51" s="1464" t="s">
        <v>69</v>
      </c>
      <c r="C51" s="1832">
        <f t="shared" si="49"/>
        <v>0</v>
      </c>
      <c r="D51" s="1833">
        <f t="shared" si="58"/>
        <v>0</v>
      </c>
      <c r="E51" s="1834">
        <f t="shared" si="58"/>
        <v>0</v>
      </c>
      <c r="F51" s="1504"/>
      <c r="G51" s="1845"/>
      <c r="H51" s="1504"/>
      <c r="I51" s="1845"/>
      <c r="J51" s="1504"/>
      <c r="K51" s="1835"/>
      <c r="L51" s="1504"/>
      <c r="M51" s="1835"/>
      <c r="N51" s="1504"/>
      <c r="O51" s="1835"/>
      <c r="P51" s="1504"/>
      <c r="Q51" s="1835"/>
      <c r="R51" s="1504"/>
      <c r="S51" s="1835"/>
      <c r="T51" s="1504"/>
      <c r="U51" s="1835"/>
      <c r="V51" s="1504"/>
      <c r="W51" s="1835"/>
      <c r="X51" s="1504"/>
      <c r="Y51" s="1835"/>
      <c r="Z51" s="1504"/>
      <c r="AA51" s="1835"/>
      <c r="AB51" s="1504"/>
      <c r="AC51" s="1835"/>
      <c r="AD51" s="1504"/>
      <c r="AE51" s="1835"/>
      <c r="AF51" s="1472">
        <v>0</v>
      </c>
      <c r="AG51" s="1836">
        <v>0</v>
      </c>
      <c r="AH51" s="1472">
        <v>0</v>
      </c>
      <c r="AI51" s="1836">
        <v>0</v>
      </c>
      <c r="AJ51" s="1472">
        <v>0</v>
      </c>
      <c r="AK51" s="1836">
        <v>0</v>
      </c>
      <c r="AL51" s="1472">
        <v>0</v>
      </c>
      <c r="AM51" s="1130">
        <v>0</v>
      </c>
      <c r="AN51" s="1837">
        <v>0</v>
      </c>
      <c r="AO51" s="1836">
        <v>0</v>
      </c>
      <c r="AP51" s="1846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515"/>
      <c r="B52" s="1471" t="s">
        <v>103</v>
      </c>
      <c r="C52" s="1030">
        <f t="shared" si="49"/>
        <v>8</v>
      </c>
      <c r="D52" s="258">
        <f t="shared" si="58"/>
        <v>3</v>
      </c>
      <c r="E52" s="259">
        <f t="shared" si="58"/>
        <v>5</v>
      </c>
      <c r="F52" s="948"/>
      <c r="G52" s="1031"/>
      <c r="H52" s="948"/>
      <c r="I52" s="1031"/>
      <c r="J52" s="948"/>
      <c r="K52" s="23"/>
      <c r="L52" s="948"/>
      <c r="M52" s="23"/>
      <c r="N52" s="948"/>
      <c r="O52" s="23"/>
      <c r="P52" s="948"/>
      <c r="Q52" s="23"/>
      <c r="R52" s="948"/>
      <c r="S52" s="23"/>
      <c r="T52" s="948"/>
      <c r="U52" s="23"/>
      <c r="V52" s="948"/>
      <c r="W52" s="23"/>
      <c r="X52" s="948"/>
      <c r="Y52" s="23"/>
      <c r="Z52" s="948"/>
      <c r="AA52" s="23"/>
      <c r="AB52" s="948"/>
      <c r="AC52" s="23"/>
      <c r="AD52" s="948"/>
      <c r="AE52" s="23"/>
      <c r="AF52" s="909">
        <v>0</v>
      </c>
      <c r="AG52" s="22">
        <v>0</v>
      </c>
      <c r="AH52" s="909">
        <v>2</v>
      </c>
      <c r="AI52" s="22">
        <v>0</v>
      </c>
      <c r="AJ52" s="909">
        <v>0</v>
      </c>
      <c r="AK52" s="22">
        <v>2</v>
      </c>
      <c r="AL52" s="909">
        <v>1</v>
      </c>
      <c r="AM52" s="247">
        <v>3</v>
      </c>
      <c r="AN52" s="260">
        <v>0</v>
      </c>
      <c r="AO52" s="22">
        <v>0</v>
      </c>
      <c r="AP52" s="1032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516"/>
      <c r="B53" s="1667" t="s">
        <v>112</v>
      </c>
      <c r="C53" s="1842">
        <f t="shared" si="49"/>
        <v>0</v>
      </c>
      <c r="D53" s="1843">
        <f t="shared" si="58"/>
        <v>0</v>
      </c>
      <c r="E53" s="1844">
        <f t="shared" si="58"/>
        <v>0</v>
      </c>
      <c r="F53" s="1505"/>
      <c r="G53" s="1180"/>
      <c r="H53" s="1505"/>
      <c r="I53" s="1180"/>
      <c r="J53" s="1505"/>
      <c r="K53" s="1506"/>
      <c r="L53" s="1505"/>
      <c r="M53" s="1506"/>
      <c r="N53" s="1505"/>
      <c r="O53" s="1506"/>
      <c r="P53" s="1505"/>
      <c r="Q53" s="1506"/>
      <c r="R53" s="1505"/>
      <c r="S53" s="1506"/>
      <c r="T53" s="1505"/>
      <c r="U53" s="1506"/>
      <c r="V53" s="1505"/>
      <c r="W53" s="1506"/>
      <c r="X53" s="1505"/>
      <c r="Y53" s="1506"/>
      <c r="Z53" s="1505"/>
      <c r="AA53" s="1506"/>
      <c r="AB53" s="1505"/>
      <c r="AC53" s="1506"/>
      <c r="AD53" s="1505"/>
      <c r="AE53" s="1506"/>
      <c r="AF53" s="1492">
        <v>0</v>
      </c>
      <c r="AG53" s="1493">
        <v>0</v>
      </c>
      <c r="AH53" s="1492">
        <v>0</v>
      </c>
      <c r="AI53" s="1493">
        <v>0</v>
      </c>
      <c r="AJ53" s="1492">
        <v>0</v>
      </c>
      <c r="AK53" s="1493">
        <v>0</v>
      </c>
      <c r="AL53" s="1492">
        <v>0</v>
      </c>
      <c r="AM53" s="1496">
        <v>0</v>
      </c>
      <c r="AN53" s="1502">
        <v>0</v>
      </c>
      <c r="AO53" s="1493">
        <v>0</v>
      </c>
      <c r="AP53" s="1181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514" t="s">
        <v>114</v>
      </c>
      <c r="B54" s="1464" t="s">
        <v>69</v>
      </c>
      <c r="C54" s="1832">
        <f t="shared" si="49"/>
        <v>0</v>
      </c>
      <c r="D54" s="1833">
        <f t="shared" ref="D54:D62" si="59">SUM(F54+H54+J54+L54+N54+P54+R54+T54+V54+X54+Z54+AB54+AD54+AF54+AH54+AJ54+AL54)</f>
        <v>0</v>
      </c>
      <c r="E54" s="1834">
        <f t="shared" ref="E54:E62" si="60">SUM(G54+I54+K54+M54+O54+Q54+S54+U54+W54+Y54+AA54+AC54+AE54+AG54+AI54+AK54+AM54)</f>
        <v>0</v>
      </c>
      <c r="F54" s="1472">
        <v>0</v>
      </c>
      <c r="G54" s="1836">
        <v>0</v>
      </c>
      <c r="H54" s="1472">
        <v>0</v>
      </c>
      <c r="I54" s="1836">
        <v>0</v>
      </c>
      <c r="J54" s="1472">
        <v>0</v>
      </c>
      <c r="K54" s="1836">
        <v>0</v>
      </c>
      <c r="L54" s="1472">
        <v>0</v>
      </c>
      <c r="M54" s="1836">
        <v>0</v>
      </c>
      <c r="N54" s="1472">
        <v>0</v>
      </c>
      <c r="O54" s="1836">
        <v>0</v>
      </c>
      <c r="P54" s="1472">
        <v>0</v>
      </c>
      <c r="Q54" s="1836">
        <v>0</v>
      </c>
      <c r="R54" s="1472">
        <v>0</v>
      </c>
      <c r="S54" s="1836">
        <v>0</v>
      </c>
      <c r="T54" s="1472">
        <v>0</v>
      </c>
      <c r="U54" s="1836">
        <v>0</v>
      </c>
      <c r="V54" s="1472">
        <v>0</v>
      </c>
      <c r="W54" s="1836">
        <v>0</v>
      </c>
      <c r="X54" s="1472">
        <v>0</v>
      </c>
      <c r="Y54" s="1836">
        <v>0</v>
      </c>
      <c r="Z54" s="1472">
        <v>0</v>
      </c>
      <c r="AA54" s="1836">
        <v>0</v>
      </c>
      <c r="AB54" s="1472">
        <v>0</v>
      </c>
      <c r="AC54" s="1836">
        <v>0</v>
      </c>
      <c r="AD54" s="1472">
        <v>0</v>
      </c>
      <c r="AE54" s="1836">
        <v>0</v>
      </c>
      <c r="AF54" s="1472">
        <v>0</v>
      </c>
      <c r="AG54" s="1836">
        <v>0</v>
      </c>
      <c r="AH54" s="1472">
        <v>0</v>
      </c>
      <c r="AI54" s="1836">
        <v>0</v>
      </c>
      <c r="AJ54" s="1472">
        <v>0</v>
      </c>
      <c r="AK54" s="1836">
        <v>0</v>
      </c>
      <c r="AL54" s="1472">
        <v>0</v>
      </c>
      <c r="AM54" s="1130">
        <v>0</v>
      </c>
      <c r="AN54" s="1837">
        <v>0</v>
      </c>
      <c r="AO54" s="1836">
        <v>0</v>
      </c>
      <c r="AP54" s="1846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515"/>
      <c r="B55" s="1471" t="s">
        <v>103</v>
      </c>
      <c r="C55" s="1838">
        <f t="shared" si="49"/>
        <v>0</v>
      </c>
      <c r="D55" s="1839">
        <f t="shared" si="59"/>
        <v>0</v>
      </c>
      <c r="E55" s="1840">
        <f t="shared" si="60"/>
        <v>0</v>
      </c>
      <c r="F55" s="1474">
        <v>0</v>
      </c>
      <c r="G55" s="1476">
        <v>0</v>
      </c>
      <c r="H55" s="1474">
        <v>0</v>
      </c>
      <c r="I55" s="1476">
        <v>0</v>
      </c>
      <c r="J55" s="1474">
        <v>0</v>
      </c>
      <c r="K55" s="1476">
        <v>0</v>
      </c>
      <c r="L55" s="1474">
        <v>0</v>
      </c>
      <c r="M55" s="1476">
        <v>0</v>
      </c>
      <c r="N55" s="1474">
        <v>0</v>
      </c>
      <c r="O55" s="1476">
        <v>0</v>
      </c>
      <c r="P55" s="1474">
        <v>0</v>
      </c>
      <c r="Q55" s="1476">
        <v>0</v>
      </c>
      <c r="R55" s="1474">
        <v>0</v>
      </c>
      <c r="S55" s="1476">
        <v>0</v>
      </c>
      <c r="T55" s="1474">
        <v>0</v>
      </c>
      <c r="U55" s="1476">
        <v>0</v>
      </c>
      <c r="V55" s="1474">
        <v>0</v>
      </c>
      <c r="W55" s="1476">
        <v>0</v>
      </c>
      <c r="X55" s="1474">
        <v>0</v>
      </c>
      <c r="Y55" s="1476">
        <v>0</v>
      </c>
      <c r="Z55" s="1474">
        <v>0</v>
      </c>
      <c r="AA55" s="1476">
        <v>0</v>
      </c>
      <c r="AB55" s="1474">
        <v>0</v>
      </c>
      <c r="AC55" s="1476">
        <v>0</v>
      </c>
      <c r="AD55" s="1474">
        <v>0</v>
      </c>
      <c r="AE55" s="1476">
        <v>0</v>
      </c>
      <c r="AF55" s="1474">
        <v>0</v>
      </c>
      <c r="AG55" s="1476">
        <v>0</v>
      </c>
      <c r="AH55" s="1474">
        <v>0</v>
      </c>
      <c r="AI55" s="1476">
        <v>0</v>
      </c>
      <c r="AJ55" s="1474">
        <v>0</v>
      </c>
      <c r="AK55" s="1476">
        <v>0</v>
      </c>
      <c r="AL55" s="1474">
        <v>0</v>
      </c>
      <c r="AM55" s="1480">
        <v>0</v>
      </c>
      <c r="AN55" s="1481">
        <v>0</v>
      </c>
      <c r="AO55" s="1476">
        <v>0</v>
      </c>
      <c r="AP55" s="1847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516"/>
      <c r="B56" s="1471" t="s">
        <v>70</v>
      </c>
      <c r="C56" s="1842">
        <f t="shared" si="49"/>
        <v>0</v>
      </c>
      <c r="D56" s="1843">
        <f t="shared" si="59"/>
        <v>0</v>
      </c>
      <c r="E56" s="1844">
        <f t="shared" si="60"/>
        <v>0</v>
      </c>
      <c r="F56" s="1492">
        <v>0</v>
      </c>
      <c r="G56" s="1493">
        <v>0</v>
      </c>
      <c r="H56" s="1492">
        <v>0</v>
      </c>
      <c r="I56" s="1493">
        <v>0</v>
      </c>
      <c r="J56" s="1492">
        <v>0</v>
      </c>
      <c r="K56" s="1493">
        <v>0</v>
      </c>
      <c r="L56" s="1492">
        <v>0</v>
      </c>
      <c r="M56" s="1493">
        <v>0</v>
      </c>
      <c r="N56" s="1492">
        <v>0</v>
      </c>
      <c r="O56" s="1493">
        <v>0</v>
      </c>
      <c r="P56" s="1492">
        <v>0</v>
      </c>
      <c r="Q56" s="1493">
        <v>0</v>
      </c>
      <c r="R56" s="1492">
        <v>0</v>
      </c>
      <c r="S56" s="1493">
        <v>0</v>
      </c>
      <c r="T56" s="1492">
        <v>0</v>
      </c>
      <c r="U56" s="1493">
        <v>0</v>
      </c>
      <c r="V56" s="1492">
        <v>0</v>
      </c>
      <c r="W56" s="1493">
        <v>0</v>
      </c>
      <c r="X56" s="1492">
        <v>0</v>
      </c>
      <c r="Y56" s="1493">
        <v>0</v>
      </c>
      <c r="Z56" s="1492">
        <v>0</v>
      </c>
      <c r="AA56" s="1493">
        <v>0</v>
      </c>
      <c r="AB56" s="1492">
        <v>0</v>
      </c>
      <c r="AC56" s="1493">
        <v>0</v>
      </c>
      <c r="AD56" s="1492">
        <v>0</v>
      </c>
      <c r="AE56" s="1493">
        <v>0</v>
      </c>
      <c r="AF56" s="1492">
        <v>0</v>
      </c>
      <c r="AG56" s="1493">
        <v>0</v>
      </c>
      <c r="AH56" s="1492">
        <v>0</v>
      </c>
      <c r="AI56" s="1493">
        <v>0</v>
      </c>
      <c r="AJ56" s="1492">
        <v>0</v>
      </c>
      <c r="AK56" s="1493">
        <v>0</v>
      </c>
      <c r="AL56" s="1492">
        <v>0</v>
      </c>
      <c r="AM56" s="1496">
        <v>0</v>
      </c>
      <c r="AN56" s="1502">
        <v>0</v>
      </c>
      <c r="AO56" s="1493">
        <v>0</v>
      </c>
      <c r="AP56" s="1181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514" t="s">
        <v>115</v>
      </c>
      <c r="B57" s="1464" t="s">
        <v>69</v>
      </c>
      <c r="C57" s="1832">
        <f t="shared" si="49"/>
        <v>68</v>
      </c>
      <c r="D57" s="1833">
        <f t="shared" si="59"/>
        <v>12</v>
      </c>
      <c r="E57" s="1834">
        <f t="shared" si="60"/>
        <v>56</v>
      </c>
      <c r="F57" s="1472">
        <v>4</v>
      </c>
      <c r="G57" s="1836">
        <v>1</v>
      </c>
      <c r="H57" s="1472">
        <v>1</v>
      </c>
      <c r="I57" s="1836">
        <v>1</v>
      </c>
      <c r="J57" s="1472">
        <v>0</v>
      </c>
      <c r="K57" s="1836">
        <v>0</v>
      </c>
      <c r="L57" s="1472">
        <v>0</v>
      </c>
      <c r="M57" s="1836">
        <v>0</v>
      </c>
      <c r="N57" s="1472">
        <v>0</v>
      </c>
      <c r="O57" s="1836">
        <v>0</v>
      </c>
      <c r="P57" s="1472">
        <v>0</v>
      </c>
      <c r="Q57" s="1836">
        <v>0</v>
      </c>
      <c r="R57" s="1472">
        <v>0</v>
      </c>
      <c r="S57" s="1836">
        <v>2</v>
      </c>
      <c r="T57" s="1472">
        <v>0</v>
      </c>
      <c r="U57" s="1836">
        <v>1</v>
      </c>
      <c r="V57" s="1472">
        <v>0</v>
      </c>
      <c r="W57" s="1836">
        <v>3</v>
      </c>
      <c r="X57" s="1472">
        <v>0</v>
      </c>
      <c r="Y57" s="1836">
        <v>2</v>
      </c>
      <c r="Z57" s="1472">
        <v>0</v>
      </c>
      <c r="AA57" s="1836">
        <v>5</v>
      </c>
      <c r="AB57" s="1472">
        <v>0</v>
      </c>
      <c r="AC57" s="1836">
        <v>6</v>
      </c>
      <c r="AD57" s="1472">
        <v>2</v>
      </c>
      <c r="AE57" s="1836">
        <v>9</v>
      </c>
      <c r="AF57" s="1472">
        <v>2</v>
      </c>
      <c r="AG57" s="1836">
        <v>8</v>
      </c>
      <c r="AH57" s="1472">
        <v>0</v>
      </c>
      <c r="AI57" s="1836">
        <v>4</v>
      </c>
      <c r="AJ57" s="1472">
        <v>1</v>
      </c>
      <c r="AK57" s="1836">
        <v>6</v>
      </c>
      <c r="AL57" s="1472">
        <v>2</v>
      </c>
      <c r="AM57" s="1130">
        <v>8</v>
      </c>
      <c r="AN57" s="1837">
        <v>10</v>
      </c>
      <c r="AO57" s="1836">
        <v>0</v>
      </c>
      <c r="AP57" s="1846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515"/>
      <c r="B58" s="1471" t="s">
        <v>103</v>
      </c>
      <c r="C58" s="1838">
        <f t="shared" si="49"/>
        <v>0</v>
      </c>
      <c r="D58" s="1839">
        <f t="shared" si="59"/>
        <v>0</v>
      </c>
      <c r="E58" s="1840">
        <f t="shared" si="60"/>
        <v>0</v>
      </c>
      <c r="F58" s="1474">
        <v>0</v>
      </c>
      <c r="G58" s="1476">
        <v>0</v>
      </c>
      <c r="H58" s="1474">
        <v>0</v>
      </c>
      <c r="I58" s="1476">
        <v>0</v>
      </c>
      <c r="J58" s="1474">
        <v>0</v>
      </c>
      <c r="K58" s="1476">
        <v>0</v>
      </c>
      <c r="L58" s="1474">
        <v>0</v>
      </c>
      <c r="M58" s="1476">
        <v>0</v>
      </c>
      <c r="N58" s="1474">
        <v>0</v>
      </c>
      <c r="O58" s="1476">
        <v>0</v>
      </c>
      <c r="P58" s="1474">
        <v>0</v>
      </c>
      <c r="Q58" s="1476">
        <v>0</v>
      </c>
      <c r="R58" s="1474">
        <v>0</v>
      </c>
      <c r="S58" s="1476">
        <v>0</v>
      </c>
      <c r="T58" s="1474">
        <v>0</v>
      </c>
      <c r="U58" s="1476">
        <v>0</v>
      </c>
      <c r="V58" s="1474">
        <v>0</v>
      </c>
      <c r="W58" s="1476">
        <v>0</v>
      </c>
      <c r="X58" s="1474">
        <v>0</v>
      </c>
      <c r="Y58" s="1476">
        <v>0</v>
      </c>
      <c r="Z58" s="1474">
        <v>0</v>
      </c>
      <c r="AA58" s="1476">
        <v>0</v>
      </c>
      <c r="AB58" s="1474">
        <v>0</v>
      </c>
      <c r="AC58" s="1476">
        <v>0</v>
      </c>
      <c r="AD58" s="1474">
        <v>0</v>
      </c>
      <c r="AE58" s="1476">
        <v>0</v>
      </c>
      <c r="AF58" s="1474">
        <v>0</v>
      </c>
      <c r="AG58" s="1476">
        <v>0</v>
      </c>
      <c r="AH58" s="1474">
        <v>0</v>
      </c>
      <c r="AI58" s="1476">
        <v>0</v>
      </c>
      <c r="AJ58" s="1474">
        <v>0</v>
      </c>
      <c r="AK58" s="1476">
        <v>0</v>
      </c>
      <c r="AL58" s="1474">
        <v>0</v>
      </c>
      <c r="AM58" s="1480">
        <v>0</v>
      </c>
      <c r="AN58" s="1481">
        <v>0</v>
      </c>
      <c r="AO58" s="1476">
        <v>0</v>
      </c>
      <c r="AP58" s="1847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515"/>
      <c r="B59" s="1471" t="s">
        <v>70</v>
      </c>
      <c r="C59" s="1838">
        <f t="shared" si="49"/>
        <v>0</v>
      </c>
      <c r="D59" s="1839">
        <f t="shared" si="59"/>
        <v>0</v>
      </c>
      <c r="E59" s="1840">
        <f t="shared" si="60"/>
        <v>0</v>
      </c>
      <c r="F59" s="1474">
        <v>0</v>
      </c>
      <c r="G59" s="1476">
        <v>0</v>
      </c>
      <c r="H59" s="1474">
        <v>0</v>
      </c>
      <c r="I59" s="1476">
        <v>0</v>
      </c>
      <c r="J59" s="1474">
        <v>0</v>
      </c>
      <c r="K59" s="1476">
        <v>0</v>
      </c>
      <c r="L59" s="1474">
        <v>0</v>
      </c>
      <c r="M59" s="1476">
        <v>0</v>
      </c>
      <c r="N59" s="1474">
        <v>0</v>
      </c>
      <c r="O59" s="1476">
        <v>0</v>
      </c>
      <c r="P59" s="1474">
        <v>0</v>
      </c>
      <c r="Q59" s="1476">
        <v>0</v>
      </c>
      <c r="R59" s="1474">
        <v>0</v>
      </c>
      <c r="S59" s="1476">
        <v>0</v>
      </c>
      <c r="T59" s="1474">
        <v>0</v>
      </c>
      <c r="U59" s="1476">
        <v>0</v>
      </c>
      <c r="V59" s="1474">
        <v>0</v>
      </c>
      <c r="W59" s="1476">
        <v>0</v>
      </c>
      <c r="X59" s="1474">
        <v>0</v>
      </c>
      <c r="Y59" s="1476">
        <v>0</v>
      </c>
      <c r="Z59" s="1474">
        <v>0</v>
      </c>
      <c r="AA59" s="1476">
        <v>0</v>
      </c>
      <c r="AB59" s="1474">
        <v>0</v>
      </c>
      <c r="AC59" s="1476">
        <v>0</v>
      </c>
      <c r="AD59" s="1474">
        <v>0</v>
      </c>
      <c r="AE59" s="1476">
        <v>0</v>
      </c>
      <c r="AF59" s="1474">
        <v>0</v>
      </c>
      <c r="AG59" s="1476">
        <v>0</v>
      </c>
      <c r="AH59" s="1474">
        <v>0</v>
      </c>
      <c r="AI59" s="1476">
        <v>0</v>
      </c>
      <c r="AJ59" s="1474">
        <v>0</v>
      </c>
      <c r="AK59" s="1476">
        <v>0</v>
      </c>
      <c r="AL59" s="1474">
        <v>0</v>
      </c>
      <c r="AM59" s="1480">
        <v>0</v>
      </c>
      <c r="AN59" s="1481">
        <v>0</v>
      </c>
      <c r="AO59" s="1476">
        <v>0</v>
      </c>
      <c r="AP59" s="1847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515"/>
      <c r="B60" s="1471" t="s">
        <v>110</v>
      </c>
      <c r="C60" s="1838">
        <f t="shared" si="49"/>
        <v>1</v>
      </c>
      <c r="D60" s="1839">
        <f t="shared" si="59"/>
        <v>1</v>
      </c>
      <c r="E60" s="1840">
        <f t="shared" si="60"/>
        <v>0</v>
      </c>
      <c r="F60" s="1474">
        <v>0</v>
      </c>
      <c r="G60" s="1476">
        <v>0</v>
      </c>
      <c r="H60" s="1474">
        <v>0</v>
      </c>
      <c r="I60" s="1476">
        <v>0</v>
      </c>
      <c r="J60" s="1474">
        <v>0</v>
      </c>
      <c r="K60" s="1476">
        <v>0</v>
      </c>
      <c r="L60" s="1474">
        <v>0</v>
      </c>
      <c r="M60" s="1476">
        <v>0</v>
      </c>
      <c r="N60" s="1474">
        <v>1</v>
      </c>
      <c r="O60" s="1476">
        <v>0</v>
      </c>
      <c r="P60" s="1474">
        <v>0</v>
      </c>
      <c r="Q60" s="1476">
        <v>0</v>
      </c>
      <c r="R60" s="1474">
        <v>0</v>
      </c>
      <c r="S60" s="1476">
        <v>0</v>
      </c>
      <c r="T60" s="1474">
        <v>0</v>
      </c>
      <c r="U60" s="1476">
        <v>0</v>
      </c>
      <c r="V60" s="1474">
        <v>0</v>
      </c>
      <c r="W60" s="1476">
        <v>0</v>
      </c>
      <c r="X60" s="1474">
        <v>0</v>
      </c>
      <c r="Y60" s="1476">
        <v>0</v>
      </c>
      <c r="Z60" s="1474">
        <v>0</v>
      </c>
      <c r="AA60" s="1476">
        <v>0</v>
      </c>
      <c r="AB60" s="1474">
        <v>0</v>
      </c>
      <c r="AC60" s="1476">
        <v>0</v>
      </c>
      <c r="AD60" s="1474">
        <v>0</v>
      </c>
      <c r="AE60" s="1476">
        <v>0</v>
      </c>
      <c r="AF60" s="1474">
        <v>0</v>
      </c>
      <c r="AG60" s="1476">
        <v>0</v>
      </c>
      <c r="AH60" s="1474">
        <v>0</v>
      </c>
      <c r="AI60" s="1476">
        <v>0</v>
      </c>
      <c r="AJ60" s="1474">
        <v>0</v>
      </c>
      <c r="AK60" s="1476">
        <v>0</v>
      </c>
      <c r="AL60" s="1474">
        <v>0</v>
      </c>
      <c r="AM60" s="1480">
        <v>0</v>
      </c>
      <c r="AN60" s="1481">
        <v>0</v>
      </c>
      <c r="AO60" s="1476">
        <v>0</v>
      </c>
      <c r="AP60" s="1847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515"/>
      <c r="B61" s="1471" t="s">
        <v>104</v>
      </c>
      <c r="C61" s="1848">
        <f t="shared" si="49"/>
        <v>0</v>
      </c>
      <c r="D61" s="1849">
        <f t="shared" si="59"/>
        <v>0</v>
      </c>
      <c r="E61" s="1850">
        <f t="shared" si="60"/>
        <v>0</v>
      </c>
      <c r="F61" s="1474">
        <v>0</v>
      </c>
      <c r="G61" s="1476">
        <v>0</v>
      </c>
      <c r="H61" s="1474">
        <v>0</v>
      </c>
      <c r="I61" s="1476">
        <v>0</v>
      </c>
      <c r="J61" s="1474">
        <v>0</v>
      </c>
      <c r="K61" s="1476">
        <v>0</v>
      </c>
      <c r="L61" s="1474">
        <v>0</v>
      </c>
      <c r="M61" s="1476">
        <v>0</v>
      </c>
      <c r="N61" s="1474">
        <v>0</v>
      </c>
      <c r="O61" s="1476">
        <v>0</v>
      </c>
      <c r="P61" s="1474">
        <v>0</v>
      </c>
      <c r="Q61" s="1476">
        <v>0</v>
      </c>
      <c r="R61" s="1474">
        <v>0</v>
      </c>
      <c r="S61" s="1476">
        <v>0</v>
      </c>
      <c r="T61" s="1474">
        <v>0</v>
      </c>
      <c r="U61" s="1476">
        <v>0</v>
      </c>
      <c r="V61" s="1474">
        <v>0</v>
      </c>
      <c r="W61" s="1476">
        <v>0</v>
      </c>
      <c r="X61" s="1474">
        <v>0</v>
      </c>
      <c r="Y61" s="1476">
        <v>0</v>
      </c>
      <c r="Z61" s="1474">
        <v>0</v>
      </c>
      <c r="AA61" s="1476">
        <v>0</v>
      </c>
      <c r="AB61" s="1474">
        <v>0</v>
      </c>
      <c r="AC61" s="1476">
        <v>0</v>
      </c>
      <c r="AD61" s="1474">
        <v>0</v>
      </c>
      <c r="AE61" s="1476">
        <v>0</v>
      </c>
      <c r="AF61" s="1474">
        <v>0</v>
      </c>
      <c r="AG61" s="1476">
        <v>0</v>
      </c>
      <c r="AH61" s="1474">
        <v>0</v>
      </c>
      <c r="AI61" s="1476">
        <v>0</v>
      </c>
      <c r="AJ61" s="1474">
        <v>0</v>
      </c>
      <c r="AK61" s="1476">
        <v>0</v>
      </c>
      <c r="AL61" s="1474">
        <v>0</v>
      </c>
      <c r="AM61" s="1480">
        <v>0</v>
      </c>
      <c r="AN61" s="1481">
        <v>0</v>
      </c>
      <c r="AO61" s="1476">
        <v>0</v>
      </c>
      <c r="AP61" s="1847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516"/>
      <c r="B62" s="1667" t="s">
        <v>112</v>
      </c>
      <c r="C62" s="1030">
        <f t="shared" si="49"/>
        <v>0</v>
      </c>
      <c r="D62" s="258">
        <f t="shared" si="59"/>
        <v>0</v>
      </c>
      <c r="E62" s="1851">
        <f t="shared" si="60"/>
        <v>0</v>
      </c>
      <c r="F62" s="1492">
        <v>0</v>
      </c>
      <c r="G62" s="1493">
        <v>0</v>
      </c>
      <c r="H62" s="1492">
        <v>0</v>
      </c>
      <c r="I62" s="1493">
        <v>0</v>
      </c>
      <c r="J62" s="1492">
        <v>0</v>
      </c>
      <c r="K62" s="1493">
        <v>0</v>
      </c>
      <c r="L62" s="1492">
        <v>0</v>
      </c>
      <c r="M62" s="1493">
        <v>0</v>
      </c>
      <c r="N62" s="1492">
        <v>0</v>
      </c>
      <c r="O62" s="1160">
        <v>0</v>
      </c>
      <c r="P62" s="1492">
        <v>0</v>
      </c>
      <c r="Q62" s="1160">
        <v>0</v>
      </c>
      <c r="R62" s="1492">
        <v>0</v>
      </c>
      <c r="S62" s="1493">
        <v>0</v>
      </c>
      <c r="T62" s="1492">
        <v>0</v>
      </c>
      <c r="U62" s="1493">
        <v>0</v>
      </c>
      <c r="V62" s="1492">
        <v>0</v>
      </c>
      <c r="W62" s="1493">
        <v>0</v>
      </c>
      <c r="X62" s="1492">
        <v>0</v>
      </c>
      <c r="Y62" s="1493">
        <v>0</v>
      </c>
      <c r="Z62" s="1492">
        <v>0</v>
      </c>
      <c r="AA62" s="1493">
        <v>0</v>
      </c>
      <c r="AB62" s="1492">
        <v>0</v>
      </c>
      <c r="AC62" s="1493">
        <v>0</v>
      </c>
      <c r="AD62" s="1492">
        <v>0</v>
      </c>
      <c r="AE62" s="1493">
        <v>0</v>
      </c>
      <c r="AF62" s="1492">
        <v>0</v>
      </c>
      <c r="AG62" s="1493">
        <v>0</v>
      </c>
      <c r="AH62" s="1492">
        <v>0</v>
      </c>
      <c r="AI62" s="1493">
        <v>0</v>
      </c>
      <c r="AJ62" s="1492">
        <v>0</v>
      </c>
      <c r="AK62" s="1493">
        <v>0</v>
      </c>
      <c r="AL62" s="1501">
        <v>0</v>
      </c>
      <c r="AM62" s="1496">
        <v>0</v>
      </c>
      <c r="AN62" s="1502">
        <v>0</v>
      </c>
      <c r="AO62" s="1493">
        <v>0</v>
      </c>
      <c r="AP62" s="1181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517" t="s">
        <v>116</v>
      </c>
      <c r="B63" s="1464" t="s">
        <v>69</v>
      </c>
      <c r="C63" s="1852">
        <f t="shared" si="49"/>
        <v>0</v>
      </c>
      <c r="D63" s="1853">
        <f t="shared" ref="D63:E66" si="61">SUM(F63+H63+J63+L63)</f>
        <v>0</v>
      </c>
      <c r="E63" s="1854">
        <f t="shared" si="61"/>
        <v>0</v>
      </c>
      <c r="F63" s="1472">
        <v>0</v>
      </c>
      <c r="G63" s="1836">
        <v>0</v>
      </c>
      <c r="H63" s="1472">
        <v>0</v>
      </c>
      <c r="I63" s="1836">
        <v>0</v>
      </c>
      <c r="J63" s="1472">
        <v>0</v>
      </c>
      <c r="K63" s="1836">
        <v>0</v>
      </c>
      <c r="L63" s="1472">
        <v>0</v>
      </c>
      <c r="M63" s="1836">
        <v>0</v>
      </c>
      <c r="N63" s="1504"/>
      <c r="O63" s="1845"/>
      <c r="P63" s="1504"/>
      <c r="Q63" s="1845"/>
      <c r="R63" s="1504"/>
      <c r="S63" s="1835"/>
      <c r="T63" s="1504"/>
      <c r="U63" s="1835"/>
      <c r="V63" s="1504"/>
      <c r="W63" s="1835"/>
      <c r="X63" s="1504"/>
      <c r="Y63" s="1835"/>
      <c r="Z63" s="1504"/>
      <c r="AA63" s="1835"/>
      <c r="AB63" s="1504"/>
      <c r="AC63" s="1835"/>
      <c r="AD63" s="1504"/>
      <c r="AE63" s="1835"/>
      <c r="AF63" s="1504"/>
      <c r="AG63" s="1835"/>
      <c r="AH63" s="1504"/>
      <c r="AI63" s="1835"/>
      <c r="AJ63" s="1504"/>
      <c r="AK63" s="1835"/>
      <c r="AL63" s="1855"/>
      <c r="AM63" s="1135"/>
      <c r="AN63" s="1837">
        <v>0</v>
      </c>
      <c r="AO63" s="1836">
        <v>0</v>
      </c>
      <c r="AP63" s="1846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515"/>
      <c r="B64" s="1471" t="s">
        <v>103</v>
      </c>
      <c r="C64" s="1838">
        <f t="shared" si="49"/>
        <v>0</v>
      </c>
      <c r="D64" s="1839">
        <f t="shared" si="61"/>
        <v>0</v>
      </c>
      <c r="E64" s="1840">
        <f t="shared" si="61"/>
        <v>0</v>
      </c>
      <c r="F64" s="1474">
        <v>0</v>
      </c>
      <c r="G64" s="1476">
        <v>0</v>
      </c>
      <c r="H64" s="1474">
        <v>0</v>
      </c>
      <c r="I64" s="1476">
        <v>0</v>
      </c>
      <c r="J64" s="1474">
        <v>0</v>
      </c>
      <c r="K64" s="1476">
        <v>0</v>
      </c>
      <c r="L64" s="1474">
        <v>0</v>
      </c>
      <c r="M64" s="1476">
        <v>0</v>
      </c>
      <c r="N64" s="1486"/>
      <c r="O64" s="1489"/>
      <c r="P64" s="1486"/>
      <c r="Q64" s="1489"/>
      <c r="R64" s="1486"/>
      <c r="S64" s="1487"/>
      <c r="T64" s="1486"/>
      <c r="U64" s="1487"/>
      <c r="V64" s="1486"/>
      <c r="W64" s="1487"/>
      <c r="X64" s="1486"/>
      <c r="Y64" s="1487"/>
      <c r="Z64" s="1486"/>
      <c r="AA64" s="1487"/>
      <c r="AB64" s="1486"/>
      <c r="AC64" s="1487"/>
      <c r="AD64" s="1486"/>
      <c r="AE64" s="1487"/>
      <c r="AF64" s="1486"/>
      <c r="AG64" s="1487"/>
      <c r="AH64" s="1486"/>
      <c r="AI64" s="1487"/>
      <c r="AJ64" s="1486"/>
      <c r="AK64" s="1487"/>
      <c r="AL64" s="1550"/>
      <c r="AM64" s="1488"/>
      <c r="AN64" s="1481">
        <v>0</v>
      </c>
      <c r="AO64" s="1476">
        <v>0</v>
      </c>
      <c r="AP64" s="1847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515"/>
      <c r="B65" s="1471" t="s">
        <v>70</v>
      </c>
      <c r="C65" s="1838">
        <f t="shared" si="49"/>
        <v>0</v>
      </c>
      <c r="D65" s="1839">
        <f t="shared" si="61"/>
        <v>0</v>
      </c>
      <c r="E65" s="1840">
        <f t="shared" si="61"/>
        <v>0</v>
      </c>
      <c r="F65" s="1474">
        <v>0</v>
      </c>
      <c r="G65" s="1476">
        <v>0</v>
      </c>
      <c r="H65" s="1474">
        <v>0</v>
      </c>
      <c r="I65" s="1476">
        <v>0</v>
      </c>
      <c r="J65" s="1474">
        <v>0</v>
      </c>
      <c r="K65" s="1476">
        <v>0</v>
      </c>
      <c r="L65" s="1474">
        <v>0</v>
      </c>
      <c r="M65" s="1476">
        <v>0</v>
      </c>
      <c r="N65" s="1486"/>
      <c r="O65" s="1489"/>
      <c r="P65" s="1486"/>
      <c r="Q65" s="1489"/>
      <c r="R65" s="1486"/>
      <c r="S65" s="1487"/>
      <c r="T65" s="1486"/>
      <c r="U65" s="1487"/>
      <c r="V65" s="1486"/>
      <c r="W65" s="1487"/>
      <c r="X65" s="1486"/>
      <c r="Y65" s="1487"/>
      <c r="Z65" s="1486"/>
      <c r="AA65" s="1487"/>
      <c r="AB65" s="1486"/>
      <c r="AC65" s="1487"/>
      <c r="AD65" s="1486"/>
      <c r="AE65" s="1487"/>
      <c r="AF65" s="1486"/>
      <c r="AG65" s="1487"/>
      <c r="AH65" s="1486"/>
      <c r="AI65" s="1487"/>
      <c r="AJ65" s="1486"/>
      <c r="AK65" s="1487"/>
      <c r="AL65" s="1550"/>
      <c r="AM65" s="1488"/>
      <c r="AN65" s="1481">
        <v>0</v>
      </c>
      <c r="AO65" s="1476">
        <v>0</v>
      </c>
      <c r="AP65" s="1847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516"/>
      <c r="B66" s="1466" t="s">
        <v>110</v>
      </c>
      <c r="C66" s="1842">
        <f t="shared" si="49"/>
        <v>2</v>
      </c>
      <c r="D66" s="1843">
        <f t="shared" si="61"/>
        <v>1</v>
      </c>
      <c r="E66" s="1844">
        <f t="shared" si="61"/>
        <v>1</v>
      </c>
      <c r="F66" s="1492">
        <v>0</v>
      </c>
      <c r="G66" s="1493">
        <v>0</v>
      </c>
      <c r="H66" s="1492">
        <v>1</v>
      </c>
      <c r="I66" s="1493">
        <v>0</v>
      </c>
      <c r="J66" s="1492">
        <v>0</v>
      </c>
      <c r="K66" s="1493">
        <v>1</v>
      </c>
      <c r="L66" s="1492">
        <v>0</v>
      </c>
      <c r="M66" s="1493">
        <v>0</v>
      </c>
      <c r="N66" s="1505"/>
      <c r="O66" s="1180"/>
      <c r="P66" s="1505"/>
      <c r="Q66" s="1180"/>
      <c r="R66" s="1505"/>
      <c r="S66" s="1506"/>
      <c r="T66" s="1505"/>
      <c r="U66" s="1506"/>
      <c r="V66" s="1505"/>
      <c r="W66" s="1506"/>
      <c r="X66" s="1505"/>
      <c r="Y66" s="1506"/>
      <c r="Z66" s="1505"/>
      <c r="AA66" s="1506"/>
      <c r="AB66" s="1505"/>
      <c r="AC66" s="1506"/>
      <c r="AD66" s="1505"/>
      <c r="AE66" s="1506"/>
      <c r="AF66" s="1505"/>
      <c r="AG66" s="1506"/>
      <c r="AH66" s="1505"/>
      <c r="AI66" s="1506"/>
      <c r="AJ66" s="1505"/>
      <c r="AK66" s="1506"/>
      <c r="AL66" s="1856"/>
      <c r="AM66" s="1791"/>
      <c r="AN66" s="1502">
        <v>1</v>
      </c>
      <c r="AO66" s="1493">
        <v>0</v>
      </c>
      <c r="AP66" s="1181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473" t="s">
        <v>117</v>
      </c>
      <c r="B67" s="5473"/>
      <c r="C67" s="5473"/>
      <c r="D67" s="5473"/>
      <c r="E67" s="5473"/>
      <c r="F67" s="5473"/>
      <c r="G67" s="5473"/>
      <c r="H67" s="5473"/>
      <c r="I67" s="5473"/>
      <c r="J67" s="5473"/>
      <c r="K67" s="5473"/>
      <c r="L67" s="5473"/>
      <c r="M67" s="234"/>
      <c r="N67" s="234"/>
    </row>
    <row r="68" spans="1:102" ht="19.899999999999999" customHeight="1" x14ac:dyDescent="0.25">
      <c r="A68" s="5498" t="s">
        <v>118</v>
      </c>
      <c r="B68" s="5500"/>
      <c r="C68" s="5466" t="s">
        <v>99</v>
      </c>
      <c r="D68" s="5503"/>
      <c r="E68" s="5482"/>
      <c r="F68" s="5503" t="s">
        <v>49</v>
      </c>
      <c r="G68" s="5503"/>
      <c r="H68" s="5504"/>
      <c r="I68" s="5512" t="s">
        <v>41</v>
      </c>
      <c r="J68" s="5511" t="s">
        <v>42</v>
      </c>
      <c r="K68" s="5500" t="s">
        <v>39</v>
      </c>
      <c r="L68" s="5511" t="s">
        <v>40</v>
      </c>
    </row>
    <row r="69" spans="1:102" ht="24" customHeight="1" x14ac:dyDescent="0.25">
      <c r="A69" s="5518"/>
      <c r="B69" s="5485"/>
      <c r="C69" s="1860" t="s">
        <v>84</v>
      </c>
      <c r="D69" s="1861" t="s">
        <v>63</v>
      </c>
      <c r="E69" s="1858" t="s">
        <v>64</v>
      </c>
      <c r="F69" s="1857" t="s">
        <v>84</v>
      </c>
      <c r="G69" s="1862" t="s">
        <v>63</v>
      </c>
      <c r="H69" s="1863" t="s">
        <v>64</v>
      </c>
      <c r="I69" s="5513"/>
      <c r="J69" s="5481"/>
      <c r="K69" s="5485"/>
      <c r="L69" s="5481"/>
    </row>
    <row r="70" spans="1:102" ht="15" customHeight="1" x14ac:dyDescent="0.25">
      <c r="A70" s="5506" t="s">
        <v>119</v>
      </c>
      <c r="B70" s="5506"/>
      <c r="C70" s="1464">
        <f>SUM(D70:E70)</f>
        <v>0</v>
      </c>
      <c r="D70" s="1477">
        <v>0</v>
      </c>
      <c r="E70" s="1475">
        <v>0</v>
      </c>
      <c r="F70" s="1676">
        <f>SUM(G70:H70)</f>
        <v>0</v>
      </c>
      <c r="G70" s="1085">
        <v>0</v>
      </c>
      <c r="H70" s="1480">
        <v>0</v>
      </c>
      <c r="I70" s="1183">
        <v>0</v>
      </c>
      <c r="J70" s="1086">
        <v>0</v>
      </c>
      <c r="K70" s="1475">
        <v>0</v>
      </c>
      <c r="L70" s="1634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507" t="s">
        <v>120</v>
      </c>
      <c r="B71" s="5507"/>
      <c r="C71" s="1471">
        <f>SUM(D71:E71)</f>
        <v>27</v>
      </c>
      <c r="D71" s="1477">
        <v>15</v>
      </c>
      <c r="E71" s="1475">
        <v>12</v>
      </c>
      <c r="F71" s="1677">
        <f>SUM(G71:H71)</f>
        <v>21</v>
      </c>
      <c r="G71" s="1477">
        <v>2</v>
      </c>
      <c r="H71" s="1480">
        <v>19</v>
      </c>
      <c r="I71" s="1183">
        <v>4</v>
      </c>
      <c r="J71" s="1086">
        <v>0</v>
      </c>
      <c r="K71" s="1475">
        <v>0</v>
      </c>
      <c r="L71" s="1634">
        <v>2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507" t="s">
        <v>121</v>
      </c>
      <c r="B72" s="5507"/>
      <c r="C72" s="1471">
        <f>SUM(D72:E72)</f>
        <v>26</v>
      </c>
      <c r="D72" s="1477">
        <v>13</v>
      </c>
      <c r="E72" s="1475">
        <v>13</v>
      </c>
      <c r="F72" s="1677">
        <f>SUM(G72:H72)</f>
        <v>27</v>
      </c>
      <c r="G72" s="1477">
        <v>10</v>
      </c>
      <c r="H72" s="1480">
        <v>17</v>
      </c>
      <c r="I72" s="1183">
        <v>6</v>
      </c>
      <c r="J72" s="1086">
        <v>2</v>
      </c>
      <c r="K72" s="1475">
        <v>0</v>
      </c>
      <c r="L72" s="1634">
        <v>3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508" t="s">
        <v>122</v>
      </c>
      <c r="B73" s="5508"/>
      <c r="C73" s="1170">
        <f>SUM(D73:E73)</f>
        <v>0</v>
      </c>
      <c r="D73" s="1477">
        <v>0</v>
      </c>
      <c r="E73" s="1475">
        <v>0</v>
      </c>
      <c r="F73" s="1185">
        <f>SUM(G73:H73)</f>
        <v>2</v>
      </c>
      <c r="G73" s="1477">
        <v>2</v>
      </c>
      <c r="H73" s="1480">
        <v>0</v>
      </c>
      <c r="I73" s="1183">
        <v>0</v>
      </c>
      <c r="J73" s="1086">
        <v>0</v>
      </c>
      <c r="K73" s="1475">
        <v>0</v>
      </c>
      <c r="L73" s="1634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509" t="s">
        <v>82</v>
      </c>
      <c r="B74" s="5509"/>
      <c r="C74" s="1865">
        <f t="shared" ref="C74:L74" si="67">SUM(C70:C73)</f>
        <v>53</v>
      </c>
      <c r="D74" s="1866">
        <f t="shared" si="67"/>
        <v>28</v>
      </c>
      <c r="E74" s="1867">
        <f t="shared" si="67"/>
        <v>25</v>
      </c>
      <c r="F74" s="1867">
        <f t="shared" si="67"/>
        <v>50</v>
      </c>
      <c r="G74" s="1866">
        <f t="shared" si="67"/>
        <v>14</v>
      </c>
      <c r="H74" s="1868">
        <f t="shared" si="67"/>
        <v>36</v>
      </c>
      <c r="I74" s="1869">
        <f t="shared" si="67"/>
        <v>10</v>
      </c>
      <c r="J74" s="1865">
        <f t="shared" si="67"/>
        <v>2</v>
      </c>
      <c r="K74" s="1867">
        <f t="shared" si="67"/>
        <v>0</v>
      </c>
      <c r="L74" s="1865">
        <f t="shared" si="67"/>
        <v>5</v>
      </c>
    </row>
    <row r="75" spans="1:102" ht="18" customHeight="1" x14ac:dyDescent="0.25">
      <c r="A75" s="5474" t="s">
        <v>123</v>
      </c>
      <c r="B75" s="5474"/>
      <c r="C75" s="5474"/>
      <c r="D75" s="5474"/>
      <c r="E75" s="5474"/>
      <c r="F75" s="5474"/>
      <c r="G75" s="5474"/>
      <c r="H75" s="5474"/>
      <c r="I75" s="5474"/>
      <c r="J75" s="5474"/>
      <c r="K75" s="5474"/>
      <c r="L75" s="5474"/>
      <c r="M75" s="5474"/>
    </row>
    <row r="76" spans="1:102" ht="18" customHeight="1" x14ac:dyDescent="0.25">
      <c r="A76" s="5450" t="s">
        <v>124</v>
      </c>
      <c r="B76" s="5450" t="s">
        <v>82</v>
      </c>
      <c r="C76" s="5450" t="s">
        <v>35</v>
      </c>
      <c r="D76" s="5494"/>
      <c r="E76" s="5493" t="s">
        <v>125</v>
      </c>
      <c r="F76" s="5450"/>
      <c r="G76" s="5482" t="s">
        <v>126</v>
      </c>
      <c r="H76" s="5450"/>
      <c r="I76" s="5494"/>
      <c r="J76" s="5510" t="s">
        <v>41</v>
      </c>
      <c r="K76" s="5505" t="s">
        <v>42</v>
      </c>
      <c r="L76" s="5505" t="s">
        <v>39</v>
      </c>
      <c r="M76" s="5482" t="s">
        <v>40</v>
      </c>
    </row>
    <row r="77" spans="1:102" ht="45" customHeight="1" x14ac:dyDescent="0.25">
      <c r="A77" s="5450"/>
      <c r="B77" s="5450"/>
      <c r="C77" s="1862" t="s">
        <v>63</v>
      </c>
      <c r="D77" s="1872" t="s">
        <v>64</v>
      </c>
      <c r="E77" s="1870" t="s">
        <v>127</v>
      </c>
      <c r="F77" s="1858" t="s">
        <v>128</v>
      </c>
      <c r="G77" s="1862" t="s">
        <v>129</v>
      </c>
      <c r="H77" s="1871" t="s">
        <v>130</v>
      </c>
      <c r="I77" s="1872" t="s">
        <v>131</v>
      </c>
      <c r="J77" s="5510"/>
      <c r="K77" s="5505"/>
      <c r="L77" s="5505"/>
      <c r="M77" s="5482"/>
    </row>
    <row r="78" spans="1:102" ht="15" customHeight="1" x14ac:dyDescent="0.25">
      <c r="A78" s="1464" t="s">
        <v>132</v>
      </c>
      <c r="B78" s="1632">
        <f>SUM(C78:D78)</f>
        <v>0</v>
      </c>
      <c r="C78" s="1473"/>
      <c r="D78" s="1130"/>
      <c r="E78" s="1837"/>
      <c r="F78" s="1836"/>
      <c r="G78" s="1873"/>
      <c r="H78" s="1473"/>
      <c r="I78" s="1130"/>
      <c r="J78" s="1837"/>
      <c r="K78" s="1473"/>
      <c r="L78" s="1049"/>
      <c r="M78" s="1836"/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471" t="s">
        <v>133</v>
      </c>
      <c r="B79" s="1603">
        <f>SUM(C79:D79)</f>
        <v>0</v>
      </c>
      <c r="C79" s="1477"/>
      <c r="D79" s="1480"/>
      <c r="E79" s="1481"/>
      <c r="F79" s="1476"/>
      <c r="G79" s="1087"/>
      <c r="H79" s="1482"/>
      <c r="I79" s="1480"/>
      <c r="J79" s="1481"/>
      <c r="K79" s="1477"/>
      <c r="L79" s="1482"/>
      <c r="M79" s="1476"/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471" t="s">
        <v>134</v>
      </c>
      <c r="B80" s="1603">
        <f>SUM(C80:D80)</f>
        <v>0</v>
      </c>
      <c r="C80" s="1477"/>
      <c r="D80" s="1480"/>
      <c r="E80" s="1481"/>
      <c r="F80" s="1476"/>
      <c r="G80" s="1874"/>
      <c r="H80" s="1482"/>
      <c r="I80" s="1480"/>
      <c r="J80" s="1481"/>
      <c r="K80" s="1477"/>
      <c r="L80" s="1482"/>
      <c r="M80" s="1476"/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471" t="s">
        <v>135</v>
      </c>
      <c r="B81" s="1603">
        <f>SUM(C81:D81)</f>
        <v>0</v>
      </c>
      <c r="C81" s="1477"/>
      <c r="D81" s="1480"/>
      <c r="E81" s="1481"/>
      <c r="F81" s="1476"/>
      <c r="G81" s="1874"/>
      <c r="H81" s="1482"/>
      <c r="I81" s="1480"/>
      <c r="J81" s="1481"/>
      <c r="K81" s="1477"/>
      <c r="L81" s="1482"/>
      <c r="M81" s="1476"/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471" t="s">
        <v>136</v>
      </c>
      <c r="B82" s="1603">
        <f>SUM(C82:D82)</f>
        <v>0</v>
      </c>
      <c r="C82" s="1477"/>
      <c r="D82" s="1480"/>
      <c r="E82" s="1481"/>
      <c r="F82" s="1476"/>
      <c r="G82" s="1874"/>
      <c r="H82" s="1482"/>
      <c r="I82" s="1480"/>
      <c r="J82" s="1481"/>
      <c r="K82" s="1477"/>
      <c r="L82" s="1482"/>
      <c r="M82" s="1476"/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875" t="s">
        <v>137</v>
      </c>
      <c r="B83" s="1086"/>
      <c r="C83" s="1876"/>
      <c r="D83" s="261"/>
      <c r="E83" s="262"/>
      <c r="F83" s="263"/>
      <c r="G83" s="1877"/>
      <c r="H83" s="242"/>
      <c r="I83" s="207"/>
      <c r="J83" s="262"/>
      <c r="K83" s="1878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74" t="s">
        <v>138</v>
      </c>
      <c r="B84" s="5474"/>
      <c r="C84" s="5474"/>
      <c r="D84" s="5474"/>
      <c r="E84" s="5474"/>
      <c r="F84" s="5474"/>
      <c r="G84" s="5474"/>
      <c r="H84" s="5474"/>
      <c r="I84" s="5474"/>
      <c r="J84" s="5474"/>
      <c r="K84" s="5474"/>
      <c r="L84" s="5474"/>
      <c r="M84" s="5474"/>
      <c r="N84" s="5474"/>
      <c r="O84" s="5474"/>
      <c r="P84" s="5474"/>
      <c r="Q84" s="5474"/>
      <c r="R84" s="5474"/>
      <c r="S84" s="5474"/>
      <c r="T84" s="5474"/>
      <c r="U84" s="5474"/>
      <c r="V84" s="5474"/>
      <c r="W84" s="5474"/>
      <c r="X84" s="5474"/>
      <c r="Y84" s="5474"/>
      <c r="Z84" s="5474"/>
      <c r="AA84" s="5474"/>
      <c r="AB84" s="5474"/>
      <c r="AC84" s="5474"/>
      <c r="AD84" s="5474"/>
      <c r="AE84" s="5474"/>
      <c r="AF84" s="5474"/>
      <c r="AG84" s="234"/>
      <c r="AH84" s="234"/>
    </row>
    <row r="85" spans="1:102" ht="15" customHeight="1" x14ac:dyDescent="0.25">
      <c r="A85" s="5495" t="s">
        <v>31</v>
      </c>
      <c r="B85" s="5498" t="s">
        <v>82</v>
      </c>
      <c r="C85" s="5499"/>
      <c r="D85" s="5500"/>
      <c r="E85" s="5466" t="s">
        <v>106</v>
      </c>
      <c r="F85" s="5503"/>
      <c r="G85" s="5503"/>
      <c r="H85" s="5503"/>
      <c r="I85" s="5503"/>
      <c r="J85" s="5503"/>
      <c r="K85" s="5503"/>
      <c r="L85" s="5503"/>
      <c r="M85" s="5503"/>
      <c r="N85" s="5503"/>
      <c r="O85" s="5503"/>
      <c r="P85" s="5503"/>
      <c r="Q85" s="5503"/>
      <c r="R85" s="5503"/>
      <c r="S85" s="5503"/>
      <c r="T85" s="5503"/>
      <c r="U85" s="5503"/>
      <c r="V85" s="5503"/>
      <c r="W85" s="5503"/>
      <c r="X85" s="5503"/>
      <c r="Y85" s="5503"/>
      <c r="Z85" s="5503"/>
      <c r="AA85" s="5503"/>
      <c r="AB85" s="5503"/>
      <c r="AC85" s="5503"/>
      <c r="AD85" s="5503"/>
      <c r="AE85" s="5503"/>
      <c r="AF85" s="5504"/>
      <c r="AG85" s="5490" t="s">
        <v>42</v>
      </c>
      <c r="AH85" s="5483" t="s">
        <v>41</v>
      </c>
    </row>
    <row r="86" spans="1:102" ht="15" customHeight="1" x14ac:dyDescent="0.25">
      <c r="A86" s="5496"/>
      <c r="B86" s="5501"/>
      <c r="C86" s="5502"/>
      <c r="D86" s="5484"/>
      <c r="E86" s="5466" t="s">
        <v>49</v>
      </c>
      <c r="F86" s="5482"/>
      <c r="G86" s="5486" t="s">
        <v>50</v>
      </c>
      <c r="H86" s="5487"/>
      <c r="I86" s="5486" t="s">
        <v>51</v>
      </c>
      <c r="J86" s="5487"/>
      <c r="K86" s="5488" t="s">
        <v>52</v>
      </c>
      <c r="L86" s="5487"/>
      <c r="M86" s="5486" t="s">
        <v>53</v>
      </c>
      <c r="N86" s="5487"/>
      <c r="O86" s="5486" t="s">
        <v>54</v>
      </c>
      <c r="P86" s="5487"/>
      <c r="Q86" s="5486" t="s">
        <v>55</v>
      </c>
      <c r="R86" s="5487"/>
      <c r="S86" s="5486" t="s">
        <v>56</v>
      </c>
      <c r="T86" s="5487"/>
      <c r="U86" s="5486" t="s">
        <v>57</v>
      </c>
      <c r="V86" s="5487"/>
      <c r="W86" s="5486" t="s">
        <v>58</v>
      </c>
      <c r="X86" s="5486"/>
      <c r="Y86" s="5488" t="s">
        <v>59</v>
      </c>
      <c r="Z86" s="5487"/>
      <c r="AA86" s="5488" t="s">
        <v>60</v>
      </c>
      <c r="AB86" s="5487"/>
      <c r="AC86" s="5488" t="s">
        <v>61</v>
      </c>
      <c r="AD86" s="5487"/>
      <c r="AE86" s="5486" t="s">
        <v>62</v>
      </c>
      <c r="AF86" s="5489"/>
      <c r="AG86" s="5491"/>
      <c r="AH86" s="5484"/>
    </row>
    <row r="87" spans="1:102" ht="15" customHeight="1" x14ac:dyDescent="0.25">
      <c r="A87" s="5497"/>
      <c r="B87" s="1879" t="s">
        <v>84</v>
      </c>
      <c r="C87" s="1861" t="s">
        <v>63</v>
      </c>
      <c r="D87" s="1858" t="s">
        <v>64</v>
      </c>
      <c r="E87" s="1862" t="s">
        <v>63</v>
      </c>
      <c r="F87" s="1858" t="s">
        <v>64</v>
      </c>
      <c r="G87" s="1861" t="s">
        <v>63</v>
      </c>
      <c r="H87" s="1858" t="s">
        <v>64</v>
      </c>
      <c r="I87" s="1861" t="s">
        <v>63</v>
      </c>
      <c r="J87" s="1858" t="s">
        <v>64</v>
      </c>
      <c r="K87" s="1862" t="s">
        <v>63</v>
      </c>
      <c r="L87" s="1858" t="s">
        <v>64</v>
      </c>
      <c r="M87" s="1861" t="s">
        <v>63</v>
      </c>
      <c r="N87" s="1858" t="s">
        <v>64</v>
      </c>
      <c r="O87" s="1861" t="s">
        <v>63</v>
      </c>
      <c r="P87" s="1858" t="s">
        <v>64</v>
      </c>
      <c r="Q87" s="1861" t="s">
        <v>63</v>
      </c>
      <c r="R87" s="1858" t="s">
        <v>64</v>
      </c>
      <c r="S87" s="1861" t="s">
        <v>63</v>
      </c>
      <c r="T87" s="1858" t="s">
        <v>64</v>
      </c>
      <c r="U87" s="1861" t="s">
        <v>63</v>
      </c>
      <c r="V87" s="1858" t="s">
        <v>64</v>
      </c>
      <c r="W87" s="1861" t="s">
        <v>63</v>
      </c>
      <c r="X87" s="1857" t="s">
        <v>64</v>
      </c>
      <c r="Y87" s="1862" t="s">
        <v>63</v>
      </c>
      <c r="Z87" s="1858" t="s">
        <v>64</v>
      </c>
      <c r="AA87" s="1862" t="s">
        <v>63</v>
      </c>
      <c r="AB87" s="1858" t="s">
        <v>64</v>
      </c>
      <c r="AC87" s="1862" t="s">
        <v>63</v>
      </c>
      <c r="AD87" s="1858" t="s">
        <v>64</v>
      </c>
      <c r="AE87" s="1861" t="s">
        <v>63</v>
      </c>
      <c r="AF87" s="1872" t="s">
        <v>64</v>
      </c>
      <c r="AG87" s="5492"/>
      <c r="AH87" s="5485"/>
    </row>
    <row r="88" spans="1:102" ht="15" customHeight="1" x14ac:dyDescent="0.25">
      <c r="A88" s="1471" t="s">
        <v>139</v>
      </c>
      <c r="B88" s="1880">
        <f t="shared" ref="B88:B93" si="70">SUM(C88:D88)</f>
        <v>0</v>
      </c>
      <c r="C88" s="1881">
        <f t="shared" ref="C88:C93" si="71">SUM(E88+G88+I88+K88+M88+O88+Q88+S88+U88+W88+Y88+AA88+AC88+AE88)</f>
        <v>0</v>
      </c>
      <c r="D88" s="1882">
        <f t="shared" ref="D88:D93" si="72">SUM(+F88+H88+J88+L88+N88+P88+R88+T88+V88+X88+Z88+AB88+AD88+AF88)</f>
        <v>0</v>
      </c>
      <c r="E88" s="1474">
        <v>0</v>
      </c>
      <c r="F88" s="1476">
        <v>0</v>
      </c>
      <c r="G88" s="1477">
        <v>0</v>
      </c>
      <c r="H88" s="1476">
        <v>0</v>
      </c>
      <c r="I88" s="1883">
        <v>0</v>
      </c>
      <c r="J88" s="1884">
        <v>0</v>
      </c>
      <c r="K88" s="1885">
        <v>0</v>
      </c>
      <c r="L88" s="1884">
        <v>0</v>
      </c>
      <c r="M88" s="1883">
        <v>0</v>
      </c>
      <c r="N88" s="1884">
        <v>0</v>
      </c>
      <c r="O88" s="1883">
        <v>0</v>
      </c>
      <c r="P88" s="1884">
        <v>0</v>
      </c>
      <c r="Q88" s="1883">
        <v>0</v>
      </c>
      <c r="R88" s="1884">
        <v>0</v>
      </c>
      <c r="S88" s="1883">
        <v>0</v>
      </c>
      <c r="T88" s="1884">
        <v>0</v>
      </c>
      <c r="U88" s="1883">
        <v>0</v>
      </c>
      <c r="V88" s="1884">
        <v>0</v>
      </c>
      <c r="W88" s="1883">
        <v>0</v>
      </c>
      <c r="X88" s="1886">
        <v>0</v>
      </c>
      <c r="Y88" s="1885">
        <v>0</v>
      </c>
      <c r="Z88" s="1884">
        <v>0</v>
      </c>
      <c r="AA88" s="1885">
        <v>0</v>
      </c>
      <c r="AB88" s="1884">
        <v>0</v>
      </c>
      <c r="AC88" s="1885">
        <v>0</v>
      </c>
      <c r="AD88" s="1884">
        <v>0</v>
      </c>
      <c r="AE88" s="1883">
        <v>0</v>
      </c>
      <c r="AF88" s="1887">
        <v>0</v>
      </c>
      <c r="AG88" s="1837">
        <v>0</v>
      </c>
      <c r="AH88" s="1817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471" t="s">
        <v>140</v>
      </c>
      <c r="B89" s="1880">
        <f t="shared" si="70"/>
        <v>0</v>
      </c>
      <c r="C89" s="1881">
        <f t="shared" si="71"/>
        <v>0</v>
      </c>
      <c r="D89" s="1882">
        <f t="shared" si="72"/>
        <v>0</v>
      </c>
      <c r="E89" s="1474">
        <v>0</v>
      </c>
      <c r="F89" s="1476">
        <v>0</v>
      </c>
      <c r="G89" s="1477">
        <v>0</v>
      </c>
      <c r="H89" s="1476">
        <v>0</v>
      </c>
      <c r="I89" s="1883">
        <v>0</v>
      </c>
      <c r="J89" s="1884">
        <v>0</v>
      </c>
      <c r="K89" s="1885">
        <v>0</v>
      </c>
      <c r="L89" s="1884">
        <v>0</v>
      </c>
      <c r="M89" s="1883">
        <v>0</v>
      </c>
      <c r="N89" s="1884">
        <v>0</v>
      </c>
      <c r="O89" s="1883">
        <v>0</v>
      </c>
      <c r="P89" s="1884">
        <v>0</v>
      </c>
      <c r="Q89" s="1883">
        <v>0</v>
      </c>
      <c r="R89" s="1884">
        <v>0</v>
      </c>
      <c r="S89" s="1883">
        <v>0</v>
      </c>
      <c r="T89" s="1884">
        <v>0</v>
      </c>
      <c r="U89" s="1883">
        <v>0</v>
      </c>
      <c r="V89" s="1884">
        <v>0</v>
      </c>
      <c r="W89" s="1883">
        <v>0</v>
      </c>
      <c r="X89" s="1886">
        <v>0</v>
      </c>
      <c r="Y89" s="1885">
        <v>0</v>
      </c>
      <c r="Z89" s="1884">
        <v>0</v>
      </c>
      <c r="AA89" s="1885">
        <v>0</v>
      </c>
      <c r="AB89" s="1884">
        <v>0</v>
      </c>
      <c r="AC89" s="1885">
        <v>0</v>
      </c>
      <c r="AD89" s="1884">
        <v>0</v>
      </c>
      <c r="AE89" s="1883">
        <v>0</v>
      </c>
      <c r="AF89" s="1887">
        <v>0</v>
      </c>
      <c r="AG89" s="1481">
        <v>0</v>
      </c>
      <c r="AH89" s="1475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798" t="s">
        <v>141</v>
      </c>
      <c r="B90" s="1674">
        <f t="shared" si="70"/>
        <v>46</v>
      </c>
      <c r="C90" s="1888">
        <f t="shared" si="71"/>
        <v>8</v>
      </c>
      <c r="D90" s="1851">
        <f t="shared" si="72"/>
        <v>38</v>
      </c>
      <c r="E90" s="1338">
        <v>0</v>
      </c>
      <c r="F90" s="206">
        <v>0</v>
      </c>
      <c r="G90" s="1877">
        <v>0</v>
      </c>
      <c r="H90" s="206">
        <v>0</v>
      </c>
      <c r="I90" s="1889">
        <v>0</v>
      </c>
      <c r="J90" s="264">
        <v>0</v>
      </c>
      <c r="K90" s="1890">
        <v>0</v>
      </c>
      <c r="L90" s="264">
        <v>0</v>
      </c>
      <c r="M90" s="1889">
        <v>0</v>
      </c>
      <c r="N90" s="264">
        <v>1</v>
      </c>
      <c r="O90" s="1889">
        <v>0</v>
      </c>
      <c r="P90" s="264">
        <v>1</v>
      </c>
      <c r="Q90" s="1889">
        <v>0</v>
      </c>
      <c r="R90" s="264">
        <v>0</v>
      </c>
      <c r="S90" s="1889">
        <v>0</v>
      </c>
      <c r="T90" s="264">
        <v>6</v>
      </c>
      <c r="U90" s="1889">
        <v>0</v>
      </c>
      <c r="V90" s="264">
        <v>5</v>
      </c>
      <c r="W90" s="1889">
        <v>1</v>
      </c>
      <c r="X90" s="265">
        <v>3</v>
      </c>
      <c r="Y90" s="1890">
        <v>0</v>
      </c>
      <c r="Z90" s="264">
        <v>10</v>
      </c>
      <c r="AA90" s="1890">
        <v>3</v>
      </c>
      <c r="AB90" s="264">
        <v>7</v>
      </c>
      <c r="AC90" s="1890">
        <v>1</v>
      </c>
      <c r="AD90" s="264">
        <v>2</v>
      </c>
      <c r="AE90" s="1889">
        <v>3</v>
      </c>
      <c r="AF90" s="266">
        <v>3</v>
      </c>
      <c r="AG90" s="1502">
        <v>0</v>
      </c>
      <c r="AH90" s="1160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471" t="s">
        <v>142</v>
      </c>
      <c r="B91" s="1088">
        <f t="shared" si="70"/>
        <v>0</v>
      </c>
      <c r="C91" s="1891">
        <f t="shared" si="71"/>
        <v>0</v>
      </c>
      <c r="D91" s="1892">
        <f t="shared" si="72"/>
        <v>0</v>
      </c>
      <c r="E91" s="1474">
        <v>0</v>
      </c>
      <c r="F91" s="1476">
        <v>0</v>
      </c>
      <c r="G91" s="1477">
        <v>0</v>
      </c>
      <c r="H91" s="1476">
        <v>0</v>
      </c>
      <c r="I91" s="1883">
        <v>0</v>
      </c>
      <c r="J91" s="1884">
        <v>0</v>
      </c>
      <c r="K91" s="1885">
        <v>0</v>
      </c>
      <c r="L91" s="1884">
        <v>0</v>
      </c>
      <c r="M91" s="1883">
        <v>0</v>
      </c>
      <c r="N91" s="1884">
        <v>0</v>
      </c>
      <c r="O91" s="1883">
        <v>0</v>
      </c>
      <c r="P91" s="1884">
        <v>0</v>
      </c>
      <c r="Q91" s="1883">
        <v>0</v>
      </c>
      <c r="R91" s="1884">
        <v>0</v>
      </c>
      <c r="S91" s="1883">
        <v>0</v>
      </c>
      <c r="T91" s="1884">
        <v>0</v>
      </c>
      <c r="U91" s="1883">
        <v>0</v>
      </c>
      <c r="V91" s="1884">
        <v>0</v>
      </c>
      <c r="W91" s="1883">
        <v>0</v>
      </c>
      <c r="X91" s="1886">
        <v>0</v>
      </c>
      <c r="Y91" s="1885">
        <v>0</v>
      </c>
      <c r="Z91" s="1884">
        <v>0</v>
      </c>
      <c r="AA91" s="1885">
        <v>0</v>
      </c>
      <c r="AB91" s="1884">
        <v>0</v>
      </c>
      <c r="AC91" s="1885">
        <v>0</v>
      </c>
      <c r="AD91" s="1884">
        <v>0</v>
      </c>
      <c r="AE91" s="1883">
        <v>0</v>
      </c>
      <c r="AF91" s="1887">
        <v>0</v>
      </c>
      <c r="AG91" s="1481">
        <v>0</v>
      </c>
      <c r="AH91" s="1475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471" t="s">
        <v>143</v>
      </c>
      <c r="B92" s="1880">
        <f t="shared" si="70"/>
        <v>0</v>
      </c>
      <c r="C92" s="1881">
        <f t="shared" si="71"/>
        <v>0</v>
      </c>
      <c r="D92" s="1882">
        <f t="shared" si="72"/>
        <v>0</v>
      </c>
      <c r="E92" s="1474">
        <v>0</v>
      </c>
      <c r="F92" s="1476">
        <v>0</v>
      </c>
      <c r="G92" s="1477">
        <v>0</v>
      </c>
      <c r="H92" s="1476">
        <v>0</v>
      </c>
      <c r="I92" s="1883">
        <v>0</v>
      </c>
      <c r="J92" s="1884">
        <v>0</v>
      </c>
      <c r="K92" s="1885">
        <v>0</v>
      </c>
      <c r="L92" s="1884">
        <v>0</v>
      </c>
      <c r="M92" s="1883">
        <v>0</v>
      </c>
      <c r="N92" s="1884">
        <v>0</v>
      </c>
      <c r="O92" s="1883">
        <v>0</v>
      </c>
      <c r="P92" s="1884">
        <v>0</v>
      </c>
      <c r="Q92" s="1883">
        <v>0</v>
      </c>
      <c r="R92" s="1884">
        <v>0</v>
      </c>
      <c r="S92" s="1883">
        <v>0</v>
      </c>
      <c r="T92" s="1884">
        <v>0</v>
      </c>
      <c r="U92" s="1883">
        <v>0</v>
      </c>
      <c r="V92" s="1884">
        <v>0</v>
      </c>
      <c r="W92" s="1883">
        <v>0</v>
      </c>
      <c r="X92" s="1886">
        <v>0</v>
      </c>
      <c r="Y92" s="1885">
        <v>0</v>
      </c>
      <c r="Z92" s="1884">
        <v>0</v>
      </c>
      <c r="AA92" s="1885">
        <v>0</v>
      </c>
      <c r="AB92" s="1884">
        <v>0</v>
      </c>
      <c r="AC92" s="1885">
        <v>0</v>
      </c>
      <c r="AD92" s="1884">
        <v>0</v>
      </c>
      <c r="AE92" s="1883">
        <v>0</v>
      </c>
      <c r="AF92" s="1887">
        <v>0</v>
      </c>
      <c r="AG92" s="1481">
        <v>0</v>
      </c>
      <c r="AH92" s="1475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798" t="s">
        <v>144</v>
      </c>
      <c r="B93" s="1674">
        <f t="shared" si="70"/>
        <v>19</v>
      </c>
      <c r="C93" s="1888">
        <f t="shared" si="71"/>
        <v>2</v>
      </c>
      <c r="D93" s="1851">
        <f t="shared" si="72"/>
        <v>17</v>
      </c>
      <c r="E93" s="1338">
        <v>0</v>
      </c>
      <c r="F93" s="206">
        <v>0</v>
      </c>
      <c r="G93" s="1877">
        <v>0</v>
      </c>
      <c r="H93" s="206">
        <v>0</v>
      </c>
      <c r="I93" s="1889">
        <v>0</v>
      </c>
      <c r="J93" s="264">
        <v>0</v>
      </c>
      <c r="K93" s="1890">
        <v>0</v>
      </c>
      <c r="L93" s="264">
        <v>0</v>
      </c>
      <c r="M93" s="1889">
        <v>0</v>
      </c>
      <c r="N93" s="264">
        <v>0</v>
      </c>
      <c r="O93" s="1889">
        <v>0</v>
      </c>
      <c r="P93" s="264">
        <v>1</v>
      </c>
      <c r="Q93" s="1889">
        <v>0</v>
      </c>
      <c r="R93" s="264">
        <v>0</v>
      </c>
      <c r="S93" s="1889">
        <v>0</v>
      </c>
      <c r="T93" s="264">
        <v>0</v>
      </c>
      <c r="U93" s="1889">
        <v>0</v>
      </c>
      <c r="V93" s="264">
        <v>1</v>
      </c>
      <c r="W93" s="1889">
        <v>1</v>
      </c>
      <c r="X93" s="265">
        <v>1</v>
      </c>
      <c r="Y93" s="1890">
        <v>0</v>
      </c>
      <c r="Z93" s="264">
        <v>5</v>
      </c>
      <c r="AA93" s="1890">
        <v>1</v>
      </c>
      <c r="AB93" s="264">
        <v>3</v>
      </c>
      <c r="AC93" s="1890">
        <v>0</v>
      </c>
      <c r="AD93" s="264">
        <v>5</v>
      </c>
      <c r="AE93" s="1889">
        <v>0</v>
      </c>
      <c r="AF93" s="266">
        <v>1</v>
      </c>
      <c r="AG93" s="267">
        <v>0</v>
      </c>
      <c r="AH93" s="1893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447" t="s">
        <v>145</v>
      </c>
      <c r="B94" s="5447"/>
      <c r="C94" s="5447"/>
      <c r="D94" s="5447"/>
      <c r="E94" s="5447"/>
      <c r="F94" s="5447"/>
      <c r="G94" s="5447"/>
      <c r="H94" s="5447"/>
      <c r="I94" s="5447"/>
      <c r="J94" s="5447"/>
      <c r="K94" s="5447"/>
      <c r="L94" s="5447"/>
      <c r="M94" s="5447"/>
      <c r="N94" s="5447"/>
    </row>
    <row r="95" spans="1:102" ht="15" customHeight="1" x14ac:dyDescent="0.25">
      <c r="A95" s="5449" t="s">
        <v>146</v>
      </c>
      <c r="B95" s="5454" t="s">
        <v>147</v>
      </c>
      <c r="C95" s="5455"/>
      <c r="D95" s="5455"/>
      <c r="E95" s="5455"/>
      <c r="F95" s="5455"/>
      <c r="G95" s="5455"/>
      <c r="H95" s="5455"/>
      <c r="I95" s="5455"/>
      <c r="J95" s="5455"/>
      <c r="K95" s="5455"/>
      <c r="L95" s="5475" t="s">
        <v>148</v>
      </c>
    </row>
    <row r="96" spans="1:102" ht="15" customHeight="1" x14ac:dyDescent="0.25">
      <c r="A96" s="5450"/>
      <c r="B96" s="5451" t="s">
        <v>82</v>
      </c>
      <c r="C96" s="5463" t="s">
        <v>149</v>
      </c>
      <c r="D96" s="5449" t="s">
        <v>150</v>
      </c>
      <c r="E96" s="5449"/>
      <c r="F96" s="5454" t="s">
        <v>151</v>
      </c>
      <c r="G96" s="5455"/>
      <c r="H96" s="5455"/>
      <c r="I96" s="5455"/>
      <c r="J96" s="5455"/>
      <c r="K96" s="5455"/>
      <c r="L96" s="5476"/>
    </row>
    <row r="97" spans="1:99" ht="23.25" customHeight="1" x14ac:dyDescent="0.25">
      <c r="A97" s="5450"/>
      <c r="B97" s="5453"/>
      <c r="C97" s="5464"/>
      <c r="D97" s="1895" t="s">
        <v>152</v>
      </c>
      <c r="E97" s="1896" t="s">
        <v>153</v>
      </c>
      <c r="F97" s="1897" t="s">
        <v>154</v>
      </c>
      <c r="G97" s="1898" t="s">
        <v>155</v>
      </c>
      <c r="H97" s="1898" t="s">
        <v>156</v>
      </c>
      <c r="I97" s="1898" t="s">
        <v>157</v>
      </c>
      <c r="J97" s="1898" t="s">
        <v>158</v>
      </c>
      <c r="K97" s="1894" t="s">
        <v>159</v>
      </c>
      <c r="L97" s="5477"/>
    </row>
    <row r="98" spans="1:99" x14ac:dyDescent="0.25">
      <c r="A98" s="1899" t="s">
        <v>160</v>
      </c>
      <c r="B98" s="1089">
        <f t="shared" ref="B98:B111" si="77">SUM(C98:K98)</f>
        <v>20</v>
      </c>
      <c r="C98" s="1900">
        <v>19</v>
      </c>
      <c r="D98" s="1901">
        <v>1</v>
      </c>
      <c r="E98" s="1902">
        <v>0</v>
      </c>
      <c r="F98" s="1901">
        <v>0</v>
      </c>
      <c r="G98" s="1074">
        <v>0</v>
      </c>
      <c r="H98" s="1074">
        <v>0</v>
      </c>
      <c r="I98" s="1074">
        <v>0</v>
      </c>
      <c r="J98" s="1074">
        <v>0</v>
      </c>
      <c r="K98" s="1903">
        <v>0</v>
      </c>
      <c r="L98" s="1902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904" t="s">
        <v>161</v>
      </c>
      <c r="B99" s="1905">
        <f t="shared" si="77"/>
        <v>37</v>
      </c>
      <c r="C99" s="1090">
        <v>32</v>
      </c>
      <c r="D99" s="1091">
        <v>0</v>
      </c>
      <c r="E99" s="1906">
        <v>4</v>
      </c>
      <c r="F99" s="1091">
        <v>0</v>
      </c>
      <c r="G99" s="1907">
        <v>0</v>
      </c>
      <c r="H99" s="1907">
        <v>0</v>
      </c>
      <c r="I99" s="1907">
        <v>1</v>
      </c>
      <c r="J99" s="1907">
        <v>0</v>
      </c>
      <c r="K99" s="1908">
        <v>0</v>
      </c>
      <c r="L99" s="1906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904" t="s">
        <v>162</v>
      </c>
      <c r="B100" s="1089">
        <f t="shared" si="77"/>
        <v>34</v>
      </c>
      <c r="C100" s="1090">
        <v>29</v>
      </c>
      <c r="D100" s="1091">
        <v>0</v>
      </c>
      <c r="E100" s="1906">
        <v>2</v>
      </c>
      <c r="F100" s="1091">
        <v>2</v>
      </c>
      <c r="G100" s="1907">
        <v>1</v>
      </c>
      <c r="H100" s="1907">
        <v>0</v>
      </c>
      <c r="I100" s="1907">
        <v>0</v>
      </c>
      <c r="J100" s="1907">
        <v>0</v>
      </c>
      <c r="K100" s="1908">
        <v>0</v>
      </c>
      <c r="L100" s="1906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904" t="s">
        <v>163</v>
      </c>
      <c r="B101" s="1905">
        <f t="shared" si="77"/>
        <v>28</v>
      </c>
      <c r="C101" s="1090">
        <v>28</v>
      </c>
      <c r="D101" s="1091">
        <v>0</v>
      </c>
      <c r="E101" s="1906">
        <v>0</v>
      </c>
      <c r="F101" s="1091">
        <v>0</v>
      </c>
      <c r="G101" s="1907">
        <v>0</v>
      </c>
      <c r="H101" s="1907">
        <v>0</v>
      </c>
      <c r="I101" s="1907">
        <v>0</v>
      </c>
      <c r="J101" s="1907">
        <v>0</v>
      </c>
      <c r="K101" s="1908">
        <v>0</v>
      </c>
      <c r="L101" s="1906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904" t="s">
        <v>164</v>
      </c>
      <c r="B102" s="1905">
        <f t="shared" si="77"/>
        <v>29</v>
      </c>
      <c r="C102" s="1090">
        <v>27</v>
      </c>
      <c r="D102" s="1091">
        <v>0</v>
      </c>
      <c r="E102" s="1906">
        <v>2</v>
      </c>
      <c r="F102" s="1091">
        <v>0</v>
      </c>
      <c r="G102" s="1907">
        <v>0</v>
      </c>
      <c r="H102" s="1907">
        <v>0</v>
      </c>
      <c r="I102" s="1907">
        <v>0</v>
      </c>
      <c r="J102" s="1907">
        <v>0</v>
      </c>
      <c r="K102" s="1908">
        <v>0</v>
      </c>
      <c r="L102" s="1906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904" t="s">
        <v>165</v>
      </c>
      <c r="B103" s="1905">
        <f t="shared" si="77"/>
        <v>18</v>
      </c>
      <c r="C103" s="1090">
        <v>16</v>
      </c>
      <c r="D103" s="1091">
        <v>1</v>
      </c>
      <c r="E103" s="1906">
        <v>0</v>
      </c>
      <c r="F103" s="1091">
        <v>0</v>
      </c>
      <c r="G103" s="1907">
        <v>1</v>
      </c>
      <c r="H103" s="1907">
        <v>0</v>
      </c>
      <c r="I103" s="1907">
        <v>0</v>
      </c>
      <c r="J103" s="1907">
        <v>0</v>
      </c>
      <c r="K103" s="1908">
        <v>0</v>
      </c>
      <c r="L103" s="1906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904" t="s">
        <v>166</v>
      </c>
      <c r="B104" s="1905">
        <f t="shared" si="77"/>
        <v>24</v>
      </c>
      <c r="C104" s="1090">
        <v>22</v>
      </c>
      <c r="D104" s="1091">
        <v>1</v>
      </c>
      <c r="E104" s="1906">
        <v>1</v>
      </c>
      <c r="F104" s="1091">
        <v>0</v>
      </c>
      <c r="G104" s="1907">
        <v>0</v>
      </c>
      <c r="H104" s="1907">
        <v>0</v>
      </c>
      <c r="I104" s="1907">
        <v>0</v>
      </c>
      <c r="J104" s="1907">
        <v>0</v>
      </c>
      <c r="K104" s="1908">
        <v>0</v>
      </c>
      <c r="L104" s="1906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904" t="s">
        <v>167</v>
      </c>
      <c r="B105" s="1905">
        <f t="shared" si="77"/>
        <v>29</v>
      </c>
      <c r="C105" s="1090">
        <v>29</v>
      </c>
      <c r="D105" s="1091">
        <v>0</v>
      </c>
      <c r="E105" s="1906">
        <v>0</v>
      </c>
      <c r="F105" s="1091">
        <v>0</v>
      </c>
      <c r="G105" s="1907">
        <v>0</v>
      </c>
      <c r="H105" s="1907">
        <v>0</v>
      </c>
      <c r="I105" s="1907">
        <v>0</v>
      </c>
      <c r="J105" s="1907">
        <v>0</v>
      </c>
      <c r="K105" s="1908">
        <v>0</v>
      </c>
      <c r="L105" s="1906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904" t="s">
        <v>168</v>
      </c>
      <c r="B106" s="1905">
        <f t="shared" si="77"/>
        <v>22</v>
      </c>
      <c r="C106" s="1090">
        <v>20</v>
      </c>
      <c r="D106" s="1091">
        <v>1</v>
      </c>
      <c r="E106" s="1906">
        <v>0</v>
      </c>
      <c r="F106" s="1091">
        <v>0</v>
      </c>
      <c r="G106" s="1907">
        <v>1</v>
      </c>
      <c r="H106" s="1907">
        <v>0</v>
      </c>
      <c r="I106" s="1907">
        <v>0</v>
      </c>
      <c r="J106" s="1907">
        <v>0</v>
      </c>
      <c r="K106" s="1908">
        <v>0</v>
      </c>
      <c r="L106" s="1906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904" t="s">
        <v>169</v>
      </c>
      <c r="B107" s="1905">
        <f t="shared" si="77"/>
        <v>12</v>
      </c>
      <c r="C107" s="1090">
        <v>11</v>
      </c>
      <c r="D107" s="1091">
        <v>1</v>
      </c>
      <c r="E107" s="1906">
        <v>0</v>
      </c>
      <c r="F107" s="1091">
        <v>0</v>
      </c>
      <c r="G107" s="1907">
        <v>0</v>
      </c>
      <c r="H107" s="1907">
        <v>0</v>
      </c>
      <c r="I107" s="1907">
        <v>0</v>
      </c>
      <c r="J107" s="1907">
        <v>0</v>
      </c>
      <c r="K107" s="1908">
        <v>0</v>
      </c>
      <c r="L107" s="1906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904" t="s">
        <v>170</v>
      </c>
      <c r="B108" s="1905">
        <f t="shared" si="77"/>
        <v>4</v>
      </c>
      <c r="C108" s="1090">
        <v>4</v>
      </c>
      <c r="D108" s="1091">
        <v>0</v>
      </c>
      <c r="E108" s="1906">
        <v>0</v>
      </c>
      <c r="F108" s="1091">
        <v>0</v>
      </c>
      <c r="G108" s="1907">
        <v>0</v>
      </c>
      <c r="H108" s="1907">
        <v>0</v>
      </c>
      <c r="I108" s="1907">
        <v>0</v>
      </c>
      <c r="J108" s="1907">
        <v>0</v>
      </c>
      <c r="K108" s="1908">
        <v>0</v>
      </c>
      <c r="L108" s="1906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904" t="s">
        <v>171</v>
      </c>
      <c r="B109" s="1905">
        <f t="shared" si="77"/>
        <v>0</v>
      </c>
      <c r="C109" s="1090">
        <v>0</v>
      </c>
      <c r="D109" s="1091">
        <v>0</v>
      </c>
      <c r="E109" s="1906">
        <v>0</v>
      </c>
      <c r="F109" s="1091">
        <v>0</v>
      </c>
      <c r="G109" s="1907">
        <v>0</v>
      </c>
      <c r="H109" s="1907">
        <v>0</v>
      </c>
      <c r="I109" s="1907">
        <v>0</v>
      </c>
      <c r="J109" s="1907">
        <v>0</v>
      </c>
      <c r="K109" s="1908">
        <v>0</v>
      </c>
      <c r="L109" s="1906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909" t="s">
        <v>62</v>
      </c>
      <c r="B110" s="1910">
        <f t="shared" si="77"/>
        <v>1</v>
      </c>
      <c r="C110" s="1911">
        <v>0</v>
      </c>
      <c r="D110" s="1912">
        <v>1</v>
      </c>
      <c r="E110" s="1186">
        <v>0</v>
      </c>
      <c r="F110" s="1912">
        <v>0</v>
      </c>
      <c r="G110" s="1913">
        <v>0</v>
      </c>
      <c r="H110" s="1913">
        <v>0</v>
      </c>
      <c r="I110" s="1913">
        <v>0</v>
      </c>
      <c r="J110" s="1913">
        <v>0</v>
      </c>
      <c r="K110" s="1187">
        <v>0</v>
      </c>
      <c r="L110" s="1186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914" t="s">
        <v>82</v>
      </c>
      <c r="B111" s="1915">
        <f t="shared" si="77"/>
        <v>258</v>
      </c>
      <c r="C111" s="1915">
        <f t="shared" ref="C111:L111" si="81">SUM(C98:C110)</f>
        <v>237</v>
      </c>
      <c r="D111" s="1916">
        <f t="shared" si="81"/>
        <v>6</v>
      </c>
      <c r="E111" s="1917">
        <f t="shared" si="81"/>
        <v>9</v>
      </c>
      <c r="F111" s="1916">
        <f t="shared" si="81"/>
        <v>2</v>
      </c>
      <c r="G111" s="268">
        <f t="shared" si="81"/>
        <v>3</v>
      </c>
      <c r="H111" s="268">
        <f t="shared" si="81"/>
        <v>0</v>
      </c>
      <c r="I111" s="268">
        <f t="shared" si="81"/>
        <v>1</v>
      </c>
      <c r="J111" s="268">
        <f t="shared" si="81"/>
        <v>0</v>
      </c>
      <c r="K111" s="1918">
        <f t="shared" si="81"/>
        <v>0</v>
      </c>
      <c r="L111" s="1917">
        <f t="shared" si="81"/>
        <v>0</v>
      </c>
    </row>
    <row r="112" spans="1:99" ht="18" customHeight="1" x14ac:dyDescent="0.25">
      <c r="A112" s="1919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448" t="s">
        <v>173</v>
      </c>
      <c r="B113" s="5448"/>
      <c r="C113" s="5448"/>
      <c r="D113" s="5448"/>
      <c r="E113" s="5448"/>
      <c r="F113" s="5448"/>
      <c r="G113" s="5448"/>
      <c r="H113" s="5448"/>
      <c r="I113" s="5448"/>
      <c r="J113" s="5448"/>
      <c r="K113" s="5448"/>
      <c r="L113" s="5448"/>
      <c r="M113" s="271"/>
      <c r="N113" s="271"/>
    </row>
    <row r="114" spans="1:99" ht="15" customHeight="1" x14ac:dyDescent="0.25">
      <c r="A114" s="5449" t="s">
        <v>146</v>
      </c>
      <c r="B114" s="5454" t="s">
        <v>174</v>
      </c>
      <c r="C114" s="5455"/>
      <c r="D114" s="5455"/>
      <c r="E114" s="5455"/>
      <c r="F114" s="5455"/>
      <c r="G114" s="5455"/>
      <c r="H114" s="5455"/>
      <c r="I114" s="5455"/>
      <c r="J114" s="5455"/>
      <c r="K114" s="5455"/>
      <c r="L114" s="5475" t="s">
        <v>148</v>
      </c>
    </row>
    <row r="115" spans="1:99" ht="15" customHeight="1" x14ac:dyDescent="0.25">
      <c r="A115" s="5450"/>
      <c r="B115" s="5451" t="s">
        <v>82</v>
      </c>
      <c r="C115" s="5463" t="s">
        <v>149</v>
      </c>
      <c r="D115" s="5449" t="s">
        <v>150</v>
      </c>
      <c r="E115" s="5449"/>
      <c r="F115" s="5454" t="s">
        <v>151</v>
      </c>
      <c r="G115" s="5455"/>
      <c r="H115" s="5455"/>
      <c r="I115" s="5455"/>
      <c r="J115" s="5455"/>
      <c r="K115" s="5455"/>
      <c r="L115" s="5476"/>
    </row>
    <row r="116" spans="1:99" ht="27" customHeight="1" x14ac:dyDescent="0.25">
      <c r="A116" s="5450"/>
      <c r="B116" s="5453"/>
      <c r="C116" s="5464"/>
      <c r="D116" s="1895" t="s">
        <v>152</v>
      </c>
      <c r="E116" s="1896" t="s">
        <v>153</v>
      </c>
      <c r="F116" s="1897" t="s">
        <v>154</v>
      </c>
      <c r="G116" s="1898" t="s">
        <v>155</v>
      </c>
      <c r="H116" s="1898" t="s">
        <v>156</v>
      </c>
      <c r="I116" s="1898" t="s">
        <v>157</v>
      </c>
      <c r="J116" s="1898" t="s">
        <v>158</v>
      </c>
      <c r="K116" s="1894" t="s">
        <v>159</v>
      </c>
      <c r="L116" s="5477"/>
    </row>
    <row r="117" spans="1:99" x14ac:dyDescent="0.25">
      <c r="A117" s="1899" t="s">
        <v>160</v>
      </c>
      <c r="B117" s="1089">
        <f t="shared" ref="B117:B130" si="82">SUM(C117:K117)</f>
        <v>0</v>
      </c>
      <c r="C117" s="1906"/>
      <c r="D117" s="1091"/>
      <c r="E117" s="1906"/>
      <c r="F117" s="1091"/>
      <c r="G117" s="1907"/>
      <c r="H117" s="1907"/>
      <c r="I117" s="1907"/>
      <c r="J117" s="1907"/>
      <c r="K117" s="1908"/>
      <c r="L117" s="1920"/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904" t="s">
        <v>161</v>
      </c>
      <c r="B118" s="1089">
        <f t="shared" si="82"/>
        <v>0</v>
      </c>
      <c r="C118" s="1906"/>
      <c r="D118" s="1091"/>
      <c r="E118" s="1906"/>
      <c r="F118" s="1091"/>
      <c r="G118" s="1907"/>
      <c r="H118" s="1907"/>
      <c r="I118" s="1907"/>
      <c r="J118" s="1907"/>
      <c r="K118" s="1908"/>
      <c r="L118" s="1906"/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904" t="s">
        <v>162</v>
      </c>
      <c r="B119" s="1089">
        <f t="shared" si="82"/>
        <v>0</v>
      </c>
      <c r="C119" s="1906"/>
      <c r="D119" s="1091"/>
      <c r="E119" s="1906"/>
      <c r="F119" s="1091"/>
      <c r="G119" s="1907"/>
      <c r="H119" s="1907"/>
      <c r="I119" s="1907"/>
      <c r="J119" s="1907"/>
      <c r="K119" s="1908"/>
      <c r="L119" s="1906"/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904" t="s">
        <v>163</v>
      </c>
      <c r="B120" s="1089">
        <f t="shared" si="82"/>
        <v>0</v>
      </c>
      <c r="C120" s="1906"/>
      <c r="D120" s="1091"/>
      <c r="E120" s="1906"/>
      <c r="F120" s="1091"/>
      <c r="G120" s="1907"/>
      <c r="H120" s="1907"/>
      <c r="I120" s="1907"/>
      <c r="J120" s="1907"/>
      <c r="K120" s="1908"/>
      <c r="L120" s="1906"/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904" t="s">
        <v>164</v>
      </c>
      <c r="B121" s="1089">
        <f>SUM(C121:K121)</f>
        <v>0</v>
      </c>
      <c r="C121" s="1906"/>
      <c r="D121" s="1091"/>
      <c r="E121" s="1906"/>
      <c r="F121" s="1091"/>
      <c r="G121" s="1907"/>
      <c r="H121" s="1907"/>
      <c r="I121" s="1907"/>
      <c r="J121" s="1907"/>
      <c r="K121" s="1908"/>
      <c r="L121" s="1906"/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904" t="s">
        <v>165</v>
      </c>
      <c r="B122" s="1089">
        <f t="shared" si="82"/>
        <v>0</v>
      </c>
      <c r="C122" s="1906"/>
      <c r="D122" s="1091"/>
      <c r="E122" s="1906"/>
      <c r="F122" s="1091"/>
      <c r="G122" s="1907"/>
      <c r="H122" s="1907"/>
      <c r="I122" s="1907"/>
      <c r="J122" s="1907"/>
      <c r="K122" s="1908"/>
      <c r="L122" s="1906"/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904" t="s">
        <v>166</v>
      </c>
      <c r="B123" s="1089">
        <f t="shared" si="82"/>
        <v>0</v>
      </c>
      <c r="C123" s="1906"/>
      <c r="D123" s="1091"/>
      <c r="E123" s="1906"/>
      <c r="F123" s="1091"/>
      <c r="G123" s="1907"/>
      <c r="H123" s="1907"/>
      <c r="I123" s="1907"/>
      <c r="J123" s="1907"/>
      <c r="K123" s="1908"/>
      <c r="L123" s="1906"/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904" t="s">
        <v>167</v>
      </c>
      <c r="B124" s="1089">
        <f t="shared" si="82"/>
        <v>0</v>
      </c>
      <c r="C124" s="1906"/>
      <c r="D124" s="1091"/>
      <c r="E124" s="1906"/>
      <c r="F124" s="1091"/>
      <c r="G124" s="1907"/>
      <c r="H124" s="1907"/>
      <c r="I124" s="1907"/>
      <c r="J124" s="1907"/>
      <c r="K124" s="1908"/>
      <c r="L124" s="1906"/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904" t="s">
        <v>168</v>
      </c>
      <c r="B125" s="1089">
        <f t="shared" si="82"/>
        <v>0</v>
      </c>
      <c r="C125" s="1906"/>
      <c r="D125" s="1091"/>
      <c r="E125" s="1906"/>
      <c r="F125" s="1091"/>
      <c r="G125" s="1907"/>
      <c r="H125" s="1907"/>
      <c r="I125" s="1907"/>
      <c r="J125" s="1907"/>
      <c r="K125" s="1908"/>
      <c r="L125" s="1906"/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904" t="s">
        <v>169</v>
      </c>
      <c r="B126" s="1089">
        <f t="shared" si="82"/>
        <v>0</v>
      </c>
      <c r="C126" s="1906"/>
      <c r="D126" s="1091"/>
      <c r="E126" s="1906"/>
      <c r="F126" s="1091"/>
      <c r="G126" s="1907"/>
      <c r="H126" s="1907"/>
      <c r="I126" s="1907"/>
      <c r="J126" s="1907"/>
      <c r="K126" s="1908"/>
      <c r="L126" s="1906"/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904" t="s">
        <v>170</v>
      </c>
      <c r="B127" s="1089">
        <f t="shared" si="82"/>
        <v>0</v>
      </c>
      <c r="C127" s="1906"/>
      <c r="D127" s="1091"/>
      <c r="E127" s="1906"/>
      <c r="F127" s="1091"/>
      <c r="G127" s="1907"/>
      <c r="H127" s="1907"/>
      <c r="I127" s="1907"/>
      <c r="J127" s="1907"/>
      <c r="K127" s="1908"/>
      <c r="L127" s="1906"/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904" t="s">
        <v>171</v>
      </c>
      <c r="B128" s="1089">
        <f t="shared" si="82"/>
        <v>0</v>
      </c>
      <c r="C128" s="1906"/>
      <c r="D128" s="1091"/>
      <c r="E128" s="1906"/>
      <c r="F128" s="1091"/>
      <c r="G128" s="1907"/>
      <c r="H128" s="1907"/>
      <c r="I128" s="1907"/>
      <c r="J128" s="1907"/>
      <c r="K128" s="1908"/>
      <c r="L128" s="1906"/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909" t="s">
        <v>62</v>
      </c>
      <c r="B129" s="1910">
        <f t="shared" si="82"/>
        <v>0</v>
      </c>
      <c r="C129" s="1186"/>
      <c r="D129" s="1912"/>
      <c r="E129" s="1186"/>
      <c r="F129" s="1912"/>
      <c r="G129" s="1913"/>
      <c r="H129" s="1913"/>
      <c r="I129" s="1913"/>
      <c r="J129" s="1913"/>
      <c r="K129" s="1187"/>
      <c r="L129" s="1186"/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914" t="s">
        <v>82</v>
      </c>
      <c r="B130" s="1915">
        <f t="shared" si="82"/>
        <v>0</v>
      </c>
      <c r="C130" s="1915">
        <f t="shared" ref="C130:L130" si="86">SUM(C117:C129)</f>
        <v>0</v>
      </c>
      <c r="D130" s="1916">
        <f t="shared" si="86"/>
        <v>0</v>
      </c>
      <c r="E130" s="1917">
        <f t="shared" si="86"/>
        <v>0</v>
      </c>
      <c r="F130" s="1916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918">
        <f t="shared" si="86"/>
        <v>0</v>
      </c>
      <c r="L130" s="1917">
        <f t="shared" si="86"/>
        <v>0</v>
      </c>
    </row>
    <row r="131" spans="1:99" ht="18" customHeight="1" x14ac:dyDescent="0.25">
      <c r="A131" s="1919" t="s">
        <v>172</v>
      </c>
      <c r="B131" s="1921"/>
      <c r="C131" s="1921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478" t="s">
        <v>175</v>
      </c>
      <c r="B132" s="5478"/>
      <c r="C132" s="5478"/>
      <c r="D132" s="5478"/>
      <c r="E132" s="5478"/>
      <c r="F132" s="5478"/>
      <c r="G132" s="5478"/>
      <c r="H132" s="5478"/>
      <c r="I132" s="5478"/>
      <c r="J132" s="5478"/>
      <c r="K132" s="5478"/>
      <c r="L132" s="272"/>
    </row>
    <row r="133" spans="1:99" ht="15" customHeight="1" x14ac:dyDescent="0.25">
      <c r="A133" s="5449" t="s">
        <v>146</v>
      </c>
      <c r="B133" s="5454" t="s">
        <v>174</v>
      </c>
      <c r="C133" s="5455"/>
      <c r="D133" s="5455"/>
      <c r="E133" s="5455"/>
      <c r="F133" s="5455"/>
      <c r="G133" s="5455"/>
      <c r="H133" s="5455"/>
      <c r="I133" s="5455"/>
      <c r="J133" s="5455"/>
      <c r="K133" s="5455"/>
      <c r="L133" s="5475" t="s">
        <v>148</v>
      </c>
    </row>
    <row r="134" spans="1:99" ht="15" customHeight="1" x14ac:dyDescent="0.25">
      <c r="A134" s="5450"/>
      <c r="B134" s="5451" t="s">
        <v>82</v>
      </c>
      <c r="C134" s="5463" t="s">
        <v>149</v>
      </c>
      <c r="D134" s="5449" t="s">
        <v>150</v>
      </c>
      <c r="E134" s="5449"/>
      <c r="F134" s="5454" t="s">
        <v>151</v>
      </c>
      <c r="G134" s="5455"/>
      <c r="H134" s="5455"/>
      <c r="I134" s="5455"/>
      <c r="J134" s="5455"/>
      <c r="K134" s="5455"/>
      <c r="L134" s="5476"/>
    </row>
    <row r="135" spans="1:99" ht="31.5" x14ac:dyDescent="0.25">
      <c r="A135" s="5450"/>
      <c r="B135" s="5453"/>
      <c r="C135" s="5464"/>
      <c r="D135" s="1895" t="s">
        <v>152</v>
      </c>
      <c r="E135" s="1896" t="s">
        <v>153</v>
      </c>
      <c r="F135" s="1897" t="s">
        <v>154</v>
      </c>
      <c r="G135" s="1898" t="s">
        <v>155</v>
      </c>
      <c r="H135" s="1898" t="s">
        <v>156</v>
      </c>
      <c r="I135" s="1898" t="s">
        <v>157</v>
      </c>
      <c r="J135" s="1898" t="s">
        <v>158</v>
      </c>
      <c r="K135" s="1894" t="s">
        <v>159</v>
      </c>
      <c r="L135" s="5477"/>
    </row>
    <row r="136" spans="1:99" x14ac:dyDescent="0.25">
      <c r="A136" s="1899" t="s">
        <v>160</v>
      </c>
      <c r="B136" s="1089">
        <f t="shared" ref="B136:B148" si="87">SUM(C136:K136)</f>
        <v>0</v>
      </c>
      <c r="C136" s="1906"/>
      <c r="D136" s="1091"/>
      <c r="E136" s="1906"/>
      <c r="F136" s="1091"/>
      <c r="G136" s="1907"/>
      <c r="H136" s="1907"/>
      <c r="I136" s="1907"/>
      <c r="J136" s="1907"/>
      <c r="K136" s="1908"/>
      <c r="L136" s="1920"/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904" t="s">
        <v>161</v>
      </c>
      <c r="B137" s="1089">
        <f t="shared" si="87"/>
        <v>0</v>
      </c>
      <c r="C137" s="1906"/>
      <c r="D137" s="1091"/>
      <c r="E137" s="1906"/>
      <c r="F137" s="1091"/>
      <c r="G137" s="1907"/>
      <c r="H137" s="1907"/>
      <c r="I137" s="1907"/>
      <c r="J137" s="1907"/>
      <c r="K137" s="1908"/>
      <c r="L137" s="1906"/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904" t="s">
        <v>162</v>
      </c>
      <c r="B138" s="1089">
        <f t="shared" si="87"/>
        <v>0</v>
      </c>
      <c r="C138" s="1906"/>
      <c r="D138" s="1091"/>
      <c r="E138" s="1906"/>
      <c r="F138" s="1091"/>
      <c r="G138" s="1907"/>
      <c r="H138" s="1907"/>
      <c r="I138" s="1907"/>
      <c r="J138" s="1907"/>
      <c r="K138" s="1908"/>
      <c r="L138" s="1906"/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904" t="s">
        <v>163</v>
      </c>
      <c r="B139" s="1089">
        <f t="shared" si="87"/>
        <v>0</v>
      </c>
      <c r="C139" s="1906"/>
      <c r="D139" s="1091"/>
      <c r="E139" s="1906"/>
      <c r="F139" s="1091"/>
      <c r="G139" s="1907"/>
      <c r="H139" s="1907"/>
      <c r="I139" s="1907"/>
      <c r="J139" s="1907"/>
      <c r="K139" s="1908"/>
      <c r="L139" s="1906"/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904" t="s">
        <v>164</v>
      </c>
      <c r="B140" s="1089">
        <f t="shared" si="87"/>
        <v>0</v>
      </c>
      <c r="C140" s="1906"/>
      <c r="D140" s="1091"/>
      <c r="E140" s="1906"/>
      <c r="F140" s="1091"/>
      <c r="G140" s="1907"/>
      <c r="H140" s="1907"/>
      <c r="I140" s="1907"/>
      <c r="J140" s="1907"/>
      <c r="K140" s="1908"/>
      <c r="L140" s="1906"/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904" t="s">
        <v>165</v>
      </c>
      <c r="B141" s="1089">
        <f t="shared" si="87"/>
        <v>0</v>
      </c>
      <c r="C141" s="1906"/>
      <c r="D141" s="1091"/>
      <c r="E141" s="1906"/>
      <c r="F141" s="1091"/>
      <c r="G141" s="1907"/>
      <c r="H141" s="1907"/>
      <c r="I141" s="1907"/>
      <c r="J141" s="1907"/>
      <c r="K141" s="1908"/>
      <c r="L141" s="1906"/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904" t="s">
        <v>166</v>
      </c>
      <c r="B142" s="1089">
        <f t="shared" si="87"/>
        <v>0</v>
      </c>
      <c r="C142" s="1906"/>
      <c r="D142" s="1091"/>
      <c r="E142" s="1906"/>
      <c r="F142" s="1091"/>
      <c r="G142" s="1907"/>
      <c r="H142" s="1907"/>
      <c r="I142" s="1907"/>
      <c r="J142" s="1907"/>
      <c r="K142" s="1908"/>
      <c r="L142" s="1906"/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904" t="s">
        <v>167</v>
      </c>
      <c r="B143" s="1089">
        <f t="shared" si="87"/>
        <v>0</v>
      </c>
      <c r="C143" s="1906"/>
      <c r="D143" s="1091"/>
      <c r="E143" s="1906"/>
      <c r="F143" s="1091"/>
      <c r="G143" s="1907"/>
      <c r="H143" s="1907"/>
      <c r="I143" s="1907"/>
      <c r="J143" s="1907"/>
      <c r="K143" s="1908"/>
      <c r="L143" s="1906"/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904" t="s">
        <v>168</v>
      </c>
      <c r="B144" s="1089">
        <f t="shared" si="87"/>
        <v>0</v>
      </c>
      <c r="C144" s="1906"/>
      <c r="D144" s="1091"/>
      <c r="E144" s="1906"/>
      <c r="F144" s="1091"/>
      <c r="G144" s="1907"/>
      <c r="H144" s="1907"/>
      <c r="I144" s="1907"/>
      <c r="J144" s="1907"/>
      <c r="K144" s="1908"/>
      <c r="L144" s="1906"/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904" t="s">
        <v>169</v>
      </c>
      <c r="B145" s="1089">
        <f t="shared" si="87"/>
        <v>0</v>
      </c>
      <c r="C145" s="1906"/>
      <c r="D145" s="1091"/>
      <c r="E145" s="1906"/>
      <c r="F145" s="1091"/>
      <c r="G145" s="1907"/>
      <c r="H145" s="1907"/>
      <c r="I145" s="1907"/>
      <c r="J145" s="1907"/>
      <c r="K145" s="1908"/>
      <c r="L145" s="1906"/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904" t="s">
        <v>170</v>
      </c>
      <c r="B146" s="1089">
        <f t="shared" si="87"/>
        <v>0</v>
      </c>
      <c r="C146" s="1906"/>
      <c r="D146" s="1091"/>
      <c r="E146" s="1906"/>
      <c r="F146" s="1091"/>
      <c r="G146" s="1907"/>
      <c r="H146" s="1907"/>
      <c r="I146" s="1907"/>
      <c r="J146" s="1907"/>
      <c r="K146" s="1908"/>
      <c r="L146" s="1906"/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904" t="s">
        <v>171</v>
      </c>
      <c r="B147" s="1089">
        <f t="shared" si="87"/>
        <v>0</v>
      </c>
      <c r="C147" s="1906"/>
      <c r="D147" s="1091"/>
      <c r="E147" s="1906"/>
      <c r="F147" s="1091"/>
      <c r="G147" s="1907"/>
      <c r="H147" s="1907"/>
      <c r="I147" s="1907"/>
      <c r="J147" s="1907"/>
      <c r="K147" s="1908"/>
      <c r="L147" s="1906"/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909" t="s">
        <v>62</v>
      </c>
      <c r="B148" s="1910">
        <f t="shared" si="87"/>
        <v>0</v>
      </c>
      <c r="C148" s="1186"/>
      <c r="D148" s="1912"/>
      <c r="E148" s="1186"/>
      <c r="F148" s="1912"/>
      <c r="G148" s="1913"/>
      <c r="H148" s="1913"/>
      <c r="I148" s="1913"/>
      <c r="J148" s="1913"/>
      <c r="K148" s="1187"/>
      <c r="L148" s="1186"/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914" t="s">
        <v>82</v>
      </c>
      <c r="B149" s="1915">
        <f>SUM(C149:K149)</f>
        <v>0</v>
      </c>
      <c r="C149" s="1915">
        <f t="shared" ref="C149:L149" si="91">SUM(C136:C148)</f>
        <v>0</v>
      </c>
      <c r="D149" s="1916">
        <f t="shared" si="91"/>
        <v>0</v>
      </c>
      <c r="E149" s="1917">
        <f t="shared" si="91"/>
        <v>0</v>
      </c>
      <c r="F149" s="1916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918">
        <f t="shared" si="91"/>
        <v>0</v>
      </c>
      <c r="L149" s="1917">
        <f t="shared" si="91"/>
        <v>0</v>
      </c>
    </row>
    <row r="150" spans="1:99" x14ac:dyDescent="0.25">
      <c r="A150" s="1921" t="s">
        <v>176</v>
      </c>
      <c r="B150" s="1921"/>
      <c r="C150" s="1921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448" t="s">
        <v>177</v>
      </c>
      <c r="B151" s="5448"/>
      <c r="C151" s="5448"/>
      <c r="D151" s="5448"/>
      <c r="E151" s="5448"/>
      <c r="F151" s="5448"/>
      <c r="G151" s="5448"/>
      <c r="H151" s="5448"/>
      <c r="I151" s="5448"/>
      <c r="J151" s="5448"/>
      <c r="K151" s="5448"/>
      <c r="L151" s="5448"/>
      <c r="M151" s="5448"/>
      <c r="N151" s="271"/>
    </row>
    <row r="152" spans="1:99" ht="18" customHeight="1" x14ac:dyDescent="0.25">
      <c r="A152" s="5449" t="s">
        <v>178</v>
      </c>
      <c r="B152" s="5451" t="s">
        <v>179</v>
      </c>
      <c r="C152" s="5455" t="s">
        <v>180</v>
      </c>
      <c r="D152" s="5455"/>
      <c r="E152" s="5455"/>
      <c r="F152" s="5455"/>
      <c r="G152" s="5457" t="s">
        <v>181</v>
      </c>
      <c r="H152" s="5467" t="s">
        <v>182</v>
      </c>
      <c r="I152" s="5454" t="s">
        <v>183</v>
      </c>
      <c r="J152" s="5455"/>
      <c r="K152" s="5455"/>
      <c r="L152" s="5456"/>
      <c r="M152" s="5460" t="s">
        <v>184</v>
      </c>
    </row>
    <row r="153" spans="1:99" ht="18" customHeight="1" x14ac:dyDescent="0.25">
      <c r="A153" s="5450"/>
      <c r="B153" s="5452"/>
      <c r="C153" s="5463" t="s">
        <v>185</v>
      </c>
      <c r="D153" s="5454" t="s">
        <v>151</v>
      </c>
      <c r="E153" s="5455"/>
      <c r="F153" s="5455"/>
      <c r="G153" s="5458"/>
      <c r="H153" s="5468"/>
      <c r="I153" s="5451" t="s">
        <v>185</v>
      </c>
      <c r="J153" s="5454" t="s">
        <v>151</v>
      </c>
      <c r="K153" s="5455"/>
      <c r="L153" s="5456"/>
      <c r="M153" s="5461"/>
    </row>
    <row r="154" spans="1:99" ht="18" customHeight="1" x14ac:dyDescent="0.25">
      <c r="A154" s="5450"/>
      <c r="B154" s="5453"/>
      <c r="C154" s="5464"/>
      <c r="D154" s="1897" t="s">
        <v>186</v>
      </c>
      <c r="E154" s="1898" t="s">
        <v>187</v>
      </c>
      <c r="F154" s="1894" t="s">
        <v>188</v>
      </c>
      <c r="G154" s="5459"/>
      <c r="H154" s="5469"/>
      <c r="I154" s="5453"/>
      <c r="J154" s="1897" t="s">
        <v>186</v>
      </c>
      <c r="K154" s="1898" t="s">
        <v>187</v>
      </c>
      <c r="L154" s="1922" t="s">
        <v>188</v>
      </c>
      <c r="M154" s="5462"/>
    </row>
    <row r="155" spans="1:99" x14ac:dyDescent="0.25">
      <c r="A155" s="1904" t="s">
        <v>162</v>
      </c>
      <c r="B155" s="1923">
        <v>31</v>
      </c>
      <c r="C155" s="1923">
        <v>28</v>
      </c>
      <c r="D155" s="1092">
        <v>2</v>
      </c>
      <c r="E155" s="1924"/>
      <c r="F155" s="1925">
        <v>2</v>
      </c>
      <c r="G155" s="1188">
        <v>0</v>
      </c>
      <c r="H155" s="1923">
        <v>0</v>
      </c>
      <c r="I155" s="1923">
        <v>0</v>
      </c>
      <c r="J155" s="1092">
        <v>0</v>
      </c>
      <c r="K155" s="1924">
        <v>0</v>
      </c>
      <c r="L155" s="1925">
        <v>0</v>
      </c>
      <c r="M155" s="1923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904" t="s">
        <v>163</v>
      </c>
      <c r="B156" s="1923">
        <v>27</v>
      </c>
      <c r="C156" s="1923">
        <v>25</v>
      </c>
      <c r="D156" s="1092"/>
      <c r="E156" s="1924"/>
      <c r="F156" s="1925">
        <v>2</v>
      </c>
      <c r="G156" s="1188">
        <v>0</v>
      </c>
      <c r="H156" s="1923">
        <v>0</v>
      </c>
      <c r="I156" s="1923">
        <v>0</v>
      </c>
      <c r="J156" s="1092">
        <v>0</v>
      </c>
      <c r="K156" s="1924">
        <v>0</v>
      </c>
      <c r="L156" s="1925">
        <v>0</v>
      </c>
      <c r="M156" s="1923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904" t="s">
        <v>164</v>
      </c>
      <c r="B157" s="1923">
        <v>27</v>
      </c>
      <c r="C157" s="1923">
        <v>22</v>
      </c>
      <c r="D157" s="1092"/>
      <c r="E157" s="1924"/>
      <c r="F157" s="1925">
        <v>5</v>
      </c>
      <c r="G157" s="1188">
        <v>0</v>
      </c>
      <c r="H157" s="1923">
        <v>0</v>
      </c>
      <c r="I157" s="1923">
        <v>0</v>
      </c>
      <c r="J157" s="1092">
        <v>0</v>
      </c>
      <c r="K157" s="1924">
        <v>0</v>
      </c>
      <c r="L157" s="1925">
        <v>0</v>
      </c>
      <c r="M157" s="1923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904" t="s">
        <v>165</v>
      </c>
      <c r="B158" s="1923">
        <v>12</v>
      </c>
      <c r="C158" s="1923">
        <v>9</v>
      </c>
      <c r="D158" s="1092">
        <v>1</v>
      </c>
      <c r="E158" s="1924"/>
      <c r="F158" s="1925">
        <v>2</v>
      </c>
      <c r="G158" s="1188">
        <v>0</v>
      </c>
      <c r="H158" s="1923">
        <v>0</v>
      </c>
      <c r="I158" s="1923">
        <v>0</v>
      </c>
      <c r="J158" s="1092">
        <v>0</v>
      </c>
      <c r="K158" s="1924">
        <v>0</v>
      </c>
      <c r="L158" s="1925">
        <v>0</v>
      </c>
      <c r="M158" s="1923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904" t="s">
        <v>166</v>
      </c>
      <c r="B159" s="1923">
        <v>21</v>
      </c>
      <c r="C159" s="1923">
        <v>21</v>
      </c>
      <c r="D159" s="1092"/>
      <c r="E159" s="1924"/>
      <c r="F159" s="1925"/>
      <c r="G159" s="1188">
        <v>0</v>
      </c>
      <c r="H159" s="1923">
        <v>0</v>
      </c>
      <c r="I159" s="1923">
        <v>0</v>
      </c>
      <c r="J159" s="1092">
        <v>0</v>
      </c>
      <c r="K159" s="1924">
        <v>0</v>
      </c>
      <c r="L159" s="1925">
        <v>0</v>
      </c>
      <c r="M159" s="1923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904" t="s">
        <v>167</v>
      </c>
      <c r="B160" s="1923">
        <v>22</v>
      </c>
      <c r="C160" s="1923">
        <v>22</v>
      </c>
      <c r="D160" s="1092"/>
      <c r="E160" s="1924"/>
      <c r="F160" s="1925"/>
      <c r="G160" s="1188">
        <v>0</v>
      </c>
      <c r="H160" s="1923">
        <v>0</v>
      </c>
      <c r="I160" s="1923">
        <v>0</v>
      </c>
      <c r="J160" s="1092">
        <v>0</v>
      </c>
      <c r="K160" s="1924">
        <v>0</v>
      </c>
      <c r="L160" s="1925">
        <v>0</v>
      </c>
      <c r="M160" s="1923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904" t="s">
        <v>168</v>
      </c>
      <c r="B161" s="1923">
        <v>13</v>
      </c>
      <c r="C161" s="1923">
        <v>11</v>
      </c>
      <c r="D161" s="1092"/>
      <c r="E161" s="1924"/>
      <c r="F161" s="1925">
        <v>2</v>
      </c>
      <c r="G161" s="1188">
        <v>0</v>
      </c>
      <c r="H161" s="1923">
        <v>0</v>
      </c>
      <c r="I161" s="1923">
        <v>0</v>
      </c>
      <c r="J161" s="1092">
        <v>0</v>
      </c>
      <c r="K161" s="1924">
        <v>0</v>
      </c>
      <c r="L161" s="1925">
        <v>0</v>
      </c>
      <c r="M161" s="1923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904" t="s">
        <v>169</v>
      </c>
      <c r="B162" s="1923">
        <v>1</v>
      </c>
      <c r="C162" s="1923">
        <v>1</v>
      </c>
      <c r="D162" s="1092"/>
      <c r="E162" s="1924"/>
      <c r="F162" s="1925"/>
      <c r="G162" s="1188">
        <v>0</v>
      </c>
      <c r="H162" s="1923">
        <v>0</v>
      </c>
      <c r="I162" s="1923">
        <v>0</v>
      </c>
      <c r="J162" s="1092">
        <v>0</v>
      </c>
      <c r="K162" s="1924">
        <v>0</v>
      </c>
      <c r="L162" s="1925">
        <v>0</v>
      </c>
      <c r="M162" s="1923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904" t="s">
        <v>170</v>
      </c>
      <c r="B163" s="1923">
        <v>0</v>
      </c>
      <c r="C163" s="1923"/>
      <c r="D163" s="1092"/>
      <c r="E163" s="1924"/>
      <c r="F163" s="1925"/>
      <c r="G163" s="1188">
        <v>0</v>
      </c>
      <c r="H163" s="1923">
        <v>0</v>
      </c>
      <c r="I163" s="1923">
        <v>0</v>
      </c>
      <c r="J163" s="1092">
        <v>0</v>
      </c>
      <c r="K163" s="1924">
        <v>0</v>
      </c>
      <c r="L163" s="1925">
        <v>0</v>
      </c>
      <c r="M163" s="1923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904" t="s">
        <v>171</v>
      </c>
      <c r="B164" s="1923">
        <v>0</v>
      </c>
      <c r="C164" s="1923"/>
      <c r="D164" s="1092"/>
      <c r="E164" s="1924"/>
      <c r="F164" s="1925"/>
      <c r="G164" s="1188">
        <v>0</v>
      </c>
      <c r="H164" s="1923">
        <v>0</v>
      </c>
      <c r="I164" s="1923">
        <v>0</v>
      </c>
      <c r="J164" s="1092">
        <v>0</v>
      </c>
      <c r="K164" s="1924">
        <v>0</v>
      </c>
      <c r="L164" s="1925">
        <v>0</v>
      </c>
      <c r="M164" s="1923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909" t="s">
        <v>62</v>
      </c>
      <c r="B165" s="1189">
        <v>0</v>
      </c>
      <c r="C165" s="1189">
        <v>0</v>
      </c>
      <c r="D165" s="1926">
        <v>0</v>
      </c>
      <c r="E165" s="1927">
        <v>0</v>
      </c>
      <c r="F165" s="1190">
        <v>0</v>
      </c>
      <c r="G165" s="1928">
        <v>0</v>
      </c>
      <c r="H165" s="1189">
        <v>0</v>
      </c>
      <c r="I165" s="1189">
        <v>0</v>
      </c>
      <c r="J165" s="1926">
        <v>0</v>
      </c>
      <c r="K165" s="1927">
        <v>0</v>
      </c>
      <c r="L165" s="1190">
        <v>0</v>
      </c>
      <c r="M165" s="1189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914" t="s">
        <v>82</v>
      </c>
      <c r="B166" s="1915">
        <f>SUM(B155:B165)</f>
        <v>154</v>
      </c>
      <c r="C166" s="1915">
        <f t="shared" ref="C166:M166" si="95">SUM(C155:C165)</f>
        <v>139</v>
      </c>
      <c r="D166" s="1916">
        <f t="shared" si="95"/>
        <v>3</v>
      </c>
      <c r="E166" s="268">
        <f t="shared" si="95"/>
        <v>0</v>
      </c>
      <c r="F166" s="1918">
        <f t="shared" si="95"/>
        <v>13</v>
      </c>
      <c r="G166" s="273">
        <f t="shared" si="95"/>
        <v>0</v>
      </c>
      <c r="H166" s="1929">
        <f t="shared" si="95"/>
        <v>0</v>
      </c>
      <c r="I166" s="1915">
        <f t="shared" si="95"/>
        <v>0</v>
      </c>
      <c r="J166" s="1916">
        <f t="shared" si="95"/>
        <v>0</v>
      </c>
      <c r="K166" s="268">
        <f t="shared" si="95"/>
        <v>0</v>
      </c>
      <c r="L166" s="1918">
        <f t="shared" si="95"/>
        <v>0</v>
      </c>
      <c r="M166" s="1917">
        <f t="shared" si="95"/>
        <v>0</v>
      </c>
    </row>
    <row r="167" spans="1:100" ht="18" customHeight="1" x14ac:dyDescent="0.25">
      <c r="A167" s="1919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448" t="s">
        <v>189</v>
      </c>
      <c r="B168" s="5448"/>
      <c r="C168" s="5448"/>
      <c r="D168" s="5448"/>
      <c r="E168" s="5448"/>
      <c r="F168" s="5448"/>
      <c r="G168" s="5448"/>
      <c r="H168" s="5448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465" t="s">
        <v>178</v>
      </c>
      <c r="B169" s="5451" t="s">
        <v>82</v>
      </c>
      <c r="C169" s="5455" t="s">
        <v>190</v>
      </c>
      <c r="D169" s="5455"/>
      <c r="E169" s="5455"/>
      <c r="F169" s="5456"/>
      <c r="G169" s="5457" t="s">
        <v>181</v>
      </c>
      <c r="H169" s="5460" t="s">
        <v>191</v>
      </c>
    </row>
    <row r="170" spans="1:100" ht="15" customHeight="1" x14ac:dyDescent="0.25">
      <c r="A170" s="5466"/>
      <c r="B170" s="5452"/>
      <c r="C170" s="5463" t="s">
        <v>185</v>
      </c>
      <c r="D170" s="5454" t="s">
        <v>151</v>
      </c>
      <c r="E170" s="5455"/>
      <c r="F170" s="5455"/>
      <c r="G170" s="5458"/>
      <c r="H170" s="5461"/>
    </row>
    <row r="171" spans="1:100" x14ac:dyDescent="0.25">
      <c r="A171" s="5466"/>
      <c r="B171" s="5453"/>
      <c r="C171" s="5464"/>
      <c r="D171" s="1897" t="s">
        <v>186</v>
      </c>
      <c r="E171" s="1898" t="s">
        <v>187</v>
      </c>
      <c r="F171" s="1894" t="s">
        <v>188</v>
      </c>
      <c r="G171" s="5459"/>
      <c r="H171" s="5462"/>
    </row>
    <row r="172" spans="1:100" x14ac:dyDescent="0.25">
      <c r="A172" s="1904" t="s">
        <v>162</v>
      </c>
      <c r="B172" s="1923"/>
      <c r="C172" s="1923"/>
      <c r="D172" s="1092"/>
      <c r="E172" s="1924"/>
      <c r="F172" s="1925"/>
      <c r="G172" s="1188"/>
      <c r="H172" s="1923"/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904" t="s">
        <v>163</v>
      </c>
      <c r="B173" s="1923"/>
      <c r="C173" s="1923"/>
      <c r="D173" s="1092"/>
      <c r="E173" s="1924"/>
      <c r="F173" s="1925"/>
      <c r="G173" s="1188"/>
      <c r="H173" s="1923"/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904" t="s">
        <v>164</v>
      </c>
      <c r="B174" s="1923"/>
      <c r="C174" s="1923"/>
      <c r="D174" s="1092"/>
      <c r="E174" s="1924"/>
      <c r="F174" s="1925"/>
      <c r="G174" s="1188"/>
      <c r="H174" s="1923"/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904" t="s">
        <v>165</v>
      </c>
      <c r="B175" s="1923"/>
      <c r="C175" s="1923"/>
      <c r="D175" s="1092"/>
      <c r="E175" s="1924"/>
      <c r="F175" s="1925"/>
      <c r="G175" s="1188"/>
      <c r="H175" s="1923"/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904" t="s">
        <v>166</v>
      </c>
      <c r="B176" s="1923"/>
      <c r="C176" s="1923"/>
      <c r="D176" s="1092"/>
      <c r="E176" s="1924"/>
      <c r="F176" s="1925"/>
      <c r="G176" s="1188"/>
      <c r="H176" s="1923"/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904" t="s">
        <v>167</v>
      </c>
      <c r="B177" s="1923"/>
      <c r="C177" s="1923"/>
      <c r="D177" s="1092"/>
      <c r="E177" s="1924"/>
      <c r="F177" s="1925"/>
      <c r="G177" s="1188"/>
      <c r="H177" s="1923"/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904" t="s">
        <v>168</v>
      </c>
      <c r="B178" s="1923"/>
      <c r="C178" s="1923"/>
      <c r="D178" s="1092"/>
      <c r="E178" s="1924"/>
      <c r="F178" s="1925"/>
      <c r="G178" s="1188"/>
      <c r="H178" s="1923"/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904" t="s">
        <v>169</v>
      </c>
      <c r="B179" s="1923"/>
      <c r="C179" s="1923"/>
      <c r="D179" s="1092"/>
      <c r="E179" s="1924"/>
      <c r="F179" s="1925"/>
      <c r="G179" s="1188"/>
      <c r="H179" s="1923"/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904" t="s">
        <v>170</v>
      </c>
      <c r="B180" s="1923"/>
      <c r="C180" s="1923"/>
      <c r="D180" s="1092"/>
      <c r="E180" s="1924"/>
      <c r="F180" s="1925"/>
      <c r="G180" s="1188"/>
      <c r="H180" s="1923"/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904" t="s">
        <v>171</v>
      </c>
      <c r="B181" s="1923"/>
      <c r="C181" s="1923"/>
      <c r="D181" s="1092"/>
      <c r="E181" s="1924"/>
      <c r="F181" s="1925"/>
      <c r="G181" s="1188"/>
      <c r="H181" s="1923"/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909" t="s">
        <v>62</v>
      </c>
      <c r="B182" s="1189"/>
      <c r="C182" s="1189"/>
      <c r="D182" s="1926"/>
      <c r="E182" s="1927"/>
      <c r="F182" s="1190"/>
      <c r="G182" s="1928"/>
      <c r="H182" s="1189"/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914" t="s">
        <v>82</v>
      </c>
      <c r="B183" s="1915">
        <f>SUM(B172:B182)</f>
        <v>0</v>
      </c>
      <c r="C183" s="1915">
        <f t="shared" ref="C183:H183" si="101">SUM(C172:C182)</f>
        <v>0</v>
      </c>
      <c r="D183" s="1916">
        <f t="shared" si="101"/>
        <v>0</v>
      </c>
      <c r="E183" s="268">
        <f t="shared" si="101"/>
        <v>0</v>
      </c>
      <c r="F183" s="1918">
        <f t="shared" si="101"/>
        <v>0</v>
      </c>
      <c r="G183" s="273">
        <f t="shared" si="101"/>
        <v>0</v>
      </c>
      <c r="H183" s="1917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48" t="s">
        <v>193</v>
      </c>
      <c r="B185" s="5448"/>
      <c r="C185" s="5448"/>
      <c r="D185" s="5448"/>
      <c r="E185" s="5448"/>
      <c r="F185" s="5448"/>
      <c r="G185" s="5448"/>
      <c r="H185" s="5448"/>
      <c r="I185" s="271"/>
      <c r="J185" s="271"/>
      <c r="K185" s="271"/>
      <c r="L185" s="271"/>
      <c r="M185" s="271"/>
    </row>
    <row r="186" spans="1:100" ht="15" customHeight="1" x14ac:dyDescent="0.25">
      <c r="A186" s="5449" t="s">
        <v>178</v>
      </c>
      <c r="B186" s="5451" t="s">
        <v>82</v>
      </c>
      <c r="C186" s="5454" t="s">
        <v>190</v>
      </c>
      <c r="D186" s="5455"/>
      <c r="E186" s="5455"/>
      <c r="F186" s="5456"/>
      <c r="G186" s="5457" t="s">
        <v>181</v>
      </c>
      <c r="H186" s="5460" t="s">
        <v>191</v>
      </c>
      <c r="K186" s="270"/>
    </row>
    <row r="187" spans="1:100" ht="15" customHeight="1" x14ac:dyDescent="0.25">
      <c r="A187" s="5450"/>
      <c r="B187" s="5452"/>
      <c r="C187" s="5463" t="s">
        <v>185</v>
      </c>
      <c r="D187" s="5454" t="s">
        <v>151</v>
      </c>
      <c r="E187" s="5455"/>
      <c r="F187" s="5455"/>
      <c r="G187" s="5458"/>
      <c r="H187" s="5461"/>
      <c r="K187" s="270"/>
    </row>
    <row r="188" spans="1:100" x14ac:dyDescent="0.25">
      <c r="A188" s="5450"/>
      <c r="B188" s="5453"/>
      <c r="C188" s="5464"/>
      <c r="D188" s="1897" t="s">
        <v>186</v>
      </c>
      <c r="E188" s="1898" t="s">
        <v>187</v>
      </c>
      <c r="F188" s="1922" t="s">
        <v>194</v>
      </c>
      <c r="G188" s="5459"/>
      <c r="H188" s="5462"/>
      <c r="K188" s="270"/>
    </row>
    <row r="189" spans="1:100" x14ac:dyDescent="0.25">
      <c r="A189" s="1904" t="s">
        <v>162</v>
      </c>
      <c r="B189" s="1923"/>
      <c r="C189" s="1923"/>
      <c r="D189" s="1092"/>
      <c r="E189" s="1924"/>
      <c r="F189" s="1925"/>
      <c r="G189" s="1188"/>
      <c r="H189" s="1923"/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904" t="s">
        <v>163</v>
      </c>
      <c r="B190" s="1923"/>
      <c r="C190" s="1923"/>
      <c r="D190" s="1092"/>
      <c r="E190" s="1924"/>
      <c r="F190" s="1925"/>
      <c r="G190" s="1188"/>
      <c r="H190" s="1923"/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904" t="s">
        <v>164</v>
      </c>
      <c r="B191" s="1923"/>
      <c r="C191" s="1923"/>
      <c r="D191" s="1092"/>
      <c r="E191" s="1924"/>
      <c r="F191" s="1925"/>
      <c r="G191" s="1188"/>
      <c r="H191" s="1923"/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904" t="s">
        <v>165</v>
      </c>
      <c r="B192" s="1923"/>
      <c r="C192" s="1923"/>
      <c r="D192" s="1092"/>
      <c r="E192" s="1924"/>
      <c r="F192" s="1925"/>
      <c r="G192" s="1188"/>
      <c r="H192" s="1923"/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904" t="s">
        <v>166</v>
      </c>
      <c r="B193" s="1923"/>
      <c r="C193" s="1923"/>
      <c r="D193" s="1092"/>
      <c r="E193" s="1924"/>
      <c r="F193" s="1925"/>
      <c r="G193" s="1188"/>
      <c r="H193" s="1923"/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904" t="s">
        <v>167</v>
      </c>
      <c r="B194" s="1923"/>
      <c r="C194" s="1923"/>
      <c r="D194" s="1092"/>
      <c r="E194" s="1924"/>
      <c r="F194" s="1925"/>
      <c r="G194" s="1188"/>
      <c r="H194" s="1923"/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904" t="s">
        <v>168</v>
      </c>
      <c r="B195" s="1923"/>
      <c r="C195" s="1923"/>
      <c r="D195" s="1092"/>
      <c r="E195" s="1924"/>
      <c r="F195" s="1925"/>
      <c r="G195" s="1188"/>
      <c r="H195" s="1923"/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904" t="s">
        <v>169</v>
      </c>
      <c r="B196" s="1923"/>
      <c r="C196" s="1923"/>
      <c r="D196" s="1092"/>
      <c r="E196" s="1924"/>
      <c r="F196" s="1925"/>
      <c r="G196" s="1188"/>
      <c r="H196" s="1923"/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904" t="s">
        <v>170</v>
      </c>
      <c r="B197" s="1923"/>
      <c r="C197" s="1923"/>
      <c r="D197" s="1092"/>
      <c r="E197" s="1924"/>
      <c r="F197" s="1925"/>
      <c r="G197" s="1188"/>
      <c r="H197" s="1923"/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904" t="s">
        <v>171</v>
      </c>
      <c r="B198" s="1923"/>
      <c r="C198" s="1923"/>
      <c r="D198" s="1092"/>
      <c r="E198" s="1924"/>
      <c r="F198" s="1925"/>
      <c r="G198" s="1188"/>
      <c r="H198" s="1923"/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909" t="s">
        <v>62</v>
      </c>
      <c r="B199" s="1189"/>
      <c r="C199" s="1189"/>
      <c r="D199" s="1926"/>
      <c r="E199" s="1927"/>
      <c r="F199" s="1190"/>
      <c r="G199" s="1928"/>
      <c r="H199" s="1189"/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914" t="s">
        <v>82</v>
      </c>
      <c r="B200" s="1915">
        <f>SUM(B189:B199)</f>
        <v>0</v>
      </c>
      <c r="C200" s="1915">
        <f t="shared" ref="C200:H200" si="107">SUM(C189:C199)</f>
        <v>0</v>
      </c>
      <c r="D200" s="1916">
        <f t="shared" si="107"/>
        <v>0</v>
      </c>
      <c r="E200" s="268">
        <f t="shared" si="107"/>
        <v>0</v>
      </c>
      <c r="F200" s="1918">
        <f t="shared" si="107"/>
        <v>0</v>
      </c>
      <c r="G200" s="273">
        <f>SUM(G189:G199)</f>
        <v>0</v>
      </c>
      <c r="H200" s="1917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3202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5" sqref="A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8" t="str">
        <f>CONCATENATE("MES: ",NOMBRE!B6, " (",NOMBRE!C6,NOMBRE!D6,")")</f>
        <v>MES: MAYO (05)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40" t="s">
        <v>195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U6" s="5540"/>
      <c r="V6" s="5540"/>
      <c r="W6" s="5540"/>
      <c r="X6" s="5540"/>
      <c r="Y6" s="5540"/>
      <c r="Z6" s="5540"/>
      <c r="AA6" s="5540"/>
      <c r="AB6" s="5540"/>
      <c r="AC6" s="5540"/>
      <c r="AD6" s="5540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52" t="s">
        <v>196</v>
      </c>
      <c r="B8" s="5552"/>
      <c r="C8" s="5552"/>
      <c r="D8" s="5552"/>
      <c r="E8" s="5552"/>
      <c r="F8" s="5552"/>
      <c r="G8" s="5552"/>
      <c r="H8" s="5552"/>
      <c r="I8" s="5552"/>
      <c r="J8" s="5552"/>
      <c r="K8" s="5552"/>
      <c r="L8" s="5552"/>
      <c r="M8" s="5552"/>
      <c r="N8" s="5552"/>
      <c r="O8" s="5552"/>
      <c r="P8" s="5552"/>
      <c r="Q8" s="5552"/>
      <c r="R8" s="5552"/>
      <c r="S8" s="5552"/>
      <c r="T8" s="5552"/>
      <c r="U8" s="5552"/>
      <c r="V8" s="5552"/>
      <c r="W8" s="5552"/>
      <c r="X8" s="5552"/>
      <c r="Y8" s="5552"/>
      <c r="Z8" s="5552"/>
      <c r="AA8" s="5552"/>
      <c r="AB8" s="5552"/>
      <c r="AC8" s="5552"/>
      <c r="AD8" s="5552"/>
      <c r="AE8" s="5552"/>
      <c r="AF8" s="5552"/>
    </row>
    <row r="9" spans="1:85" ht="15" customHeight="1" x14ac:dyDescent="0.25">
      <c r="A9" s="5479" t="s">
        <v>32</v>
      </c>
      <c r="B9" s="5544" t="s">
        <v>82</v>
      </c>
      <c r="C9" s="5486"/>
      <c r="D9" s="5545"/>
      <c r="E9" s="5546" t="s">
        <v>49</v>
      </c>
      <c r="F9" s="5548"/>
      <c r="G9" s="5546" t="s">
        <v>50</v>
      </c>
      <c r="H9" s="5547"/>
      <c r="I9" s="5546" t="s">
        <v>51</v>
      </c>
      <c r="J9" s="5547"/>
      <c r="K9" s="5546" t="s">
        <v>52</v>
      </c>
      <c r="L9" s="5547"/>
      <c r="M9" s="5546" t="s">
        <v>53</v>
      </c>
      <c r="N9" s="5547"/>
      <c r="O9" s="5546" t="s">
        <v>54</v>
      </c>
      <c r="P9" s="5547"/>
      <c r="Q9" s="5546" t="s">
        <v>55</v>
      </c>
      <c r="R9" s="5547"/>
      <c r="S9" s="5546" t="s">
        <v>56</v>
      </c>
      <c r="T9" s="5547"/>
      <c r="U9" s="5546" t="s">
        <v>57</v>
      </c>
      <c r="V9" s="5547"/>
      <c r="W9" s="5546" t="s">
        <v>58</v>
      </c>
      <c r="X9" s="5547"/>
      <c r="Y9" s="5546" t="s">
        <v>59</v>
      </c>
      <c r="Z9" s="5547"/>
      <c r="AA9" s="5546" t="s">
        <v>60</v>
      </c>
      <c r="AB9" s="5547"/>
      <c r="AC9" s="5546" t="s">
        <v>61</v>
      </c>
      <c r="AD9" s="5547"/>
      <c r="AE9" s="5546" t="s">
        <v>62</v>
      </c>
      <c r="AF9" s="5549"/>
      <c r="AG9" s="5490" t="s">
        <v>41</v>
      </c>
      <c r="AH9" s="5483" t="s">
        <v>42</v>
      </c>
    </row>
    <row r="10" spans="1:85" ht="15" customHeight="1" x14ac:dyDescent="0.25">
      <c r="A10" s="5481"/>
      <c r="B10" s="1932" t="s">
        <v>84</v>
      </c>
      <c r="C10" s="1933" t="s">
        <v>63</v>
      </c>
      <c r="D10" s="1930" t="s">
        <v>64</v>
      </c>
      <c r="E10" s="1933" t="s">
        <v>63</v>
      </c>
      <c r="F10" s="1934" t="s">
        <v>64</v>
      </c>
      <c r="G10" s="1932" t="s">
        <v>63</v>
      </c>
      <c r="H10" s="1934" t="s">
        <v>64</v>
      </c>
      <c r="I10" s="1932" t="s">
        <v>63</v>
      </c>
      <c r="J10" s="1934" t="s">
        <v>64</v>
      </c>
      <c r="K10" s="1932" t="s">
        <v>63</v>
      </c>
      <c r="L10" s="1934" t="s">
        <v>64</v>
      </c>
      <c r="M10" s="1932" t="s">
        <v>63</v>
      </c>
      <c r="N10" s="1934" t="s">
        <v>64</v>
      </c>
      <c r="O10" s="1932" t="s">
        <v>63</v>
      </c>
      <c r="P10" s="1934" t="s">
        <v>64</v>
      </c>
      <c r="Q10" s="1932" t="s">
        <v>63</v>
      </c>
      <c r="R10" s="1934" t="s">
        <v>64</v>
      </c>
      <c r="S10" s="1932" t="s">
        <v>63</v>
      </c>
      <c r="T10" s="1934" t="s">
        <v>64</v>
      </c>
      <c r="U10" s="1932" t="s">
        <v>63</v>
      </c>
      <c r="V10" s="1934" t="s">
        <v>64</v>
      </c>
      <c r="W10" s="1932" t="s">
        <v>63</v>
      </c>
      <c r="X10" s="1934" t="s">
        <v>64</v>
      </c>
      <c r="Y10" s="1932" t="s">
        <v>63</v>
      </c>
      <c r="Z10" s="1934" t="s">
        <v>64</v>
      </c>
      <c r="AA10" s="1932" t="s">
        <v>63</v>
      </c>
      <c r="AB10" s="1934" t="s">
        <v>64</v>
      </c>
      <c r="AC10" s="1932" t="s">
        <v>63</v>
      </c>
      <c r="AD10" s="1934" t="s">
        <v>64</v>
      </c>
      <c r="AE10" s="1932" t="s">
        <v>63</v>
      </c>
      <c r="AF10" s="1935" t="s">
        <v>64</v>
      </c>
      <c r="AG10" s="5492"/>
      <c r="AH10" s="5542"/>
    </row>
    <row r="11" spans="1:85" ht="15" customHeight="1" x14ac:dyDescent="0.25">
      <c r="A11" s="1936" t="s">
        <v>197</v>
      </c>
      <c r="B11" s="1937">
        <f>SUM(B12:B17)</f>
        <v>647</v>
      </c>
      <c r="C11" s="1938">
        <f>SUM(C12:C17)</f>
        <v>284</v>
      </c>
      <c r="D11" s="1931">
        <f>SUM(D12:D17)</f>
        <v>363</v>
      </c>
      <c r="E11" s="1938">
        <f>SUM(E12:E17)</f>
        <v>10</v>
      </c>
      <c r="F11" s="1939">
        <f t="shared" ref="F11:AF11" si="0">SUM(F12:F17)</f>
        <v>3</v>
      </c>
      <c r="G11" s="1938">
        <f t="shared" si="0"/>
        <v>75</v>
      </c>
      <c r="H11" s="1724">
        <f t="shared" si="0"/>
        <v>52</v>
      </c>
      <c r="I11" s="1937">
        <f t="shared" si="0"/>
        <v>33</v>
      </c>
      <c r="J11" s="1724">
        <f t="shared" si="0"/>
        <v>33</v>
      </c>
      <c r="K11" s="1937">
        <f t="shared" si="0"/>
        <v>24</v>
      </c>
      <c r="L11" s="1724">
        <f t="shared" si="0"/>
        <v>34</v>
      </c>
      <c r="M11" s="1937">
        <f t="shared" si="0"/>
        <v>16</v>
      </c>
      <c r="N11" s="1724">
        <f t="shared" si="0"/>
        <v>18</v>
      </c>
      <c r="O11" s="1937">
        <f t="shared" si="0"/>
        <v>10</v>
      </c>
      <c r="P11" s="1724">
        <f t="shared" si="0"/>
        <v>22</v>
      </c>
      <c r="Q11" s="1937">
        <f t="shared" si="0"/>
        <v>8</v>
      </c>
      <c r="R11" s="1724">
        <f t="shared" si="0"/>
        <v>20</v>
      </c>
      <c r="S11" s="1937">
        <f t="shared" si="0"/>
        <v>10</v>
      </c>
      <c r="T11" s="1724">
        <f t="shared" si="0"/>
        <v>22</v>
      </c>
      <c r="U11" s="1937">
        <f t="shared" si="0"/>
        <v>11</v>
      </c>
      <c r="V11" s="1724">
        <f t="shared" si="0"/>
        <v>16</v>
      </c>
      <c r="W11" s="1937">
        <f t="shared" si="0"/>
        <v>6</v>
      </c>
      <c r="X11" s="1724">
        <f t="shared" si="0"/>
        <v>16</v>
      </c>
      <c r="Y11" s="1937">
        <f t="shared" si="0"/>
        <v>18</v>
      </c>
      <c r="Z11" s="1724">
        <f t="shared" si="0"/>
        <v>39</v>
      </c>
      <c r="AA11" s="1937">
        <f t="shared" si="0"/>
        <v>23</v>
      </c>
      <c r="AB11" s="1724">
        <f t="shared" si="0"/>
        <v>22</v>
      </c>
      <c r="AC11" s="1937">
        <f t="shared" si="0"/>
        <v>17</v>
      </c>
      <c r="AD11" s="1724">
        <f t="shared" si="0"/>
        <v>26</v>
      </c>
      <c r="AE11" s="1937">
        <f t="shared" si="0"/>
        <v>23</v>
      </c>
      <c r="AF11" s="1938">
        <f t="shared" si="0"/>
        <v>40</v>
      </c>
      <c r="AG11" s="1940">
        <f>SUM(AG12:AG17)</f>
        <v>42</v>
      </c>
      <c r="AH11" s="1931">
        <f>SUM(AH12:AH17)</f>
        <v>10</v>
      </c>
    </row>
    <row r="12" spans="1:85" ht="15" customHeight="1" x14ac:dyDescent="0.25">
      <c r="A12" s="1093" t="s">
        <v>69</v>
      </c>
      <c r="B12" s="1941">
        <f t="shared" ref="B12:B17" si="1">SUM(C12:D12)</f>
        <v>0</v>
      </c>
      <c r="C12" s="1942">
        <f>SUM(E12+G12+I12+K12+M12+O12+Q12+S12+U12+W12+Y12+AA12+AC12+AE12)</f>
        <v>0</v>
      </c>
      <c r="D12" s="1943">
        <f>SUM(F12+H12+J12+L12+N12+P12+R12+T12+V12+X12+Z12+AB12+AD12+AF12)</f>
        <v>0</v>
      </c>
      <c r="E12" s="1085"/>
      <c r="F12" s="1944"/>
      <c r="G12" s="1084"/>
      <c r="H12" s="1944"/>
      <c r="I12" s="1084"/>
      <c r="J12" s="1944"/>
      <c r="K12" s="1084"/>
      <c r="L12" s="1944"/>
      <c r="M12" s="1084"/>
      <c r="N12" s="1944"/>
      <c r="O12" s="1084"/>
      <c r="P12" s="1944"/>
      <c r="Q12" s="1084"/>
      <c r="R12" s="1944"/>
      <c r="S12" s="1084"/>
      <c r="T12" s="1944"/>
      <c r="U12" s="1084"/>
      <c r="V12" s="1944"/>
      <c r="W12" s="1084"/>
      <c r="X12" s="1944"/>
      <c r="Y12" s="1084">
        <v>0</v>
      </c>
      <c r="Z12" s="1944">
        <v>0</v>
      </c>
      <c r="AA12" s="1084">
        <v>0</v>
      </c>
      <c r="AB12" s="1944">
        <v>0</v>
      </c>
      <c r="AC12" s="1084">
        <v>0</v>
      </c>
      <c r="AD12" s="1944">
        <v>0</v>
      </c>
      <c r="AE12" s="1084">
        <v>0</v>
      </c>
      <c r="AF12" s="1945">
        <v>0</v>
      </c>
      <c r="AG12" s="1158">
        <v>0</v>
      </c>
      <c r="AH12" s="1497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575" t="s">
        <v>103</v>
      </c>
      <c r="B13" s="1941">
        <f t="shared" si="1"/>
        <v>428</v>
      </c>
      <c r="C13" s="1719">
        <f>SUM(E13+G13+I13+K13+M13+O13+Q13+S13+U13+W13+Y13+AA13+AC13+AE13)</f>
        <v>202</v>
      </c>
      <c r="D13" s="1677">
        <f>SUM(F13+H13+J13+L13+N13+P13+R13+T13+V13+X13+Z13+AB13+AD13+AF13)</f>
        <v>226</v>
      </c>
      <c r="E13" s="1477">
        <v>4</v>
      </c>
      <c r="F13" s="1476">
        <v>1</v>
      </c>
      <c r="G13" s="1474">
        <v>51</v>
      </c>
      <c r="H13" s="1476">
        <v>18</v>
      </c>
      <c r="I13" s="1474">
        <v>23</v>
      </c>
      <c r="J13" s="1476">
        <v>16</v>
      </c>
      <c r="K13" s="1474">
        <v>12</v>
      </c>
      <c r="L13" s="1476">
        <v>15</v>
      </c>
      <c r="M13" s="1474">
        <v>10</v>
      </c>
      <c r="N13" s="1476">
        <v>11</v>
      </c>
      <c r="O13" s="1474">
        <v>3</v>
      </c>
      <c r="P13" s="1476">
        <v>11</v>
      </c>
      <c r="Q13" s="1474">
        <v>2</v>
      </c>
      <c r="R13" s="1476">
        <v>8</v>
      </c>
      <c r="S13" s="1474">
        <v>9</v>
      </c>
      <c r="T13" s="1476">
        <v>9</v>
      </c>
      <c r="U13" s="1474">
        <v>7</v>
      </c>
      <c r="V13" s="1476">
        <v>6</v>
      </c>
      <c r="W13" s="1474">
        <v>3</v>
      </c>
      <c r="X13" s="1476">
        <v>7</v>
      </c>
      <c r="Y13" s="1474">
        <v>18</v>
      </c>
      <c r="Z13" s="1476">
        <v>37</v>
      </c>
      <c r="AA13" s="1474">
        <v>22</v>
      </c>
      <c r="AB13" s="1476">
        <v>22</v>
      </c>
      <c r="AC13" s="1474">
        <v>15</v>
      </c>
      <c r="AD13" s="1476">
        <v>26</v>
      </c>
      <c r="AE13" s="1474">
        <v>23</v>
      </c>
      <c r="AF13" s="1480">
        <v>39</v>
      </c>
      <c r="AG13" s="1158">
        <v>24</v>
      </c>
      <c r="AH13" s="1497">
        <v>7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575" t="s">
        <v>70</v>
      </c>
      <c r="B14" s="1941">
        <f t="shared" si="1"/>
        <v>36</v>
      </c>
      <c r="C14" s="1719">
        <f t="shared" ref="C14:D17" si="6">SUM(E14+G14+I14+K14+M14+O14+Q14+S14+U14+W14+Y14+AA14+AC14+AE14)</f>
        <v>0</v>
      </c>
      <c r="D14" s="1677">
        <f t="shared" si="6"/>
        <v>36</v>
      </c>
      <c r="E14" s="1085"/>
      <c r="F14" s="1944"/>
      <c r="G14" s="1084"/>
      <c r="H14" s="1944">
        <v>7</v>
      </c>
      <c r="I14" s="1084"/>
      <c r="J14" s="1944">
        <v>7</v>
      </c>
      <c r="K14" s="1084"/>
      <c r="L14" s="1944">
        <v>4</v>
      </c>
      <c r="M14" s="1084"/>
      <c r="N14" s="1944">
        <v>1</v>
      </c>
      <c r="O14" s="1084"/>
      <c r="P14" s="1944">
        <v>3</v>
      </c>
      <c r="Q14" s="1084"/>
      <c r="R14" s="1944">
        <v>5</v>
      </c>
      <c r="S14" s="1084"/>
      <c r="T14" s="1944">
        <v>4</v>
      </c>
      <c r="U14" s="1084"/>
      <c r="V14" s="1944">
        <v>2</v>
      </c>
      <c r="W14" s="1084"/>
      <c r="X14" s="1944">
        <v>3</v>
      </c>
      <c r="Y14" s="1084">
        <v>0</v>
      </c>
      <c r="Z14" s="1944">
        <v>0</v>
      </c>
      <c r="AA14" s="1084">
        <v>0</v>
      </c>
      <c r="AB14" s="1944">
        <v>0</v>
      </c>
      <c r="AC14" s="1084">
        <v>0</v>
      </c>
      <c r="AD14" s="1944">
        <v>0</v>
      </c>
      <c r="AE14" s="1084">
        <v>0</v>
      </c>
      <c r="AF14" s="1945">
        <v>0</v>
      </c>
      <c r="AG14" s="1158">
        <v>2</v>
      </c>
      <c r="AH14" s="1497">
        <v>1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575" t="s">
        <v>110</v>
      </c>
      <c r="B15" s="1941">
        <f t="shared" si="1"/>
        <v>146</v>
      </c>
      <c r="C15" s="1719">
        <f t="shared" si="6"/>
        <v>63</v>
      </c>
      <c r="D15" s="1677">
        <f t="shared" si="6"/>
        <v>83</v>
      </c>
      <c r="E15" s="1085">
        <v>2</v>
      </c>
      <c r="F15" s="1944">
        <v>1</v>
      </c>
      <c r="G15" s="1084">
        <v>23</v>
      </c>
      <c r="H15" s="1944">
        <v>20</v>
      </c>
      <c r="I15" s="1084">
        <v>3</v>
      </c>
      <c r="J15" s="1944">
        <v>8</v>
      </c>
      <c r="K15" s="1084">
        <v>9</v>
      </c>
      <c r="L15" s="1944">
        <v>14</v>
      </c>
      <c r="M15" s="1084">
        <v>6</v>
      </c>
      <c r="N15" s="1944">
        <v>5</v>
      </c>
      <c r="O15" s="1084">
        <v>6</v>
      </c>
      <c r="P15" s="1944">
        <v>8</v>
      </c>
      <c r="Q15" s="1084">
        <v>6</v>
      </c>
      <c r="R15" s="1944">
        <v>5</v>
      </c>
      <c r="S15" s="1084">
        <v>1</v>
      </c>
      <c r="T15" s="1944">
        <v>8</v>
      </c>
      <c r="U15" s="1084">
        <v>4</v>
      </c>
      <c r="V15" s="1944">
        <v>8</v>
      </c>
      <c r="W15" s="1084">
        <v>3</v>
      </c>
      <c r="X15" s="1944">
        <v>5</v>
      </c>
      <c r="Y15" s="1084">
        <v>0</v>
      </c>
      <c r="Z15" s="1944">
        <v>0</v>
      </c>
      <c r="AA15" s="1084">
        <v>0</v>
      </c>
      <c r="AB15" s="1944">
        <v>0</v>
      </c>
      <c r="AC15" s="1084">
        <v>0</v>
      </c>
      <c r="AD15" s="1944">
        <v>0</v>
      </c>
      <c r="AE15" s="1084">
        <v>0</v>
      </c>
      <c r="AF15" s="1945">
        <v>1</v>
      </c>
      <c r="AG15" s="1158">
        <v>15</v>
      </c>
      <c r="AH15" s="1497">
        <v>1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196" t="s">
        <v>198</v>
      </c>
      <c r="B16" s="1941">
        <f t="shared" si="1"/>
        <v>37</v>
      </c>
      <c r="C16" s="1719">
        <f t="shared" si="6"/>
        <v>19</v>
      </c>
      <c r="D16" s="1677">
        <f t="shared" si="6"/>
        <v>18</v>
      </c>
      <c r="E16" s="1085">
        <v>4</v>
      </c>
      <c r="F16" s="1944">
        <v>1</v>
      </c>
      <c r="G16" s="1084">
        <v>1</v>
      </c>
      <c r="H16" s="1944">
        <v>7</v>
      </c>
      <c r="I16" s="1084">
        <v>7</v>
      </c>
      <c r="J16" s="1944">
        <v>2</v>
      </c>
      <c r="K16" s="1084">
        <v>3</v>
      </c>
      <c r="L16" s="1944">
        <v>1</v>
      </c>
      <c r="M16" s="1084"/>
      <c r="N16" s="1944">
        <v>1</v>
      </c>
      <c r="O16" s="1084">
        <v>1</v>
      </c>
      <c r="P16" s="1944"/>
      <c r="Q16" s="1084"/>
      <c r="R16" s="1944">
        <v>2</v>
      </c>
      <c r="S16" s="1084"/>
      <c r="T16" s="1944">
        <v>1</v>
      </c>
      <c r="U16" s="1084"/>
      <c r="V16" s="1944"/>
      <c r="W16" s="1084"/>
      <c r="X16" s="1944">
        <v>1</v>
      </c>
      <c r="Y16" s="1084">
        <v>0</v>
      </c>
      <c r="Z16" s="1944">
        <v>2</v>
      </c>
      <c r="AA16" s="1084">
        <v>1</v>
      </c>
      <c r="AB16" s="1944">
        <v>0</v>
      </c>
      <c r="AC16" s="1084">
        <v>2</v>
      </c>
      <c r="AD16" s="1944">
        <v>0</v>
      </c>
      <c r="AE16" s="1084">
        <v>0</v>
      </c>
      <c r="AF16" s="1945">
        <v>0</v>
      </c>
      <c r="AG16" s="1158">
        <v>1</v>
      </c>
      <c r="AH16" s="1497">
        <v>1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946" t="s">
        <v>199</v>
      </c>
      <c r="B17" s="1694">
        <f t="shared" si="1"/>
        <v>0</v>
      </c>
      <c r="C17" s="1712">
        <f t="shared" si="6"/>
        <v>0</v>
      </c>
      <c r="D17" s="1185">
        <f t="shared" si="6"/>
        <v>0</v>
      </c>
      <c r="E17" s="1492"/>
      <c r="F17" s="1493"/>
      <c r="G17" s="1492"/>
      <c r="H17" s="1493"/>
      <c r="I17" s="1492"/>
      <c r="J17" s="1493"/>
      <c r="K17" s="1492"/>
      <c r="L17" s="1493"/>
      <c r="M17" s="1492"/>
      <c r="N17" s="1493"/>
      <c r="O17" s="1492"/>
      <c r="P17" s="1493"/>
      <c r="Q17" s="1492"/>
      <c r="R17" s="1493"/>
      <c r="S17" s="1492"/>
      <c r="T17" s="1493"/>
      <c r="U17" s="1492"/>
      <c r="V17" s="1493"/>
      <c r="W17" s="1492"/>
      <c r="X17" s="1493"/>
      <c r="Y17" s="1492">
        <v>0</v>
      </c>
      <c r="Z17" s="1493">
        <v>0</v>
      </c>
      <c r="AA17" s="1492">
        <v>0</v>
      </c>
      <c r="AB17" s="206">
        <v>0</v>
      </c>
      <c r="AC17" s="1338">
        <v>0</v>
      </c>
      <c r="AD17" s="206">
        <v>0</v>
      </c>
      <c r="AE17" s="1338">
        <v>0</v>
      </c>
      <c r="AF17" s="207">
        <v>0</v>
      </c>
      <c r="AG17" s="1502">
        <v>0</v>
      </c>
      <c r="AH17" s="1160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552" t="s">
        <v>200</v>
      </c>
      <c r="B18" s="5552"/>
      <c r="C18" s="5552"/>
      <c r="D18" s="5552"/>
      <c r="E18" s="5552"/>
      <c r="F18" s="5552"/>
      <c r="G18" s="5552"/>
      <c r="H18" s="5552"/>
      <c r="I18" s="5552"/>
      <c r="J18" s="5552"/>
      <c r="K18" s="5552"/>
      <c r="L18" s="5552"/>
      <c r="M18" s="5552"/>
      <c r="N18" s="5552"/>
      <c r="O18" s="5552"/>
      <c r="P18" s="5552"/>
      <c r="Q18" s="5552"/>
      <c r="R18" s="5552"/>
      <c r="S18" s="5552"/>
      <c r="T18" s="5552"/>
      <c r="U18" s="5552"/>
      <c r="V18" s="5552"/>
      <c r="W18" s="5552"/>
      <c r="X18" s="5552"/>
      <c r="Y18" s="5552"/>
      <c r="Z18" s="5552"/>
      <c r="AA18" s="5552"/>
      <c r="AB18" s="5552"/>
      <c r="AC18" s="5552"/>
      <c r="AD18" s="5552"/>
      <c r="AE18" s="5552"/>
      <c r="AF18" s="5552"/>
      <c r="AG18" s="4"/>
      <c r="AH18" s="4"/>
    </row>
    <row r="19" spans="1:86" ht="15" customHeight="1" x14ac:dyDescent="0.25">
      <c r="A19" s="5550" t="s">
        <v>201</v>
      </c>
      <c r="B19" s="5544" t="s">
        <v>82</v>
      </c>
      <c r="C19" s="5486"/>
      <c r="D19" s="5545"/>
      <c r="E19" s="5546" t="s">
        <v>49</v>
      </c>
      <c r="F19" s="5548"/>
      <c r="G19" s="5546" t="s">
        <v>50</v>
      </c>
      <c r="H19" s="5547"/>
      <c r="I19" s="5546" t="s">
        <v>51</v>
      </c>
      <c r="J19" s="5547"/>
      <c r="K19" s="5546" t="s">
        <v>52</v>
      </c>
      <c r="L19" s="5547"/>
      <c r="M19" s="5546" t="s">
        <v>53</v>
      </c>
      <c r="N19" s="5547"/>
      <c r="O19" s="5546" t="s">
        <v>54</v>
      </c>
      <c r="P19" s="5547"/>
      <c r="Q19" s="5546" t="s">
        <v>55</v>
      </c>
      <c r="R19" s="5547"/>
      <c r="S19" s="5546" t="s">
        <v>56</v>
      </c>
      <c r="T19" s="5547"/>
      <c r="U19" s="5546" t="s">
        <v>57</v>
      </c>
      <c r="V19" s="5547"/>
      <c r="W19" s="5546" t="s">
        <v>58</v>
      </c>
      <c r="X19" s="5547"/>
      <c r="Y19" s="5546" t="s">
        <v>59</v>
      </c>
      <c r="Z19" s="5547"/>
      <c r="AA19" s="5546" t="s">
        <v>60</v>
      </c>
      <c r="AB19" s="5547"/>
      <c r="AC19" s="5546" t="s">
        <v>61</v>
      </c>
      <c r="AD19" s="5547"/>
      <c r="AE19" s="5546" t="s">
        <v>62</v>
      </c>
      <c r="AF19" s="5549"/>
      <c r="AG19" s="5490" t="s">
        <v>41</v>
      </c>
      <c r="AH19" s="5483" t="s">
        <v>42</v>
      </c>
    </row>
    <row r="20" spans="1:86" ht="15" customHeight="1" x14ac:dyDescent="0.25">
      <c r="A20" s="5551"/>
      <c r="B20" s="1932" t="s">
        <v>84</v>
      </c>
      <c r="C20" s="1933" t="s">
        <v>63</v>
      </c>
      <c r="D20" s="1930" t="s">
        <v>64</v>
      </c>
      <c r="E20" s="1932" t="s">
        <v>63</v>
      </c>
      <c r="F20" s="1934" t="s">
        <v>64</v>
      </c>
      <c r="G20" s="1932" t="s">
        <v>63</v>
      </c>
      <c r="H20" s="1934" t="s">
        <v>64</v>
      </c>
      <c r="I20" s="1932" t="s">
        <v>63</v>
      </c>
      <c r="J20" s="1934" t="s">
        <v>64</v>
      </c>
      <c r="K20" s="1932" t="s">
        <v>63</v>
      </c>
      <c r="L20" s="1934" t="s">
        <v>64</v>
      </c>
      <c r="M20" s="1932" t="s">
        <v>63</v>
      </c>
      <c r="N20" s="1934" t="s">
        <v>64</v>
      </c>
      <c r="O20" s="1932" t="s">
        <v>63</v>
      </c>
      <c r="P20" s="1934" t="s">
        <v>64</v>
      </c>
      <c r="Q20" s="1932" t="s">
        <v>63</v>
      </c>
      <c r="R20" s="1934" t="s">
        <v>64</v>
      </c>
      <c r="S20" s="1932" t="s">
        <v>63</v>
      </c>
      <c r="T20" s="1934" t="s">
        <v>64</v>
      </c>
      <c r="U20" s="1932" t="s">
        <v>63</v>
      </c>
      <c r="V20" s="1934" t="s">
        <v>64</v>
      </c>
      <c r="W20" s="1932" t="s">
        <v>63</v>
      </c>
      <c r="X20" s="1934" t="s">
        <v>64</v>
      </c>
      <c r="Y20" s="1932" t="s">
        <v>63</v>
      </c>
      <c r="Z20" s="1934" t="s">
        <v>64</v>
      </c>
      <c r="AA20" s="1932" t="s">
        <v>63</v>
      </c>
      <c r="AB20" s="1934" t="s">
        <v>64</v>
      </c>
      <c r="AC20" s="1932" t="s">
        <v>63</v>
      </c>
      <c r="AD20" s="1934" t="s">
        <v>64</v>
      </c>
      <c r="AE20" s="1932" t="s">
        <v>63</v>
      </c>
      <c r="AF20" s="1935" t="s">
        <v>64</v>
      </c>
      <c r="AG20" s="5492"/>
      <c r="AH20" s="5542"/>
    </row>
    <row r="21" spans="1:86" ht="15" customHeight="1" x14ac:dyDescent="0.25">
      <c r="A21" s="1936" t="s">
        <v>82</v>
      </c>
      <c r="B21" s="1937">
        <f>SUM(B22:B25)</f>
        <v>647</v>
      </c>
      <c r="C21" s="1938">
        <f>SUM(C22:C25)</f>
        <v>284</v>
      </c>
      <c r="D21" s="1931">
        <f>SUM(D22:D25)</f>
        <v>363</v>
      </c>
      <c r="E21" s="1937">
        <f t="shared" ref="E21:AF21" si="7">SUM(E22:E25)</f>
        <v>10</v>
      </c>
      <c r="F21" s="1939">
        <f t="shared" si="7"/>
        <v>3</v>
      </c>
      <c r="G21" s="1937">
        <f t="shared" si="7"/>
        <v>75</v>
      </c>
      <c r="H21" s="1939">
        <f t="shared" si="7"/>
        <v>52</v>
      </c>
      <c r="I21" s="1937">
        <f t="shared" si="7"/>
        <v>33</v>
      </c>
      <c r="J21" s="1939">
        <f t="shared" si="7"/>
        <v>33</v>
      </c>
      <c r="K21" s="1937">
        <f t="shared" si="7"/>
        <v>24</v>
      </c>
      <c r="L21" s="1939">
        <f t="shared" si="7"/>
        <v>34</v>
      </c>
      <c r="M21" s="1937">
        <f t="shared" si="7"/>
        <v>16</v>
      </c>
      <c r="N21" s="1939">
        <f t="shared" si="7"/>
        <v>18</v>
      </c>
      <c r="O21" s="1937">
        <f t="shared" si="7"/>
        <v>10</v>
      </c>
      <c r="P21" s="1939">
        <f t="shared" si="7"/>
        <v>22</v>
      </c>
      <c r="Q21" s="1937">
        <f t="shared" si="7"/>
        <v>8</v>
      </c>
      <c r="R21" s="1939">
        <f t="shared" si="7"/>
        <v>20</v>
      </c>
      <c r="S21" s="1937">
        <f t="shared" si="7"/>
        <v>10</v>
      </c>
      <c r="T21" s="1939">
        <f t="shared" si="7"/>
        <v>22</v>
      </c>
      <c r="U21" s="1937">
        <f t="shared" si="7"/>
        <v>11</v>
      </c>
      <c r="V21" s="1939">
        <f t="shared" si="7"/>
        <v>16</v>
      </c>
      <c r="W21" s="1937">
        <f t="shared" si="7"/>
        <v>6</v>
      </c>
      <c r="X21" s="1939">
        <f t="shared" si="7"/>
        <v>16</v>
      </c>
      <c r="Y21" s="1937">
        <f t="shared" si="7"/>
        <v>18</v>
      </c>
      <c r="Z21" s="1939">
        <f t="shared" si="7"/>
        <v>39</v>
      </c>
      <c r="AA21" s="1937">
        <f t="shared" si="7"/>
        <v>23</v>
      </c>
      <c r="AB21" s="1939">
        <f t="shared" si="7"/>
        <v>22</v>
      </c>
      <c r="AC21" s="1937">
        <f t="shared" si="7"/>
        <v>17</v>
      </c>
      <c r="AD21" s="1939">
        <f t="shared" si="7"/>
        <v>26</v>
      </c>
      <c r="AE21" s="1937">
        <f t="shared" si="7"/>
        <v>23</v>
      </c>
      <c r="AF21" s="1947">
        <f t="shared" si="7"/>
        <v>40</v>
      </c>
      <c r="AG21" s="1940">
        <f>SUM(AG22:AG25)</f>
        <v>0</v>
      </c>
      <c r="AH21" s="1931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093" t="s">
        <v>202</v>
      </c>
      <c r="B22" s="1941">
        <f>SUM(C22:D22)</f>
        <v>170</v>
      </c>
      <c r="C22" s="1719">
        <f>SUM(E22+G22+I22+K22+M22+O22+Q22+S22+U22+W22+Y22+AA22+AC22+AE22)</f>
        <v>87</v>
      </c>
      <c r="D22" s="1677">
        <f>SUM(F22+H22+J22+L22+N22+P22+R22+T22+V22+X22+Z22+AB22+AD22+AF22)</f>
        <v>83</v>
      </c>
      <c r="E22" s="1084">
        <v>6</v>
      </c>
      <c r="F22" s="1944">
        <v>1</v>
      </c>
      <c r="G22" s="1084">
        <v>34</v>
      </c>
      <c r="H22" s="1944">
        <v>16</v>
      </c>
      <c r="I22" s="1084">
        <v>11</v>
      </c>
      <c r="J22" s="1944">
        <v>8</v>
      </c>
      <c r="K22" s="1084">
        <v>2</v>
      </c>
      <c r="L22" s="1944">
        <v>6</v>
      </c>
      <c r="M22" s="1084">
        <v>1</v>
      </c>
      <c r="N22" s="1944">
        <v>2</v>
      </c>
      <c r="O22" s="1084">
        <v>1</v>
      </c>
      <c r="P22" s="1944">
        <v>5</v>
      </c>
      <c r="Q22" s="1084"/>
      <c r="R22" s="1944">
        <v>2</v>
      </c>
      <c r="S22" s="1084">
        <v>1</v>
      </c>
      <c r="T22" s="1944"/>
      <c r="U22" s="1084"/>
      <c r="V22" s="1944">
        <v>2</v>
      </c>
      <c r="W22" s="1084">
        <v>1</v>
      </c>
      <c r="X22" s="1944"/>
      <c r="Y22" s="1084">
        <v>5</v>
      </c>
      <c r="Z22" s="1944">
        <v>9</v>
      </c>
      <c r="AA22" s="1084">
        <v>11</v>
      </c>
      <c r="AB22" s="1944">
        <v>9</v>
      </c>
      <c r="AC22" s="1084">
        <v>4</v>
      </c>
      <c r="AD22" s="1944">
        <v>9</v>
      </c>
      <c r="AE22" s="1084">
        <v>10</v>
      </c>
      <c r="AF22" s="1945">
        <v>14</v>
      </c>
      <c r="AG22" s="1158">
        <v>0</v>
      </c>
      <c r="AH22" s="1497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575" t="s">
        <v>203</v>
      </c>
      <c r="B23" s="1941">
        <f>SUM(C23:D23)</f>
        <v>27</v>
      </c>
      <c r="C23" s="1719">
        <f t="shared" ref="C23:D25" si="9">SUM(E23+G23+I23+K23+M23+O23+Q23+S23+U23+W23+Y23+AA23+AC23+AE23)</f>
        <v>4</v>
      </c>
      <c r="D23" s="1677">
        <f t="shared" si="9"/>
        <v>23</v>
      </c>
      <c r="E23" s="1474"/>
      <c r="F23" s="1476"/>
      <c r="G23" s="1474"/>
      <c r="H23" s="1476">
        <v>1</v>
      </c>
      <c r="I23" s="1474"/>
      <c r="J23" s="1476">
        <v>1</v>
      </c>
      <c r="K23" s="1474"/>
      <c r="L23" s="1476"/>
      <c r="M23" s="1474">
        <v>1</v>
      </c>
      <c r="N23" s="1476"/>
      <c r="O23" s="1474"/>
      <c r="P23" s="1476"/>
      <c r="Q23" s="1474"/>
      <c r="R23" s="1476">
        <v>1</v>
      </c>
      <c r="S23" s="1474"/>
      <c r="T23" s="1476">
        <v>5</v>
      </c>
      <c r="U23" s="1474"/>
      <c r="V23" s="1476">
        <v>1</v>
      </c>
      <c r="W23" s="1474"/>
      <c r="X23" s="1476"/>
      <c r="Y23" s="1474">
        <v>1</v>
      </c>
      <c r="Z23" s="1476">
        <v>3</v>
      </c>
      <c r="AA23" s="1474"/>
      <c r="AB23" s="1476">
        <v>1</v>
      </c>
      <c r="AC23" s="1474">
        <v>1</v>
      </c>
      <c r="AD23" s="1476">
        <v>2</v>
      </c>
      <c r="AE23" s="1474">
        <v>1</v>
      </c>
      <c r="AF23" s="1480">
        <v>8</v>
      </c>
      <c r="AG23" s="1481">
        <v>0</v>
      </c>
      <c r="AH23" s="1475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575" t="s">
        <v>204</v>
      </c>
      <c r="B24" s="1941">
        <f>SUM(C24:D24)</f>
        <v>238</v>
      </c>
      <c r="C24" s="1719">
        <f t="shared" si="9"/>
        <v>119</v>
      </c>
      <c r="D24" s="1677">
        <f t="shared" si="9"/>
        <v>119</v>
      </c>
      <c r="E24" s="1084">
        <v>3</v>
      </c>
      <c r="F24" s="1944">
        <v>2</v>
      </c>
      <c r="G24" s="1084">
        <v>32</v>
      </c>
      <c r="H24" s="1944">
        <v>18</v>
      </c>
      <c r="I24" s="1084">
        <v>16</v>
      </c>
      <c r="J24" s="1944">
        <v>10</v>
      </c>
      <c r="K24" s="1084">
        <v>10</v>
      </c>
      <c r="L24" s="1944">
        <v>13</v>
      </c>
      <c r="M24" s="1084">
        <v>6</v>
      </c>
      <c r="N24" s="1944">
        <v>4</v>
      </c>
      <c r="O24" s="1084">
        <v>5</v>
      </c>
      <c r="P24" s="1944">
        <v>7</v>
      </c>
      <c r="Q24" s="1084">
        <v>4</v>
      </c>
      <c r="R24" s="1944">
        <v>5</v>
      </c>
      <c r="S24" s="1084">
        <v>6</v>
      </c>
      <c r="T24" s="1944">
        <v>8</v>
      </c>
      <c r="U24" s="1084">
        <v>5</v>
      </c>
      <c r="V24" s="1944">
        <v>9</v>
      </c>
      <c r="W24" s="1084">
        <v>2</v>
      </c>
      <c r="X24" s="1944">
        <v>7</v>
      </c>
      <c r="Y24" s="1084">
        <v>5</v>
      </c>
      <c r="Z24" s="1944">
        <v>11</v>
      </c>
      <c r="AA24" s="1084">
        <v>7</v>
      </c>
      <c r="AB24" s="1944">
        <v>5</v>
      </c>
      <c r="AC24" s="1084">
        <v>11</v>
      </c>
      <c r="AD24" s="1944">
        <v>9</v>
      </c>
      <c r="AE24" s="1084">
        <v>7</v>
      </c>
      <c r="AF24" s="1945">
        <v>11</v>
      </c>
      <c r="AG24" s="1158">
        <v>0</v>
      </c>
      <c r="AH24" s="1497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576" t="s">
        <v>205</v>
      </c>
      <c r="B25" s="1694">
        <f>SUM(C25:D25)</f>
        <v>212</v>
      </c>
      <c r="C25" s="1712">
        <f t="shared" si="9"/>
        <v>74</v>
      </c>
      <c r="D25" s="1185">
        <f t="shared" si="9"/>
        <v>138</v>
      </c>
      <c r="E25" s="1492">
        <v>1</v>
      </c>
      <c r="F25" s="1493"/>
      <c r="G25" s="1492">
        <v>9</v>
      </c>
      <c r="H25" s="1493">
        <v>17</v>
      </c>
      <c r="I25" s="1492">
        <v>6</v>
      </c>
      <c r="J25" s="1493">
        <v>14</v>
      </c>
      <c r="K25" s="1492">
        <v>12</v>
      </c>
      <c r="L25" s="1493">
        <v>15</v>
      </c>
      <c r="M25" s="1492">
        <v>8</v>
      </c>
      <c r="N25" s="1493">
        <v>12</v>
      </c>
      <c r="O25" s="1492">
        <v>4</v>
      </c>
      <c r="P25" s="1493">
        <v>10</v>
      </c>
      <c r="Q25" s="1492">
        <v>4</v>
      </c>
      <c r="R25" s="1493">
        <v>12</v>
      </c>
      <c r="S25" s="1492">
        <v>3</v>
      </c>
      <c r="T25" s="1493">
        <v>9</v>
      </c>
      <c r="U25" s="1492">
        <v>6</v>
      </c>
      <c r="V25" s="1493">
        <v>4</v>
      </c>
      <c r="W25" s="1492">
        <v>3</v>
      </c>
      <c r="X25" s="1493">
        <v>9</v>
      </c>
      <c r="Y25" s="1492">
        <v>7</v>
      </c>
      <c r="Z25" s="1493">
        <v>16</v>
      </c>
      <c r="AA25" s="1492">
        <v>5</v>
      </c>
      <c r="AB25" s="1493">
        <v>7</v>
      </c>
      <c r="AC25" s="1492">
        <v>1</v>
      </c>
      <c r="AD25" s="1493">
        <v>6</v>
      </c>
      <c r="AE25" s="1492">
        <v>5</v>
      </c>
      <c r="AF25" s="1496">
        <v>7</v>
      </c>
      <c r="AG25" s="1502">
        <v>0</v>
      </c>
      <c r="AH25" s="1160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470" t="s">
        <v>206</v>
      </c>
      <c r="B26" s="5470"/>
      <c r="C26" s="5470"/>
      <c r="D26" s="5470"/>
      <c r="E26" s="5470"/>
      <c r="F26" s="5470"/>
      <c r="G26" s="5470"/>
      <c r="H26" s="5470"/>
      <c r="I26" s="5470"/>
      <c r="J26" s="5470"/>
      <c r="K26" s="5470"/>
      <c r="L26" s="5470"/>
      <c r="M26" s="5470"/>
      <c r="N26" s="5470"/>
      <c r="O26" s="5470"/>
      <c r="P26" s="5470"/>
      <c r="Q26" s="5470"/>
      <c r="R26" s="5470"/>
      <c r="S26" s="5470"/>
      <c r="T26" s="5470"/>
      <c r="U26" s="5470"/>
      <c r="V26" s="5470"/>
      <c r="W26" s="5470"/>
      <c r="X26" s="5470"/>
      <c r="Y26" s="5470"/>
      <c r="Z26" s="5470"/>
      <c r="AA26" s="5470"/>
      <c r="AB26" s="5470"/>
      <c r="AC26" s="5470"/>
      <c r="AD26" s="5470"/>
      <c r="AE26" s="5470"/>
      <c r="AF26" s="5470"/>
      <c r="AG26" s="4"/>
      <c r="AH26" s="4"/>
      <c r="AI26" s="19"/>
    </row>
    <row r="27" spans="1:86" ht="15" customHeight="1" x14ac:dyDescent="0.25">
      <c r="A27" s="5479" t="s">
        <v>207</v>
      </c>
      <c r="B27" s="5544" t="s">
        <v>82</v>
      </c>
      <c r="C27" s="5486"/>
      <c r="D27" s="5545"/>
      <c r="E27" s="5546" t="s">
        <v>49</v>
      </c>
      <c r="F27" s="5548"/>
      <c r="G27" s="5546" t="s">
        <v>50</v>
      </c>
      <c r="H27" s="5547"/>
      <c r="I27" s="5546" t="s">
        <v>51</v>
      </c>
      <c r="J27" s="5547"/>
      <c r="K27" s="5546" t="s">
        <v>52</v>
      </c>
      <c r="L27" s="5547"/>
      <c r="M27" s="5546" t="s">
        <v>53</v>
      </c>
      <c r="N27" s="5547"/>
      <c r="O27" s="5546" t="s">
        <v>54</v>
      </c>
      <c r="P27" s="5547"/>
      <c r="Q27" s="5546" t="s">
        <v>55</v>
      </c>
      <c r="R27" s="5547"/>
      <c r="S27" s="5546" t="s">
        <v>56</v>
      </c>
      <c r="T27" s="5547"/>
      <c r="U27" s="5546" t="s">
        <v>57</v>
      </c>
      <c r="V27" s="5547"/>
      <c r="W27" s="5546" t="s">
        <v>58</v>
      </c>
      <c r="X27" s="5547"/>
      <c r="Y27" s="5546" t="s">
        <v>59</v>
      </c>
      <c r="Z27" s="5547"/>
      <c r="AA27" s="5546" t="s">
        <v>60</v>
      </c>
      <c r="AB27" s="5547"/>
      <c r="AC27" s="5546" t="s">
        <v>61</v>
      </c>
      <c r="AD27" s="5547"/>
      <c r="AE27" s="5546" t="s">
        <v>62</v>
      </c>
      <c r="AF27" s="5549"/>
      <c r="AG27" s="5490" t="s">
        <v>41</v>
      </c>
      <c r="AH27" s="5483" t="s">
        <v>42</v>
      </c>
    </row>
    <row r="28" spans="1:86" ht="15" customHeight="1" x14ac:dyDescent="0.25">
      <c r="A28" s="5481"/>
      <c r="B28" s="1932" t="s">
        <v>84</v>
      </c>
      <c r="C28" s="1933" t="s">
        <v>63</v>
      </c>
      <c r="D28" s="1930" t="s">
        <v>64</v>
      </c>
      <c r="E28" s="1932" t="s">
        <v>63</v>
      </c>
      <c r="F28" s="1934" t="s">
        <v>64</v>
      </c>
      <c r="G28" s="1932" t="s">
        <v>63</v>
      </c>
      <c r="H28" s="1934" t="s">
        <v>64</v>
      </c>
      <c r="I28" s="1932" t="s">
        <v>63</v>
      </c>
      <c r="J28" s="1934" t="s">
        <v>64</v>
      </c>
      <c r="K28" s="1932" t="s">
        <v>63</v>
      </c>
      <c r="L28" s="1934" t="s">
        <v>64</v>
      </c>
      <c r="M28" s="1932" t="s">
        <v>63</v>
      </c>
      <c r="N28" s="1934" t="s">
        <v>64</v>
      </c>
      <c r="O28" s="1932" t="s">
        <v>63</v>
      </c>
      <c r="P28" s="1934" t="s">
        <v>64</v>
      </c>
      <c r="Q28" s="1932" t="s">
        <v>63</v>
      </c>
      <c r="R28" s="1934" t="s">
        <v>64</v>
      </c>
      <c r="S28" s="1932" t="s">
        <v>63</v>
      </c>
      <c r="T28" s="1934" t="s">
        <v>64</v>
      </c>
      <c r="U28" s="1932" t="s">
        <v>63</v>
      </c>
      <c r="V28" s="1934" t="s">
        <v>64</v>
      </c>
      <c r="W28" s="1932" t="s">
        <v>63</v>
      </c>
      <c r="X28" s="1934" t="s">
        <v>64</v>
      </c>
      <c r="Y28" s="1932" t="s">
        <v>63</v>
      </c>
      <c r="Z28" s="1934" t="s">
        <v>64</v>
      </c>
      <c r="AA28" s="1932" t="s">
        <v>63</v>
      </c>
      <c r="AB28" s="1934" t="s">
        <v>64</v>
      </c>
      <c r="AC28" s="1932" t="s">
        <v>63</v>
      </c>
      <c r="AD28" s="1934" t="s">
        <v>64</v>
      </c>
      <c r="AE28" s="1932" t="s">
        <v>63</v>
      </c>
      <c r="AF28" s="1935" t="s">
        <v>64</v>
      </c>
      <c r="AG28" s="5492"/>
      <c r="AH28" s="5542"/>
    </row>
    <row r="29" spans="1:86" ht="15" customHeight="1" x14ac:dyDescent="0.25">
      <c r="A29" s="1948" t="s">
        <v>208</v>
      </c>
      <c r="B29" s="1949">
        <f>SUM(C29:D29)</f>
        <v>93</v>
      </c>
      <c r="C29" s="1942">
        <f>SUM(E29+G29+I29+K29+M29+O29+Q29+S29+U29+W29+Y29+AA29+AC29+AE29)</f>
        <v>42</v>
      </c>
      <c r="D29" s="1943">
        <f>SUM(F29+H29+J29+L29+N29+P29+R29+T29+V29+X29+Z29+AB29+AD29+AF29)</f>
        <v>51</v>
      </c>
      <c r="E29" s="1950">
        <v>0</v>
      </c>
      <c r="F29" s="1836">
        <v>0</v>
      </c>
      <c r="G29" s="1950">
        <v>18</v>
      </c>
      <c r="H29" s="1836">
        <v>13</v>
      </c>
      <c r="I29" s="1950">
        <v>6</v>
      </c>
      <c r="J29" s="1836">
        <v>5</v>
      </c>
      <c r="K29" s="1950">
        <v>1</v>
      </c>
      <c r="L29" s="1836">
        <v>8</v>
      </c>
      <c r="M29" s="1950">
        <v>5</v>
      </c>
      <c r="N29" s="1836">
        <v>5</v>
      </c>
      <c r="O29" s="1950">
        <v>0</v>
      </c>
      <c r="P29" s="1836">
        <v>5</v>
      </c>
      <c r="Q29" s="1950">
        <v>3</v>
      </c>
      <c r="R29" s="1836">
        <v>6</v>
      </c>
      <c r="S29" s="1950">
        <v>5</v>
      </c>
      <c r="T29" s="1836">
        <v>0</v>
      </c>
      <c r="U29" s="1950">
        <v>0</v>
      </c>
      <c r="V29" s="1836">
        <v>2</v>
      </c>
      <c r="W29" s="1950">
        <v>0</v>
      </c>
      <c r="X29" s="1836">
        <v>1</v>
      </c>
      <c r="Y29" s="1950">
        <v>0</v>
      </c>
      <c r="Z29" s="1836">
        <v>3</v>
      </c>
      <c r="AA29" s="1950">
        <v>1</v>
      </c>
      <c r="AB29" s="1836">
        <v>1</v>
      </c>
      <c r="AC29" s="1950">
        <v>1</v>
      </c>
      <c r="AD29" s="1836">
        <v>1</v>
      </c>
      <c r="AE29" s="1950">
        <v>2</v>
      </c>
      <c r="AF29" s="1130">
        <v>1</v>
      </c>
      <c r="AG29" s="1837">
        <v>7</v>
      </c>
      <c r="AH29" s="1951">
        <v>1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562" t="s">
        <v>209</v>
      </c>
      <c r="B30" s="1694">
        <f>SUM(C30:D30)</f>
        <v>53</v>
      </c>
      <c r="C30" s="1712">
        <f>SUM(E30+G30+I30+K30+M30+O30+Q30+S30+U30+W30+Y30+AA30+AC30+AE30)</f>
        <v>29</v>
      </c>
      <c r="D30" s="1185">
        <f>SUM(F30+H30+J30+L30+N30+P30+R30+T30+V30+X30+Z30+AB30+AD30+AF30)</f>
        <v>24</v>
      </c>
      <c r="E30" s="1338">
        <v>0</v>
      </c>
      <c r="F30" s="206">
        <v>0</v>
      </c>
      <c r="G30" s="1338">
        <v>0</v>
      </c>
      <c r="H30" s="206">
        <v>0</v>
      </c>
      <c r="I30" s="1338">
        <v>2</v>
      </c>
      <c r="J30" s="206">
        <v>0</v>
      </c>
      <c r="K30" s="1338">
        <v>3</v>
      </c>
      <c r="L30" s="206">
        <v>0</v>
      </c>
      <c r="M30" s="1338">
        <v>3</v>
      </c>
      <c r="N30" s="206">
        <v>1</v>
      </c>
      <c r="O30" s="1338">
        <v>3</v>
      </c>
      <c r="P30" s="206">
        <v>0</v>
      </c>
      <c r="Q30" s="1338">
        <v>2</v>
      </c>
      <c r="R30" s="206">
        <v>2</v>
      </c>
      <c r="S30" s="1338">
        <v>0</v>
      </c>
      <c r="T30" s="206">
        <v>2</v>
      </c>
      <c r="U30" s="1338">
        <v>4</v>
      </c>
      <c r="V30" s="206">
        <v>0</v>
      </c>
      <c r="W30" s="1338">
        <v>1</v>
      </c>
      <c r="X30" s="206">
        <v>0</v>
      </c>
      <c r="Y30" s="1338">
        <v>7</v>
      </c>
      <c r="Z30" s="206">
        <v>12</v>
      </c>
      <c r="AA30" s="1338">
        <v>3</v>
      </c>
      <c r="AB30" s="206">
        <v>2</v>
      </c>
      <c r="AC30" s="1338">
        <v>0</v>
      </c>
      <c r="AD30" s="206">
        <v>1</v>
      </c>
      <c r="AE30" s="1338">
        <v>1</v>
      </c>
      <c r="AF30" s="207">
        <v>4</v>
      </c>
      <c r="AG30" s="267">
        <v>2</v>
      </c>
      <c r="AH30" s="1160">
        <v>1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470" t="s">
        <v>210</v>
      </c>
      <c r="B31" s="5470"/>
      <c r="C31" s="5470"/>
      <c r="D31" s="5470"/>
      <c r="E31" s="5470"/>
      <c r="F31" s="5470"/>
      <c r="G31" s="5470"/>
      <c r="H31" s="5470"/>
      <c r="I31" s="5470"/>
      <c r="J31" s="5470"/>
      <c r="K31" s="5470"/>
      <c r="L31" s="5470"/>
      <c r="M31" s="5470"/>
      <c r="N31" s="5470"/>
      <c r="O31" s="5470"/>
      <c r="P31" s="5470"/>
      <c r="Q31" s="5470"/>
      <c r="R31" s="5470"/>
      <c r="S31" s="5470"/>
      <c r="T31" s="5470"/>
      <c r="U31" s="5470"/>
      <c r="V31" s="5470"/>
      <c r="W31" s="5470"/>
      <c r="X31" s="5470"/>
      <c r="Y31" s="5470"/>
      <c r="Z31" s="5470"/>
      <c r="AA31" s="5470"/>
      <c r="AB31" s="5470"/>
      <c r="AC31" s="5470"/>
      <c r="AD31" s="5470"/>
      <c r="AE31" s="5470"/>
      <c r="AF31" s="5470"/>
      <c r="AG31" s="275"/>
      <c r="AH31" s="235"/>
    </row>
    <row r="32" spans="1:86" ht="15" customHeight="1" x14ac:dyDescent="0.25">
      <c r="A32" s="5479" t="s">
        <v>207</v>
      </c>
      <c r="B32" s="5544" t="s">
        <v>82</v>
      </c>
      <c r="C32" s="5486"/>
      <c r="D32" s="5545"/>
      <c r="E32" s="5546" t="s">
        <v>49</v>
      </c>
      <c r="F32" s="5548"/>
      <c r="G32" s="5546" t="s">
        <v>50</v>
      </c>
      <c r="H32" s="5547"/>
      <c r="I32" s="5546" t="s">
        <v>51</v>
      </c>
      <c r="J32" s="5547"/>
      <c r="K32" s="5546" t="s">
        <v>52</v>
      </c>
      <c r="L32" s="5547"/>
      <c r="M32" s="5546" t="s">
        <v>53</v>
      </c>
      <c r="N32" s="5547"/>
      <c r="O32" s="5546" t="s">
        <v>54</v>
      </c>
      <c r="P32" s="5547"/>
      <c r="Q32" s="5546" t="s">
        <v>55</v>
      </c>
      <c r="R32" s="5547"/>
      <c r="S32" s="5546" t="s">
        <v>56</v>
      </c>
      <c r="T32" s="5547"/>
      <c r="U32" s="5546" t="s">
        <v>57</v>
      </c>
      <c r="V32" s="5547"/>
      <c r="W32" s="5546" t="s">
        <v>58</v>
      </c>
      <c r="X32" s="5547"/>
      <c r="Y32" s="5546" t="s">
        <v>59</v>
      </c>
      <c r="Z32" s="5547"/>
      <c r="AA32" s="5546" t="s">
        <v>60</v>
      </c>
      <c r="AB32" s="5547"/>
      <c r="AC32" s="5546" t="s">
        <v>61</v>
      </c>
      <c r="AD32" s="5547"/>
      <c r="AE32" s="5546" t="s">
        <v>62</v>
      </c>
      <c r="AF32" s="5549"/>
      <c r="AG32" s="5490" t="s">
        <v>41</v>
      </c>
      <c r="AH32" s="5483" t="s">
        <v>42</v>
      </c>
    </row>
    <row r="33" spans="1:85" ht="15" customHeight="1" x14ac:dyDescent="0.25">
      <c r="A33" s="5481"/>
      <c r="B33" s="1932" t="s">
        <v>84</v>
      </c>
      <c r="C33" s="1933" t="s">
        <v>63</v>
      </c>
      <c r="D33" s="1930" t="s">
        <v>64</v>
      </c>
      <c r="E33" s="1932" t="s">
        <v>63</v>
      </c>
      <c r="F33" s="1934" t="s">
        <v>64</v>
      </c>
      <c r="G33" s="1932" t="s">
        <v>63</v>
      </c>
      <c r="H33" s="1934" t="s">
        <v>64</v>
      </c>
      <c r="I33" s="1932" t="s">
        <v>63</v>
      </c>
      <c r="J33" s="1934" t="s">
        <v>64</v>
      </c>
      <c r="K33" s="1932" t="s">
        <v>63</v>
      </c>
      <c r="L33" s="1934" t="s">
        <v>64</v>
      </c>
      <c r="M33" s="1932" t="s">
        <v>63</v>
      </c>
      <c r="N33" s="1934" t="s">
        <v>64</v>
      </c>
      <c r="O33" s="1932" t="s">
        <v>63</v>
      </c>
      <c r="P33" s="1934" t="s">
        <v>64</v>
      </c>
      <c r="Q33" s="1932" t="s">
        <v>63</v>
      </c>
      <c r="R33" s="1934" t="s">
        <v>64</v>
      </c>
      <c r="S33" s="1932" t="s">
        <v>63</v>
      </c>
      <c r="T33" s="1934" t="s">
        <v>64</v>
      </c>
      <c r="U33" s="1932" t="s">
        <v>63</v>
      </c>
      <c r="V33" s="1934" t="s">
        <v>64</v>
      </c>
      <c r="W33" s="1932" t="s">
        <v>63</v>
      </c>
      <c r="X33" s="1934" t="s">
        <v>64</v>
      </c>
      <c r="Y33" s="1932" t="s">
        <v>63</v>
      </c>
      <c r="Z33" s="1934" t="s">
        <v>64</v>
      </c>
      <c r="AA33" s="1932" t="s">
        <v>63</v>
      </c>
      <c r="AB33" s="1934" t="s">
        <v>64</v>
      </c>
      <c r="AC33" s="1932" t="s">
        <v>63</v>
      </c>
      <c r="AD33" s="1934" t="s">
        <v>64</v>
      </c>
      <c r="AE33" s="1932" t="s">
        <v>63</v>
      </c>
      <c r="AF33" s="1935" t="s">
        <v>64</v>
      </c>
      <c r="AG33" s="5492"/>
      <c r="AH33" s="5542"/>
    </row>
    <row r="34" spans="1:85" ht="15" customHeight="1" x14ac:dyDescent="0.25">
      <c r="A34" s="1864" t="s">
        <v>211</v>
      </c>
      <c r="B34" s="1941">
        <f>SUM(C34:D34)</f>
        <v>193</v>
      </c>
      <c r="C34" s="1719">
        <f>SUM(E34+G34+I34+K34+M34+O34+Q34+S34+U34+W34+Y34+AA34+AC34+AE34)</f>
        <v>93</v>
      </c>
      <c r="D34" s="1677">
        <f>SUM(F34+H34+J34+L34+N34+P34+R34+T34+V34+X34+Z34+AB34+AD34+AF34)</f>
        <v>100</v>
      </c>
      <c r="E34" s="1084">
        <v>6</v>
      </c>
      <c r="F34" s="1944">
        <v>1</v>
      </c>
      <c r="G34" s="1084">
        <v>33</v>
      </c>
      <c r="H34" s="1944">
        <v>17</v>
      </c>
      <c r="I34" s="1084">
        <v>12</v>
      </c>
      <c r="J34" s="1944">
        <v>13</v>
      </c>
      <c r="K34" s="1084">
        <v>6</v>
      </c>
      <c r="L34" s="1944">
        <v>9</v>
      </c>
      <c r="M34" s="1084">
        <v>6</v>
      </c>
      <c r="N34" s="1944">
        <v>3</v>
      </c>
      <c r="O34" s="1084">
        <v>3</v>
      </c>
      <c r="P34" s="1944">
        <v>9</v>
      </c>
      <c r="Q34" s="1084">
        <v>1</v>
      </c>
      <c r="R34" s="1944">
        <v>5</v>
      </c>
      <c r="S34" s="1084">
        <v>3</v>
      </c>
      <c r="T34" s="1944">
        <v>5</v>
      </c>
      <c r="U34" s="1084">
        <v>2</v>
      </c>
      <c r="V34" s="1944">
        <v>5</v>
      </c>
      <c r="W34" s="1084">
        <v>2</v>
      </c>
      <c r="X34" s="1944">
        <v>5</v>
      </c>
      <c r="Y34" s="1084">
        <v>1</v>
      </c>
      <c r="Z34" s="1944">
        <v>11</v>
      </c>
      <c r="AA34" s="1084">
        <v>4</v>
      </c>
      <c r="AB34" s="1944">
        <v>5</v>
      </c>
      <c r="AC34" s="1084">
        <v>5</v>
      </c>
      <c r="AD34" s="1944">
        <v>5</v>
      </c>
      <c r="AE34" s="1084">
        <v>9</v>
      </c>
      <c r="AF34" s="1945">
        <v>7</v>
      </c>
      <c r="AG34" s="1837">
        <v>17</v>
      </c>
      <c r="AH34" s="1951">
        <v>3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798" t="s">
        <v>212</v>
      </c>
      <c r="B35" s="1694">
        <f>SUM(C35:D35)</f>
        <v>85</v>
      </c>
      <c r="C35" s="1712">
        <f>SUM(E35+G35+I35+K35+M35+O35+Q35+S35+U35+W35+Y35+AA35+AC35+AE35)</f>
        <v>28</v>
      </c>
      <c r="D35" s="1185">
        <f>SUM(F35+H35+J35+L35+N35+P35+R35+T35+V35+X35+Z35+AB35+AD35+AF35)</f>
        <v>57</v>
      </c>
      <c r="E35" s="1492">
        <v>0</v>
      </c>
      <c r="F35" s="1493">
        <v>0</v>
      </c>
      <c r="G35" s="1492">
        <v>2</v>
      </c>
      <c r="H35" s="1493">
        <v>0</v>
      </c>
      <c r="I35" s="1492">
        <v>4</v>
      </c>
      <c r="J35" s="1493">
        <v>2</v>
      </c>
      <c r="K35" s="1492">
        <v>0</v>
      </c>
      <c r="L35" s="1493">
        <v>0</v>
      </c>
      <c r="M35" s="1492">
        <v>0</v>
      </c>
      <c r="N35" s="1493">
        <v>1</v>
      </c>
      <c r="O35" s="1492">
        <v>3</v>
      </c>
      <c r="P35" s="1493">
        <v>3</v>
      </c>
      <c r="Q35" s="1492">
        <v>3</v>
      </c>
      <c r="R35" s="1493">
        <v>6</v>
      </c>
      <c r="S35" s="1492">
        <v>2</v>
      </c>
      <c r="T35" s="1493">
        <v>2</v>
      </c>
      <c r="U35" s="1492">
        <v>0</v>
      </c>
      <c r="V35" s="1493">
        <v>5</v>
      </c>
      <c r="W35" s="1492">
        <v>1</v>
      </c>
      <c r="X35" s="1493">
        <v>4</v>
      </c>
      <c r="Y35" s="1492">
        <v>4</v>
      </c>
      <c r="Z35" s="1493">
        <v>12</v>
      </c>
      <c r="AA35" s="1492">
        <v>3</v>
      </c>
      <c r="AB35" s="1493">
        <v>3</v>
      </c>
      <c r="AC35" s="1492">
        <v>3</v>
      </c>
      <c r="AD35" s="1493">
        <v>8</v>
      </c>
      <c r="AE35" s="1492">
        <v>3</v>
      </c>
      <c r="AF35" s="1496">
        <v>11</v>
      </c>
      <c r="AG35" s="267">
        <v>5</v>
      </c>
      <c r="AH35" s="1952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1718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D89" zoomScaleNormal="100" workbookViewId="0">
      <selection activeCell="J117" sqref="J11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8" t="str">
        <f>CONCATENATE("MES: ",NOMBRE!B6, " (",NOMBRE!C6,NOMBRE!D6,")")</f>
        <v>MES: MAYO (05)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540" t="s">
        <v>213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U6" s="5540"/>
      <c r="V6" s="5540"/>
      <c r="W6" s="5540"/>
      <c r="X6" s="5540"/>
      <c r="Y6" s="5791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982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197" t="s">
        <v>215</v>
      </c>
      <c r="B9" s="1198"/>
      <c r="C9" s="1198"/>
      <c r="D9" s="1198"/>
      <c r="E9" s="1198"/>
      <c r="F9" s="282"/>
      <c r="G9" s="252"/>
      <c r="H9" s="900"/>
      <c r="I9" s="901"/>
      <c r="J9" s="252"/>
      <c r="K9" s="1953"/>
      <c r="L9" s="252"/>
      <c r="M9" s="900"/>
      <c r="N9" s="901"/>
      <c r="O9" s="901"/>
      <c r="P9" s="983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571" t="s">
        <v>216</v>
      </c>
      <c r="B10" s="5571"/>
      <c r="C10" s="5598" t="s">
        <v>217</v>
      </c>
      <c r="D10" s="5599"/>
      <c r="E10" s="5554"/>
      <c r="F10" s="5566" t="s">
        <v>106</v>
      </c>
      <c r="G10" s="5567"/>
      <c r="H10" s="5567"/>
      <c r="I10" s="5567"/>
      <c r="J10" s="5567"/>
      <c r="K10" s="5567"/>
      <c r="L10" s="5567"/>
      <c r="M10" s="5567"/>
      <c r="N10" s="5567"/>
      <c r="O10" s="5567"/>
      <c r="P10" s="5567"/>
      <c r="Q10" s="5567"/>
      <c r="R10" s="5567"/>
      <c r="S10" s="5567"/>
      <c r="T10" s="5567"/>
      <c r="U10" s="5567"/>
      <c r="V10" s="5567"/>
      <c r="W10" s="5567"/>
      <c r="X10" s="5567"/>
      <c r="Y10" s="5572"/>
    </row>
    <row r="11" spans="1:94" ht="15" customHeight="1" x14ac:dyDescent="0.25">
      <c r="A11" s="5571"/>
      <c r="B11" s="5571"/>
      <c r="C11" s="5518"/>
      <c r="D11" s="5600"/>
      <c r="E11" s="5542"/>
      <c r="F11" s="5566" t="s">
        <v>85</v>
      </c>
      <c r="G11" s="5572"/>
      <c r="H11" s="5566" t="s">
        <v>86</v>
      </c>
      <c r="I11" s="5572"/>
      <c r="J11" s="5566" t="s">
        <v>87</v>
      </c>
      <c r="K11" s="5572"/>
      <c r="L11" s="5566" t="s">
        <v>88</v>
      </c>
      <c r="M11" s="5572"/>
      <c r="N11" s="5566" t="s">
        <v>89</v>
      </c>
      <c r="O11" s="5572"/>
      <c r="P11" s="5566" t="s">
        <v>90</v>
      </c>
      <c r="Q11" s="5572"/>
      <c r="R11" s="5566" t="s">
        <v>91</v>
      </c>
      <c r="S11" s="5572"/>
      <c r="T11" s="5566" t="s">
        <v>218</v>
      </c>
      <c r="U11" s="5572"/>
      <c r="V11" s="5566" t="s">
        <v>93</v>
      </c>
      <c r="W11" s="5572"/>
      <c r="X11" s="5566" t="s">
        <v>219</v>
      </c>
      <c r="Y11" s="5572"/>
    </row>
    <row r="12" spans="1:94" ht="15" customHeight="1" x14ac:dyDescent="0.25">
      <c r="A12" s="5571"/>
      <c r="B12" s="5571"/>
      <c r="C12" s="1958" t="s">
        <v>84</v>
      </c>
      <c r="D12" s="1959" t="s">
        <v>63</v>
      </c>
      <c r="E12" s="1957" t="s">
        <v>64</v>
      </c>
      <c r="F12" s="1960" t="s">
        <v>63</v>
      </c>
      <c r="G12" s="1957" t="s">
        <v>64</v>
      </c>
      <c r="H12" s="1960" t="s">
        <v>63</v>
      </c>
      <c r="I12" s="1957" t="s">
        <v>64</v>
      </c>
      <c r="J12" s="1960" t="s">
        <v>63</v>
      </c>
      <c r="K12" s="1957" t="s">
        <v>64</v>
      </c>
      <c r="L12" s="1960" t="s">
        <v>63</v>
      </c>
      <c r="M12" s="1957" t="s">
        <v>64</v>
      </c>
      <c r="N12" s="1960" t="s">
        <v>63</v>
      </c>
      <c r="O12" s="1957" t="s">
        <v>64</v>
      </c>
      <c r="P12" s="1960" t="s">
        <v>63</v>
      </c>
      <c r="Q12" s="1957" t="s">
        <v>64</v>
      </c>
      <c r="R12" s="1960" t="s">
        <v>63</v>
      </c>
      <c r="S12" s="1957" t="s">
        <v>64</v>
      </c>
      <c r="T12" s="1960" t="s">
        <v>63</v>
      </c>
      <c r="U12" s="1957" t="s">
        <v>64</v>
      </c>
      <c r="V12" s="1960" t="s">
        <v>63</v>
      </c>
      <c r="W12" s="1957" t="s">
        <v>64</v>
      </c>
      <c r="X12" s="1960" t="s">
        <v>63</v>
      </c>
      <c r="Y12" s="1957" t="s">
        <v>64</v>
      </c>
    </row>
    <row r="13" spans="1:94" ht="15" customHeight="1" x14ac:dyDescent="0.25">
      <c r="A13" s="5790" t="s">
        <v>220</v>
      </c>
      <c r="B13" s="5790"/>
      <c r="C13" s="1961">
        <f>SUM(D13+E13)</f>
        <v>52</v>
      </c>
      <c r="D13" s="1962">
        <f t="shared" ref="D13:E15" si="0">SUM(F13+H13+J13+L13+N13+P13+R13+T13+V13+X13)</f>
        <v>29</v>
      </c>
      <c r="E13" s="1963">
        <f t="shared" si="0"/>
        <v>23</v>
      </c>
      <c r="F13" s="1964">
        <v>0</v>
      </c>
      <c r="G13" s="1965">
        <v>0</v>
      </c>
      <c r="H13" s="1964">
        <v>0</v>
      </c>
      <c r="I13" s="1965">
        <v>0</v>
      </c>
      <c r="J13" s="1964">
        <v>0</v>
      </c>
      <c r="K13" s="1965">
        <v>0</v>
      </c>
      <c r="L13" s="1964">
        <v>0</v>
      </c>
      <c r="M13" s="1965">
        <v>0</v>
      </c>
      <c r="N13" s="1964">
        <v>12</v>
      </c>
      <c r="O13" s="1965">
        <v>6</v>
      </c>
      <c r="P13" s="1964">
        <v>0</v>
      </c>
      <c r="Q13" s="1965">
        <v>0</v>
      </c>
      <c r="R13" s="1964">
        <v>0</v>
      </c>
      <c r="S13" s="1965">
        <v>0</v>
      </c>
      <c r="T13" s="1964">
        <v>0</v>
      </c>
      <c r="U13" s="1965">
        <v>0</v>
      </c>
      <c r="V13" s="1964">
        <v>4</v>
      </c>
      <c r="W13" s="1965">
        <v>6</v>
      </c>
      <c r="X13" s="1964">
        <v>13</v>
      </c>
      <c r="Y13" s="1965">
        <v>11</v>
      </c>
    </row>
    <row r="14" spans="1:94" ht="15" customHeight="1" x14ac:dyDescent="0.25">
      <c r="A14" s="5788" t="s">
        <v>221</v>
      </c>
      <c r="B14" s="1966" t="s">
        <v>202</v>
      </c>
      <c r="C14" s="1967">
        <f>SUM(D14+E14)</f>
        <v>50</v>
      </c>
      <c r="D14" s="1048">
        <f t="shared" si="0"/>
        <v>27</v>
      </c>
      <c r="E14" s="1968">
        <f t="shared" si="0"/>
        <v>23</v>
      </c>
      <c r="F14" s="1969">
        <v>0</v>
      </c>
      <c r="G14" s="1970">
        <v>0</v>
      </c>
      <c r="H14" s="1969">
        <v>0</v>
      </c>
      <c r="I14" s="1970">
        <v>0</v>
      </c>
      <c r="J14" s="1969">
        <v>0</v>
      </c>
      <c r="K14" s="1970">
        <v>0</v>
      </c>
      <c r="L14" s="1969">
        <v>0</v>
      </c>
      <c r="M14" s="1970">
        <v>0</v>
      </c>
      <c r="N14" s="1969">
        <v>12</v>
      </c>
      <c r="O14" s="1970">
        <v>6</v>
      </c>
      <c r="P14" s="1969">
        <v>0</v>
      </c>
      <c r="Q14" s="1970">
        <v>0</v>
      </c>
      <c r="R14" s="1969">
        <v>0</v>
      </c>
      <c r="S14" s="1970">
        <v>0</v>
      </c>
      <c r="T14" s="1969">
        <v>0</v>
      </c>
      <c r="U14" s="1970">
        <v>0</v>
      </c>
      <c r="V14" s="1969">
        <v>4</v>
      </c>
      <c r="W14" s="1970">
        <v>6</v>
      </c>
      <c r="X14" s="1969">
        <v>11</v>
      </c>
      <c r="Y14" s="1970">
        <v>11</v>
      </c>
    </row>
    <row r="15" spans="1:94" ht="15" customHeight="1" x14ac:dyDescent="0.25">
      <c r="A15" s="5789"/>
      <c r="B15" s="1562" t="s">
        <v>222</v>
      </c>
      <c r="C15" s="1588">
        <f>SUM(D15+E15)</f>
        <v>2</v>
      </c>
      <c r="D15" s="1971">
        <f t="shared" si="0"/>
        <v>2</v>
      </c>
      <c r="E15" s="1201">
        <f t="shared" si="0"/>
        <v>0</v>
      </c>
      <c r="F15" s="1972">
        <v>0</v>
      </c>
      <c r="G15" s="1973">
        <v>0</v>
      </c>
      <c r="H15" s="1492">
        <v>0</v>
      </c>
      <c r="I15" s="1160">
        <v>0</v>
      </c>
      <c r="J15" s="1492">
        <v>0</v>
      </c>
      <c r="K15" s="1160">
        <v>0</v>
      </c>
      <c r="L15" s="1972">
        <v>0</v>
      </c>
      <c r="M15" s="1973">
        <v>0</v>
      </c>
      <c r="N15" s="1972">
        <v>0</v>
      </c>
      <c r="O15" s="1973">
        <v>0</v>
      </c>
      <c r="P15" s="1972">
        <v>0</v>
      </c>
      <c r="Q15" s="1973">
        <v>0</v>
      </c>
      <c r="R15" s="1972">
        <v>0</v>
      </c>
      <c r="S15" s="1973">
        <v>0</v>
      </c>
      <c r="T15" s="1972">
        <v>0</v>
      </c>
      <c r="U15" s="1974">
        <v>0</v>
      </c>
      <c r="V15" s="1972">
        <v>0</v>
      </c>
      <c r="W15" s="1974">
        <v>0</v>
      </c>
      <c r="X15" s="1972">
        <v>2</v>
      </c>
      <c r="Y15" s="1973">
        <v>0</v>
      </c>
    </row>
    <row r="16" spans="1:94" ht="18" customHeight="1" x14ac:dyDescent="0.25">
      <c r="A16" s="1197" t="s">
        <v>223</v>
      </c>
      <c r="B16" s="1198"/>
      <c r="C16" s="1198"/>
      <c r="D16" s="1198"/>
      <c r="E16" s="1198"/>
      <c r="F16" s="1198"/>
      <c r="G16" s="1198"/>
      <c r="H16" s="1198"/>
      <c r="I16" s="1198"/>
      <c r="J16" s="1198"/>
      <c r="K16" s="1198"/>
      <c r="L16" s="1198"/>
      <c r="M16" s="1198"/>
      <c r="N16" s="1198"/>
      <c r="O16" s="1198"/>
      <c r="P16" s="282"/>
      <c r="Q16" s="283"/>
      <c r="R16" s="284"/>
      <c r="S16" s="284"/>
    </row>
    <row r="17" spans="1:90" ht="15" customHeight="1" x14ac:dyDescent="0.25">
      <c r="A17" s="5570" t="s">
        <v>224</v>
      </c>
      <c r="B17" s="5570" t="s">
        <v>225</v>
      </c>
      <c r="C17" s="5598" t="s">
        <v>226</v>
      </c>
      <c r="D17" s="5599"/>
      <c r="E17" s="5554"/>
      <c r="F17" s="5724" t="s">
        <v>106</v>
      </c>
      <c r="G17" s="5743"/>
      <c r="H17" s="5743"/>
      <c r="I17" s="5743"/>
      <c r="J17" s="5743"/>
      <c r="K17" s="5743"/>
      <c r="L17" s="5743"/>
      <c r="M17" s="5743"/>
      <c r="N17" s="5743"/>
      <c r="O17" s="5743"/>
      <c r="P17" s="5743"/>
      <c r="Q17" s="5743"/>
      <c r="R17" s="5553" t="s">
        <v>41</v>
      </c>
      <c r="S17" s="5554" t="s">
        <v>42</v>
      </c>
    </row>
    <row r="18" spans="1:90" ht="15" customHeight="1" x14ac:dyDescent="0.25">
      <c r="A18" s="5480"/>
      <c r="B18" s="5480"/>
      <c r="C18" s="5518"/>
      <c r="D18" s="5600"/>
      <c r="E18" s="5542"/>
      <c r="F18" s="5566" t="s">
        <v>227</v>
      </c>
      <c r="G18" s="5572"/>
      <c r="H18" s="5566" t="s">
        <v>228</v>
      </c>
      <c r="I18" s="5572"/>
      <c r="J18" s="5566" t="s">
        <v>93</v>
      </c>
      <c r="K18" s="5572"/>
      <c r="L18" s="5566" t="s">
        <v>229</v>
      </c>
      <c r="M18" s="5572"/>
      <c r="N18" s="5566" t="s">
        <v>230</v>
      </c>
      <c r="O18" s="5572"/>
      <c r="P18" s="5566" t="s">
        <v>231</v>
      </c>
      <c r="Q18" s="5567"/>
      <c r="R18" s="5491"/>
      <c r="S18" s="5484"/>
    </row>
    <row r="19" spans="1:90" ht="15" customHeight="1" x14ac:dyDescent="0.25">
      <c r="A19" s="5481"/>
      <c r="B19" s="5481"/>
      <c r="C19" s="1975" t="s">
        <v>84</v>
      </c>
      <c r="D19" s="1976" t="s">
        <v>63</v>
      </c>
      <c r="E19" s="1957" t="s">
        <v>64</v>
      </c>
      <c r="F19" s="1958" t="s">
        <v>63</v>
      </c>
      <c r="G19" s="1957" t="s">
        <v>64</v>
      </c>
      <c r="H19" s="1958" t="s">
        <v>63</v>
      </c>
      <c r="I19" s="1957" t="s">
        <v>64</v>
      </c>
      <c r="J19" s="1958" t="s">
        <v>63</v>
      </c>
      <c r="K19" s="1957" t="s">
        <v>64</v>
      </c>
      <c r="L19" s="1958" t="s">
        <v>63</v>
      </c>
      <c r="M19" s="1957" t="s">
        <v>64</v>
      </c>
      <c r="N19" s="1958" t="s">
        <v>63</v>
      </c>
      <c r="O19" s="1957" t="s">
        <v>64</v>
      </c>
      <c r="P19" s="1958" t="s">
        <v>63</v>
      </c>
      <c r="Q19" s="1977" t="s">
        <v>64</v>
      </c>
      <c r="R19" s="5492"/>
      <c r="S19" s="5542"/>
    </row>
    <row r="20" spans="1:90" ht="15" customHeight="1" x14ac:dyDescent="0.25">
      <c r="A20" s="5799" t="s">
        <v>232</v>
      </c>
      <c r="B20" s="5800"/>
      <c r="C20" s="1978">
        <f t="shared" ref="C20:C29" si="1">SUM(D20+E20)</f>
        <v>62</v>
      </c>
      <c r="D20" s="1979">
        <f t="shared" ref="D20:E41" si="2">SUM(F20+H20+J20+L20+N20+P20)</f>
        <v>33</v>
      </c>
      <c r="E20" s="1980">
        <f t="shared" si="2"/>
        <v>29</v>
      </c>
      <c r="F20" s="1964">
        <v>0</v>
      </c>
      <c r="G20" s="1981">
        <v>0</v>
      </c>
      <c r="H20" s="1964">
        <v>13</v>
      </c>
      <c r="I20" s="1981">
        <v>7</v>
      </c>
      <c r="J20" s="1964">
        <v>0</v>
      </c>
      <c r="K20" s="1981">
        <v>1</v>
      </c>
      <c r="L20" s="1964">
        <v>12</v>
      </c>
      <c r="M20" s="1981">
        <v>9</v>
      </c>
      <c r="N20" s="1964">
        <v>8</v>
      </c>
      <c r="O20" s="1981">
        <v>12</v>
      </c>
      <c r="P20" s="1964">
        <v>0</v>
      </c>
      <c r="Q20" s="1982">
        <v>0</v>
      </c>
      <c r="R20" s="1983">
        <v>0</v>
      </c>
      <c r="S20" s="1965">
        <v>6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65" t="s">
        <v>233</v>
      </c>
      <c r="B21" s="1985" t="s">
        <v>202</v>
      </c>
      <c r="C21" s="1967">
        <f t="shared" si="1"/>
        <v>56</v>
      </c>
      <c r="D21" s="1044">
        <f t="shared" si="2"/>
        <v>29</v>
      </c>
      <c r="E21" s="1968">
        <f t="shared" si="2"/>
        <v>27</v>
      </c>
      <c r="F21" s="1084">
        <v>0</v>
      </c>
      <c r="G21" s="1944">
        <v>0</v>
      </c>
      <c r="H21" s="1084">
        <v>12</v>
      </c>
      <c r="I21" s="1944">
        <v>7</v>
      </c>
      <c r="J21" s="1084">
        <v>0</v>
      </c>
      <c r="K21" s="1944">
        <v>1</v>
      </c>
      <c r="L21" s="1084">
        <v>10</v>
      </c>
      <c r="M21" s="1944">
        <v>8</v>
      </c>
      <c r="N21" s="1094">
        <v>7</v>
      </c>
      <c r="O21" s="1944">
        <v>11</v>
      </c>
      <c r="P21" s="1094">
        <v>0</v>
      </c>
      <c r="Q21" s="1203">
        <v>0</v>
      </c>
      <c r="R21" s="1158">
        <v>0</v>
      </c>
      <c r="S21" s="1497">
        <v>6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15"/>
      <c r="B22" s="1560" t="s">
        <v>234</v>
      </c>
      <c r="C22" s="1095">
        <f t="shared" si="1"/>
        <v>2</v>
      </c>
      <c r="D22" s="1986">
        <f t="shared" si="2"/>
        <v>1</v>
      </c>
      <c r="E22" s="1515">
        <f t="shared" si="2"/>
        <v>1</v>
      </c>
      <c r="F22" s="1474">
        <v>0</v>
      </c>
      <c r="G22" s="1476">
        <v>0</v>
      </c>
      <c r="H22" s="1084">
        <v>0</v>
      </c>
      <c r="I22" s="1944">
        <v>0</v>
      </c>
      <c r="J22" s="1474">
        <v>0</v>
      </c>
      <c r="K22" s="1476">
        <v>0</v>
      </c>
      <c r="L22" s="1474">
        <v>0</v>
      </c>
      <c r="M22" s="1476">
        <v>0</v>
      </c>
      <c r="N22" s="1508">
        <v>1</v>
      </c>
      <c r="O22" s="1476">
        <v>1</v>
      </c>
      <c r="P22" s="1508">
        <v>0</v>
      </c>
      <c r="Q22" s="1478">
        <v>0</v>
      </c>
      <c r="R22" s="1481">
        <v>0</v>
      </c>
      <c r="S22" s="1475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15"/>
      <c r="B23" s="1096" t="s">
        <v>235</v>
      </c>
      <c r="C23" s="1590">
        <f t="shared" si="1"/>
        <v>1</v>
      </c>
      <c r="D23" s="1987">
        <f t="shared" si="2"/>
        <v>1</v>
      </c>
      <c r="E23" s="1526">
        <f t="shared" si="2"/>
        <v>0</v>
      </c>
      <c r="F23" s="1474">
        <v>0</v>
      </c>
      <c r="G23" s="1476">
        <v>0</v>
      </c>
      <c r="H23" s="1084">
        <v>0</v>
      </c>
      <c r="I23" s="1944">
        <v>0</v>
      </c>
      <c r="J23" s="1474">
        <v>0</v>
      </c>
      <c r="K23" s="1476">
        <v>0</v>
      </c>
      <c r="L23" s="1474">
        <v>1</v>
      </c>
      <c r="M23" s="1476">
        <v>0</v>
      </c>
      <c r="N23" s="1508">
        <v>0</v>
      </c>
      <c r="O23" s="1476">
        <v>0</v>
      </c>
      <c r="P23" s="1508">
        <v>0</v>
      </c>
      <c r="Q23" s="1478">
        <v>0</v>
      </c>
      <c r="R23" s="1481">
        <v>0</v>
      </c>
      <c r="S23" s="1475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16"/>
      <c r="B24" s="1562" t="s">
        <v>236</v>
      </c>
      <c r="C24" s="1588">
        <f t="shared" si="1"/>
        <v>0</v>
      </c>
      <c r="D24" s="1589">
        <f t="shared" si="2"/>
        <v>0</v>
      </c>
      <c r="E24" s="1201">
        <f t="shared" si="2"/>
        <v>0</v>
      </c>
      <c r="F24" s="1492">
        <v>0</v>
      </c>
      <c r="G24" s="1493">
        <v>0</v>
      </c>
      <c r="H24" s="1492">
        <v>0</v>
      </c>
      <c r="I24" s="1493">
        <v>0</v>
      </c>
      <c r="J24" s="1492">
        <v>0</v>
      </c>
      <c r="K24" s="1493">
        <v>0</v>
      </c>
      <c r="L24" s="1492">
        <v>0</v>
      </c>
      <c r="M24" s="1493">
        <v>0</v>
      </c>
      <c r="N24" s="1501">
        <v>0</v>
      </c>
      <c r="O24" s="1493">
        <v>0</v>
      </c>
      <c r="P24" s="1501">
        <v>0</v>
      </c>
      <c r="Q24" s="1495">
        <v>0</v>
      </c>
      <c r="R24" s="1502">
        <v>0</v>
      </c>
      <c r="S24" s="1160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65" t="s">
        <v>237</v>
      </c>
      <c r="B25" s="1985" t="s">
        <v>238</v>
      </c>
      <c r="C25" s="1967">
        <f t="shared" si="1"/>
        <v>0</v>
      </c>
      <c r="D25" s="1044">
        <f t="shared" si="2"/>
        <v>0</v>
      </c>
      <c r="E25" s="1968">
        <f t="shared" si="2"/>
        <v>0</v>
      </c>
      <c r="F25" s="1969">
        <v>0</v>
      </c>
      <c r="G25" s="1836">
        <v>0</v>
      </c>
      <c r="H25" s="1969">
        <v>0</v>
      </c>
      <c r="I25" s="1836">
        <v>0</v>
      </c>
      <c r="J25" s="1969">
        <v>0</v>
      </c>
      <c r="K25" s="1836">
        <v>0</v>
      </c>
      <c r="L25" s="1969">
        <v>0</v>
      </c>
      <c r="M25" s="1836">
        <v>0</v>
      </c>
      <c r="N25" s="1988">
        <v>0</v>
      </c>
      <c r="O25" s="1836">
        <v>0</v>
      </c>
      <c r="P25" s="1988">
        <v>0</v>
      </c>
      <c r="Q25" s="1989">
        <v>0</v>
      </c>
      <c r="R25" s="1837">
        <v>0</v>
      </c>
      <c r="S25" s="1970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15"/>
      <c r="B26" s="1097" t="s">
        <v>239</v>
      </c>
      <c r="C26" s="1095">
        <f t="shared" si="1"/>
        <v>1</v>
      </c>
      <c r="D26" s="1986">
        <f t="shared" si="2"/>
        <v>1</v>
      </c>
      <c r="E26" s="1515">
        <f t="shared" si="2"/>
        <v>0</v>
      </c>
      <c r="F26" s="1084">
        <v>0</v>
      </c>
      <c r="G26" s="1944">
        <v>0</v>
      </c>
      <c r="H26" s="1084">
        <v>1</v>
      </c>
      <c r="I26" s="1944">
        <v>0</v>
      </c>
      <c r="J26" s="1084">
        <v>0</v>
      </c>
      <c r="K26" s="1944">
        <v>0</v>
      </c>
      <c r="L26" s="1084">
        <v>0</v>
      </c>
      <c r="M26" s="1944">
        <v>0</v>
      </c>
      <c r="N26" s="1094">
        <v>0</v>
      </c>
      <c r="O26" s="1944">
        <v>0</v>
      </c>
      <c r="P26" s="1094">
        <v>0</v>
      </c>
      <c r="Q26" s="1203">
        <v>0</v>
      </c>
      <c r="R26" s="1158">
        <v>0</v>
      </c>
      <c r="S26" s="1497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15"/>
      <c r="B27" s="1097" t="s">
        <v>240</v>
      </c>
      <c r="C27" s="1095">
        <f t="shared" si="1"/>
        <v>0</v>
      </c>
      <c r="D27" s="1986">
        <f t="shared" si="2"/>
        <v>0</v>
      </c>
      <c r="E27" s="1515">
        <f t="shared" si="2"/>
        <v>0</v>
      </c>
      <c r="F27" s="1084">
        <v>0</v>
      </c>
      <c r="G27" s="1944">
        <v>0</v>
      </c>
      <c r="H27" s="1084">
        <v>0</v>
      </c>
      <c r="I27" s="1944">
        <v>0</v>
      </c>
      <c r="J27" s="1084">
        <v>0</v>
      </c>
      <c r="K27" s="1944">
        <v>0</v>
      </c>
      <c r="L27" s="1084">
        <v>0</v>
      </c>
      <c r="M27" s="1944">
        <v>0</v>
      </c>
      <c r="N27" s="1094">
        <v>0</v>
      </c>
      <c r="O27" s="1944">
        <v>0</v>
      </c>
      <c r="P27" s="1094">
        <v>0</v>
      </c>
      <c r="Q27" s="1203">
        <v>0</v>
      </c>
      <c r="R27" s="1158">
        <v>0</v>
      </c>
      <c r="S27" s="1497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15"/>
      <c r="B28" s="1098" t="s">
        <v>241</v>
      </c>
      <c r="C28" s="1099">
        <f t="shared" si="1"/>
        <v>1</v>
      </c>
      <c r="D28" s="1990">
        <f t="shared" si="2"/>
        <v>0</v>
      </c>
      <c r="E28" s="1561">
        <f t="shared" si="2"/>
        <v>1</v>
      </c>
      <c r="F28" s="1084">
        <v>0</v>
      </c>
      <c r="G28" s="1944">
        <v>0</v>
      </c>
      <c r="H28" s="1084">
        <v>0</v>
      </c>
      <c r="I28" s="1944">
        <v>0</v>
      </c>
      <c r="J28" s="1084">
        <v>0</v>
      </c>
      <c r="K28" s="1944">
        <v>0</v>
      </c>
      <c r="L28" s="1084">
        <v>0</v>
      </c>
      <c r="M28" s="1944">
        <v>1</v>
      </c>
      <c r="N28" s="1094">
        <v>0</v>
      </c>
      <c r="O28" s="1944">
        <v>0</v>
      </c>
      <c r="P28" s="1094">
        <v>0</v>
      </c>
      <c r="Q28" s="1203">
        <v>0</v>
      </c>
      <c r="R28" s="1158">
        <v>0</v>
      </c>
      <c r="S28" s="1497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15"/>
      <c r="B29" s="1098" t="s">
        <v>242</v>
      </c>
      <c r="C29" s="1099">
        <f t="shared" si="1"/>
        <v>1</v>
      </c>
      <c r="D29" s="1990">
        <f t="shared" si="2"/>
        <v>1</v>
      </c>
      <c r="E29" s="1561">
        <f t="shared" si="2"/>
        <v>0</v>
      </c>
      <c r="F29" s="1084">
        <v>0</v>
      </c>
      <c r="G29" s="1944">
        <v>0</v>
      </c>
      <c r="H29" s="1084">
        <v>0</v>
      </c>
      <c r="I29" s="1944">
        <v>0</v>
      </c>
      <c r="J29" s="1084">
        <v>0</v>
      </c>
      <c r="K29" s="1944">
        <v>0</v>
      </c>
      <c r="L29" s="1084">
        <v>1</v>
      </c>
      <c r="M29" s="1944">
        <v>0</v>
      </c>
      <c r="N29" s="1094">
        <v>0</v>
      </c>
      <c r="O29" s="1944">
        <v>0</v>
      </c>
      <c r="P29" s="1094">
        <v>0</v>
      </c>
      <c r="Q29" s="1203">
        <v>0</v>
      </c>
      <c r="R29" s="1158">
        <v>0</v>
      </c>
      <c r="S29" s="1497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15"/>
      <c r="B30" s="1098" t="s">
        <v>243</v>
      </c>
      <c r="C30" s="1099">
        <f>SUM(D30:E30)</f>
        <v>0</v>
      </c>
      <c r="D30" s="1990">
        <f t="shared" si="2"/>
        <v>0</v>
      </c>
      <c r="E30" s="1561">
        <f t="shared" si="2"/>
        <v>0</v>
      </c>
      <c r="F30" s="1084">
        <v>0</v>
      </c>
      <c r="G30" s="1944">
        <v>0</v>
      </c>
      <c r="H30" s="1084">
        <v>0</v>
      </c>
      <c r="I30" s="1944">
        <v>0</v>
      </c>
      <c r="J30" s="1084">
        <v>0</v>
      </c>
      <c r="K30" s="1944">
        <v>0</v>
      </c>
      <c r="L30" s="1084">
        <v>0</v>
      </c>
      <c r="M30" s="1944">
        <v>0</v>
      </c>
      <c r="N30" s="1094">
        <v>0</v>
      </c>
      <c r="O30" s="1944">
        <v>0</v>
      </c>
      <c r="P30" s="1094">
        <v>0</v>
      </c>
      <c r="Q30" s="1203">
        <v>0</v>
      </c>
      <c r="R30" s="1158">
        <v>0</v>
      </c>
      <c r="S30" s="1497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15"/>
      <c r="B31" s="1098" t="s">
        <v>244</v>
      </c>
      <c r="C31" s="1099">
        <f>SUM(D31:E31)</f>
        <v>0</v>
      </c>
      <c r="D31" s="1986">
        <f t="shared" si="2"/>
        <v>0</v>
      </c>
      <c r="E31" s="1515">
        <f t="shared" si="2"/>
        <v>0</v>
      </c>
      <c r="F31" s="1084">
        <v>0</v>
      </c>
      <c r="G31" s="1944">
        <v>0</v>
      </c>
      <c r="H31" s="1084">
        <v>0</v>
      </c>
      <c r="I31" s="1944">
        <v>0</v>
      </c>
      <c r="J31" s="1084">
        <v>0</v>
      </c>
      <c r="K31" s="1944">
        <v>0</v>
      </c>
      <c r="L31" s="1084">
        <v>0</v>
      </c>
      <c r="M31" s="1944">
        <v>0</v>
      </c>
      <c r="N31" s="1094">
        <v>0</v>
      </c>
      <c r="O31" s="1944">
        <v>0</v>
      </c>
      <c r="P31" s="1094">
        <v>0</v>
      </c>
      <c r="Q31" s="1203">
        <v>0</v>
      </c>
      <c r="R31" s="1158">
        <v>0</v>
      </c>
      <c r="S31" s="1497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15"/>
      <c r="B32" s="1098" t="s">
        <v>245</v>
      </c>
      <c r="C32" s="1095">
        <f t="shared" ref="C32:C41" si="7">SUM(D32+E32)</f>
        <v>0</v>
      </c>
      <c r="D32" s="1986">
        <f t="shared" si="2"/>
        <v>0</v>
      </c>
      <c r="E32" s="1515">
        <f t="shared" si="2"/>
        <v>0</v>
      </c>
      <c r="F32" s="1474">
        <v>0</v>
      </c>
      <c r="G32" s="1476">
        <v>0</v>
      </c>
      <c r="H32" s="1474">
        <v>0</v>
      </c>
      <c r="I32" s="1476">
        <v>0</v>
      </c>
      <c r="J32" s="1474">
        <v>0</v>
      </c>
      <c r="K32" s="1476">
        <v>0</v>
      </c>
      <c r="L32" s="1474">
        <v>0</v>
      </c>
      <c r="M32" s="1476">
        <v>0</v>
      </c>
      <c r="N32" s="1508">
        <v>0</v>
      </c>
      <c r="O32" s="1476">
        <v>0</v>
      </c>
      <c r="P32" s="1508">
        <v>0</v>
      </c>
      <c r="Q32" s="1478">
        <v>0</v>
      </c>
      <c r="R32" s="1481">
        <v>0</v>
      </c>
      <c r="S32" s="1475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15"/>
      <c r="B33" s="17" t="s">
        <v>246</v>
      </c>
      <c r="C33" s="1590">
        <f t="shared" si="7"/>
        <v>0</v>
      </c>
      <c r="D33" s="1987">
        <f t="shared" si="2"/>
        <v>0</v>
      </c>
      <c r="E33" s="1526">
        <f t="shared" si="2"/>
        <v>0</v>
      </c>
      <c r="F33" s="1206">
        <v>0</v>
      </c>
      <c r="G33" s="1207">
        <v>0</v>
      </c>
      <c r="H33" s="1206">
        <v>0</v>
      </c>
      <c r="I33" s="1207">
        <v>0</v>
      </c>
      <c r="J33" s="1206">
        <v>0</v>
      </c>
      <c r="K33" s="1207">
        <v>0</v>
      </c>
      <c r="L33" s="1206">
        <v>0</v>
      </c>
      <c r="M33" s="1207">
        <v>0</v>
      </c>
      <c r="N33" s="1208">
        <v>0</v>
      </c>
      <c r="O33" s="1207">
        <v>0</v>
      </c>
      <c r="P33" s="1208">
        <v>0</v>
      </c>
      <c r="Q33" s="1209">
        <v>0</v>
      </c>
      <c r="R33" s="1166">
        <v>0</v>
      </c>
      <c r="S33" s="1210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15"/>
      <c r="B34" s="1560" t="s">
        <v>247</v>
      </c>
      <c r="C34" s="1590">
        <f t="shared" si="7"/>
        <v>0</v>
      </c>
      <c r="D34" s="1987">
        <f t="shared" si="2"/>
        <v>0</v>
      </c>
      <c r="E34" s="1526">
        <f t="shared" si="2"/>
        <v>0</v>
      </c>
      <c r="F34" s="1206">
        <v>0</v>
      </c>
      <c r="G34" s="1207">
        <v>0</v>
      </c>
      <c r="H34" s="1206">
        <v>0</v>
      </c>
      <c r="I34" s="1207">
        <v>0</v>
      </c>
      <c r="J34" s="1206">
        <v>0</v>
      </c>
      <c r="K34" s="1207">
        <v>0</v>
      </c>
      <c r="L34" s="1206">
        <v>0</v>
      </c>
      <c r="M34" s="1207">
        <v>0</v>
      </c>
      <c r="N34" s="1208">
        <v>0</v>
      </c>
      <c r="O34" s="1207">
        <v>0</v>
      </c>
      <c r="P34" s="1208">
        <v>0</v>
      </c>
      <c r="Q34" s="1209">
        <v>0</v>
      </c>
      <c r="R34" s="1166">
        <v>0</v>
      </c>
      <c r="S34" s="1210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15"/>
      <c r="B35" s="1613" t="s">
        <v>248</v>
      </c>
      <c r="C35" s="903">
        <f t="shared" si="7"/>
        <v>0</v>
      </c>
      <c r="D35" s="155">
        <f t="shared" si="2"/>
        <v>0</v>
      </c>
      <c r="E35" s="985">
        <f t="shared" si="2"/>
        <v>0</v>
      </c>
      <c r="F35" s="1206">
        <v>0</v>
      </c>
      <c r="G35" s="1207">
        <v>0</v>
      </c>
      <c r="H35" s="1206">
        <v>0</v>
      </c>
      <c r="I35" s="1207">
        <v>0</v>
      </c>
      <c r="J35" s="1206">
        <v>0</v>
      </c>
      <c r="K35" s="1207">
        <v>0</v>
      </c>
      <c r="L35" s="1206">
        <v>0</v>
      </c>
      <c r="M35" s="1207">
        <v>0</v>
      </c>
      <c r="N35" s="1208">
        <v>0</v>
      </c>
      <c r="O35" s="1207">
        <v>0</v>
      </c>
      <c r="P35" s="1208">
        <v>0</v>
      </c>
      <c r="Q35" s="1209">
        <v>0</v>
      </c>
      <c r="R35" s="1166">
        <v>0</v>
      </c>
      <c r="S35" s="1210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16"/>
      <c r="B36" s="1470" t="s">
        <v>249</v>
      </c>
      <c r="C36" s="1588">
        <f t="shared" si="7"/>
        <v>0</v>
      </c>
      <c r="D36" s="1589">
        <f t="shared" si="2"/>
        <v>0</v>
      </c>
      <c r="E36" s="1201">
        <f t="shared" si="2"/>
        <v>0</v>
      </c>
      <c r="F36" s="1492">
        <v>0</v>
      </c>
      <c r="G36" s="1493">
        <v>0</v>
      </c>
      <c r="H36" s="1492">
        <v>0</v>
      </c>
      <c r="I36" s="1493">
        <v>0</v>
      </c>
      <c r="J36" s="1492">
        <v>0</v>
      </c>
      <c r="K36" s="1493">
        <v>0</v>
      </c>
      <c r="L36" s="1492">
        <v>0</v>
      </c>
      <c r="M36" s="1493">
        <v>0</v>
      </c>
      <c r="N36" s="1501">
        <v>0</v>
      </c>
      <c r="O36" s="1493">
        <v>0</v>
      </c>
      <c r="P36" s="1501">
        <v>0</v>
      </c>
      <c r="Q36" s="1495">
        <v>0</v>
      </c>
      <c r="R36" s="1502">
        <v>0</v>
      </c>
      <c r="S36" s="1160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01" t="s">
        <v>250</v>
      </c>
      <c r="B37" s="1096" t="s">
        <v>235</v>
      </c>
      <c r="C37" s="1095">
        <f t="shared" si="7"/>
        <v>0</v>
      </c>
      <c r="D37" s="1986">
        <f t="shared" si="2"/>
        <v>0</v>
      </c>
      <c r="E37" s="1515">
        <f t="shared" si="2"/>
        <v>0</v>
      </c>
      <c r="F37" s="1084">
        <v>0</v>
      </c>
      <c r="G37" s="1944">
        <v>0</v>
      </c>
      <c r="H37" s="1084">
        <v>0</v>
      </c>
      <c r="I37" s="1944">
        <v>0</v>
      </c>
      <c r="J37" s="1084">
        <v>0</v>
      </c>
      <c r="K37" s="1944">
        <v>0</v>
      </c>
      <c r="L37" s="1084">
        <v>0</v>
      </c>
      <c r="M37" s="1944">
        <v>0</v>
      </c>
      <c r="N37" s="1084">
        <v>0</v>
      </c>
      <c r="O37" s="1944">
        <v>0</v>
      </c>
      <c r="P37" s="1094">
        <v>0</v>
      </c>
      <c r="Q37" s="1203">
        <v>0</v>
      </c>
      <c r="R37" s="1158">
        <v>0</v>
      </c>
      <c r="S37" s="1497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01"/>
      <c r="B38" s="1562" t="s">
        <v>236</v>
      </c>
      <c r="C38" s="1211">
        <f t="shared" si="7"/>
        <v>0</v>
      </c>
      <c r="D38" s="1212">
        <f t="shared" si="2"/>
        <v>0</v>
      </c>
      <c r="E38" s="1213">
        <f t="shared" si="2"/>
        <v>0</v>
      </c>
      <c r="F38" s="1206">
        <v>0</v>
      </c>
      <c r="G38" s="1207">
        <v>0</v>
      </c>
      <c r="H38" s="1206">
        <v>0</v>
      </c>
      <c r="I38" s="1207">
        <v>0</v>
      </c>
      <c r="J38" s="1206">
        <v>0</v>
      </c>
      <c r="K38" s="1207">
        <v>0</v>
      </c>
      <c r="L38" s="1206">
        <v>0</v>
      </c>
      <c r="M38" s="1207">
        <v>0</v>
      </c>
      <c r="N38" s="1206">
        <v>0</v>
      </c>
      <c r="O38" s="1207">
        <v>0</v>
      </c>
      <c r="P38" s="1208">
        <v>0</v>
      </c>
      <c r="Q38" s="1209">
        <v>0</v>
      </c>
      <c r="R38" s="1166">
        <v>0</v>
      </c>
      <c r="S38" s="1210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65" t="s">
        <v>251</v>
      </c>
      <c r="B39" s="1984" t="s">
        <v>234</v>
      </c>
      <c r="C39" s="1978">
        <f t="shared" si="7"/>
        <v>0</v>
      </c>
      <c r="D39" s="1979">
        <f t="shared" si="2"/>
        <v>0</v>
      </c>
      <c r="E39" s="1968">
        <f t="shared" si="2"/>
        <v>0</v>
      </c>
      <c r="F39" s="1969">
        <v>0</v>
      </c>
      <c r="G39" s="1836">
        <v>0</v>
      </c>
      <c r="H39" s="1969">
        <v>0</v>
      </c>
      <c r="I39" s="1836">
        <v>0</v>
      </c>
      <c r="J39" s="1969">
        <v>0</v>
      </c>
      <c r="K39" s="1836">
        <v>0</v>
      </c>
      <c r="L39" s="1969">
        <v>0</v>
      </c>
      <c r="M39" s="1836">
        <v>0</v>
      </c>
      <c r="N39" s="1969">
        <v>0</v>
      </c>
      <c r="O39" s="1836">
        <v>0</v>
      </c>
      <c r="P39" s="1988">
        <v>0</v>
      </c>
      <c r="Q39" s="1989">
        <v>0</v>
      </c>
      <c r="R39" s="1837">
        <v>0</v>
      </c>
      <c r="S39" s="1970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15"/>
      <c r="B40" s="1560" t="s">
        <v>235</v>
      </c>
      <c r="C40" s="1590">
        <f t="shared" si="7"/>
        <v>0</v>
      </c>
      <c r="D40" s="1987">
        <f t="shared" si="2"/>
        <v>0</v>
      </c>
      <c r="E40" s="1526">
        <f t="shared" si="2"/>
        <v>0</v>
      </c>
      <c r="F40" s="1474">
        <v>0</v>
      </c>
      <c r="G40" s="1476">
        <v>0</v>
      </c>
      <c r="H40" s="1474">
        <v>0</v>
      </c>
      <c r="I40" s="1476">
        <v>0</v>
      </c>
      <c r="J40" s="1474">
        <v>0</v>
      </c>
      <c r="K40" s="1476">
        <v>0</v>
      </c>
      <c r="L40" s="1474">
        <v>0</v>
      </c>
      <c r="M40" s="1476">
        <v>0</v>
      </c>
      <c r="N40" s="1474">
        <v>0</v>
      </c>
      <c r="O40" s="1476">
        <v>0</v>
      </c>
      <c r="P40" s="1508">
        <v>0</v>
      </c>
      <c r="Q40" s="1478">
        <v>0</v>
      </c>
      <c r="R40" s="1481">
        <v>0</v>
      </c>
      <c r="S40" s="1475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16"/>
      <c r="B41" s="1562" t="s">
        <v>236</v>
      </c>
      <c r="C41" s="1588">
        <f t="shared" si="7"/>
        <v>0</v>
      </c>
      <c r="D41" s="1589">
        <f t="shared" si="2"/>
        <v>0</v>
      </c>
      <c r="E41" s="1201">
        <f t="shared" si="2"/>
        <v>0</v>
      </c>
      <c r="F41" s="1492">
        <v>0</v>
      </c>
      <c r="G41" s="1493">
        <v>0</v>
      </c>
      <c r="H41" s="1492">
        <v>0</v>
      </c>
      <c r="I41" s="1493">
        <v>0</v>
      </c>
      <c r="J41" s="1492">
        <v>0</v>
      </c>
      <c r="K41" s="1493">
        <v>0</v>
      </c>
      <c r="L41" s="1492">
        <v>0</v>
      </c>
      <c r="M41" s="1493">
        <v>0</v>
      </c>
      <c r="N41" s="1492">
        <v>0</v>
      </c>
      <c r="O41" s="1493">
        <v>0</v>
      </c>
      <c r="P41" s="1501">
        <v>0</v>
      </c>
      <c r="Q41" s="1495">
        <v>0</v>
      </c>
      <c r="R41" s="1502">
        <v>0</v>
      </c>
      <c r="S41" s="1160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91" t="s">
        <v>252</v>
      </c>
      <c r="B42" s="1992"/>
      <c r="C42" s="1992"/>
      <c r="D42" s="1992"/>
      <c r="E42" s="1992"/>
      <c r="F42" s="1992"/>
      <c r="G42" s="1992"/>
      <c r="H42" s="1992"/>
      <c r="I42" s="1992"/>
      <c r="J42" s="1992"/>
      <c r="K42" s="1992"/>
      <c r="L42" s="1992"/>
      <c r="M42" s="1992"/>
      <c r="N42" s="1992"/>
      <c r="O42" s="1992"/>
      <c r="P42" s="1992"/>
    </row>
    <row r="43" spans="1:90" ht="15" customHeight="1" x14ac:dyDescent="0.25">
      <c r="A43" s="5570" t="s">
        <v>253</v>
      </c>
      <c r="B43" s="5598" t="s">
        <v>226</v>
      </c>
      <c r="C43" s="5599"/>
      <c r="D43" s="5554"/>
      <c r="E43" s="5724" t="s">
        <v>106</v>
      </c>
      <c r="F43" s="5743"/>
      <c r="G43" s="5743"/>
      <c r="H43" s="5743"/>
      <c r="I43" s="5743"/>
      <c r="J43" s="5743"/>
      <c r="K43" s="5743"/>
      <c r="L43" s="5743"/>
      <c r="M43" s="5743"/>
      <c r="N43" s="5743"/>
      <c r="O43" s="5743"/>
      <c r="P43" s="5743"/>
      <c r="Q43" s="5553" t="s">
        <v>41</v>
      </c>
      <c r="R43" s="5569" t="s">
        <v>42</v>
      </c>
    </row>
    <row r="44" spans="1:90" ht="15" customHeight="1" x14ac:dyDescent="0.25">
      <c r="A44" s="5480"/>
      <c r="B44" s="5518"/>
      <c r="C44" s="5600"/>
      <c r="D44" s="5542"/>
      <c r="E44" s="5566" t="s">
        <v>227</v>
      </c>
      <c r="F44" s="5572"/>
      <c r="G44" s="5566" t="s">
        <v>228</v>
      </c>
      <c r="H44" s="5572"/>
      <c r="I44" s="5566" t="s">
        <v>93</v>
      </c>
      <c r="J44" s="5572"/>
      <c r="K44" s="5566" t="s">
        <v>229</v>
      </c>
      <c r="L44" s="5572"/>
      <c r="M44" s="5566" t="s">
        <v>230</v>
      </c>
      <c r="N44" s="5572"/>
      <c r="O44" s="5566" t="s">
        <v>231</v>
      </c>
      <c r="P44" s="5567"/>
      <c r="Q44" s="5491"/>
      <c r="R44" s="5520"/>
    </row>
    <row r="45" spans="1:90" ht="15" customHeight="1" x14ac:dyDescent="0.25">
      <c r="A45" s="5481"/>
      <c r="B45" s="1993" t="s">
        <v>84</v>
      </c>
      <c r="C45" s="1959" t="s">
        <v>63</v>
      </c>
      <c r="D45" s="1781" t="s">
        <v>64</v>
      </c>
      <c r="E45" s="1958" t="s">
        <v>63</v>
      </c>
      <c r="F45" s="1956" t="s">
        <v>64</v>
      </c>
      <c r="G45" s="1958" t="s">
        <v>63</v>
      </c>
      <c r="H45" s="1956" t="s">
        <v>64</v>
      </c>
      <c r="I45" s="1958" t="s">
        <v>63</v>
      </c>
      <c r="J45" s="1956" t="s">
        <v>64</v>
      </c>
      <c r="K45" s="1958" t="s">
        <v>63</v>
      </c>
      <c r="L45" s="1956" t="s">
        <v>64</v>
      </c>
      <c r="M45" s="1958" t="s">
        <v>63</v>
      </c>
      <c r="N45" s="1956" t="s">
        <v>64</v>
      </c>
      <c r="O45" s="1958" t="s">
        <v>63</v>
      </c>
      <c r="P45" s="1955" t="s">
        <v>64</v>
      </c>
      <c r="Q45" s="5492"/>
      <c r="R45" s="5521"/>
    </row>
    <row r="46" spans="1:90" ht="15" customHeight="1" x14ac:dyDescent="0.25">
      <c r="A46" s="1994" t="s">
        <v>234</v>
      </c>
      <c r="B46" s="1995">
        <f>SUM(C46+D46)</f>
        <v>2</v>
      </c>
      <c r="C46" s="1996">
        <f>SUM(E46+G46+I46+K46+M46+O46)</f>
        <v>1</v>
      </c>
      <c r="D46" s="1997">
        <f>SUM(F46+H46+J46+L46+N46+P46)</f>
        <v>1</v>
      </c>
      <c r="E46" s="1969">
        <v>0</v>
      </c>
      <c r="F46" s="1970">
        <v>0</v>
      </c>
      <c r="G46" s="1969">
        <v>0</v>
      </c>
      <c r="H46" s="1970">
        <v>0</v>
      </c>
      <c r="I46" s="1969">
        <v>0</v>
      </c>
      <c r="J46" s="1836">
        <v>0</v>
      </c>
      <c r="K46" s="1969">
        <v>0</v>
      </c>
      <c r="L46" s="1836">
        <v>0</v>
      </c>
      <c r="M46" s="1988">
        <v>1</v>
      </c>
      <c r="N46" s="1836">
        <v>1</v>
      </c>
      <c r="O46" s="1988">
        <v>0</v>
      </c>
      <c r="P46" s="1989">
        <v>0</v>
      </c>
      <c r="Q46" s="1837">
        <v>0</v>
      </c>
      <c r="R46" s="1836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83" t="s">
        <v>235</v>
      </c>
      <c r="B47" s="1100">
        <f>SUM(C47+D47)</f>
        <v>1</v>
      </c>
      <c r="C47" s="1101">
        <f t="shared" ref="C47:D49" si="8">SUM(E47+G47+I47+K47+M47+O47)</f>
        <v>1</v>
      </c>
      <c r="D47" s="1676">
        <f t="shared" si="8"/>
        <v>0</v>
      </c>
      <c r="E47" s="1474">
        <v>0</v>
      </c>
      <c r="F47" s="1497">
        <v>0</v>
      </c>
      <c r="G47" s="1084">
        <v>0</v>
      </c>
      <c r="H47" s="1497">
        <v>0</v>
      </c>
      <c r="I47" s="1084">
        <v>0</v>
      </c>
      <c r="J47" s="1944">
        <v>0</v>
      </c>
      <c r="K47" s="1084">
        <v>1</v>
      </c>
      <c r="L47" s="1944">
        <v>0</v>
      </c>
      <c r="M47" s="1094">
        <v>0</v>
      </c>
      <c r="N47" s="1944">
        <v>0</v>
      </c>
      <c r="O47" s="1094">
        <v>0</v>
      </c>
      <c r="P47" s="1203">
        <v>0</v>
      </c>
      <c r="Q47" s="1481">
        <v>0</v>
      </c>
      <c r="R47" s="1476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83" t="s">
        <v>236</v>
      </c>
      <c r="B48" s="1998">
        <f>SUM(C48+D48)</f>
        <v>0</v>
      </c>
      <c r="C48" s="1999">
        <f t="shared" si="8"/>
        <v>0</v>
      </c>
      <c r="D48" s="1677">
        <f t="shared" si="8"/>
        <v>0</v>
      </c>
      <c r="E48" s="1474">
        <v>0</v>
      </c>
      <c r="F48" s="1475">
        <v>0</v>
      </c>
      <c r="G48" s="1474">
        <v>0</v>
      </c>
      <c r="H48" s="1475">
        <v>0</v>
      </c>
      <c r="I48" s="1474">
        <v>0</v>
      </c>
      <c r="J48" s="1476">
        <v>0</v>
      </c>
      <c r="K48" s="1474">
        <v>0</v>
      </c>
      <c r="L48" s="1476">
        <v>0</v>
      </c>
      <c r="M48" s="1508">
        <v>0</v>
      </c>
      <c r="N48" s="1476">
        <v>0</v>
      </c>
      <c r="O48" s="1508">
        <v>0</v>
      </c>
      <c r="P48" s="1478">
        <v>0</v>
      </c>
      <c r="Q48" s="1481">
        <v>0</v>
      </c>
      <c r="R48" s="1476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00" t="s">
        <v>254</v>
      </c>
      <c r="B49" s="2001">
        <f>SUM(C49:D49)</f>
        <v>7</v>
      </c>
      <c r="C49" s="2002">
        <f t="shared" si="8"/>
        <v>3</v>
      </c>
      <c r="D49" s="2003">
        <f t="shared" si="8"/>
        <v>4</v>
      </c>
      <c r="E49" s="1338">
        <v>2</v>
      </c>
      <c r="F49" s="1952">
        <v>3</v>
      </c>
      <c r="G49" s="1338">
        <v>1</v>
      </c>
      <c r="H49" s="1952">
        <v>1</v>
      </c>
      <c r="I49" s="1338">
        <v>0</v>
      </c>
      <c r="J49" s="206">
        <v>0</v>
      </c>
      <c r="K49" s="1338">
        <v>0</v>
      </c>
      <c r="L49" s="206">
        <v>0</v>
      </c>
      <c r="M49" s="2004">
        <v>0</v>
      </c>
      <c r="N49" s="206">
        <v>0</v>
      </c>
      <c r="O49" s="2004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197" t="s">
        <v>255</v>
      </c>
      <c r="B50" s="1198"/>
      <c r="C50" s="1198"/>
      <c r="D50" s="1198"/>
      <c r="E50" s="1198"/>
      <c r="F50" s="1198"/>
      <c r="G50" s="1198"/>
      <c r="H50" s="1198"/>
    </row>
    <row r="51" spans="1:90" ht="15" customHeight="1" x14ac:dyDescent="0.25">
      <c r="A51" s="5792" t="s">
        <v>256</v>
      </c>
      <c r="B51" s="5598" t="s">
        <v>217</v>
      </c>
      <c r="C51" s="5599"/>
      <c r="D51" s="5554"/>
      <c r="E51" s="5571" t="s">
        <v>106</v>
      </c>
      <c r="F51" s="5571"/>
      <c r="G51" s="5571"/>
      <c r="H51" s="5566"/>
      <c r="I51" s="5553" t="s">
        <v>41</v>
      </c>
      <c r="J51" s="5569" t="s">
        <v>42</v>
      </c>
    </row>
    <row r="52" spans="1:90" ht="15" customHeight="1" x14ac:dyDescent="0.25">
      <c r="A52" s="5496"/>
      <c r="B52" s="5518"/>
      <c r="C52" s="5600"/>
      <c r="D52" s="5542"/>
      <c r="E52" s="5566" t="s">
        <v>86</v>
      </c>
      <c r="F52" s="5572"/>
      <c r="G52" s="5566" t="s">
        <v>87</v>
      </c>
      <c r="H52" s="5567"/>
      <c r="I52" s="5491"/>
      <c r="J52" s="5520"/>
    </row>
    <row r="53" spans="1:90" ht="15" customHeight="1" x14ac:dyDescent="0.25">
      <c r="A53" s="5497"/>
      <c r="B53" s="1993" t="s">
        <v>84</v>
      </c>
      <c r="C53" s="1959" t="s">
        <v>63</v>
      </c>
      <c r="D53" s="1781" t="s">
        <v>64</v>
      </c>
      <c r="E53" s="1958" t="s">
        <v>63</v>
      </c>
      <c r="F53" s="1957" t="s">
        <v>64</v>
      </c>
      <c r="G53" s="1958" t="s">
        <v>63</v>
      </c>
      <c r="H53" s="1977" t="s">
        <v>64</v>
      </c>
      <c r="I53" s="5492"/>
      <c r="J53" s="5521"/>
    </row>
    <row r="54" spans="1:90" ht="21" customHeight="1" x14ac:dyDescent="0.25">
      <c r="A54" s="2006" t="s">
        <v>257</v>
      </c>
      <c r="B54" s="2007">
        <f>SUM(C54+D54)</f>
        <v>20</v>
      </c>
      <c r="C54" s="2008">
        <f t="shared" ref="C54:D57" si="14">SUM(E54+G54)</f>
        <v>10</v>
      </c>
      <c r="D54" s="1980">
        <f>SUM(F54+H54)</f>
        <v>10</v>
      </c>
      <c r="E54" s="2009">
        <f>SUM(E55:E57)</f>
        <v>10</v>
      </c>
      <c r="F54" s="2010">
        <f t="shared" ref="F54:J54" si="15">SUM(F55:F57)</f>
        <v>10</v>
      </c>
      <c r="G54" s="2011">
        <f t="shared" si="15"/>
        <v>0</v>
      </c>
      <c r="H54" s="2012">
        <f t="shared" si="15"/>
        <v>0</v>
      </c>
      <c r="I54" s="2013">
        <f>SUM(I55:I57)</f>
        <v>0</v>
      </c>
      <c r="J54" s="2014">
        <f t="shared" si="15"/>
        <v>0</v>
      </c>
    </row>
    <row r="55" spans="1:90" ht="15" customHeight="1" x14ac:dyDescent="0.25">
      <c r="A55" s="1102" t="s">
        <v>202</v>
      </c>
      <c r="B55" s="1103">
        <f>SUM(C55+D55)</f>
        <v>9</v>
      </c>
      <c r="C55" s="1104">
        <f>SUM(E55+G55)</f>
        <v>5</v>
      </c>
      <c r="D55" s="1515">
        <f>SUM(F55+H55)</f>
        <v>4</v>
      </c>
      <c r="E55" s="1084">
        <v>5</v>
      </c>
      <c r="F55" s="1497">
        <v>4</v>
      </c>
      <c r="G55" s="1094">
        <v>0</v>
      </c>
      <c r="H55" s="1203">
        <v>0</v>
      </c>
      <c r="I55" s="1481">
        <v>0</v>
      </c>
      <c r="J55" s="1476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83" t="s">
        <v>258</v>
      </c>
      <c r="B56" s="2015">
        <f>SUM(C56+D56)</f>
        <v>11</v>
      </c>
      <c r="C56" s="2016">
        <f t="shared" si="14"/>
        <v>5</v>
      </c>
      <c r="D56" s="1526">
        <f t="shared" si="14"/>
        <v>6</v>
      </c>
      <c r="E56" s="1474">
        <v>5</v>
      </c>
      <c r="F56" s="1475">
        <v>6</v>
      </c>
      <c r="G56" s="1508">
        <v>0</v>
      </c>
      <c r="H56" s="1478">
        <v>0</v>
      </c>
      <c r="I56" s="1481">
        <v>0</v>
      </c>
      <c r="J56" s="1476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548" t="s">
        <v>259</v>
      </c>
      <c r="B57" s="2017">
        <f>SUM(C57+D57)</f>
        <v>0</v>
      </c>
      <c r="C57" s="2018">
        <f t="shared" si="14"/>
        <v>0</v>
      </c>
      <c r="D57" s="1201">
        <f t="shared" si="14"/>
        <v>0</v>
      </c>
      <c r="E57" s="1492">
        <v>0</v>
      </c>
      <c r="F57" s="1160">
        <v>0</v>
      </c>
      <c r="G57" s="1501">
        <v>0</v>
      </c>
      <c r="H57" s="1495">
        <v>0</v>
      </c>
      <c r="I57" s="1502">
        <v>0</v>
      </c>
      <c r="J57" s="1493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197" t="s">
        <v>260</v>
      </c>
      <c r="B58" s="1198"/>
      <c r="C58" s="1198"/>
      <c r="D58" s="1198"/>
      <c r="E58" s="1198"/>
      <c r="F58" s="1198"/>
      <c r="G58" s="1198"/>
      <c r="H58" s="1198"/>
      <c r="I58" s="1198"/>
      <c r="J58" s="282"/>
      <c r="K58" s="282"/>
    </row>
    <row r="59" spans="1:90" ht="15" customHeight="1" x14ac:dyDescent="0.25">
      <c r="A59" s="5598" t="s">
        <v>261</v>
      </c>
      <c r="B59" s="5554"/>
      <c r="C59" s="5570" t="s">
        <v>82</v>
      </c>
      <c r="D59" s="5566" t="s">
        <v>262</v>
      </c>
      <c r="E59" s="5567"/>
      <c r="F59" s="5567"/>
      <c r="G59" s="5567"/>
      <c r="H59" s="5567"/>
      <c r="I59" s="5567"/>
      <c r="J59" s="5568"/>
      <c r="K59" s="5558" t="s">
        <v>41</v>
      </c>
      <c r="L59" s="5554" t="s">
        <v>42</v>
      </c>
    </row>
    <row r="60" spans="1:90" ht="21" x14ac:dyDescent="0.25">
      <c r="A60" s="5518"/>
      <c r="B60" s="5542"/>
      <c r="C60" s="5481"/>
      <c r="D60" s="1958" t="s">
        <v>263</v>
      </c>
      <c r="E60" s="1976" t="s">
        <v>264</v>
      </c>
      <c r="F60" s="1976" t="s">
        <v>265</v>
      </c>
      <c r="G60" s="1976" t="s">
        <v>266</v>
      </c>
      <c r="H60" s="1976" t="s">
        <v>267</v>
      </c>
      <c r="I60" s="1976" t="s">
        <v>268</v>
      </c>
      <c r="J60" s="2020" t="s">
        <v>269</v>
      </c>
      <c r="K60" s="5559"/>
      <c r="L60" s="5484"/>
    </row>
    <row r="61" spans="1:90" ht="15" customHeight="1" x14ac:dyDescent="0.25">
      <c r="A61" s="5802" t="s">
        <v>270</v>
      </c>
      <c r="B61" s="5803"/>
      <c r="C61" s="2021">
        <f>SUM(D61:H61)</f>
        <v>56</v>
      </c>
      <c r="D61" s="1969">
        <v>14</v>
      </c>
      <c r="E61" s="1049">
        <v>2</v>
      </c>
      <c r="F61" s="1049">
        <v>14</v>
      </c>
      <c r="G61" s="1049">
        <v>15</v>
      </c>
      <c r="H61" s="1049">
        <v>11</v>
      </c>
      <c r="I61" s="1060"/>
      <c r="J61" s="1136"/>
      <c r="K61" s="2022">
        <v>6</v>
      </c>
      <c r="L61" s="1836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83" t="s">
        <v>271</v>
      </c>
      <c r="B62" s="5783"/>
      <c r="C62" s="2023">
        <f>SUM(D62:H62)</f>
        <v>20</v>
      </c>
      <c r="D62" s="1084">
        <v>4</v>
      </c>
      <c r="E62" s="1785">
        <v>2</v>
      </c>
      <c r="F62" s="1785">
        <v>6</v>
      </c>
      <c r="G62" s="1785">
        <v>4</v>
      </c>
      <c r="H62" s="1785">
        <v>4</v>
      </c>
      <c r="I62" s="1795"/>
      <c r="J62" s="1793"/>
      <c r="K62" s="1477">
        <v>2</v>
      </c>
      <c r="L62" s="1476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83" t="s">
        <v>272</v>
      </c>
      <c r="B63" s="5783"/>
      <c r="C63" s="2023">
        <f>SUM(D63:H63)</f>
        <v>5</v>
      </c>
      <c r="D63" s="1474">
        <v>0</v>
      </c>
      <c r="E63" s="1482">
        <v>1</v>
      </c>
      <c r="F63" s="1482">
        <v>0</v>
      </c>
      <c r="G63" s="1482">
        <v>1</v>
      </c>
      <c r="H63" s="1482">
        <v>3</v>
      </c>
      <c r="I63" s="1616"/>
      <c r="J63" s="1488"/>
      <c r="K63" s="1477">
        <v>1</v>
      </c>
      <c r="L63" s="1476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83" t="s">
        <v>273</v>
      </c>
      <c r="B64" s="5783"/>
      <c r="C64" s="1590">
        <f>SUM(H64:J64)</f>
        <v>3</v>
      </c>
      <c r="D64" s="1105"/>
      <c r="E64" s="2024"/>
      <c r="F64" s="2024"/>
      <c r="G64" s="2024"/>
      <c r="H64" s="2025">
        <v>0</v>
      </c>
      <c r="I64" s="1482">
        <v>3</v>
      </c>
      <c r="J64" s="1480">
        <v>0</v>
      </c>
      <c r="K64" s="1477">
        <v>0</v>
      </c>
      <c r="L64" s="1476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83" t="s">
        <v>274</v>
      </c>
      <c r="B65" s="5783"/>
      <c r="C65" s="1590">
        <f>SUM(H65:J65)</f>
        <v>5</v>
      </c>
      <c r="D65" s="1105"/>
      <c r="E65" s="2024"/>
      <c r="F65" s="2024"/>
      <c r="G65" s="2024"/>
      <c r="H65" s="2025">
        <v>0</v>
      </c>
      <c r="I65" s="1482">
        <v>2</v>
      </c>
      <c r="J65" s="1480">
        <v>3</v>
      </c>
      <c r="K65" s="1477">
        <v>0</v>
      </c>
      <c r="L65" s="1476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84" t="s">
        <v>275</v>
      </c>
      <c r="B66" s="5784"/>
      <c r="C66" s="2026">
        <f>SUM(H66:J66)</f>
        <v>5</v>
      </c>
      <c r="D66" s="1505"/>
      <c r="E66" s="1618"/>
      <c r="F66" s="1618"/>
      <c r="G66" s="1618"/>
      <c r="H66" s="2027">
        <v>0</v>
      </c>
      <c r="I66" s="1503">
        <v>1</v>
      </c>
      <c r="J66" s="1496">
        <v>4</v>
      </c>
      <c r="K66" s="1494">
        <v>1</v>
      </c>
      <c r="L66" s="1493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85" t="s">
        <v>276</v>
      </c>
      <c r="B67" s="5785"/>
      <c r="C67" s="1337">
        <f>SUM(D67:J67)</f>
        <v>94</v>
      </c>
      <c r="D67" s="2028">
        <v>18</v>
      </c>
      <c r="E67" s="289">
        <v>5</v>
      </c>
      <c r="F67" s="289">
        <v>20</v>
      </c>
      <c r="G67" s="289">
        <v>20</v>
      </c>
      <c r="H67" s="290">
        <v>18</v>
      </c>
      <c r="I67" s="242">
        <v>6</v>
      </c>
      <c r="J67" s="207">
        <v>7</v>
      </c>
      <c r="K67" s="1877">
        <v>10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197" t="s">
        <v>277</v>
      </c>
      <c r="B68" s="1198"/>
      <c r="C68" s="1198"/>
      <c r="D68" s="1198"/>
      <c r="E68" s="1198"/>
      <c r="F68" s="1198"/>
      <c r="G68" s="1198"/>
      <c r="H68" s="1198"/>
      <c r="I68" s="1198"/>
      <c r="J68" s="282"/>
      <c r="K68" s="282"/>
      <c r="L68" s="291"/>
    </row>
    <row r="69" spans="1:90" ht="15" customHeight="1" x14ac:dyDescent="0.25">
      <c r="A69" s="5554" t="s">
        <v>225</v>
      </c>
      <c r="B69" s="5598" t="s">
        <v>217</v>
      </c>
      <c r="C69" s="5599"/>
      <c r="D69" s="5554"/>
      <c r="E69" s="5571" t="s">
        <v>106</v>
      </c>
      <c r="F69" s="5571"/>
      <c r="G69" s="5571"/>
      <c r="H69" s="5804"/>
      <c r="I69" s="5553" t="s">
        <v>41</v>
      </c>
      <c r="J69" s="5569" t="s">
        <v>42</v>
      </c>
    </row>
    <row r="70" spans="1:90" ht="15" customHeight="1" x14ac:dyDescent="0.25">
      <c r="A70" s="5484"/>
      <c r="B70" s="5518"/>
      <c r="C70" s="5600"/>
      <c r="D70" s="5542"/>
      <c r="E70" s="5566" t="s">
        <v>88</v>
      </c>
      <c r="F70" s="5572"/>
      <c r="G70" s="5567" t="s">
        <v>89</v>
      </c>
      <c r="H70" s="5568"/>
      <c r="I70" s="5491"/>
      <c r="J70" s="5520"/>
    </row>
    <row r="71" spans="1:90" ht="15" customHeight="1" x14ac:dyDescent="0.25">
      <c r="A71" s="5542"/>
      <c r="B71" s="2029" t="s">
        <v>84</v>
      </c>
      <c r="C71" s="1959" t="s">
        <v>63</v>
      </c>
      <c r="D71" s="1781" t="s">
        <v>64</v>
      </c>
      <c r="E71" s="1958" t="s">
        <v>63</v>
      </c>
      <c r="F71" s="1957" t="s">
        <v>64</v>
      </c>
      <c r="G71" s="1958" t="s">
        <v>63</v>
      </c>
      <c r="H71" s="2019" t="s">
        <v>64</v>
      </c>
      <c r="I71" s="5492"/>
      <c r="J71" s="5521"/>
    </row>
    <row r="72" spans="1:90" ht="15" customHeight="1" x14ac:dyDescent="0.25">
      <c r="A72" s="1106" t="s">
        <v>202</v>
      </c>
      <c r="B72" s="1107">
        <f>SUM(C72:D72)</f>
        <v>18</v>
      </c>
      <c r="C72" s="1108">
        <f t="shared" ref="C72:D74" si="24">+E72+G72</f>
        <v>13</v>
      </c>
      <c r="D72" s="2030">
        <f t="shared" si="24"/>
        <v>5</v>
      </c>
      <c r="E72" s="1969">
        <v>10</v>
      </c>
      <c r="F72" s="1497">
        <v>4</v>
      </c>
      <c r="G72" s="1084">
        <v>3</v>
      </c>
      <c r="H72" s="1794">
        <v>1</v>
      </c>
      <c r="I72" s="1085">
        <v>0</v>
      </c>
      <c r="J72" s="1944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21" t="s">
        <v>258</v>
      </c>
      <c r="B73" s="2015">
        <f>SUM(C73:D73)</f>
        <v>3</v>
      </c>
      <c r="C73" s="2031">
        <f t="shared" si="24"/>
        <v>2</v>
      </c>
      <c r="D73" s="2032">
        <f t="shared" si="24"/>
        <v>1</v>
      </c>
      <c r="E73" s="1474">
        <v>2</v>
      </c>
      <c r="F73" s="1475">
        <v>1</v>
      </c>
      <c r="G73" s="1474"/>
      <c r="H73" s="1745"/>
      <c r="I73" s="1477">
        <v>0</v>
      </c>
      <c r="J73" s="1476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548" t="s">
        <v>278</v>
      </c>
      <c r="B74" s="2017">
        <f>SUM(C74:D74)</f>
        <v>0</v>
      </c>
      <c r="C74" s="2033">
        <f t="shared" si="24"/>
        <v>0</v>
      </c>
      <c r="D74" s="1216">
        <f t="shared" si="24"/>
        <v>0</v>
      </c>
      <c r="E74" s="1492"/>
      <c r="F74" s="1160"/>
      <c r="G74" s="1492"/>
      <c r="H74" s="1159"/>
      <c r="I74" s="1494">
        <v>0</v>
      </c>
      <c r="J74" s="1493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570" t="s">
        <v>201</v>
      </c>
      <c r="B77" s="5570" t="s">
        <v>82</v>
      </c>
    </row>
    <row r="78" spans="1:90" ht="15" customHeight="1" x14ac:dyDescent="0.25">
      <c r="A78" s="5480"/>
      <c r="B78" s="5481"/>
    </row>
    <row r="79" spans="1:90" ht="15" customHeight="1" x14ac:dyDescent="0.25">
      <c r="A79" s="5481"/>
      <c r="B79" s="2034">
        <f>SUM(B80:B83)</f>
        <v>14</v>
      </c>
    </row>
    <row r="80" spans="1:90" ht="15" customHeight="1" x14ac:dyDescent="0.25">
      <c r="A80" s="1109" t="s">
        <v>281</v>
      </c>
      <c r="B80" s="1086">
        <v>3</v>
      </c>
    </row>
    <row r="81" spans="1:93" ht="15" customHeight="1" x14ac:dyDescent="0.25">
      <c r="A81" s="1471" t="s">
        <v>204</v>
      </c>
      <c r="B81" s="1634">
        <v>9</v>
      </c>
    </row>
    <row r="82" spans="1:93" ht="15" customHeight="1" x14ac:dyDescent="0.25">
      <c r="A82" s="1471" t="s">
        <v>202</v>
      </c>
      <c r="B82" s="1634">
        <v>2</v>
      </c>
    </row>
    <row r="83" spans="1:93" ht="15" customHeight="1" x14ac:dyDescent="0.25">
      <c r="A83" s="1466" t="s">
        <v>282</v>
      </c>
      <c r="B83" s="1635">
        <v>0</v>
      </c>
    </row>
    <row r="84" spans="1:93" ht="18" customHeight="1" x14ac:dyDescent="0.25">
      <c r="A84" s="1" t="s">
        <v>283</v>
      </c>
    </row>
    <row r="85" spans="1:93" ht="52.5" x14ac:dyDescent="0.25">
      <c r="A85" s="2035" t="s">
        <v>284</v>
      </c>
      <c r="B85" s="2036" t="s">
        <v>285</v>
      </c>
      <c r="C85" s="1958" t="s">
        <v>286</v>
      </c>
      <c r="D85" s="1976" t="s">
        <v>287</v>
      </c>
      <c r="E85" s="1976" t="s">
        <v>288</v>
      </c>
      <c r="F85" s="1957" t="s">
        <v>289</v>
      </c>
    </row>
    <row r="86" spans="1:93" ht="15" customHeight="1" x14ac:dyDescent="0.25">
      <c r="A86" s="2037" t="s">
        <v>290</v>
      </c>
      <c r="B86" s="2038">
        <v>33</v>
      </c>
      <c r="C86" s="1969">
        <v>11</v>
      </c>
      <c r="D86" s="1049">
        <v>0</v>
      </c>
      <c r="E86" s="1049">
        <v>2</v>
      </c>
      <c r="F86" s="1836">
        <v>1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2039" t="s">
        <v>291</v>
      </c>
      <c r="B87" s="2040">
        <v>0</v>
      </c>
      <c r="C87" s="1338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598" t="s">
        <v>293</v>
      </c>
      <c r="B89" s="5554"/>
      <c r="C89" s="1958" t="s">
        <v>294</v>
      </c>
      <c r="D89" s="1976" t="s">
        <v>295</v>
      </c>
      <c r="E89" s="1976" t="s">
        <v>296</v>
      </c>
      <c r="F89" s="1976" t="s">
        <v>297</v>
      </c>
      <c r="G89" s="2019" t="s">
        <v>298</v>
      </c>
      <c r="H89" s="1957" t="s">
        <v>299</v>
      </c>
    </row>
    <row r="90" spans="1:93" ht="24" customHeight="1" x14ac:dyDescent="0.25">
      <c r="A90" s="5788" t="s">
        <v>300</v>
      </c>
      <c r="B90" s="2041" t="s">
        <v>301</v>
      </c>
      <c r="C90" s="2022">
        <v>4</v>
      </c>
      <c r="D90" s="1060"/>
      <c r="E90" s="1060"/>
      <c r="F90" s="1049">
        <v>4</v>
      </c>
      <c r="G90" s="1130">
        <v>0</v>
      </c>
      <c r="H90" s="1970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89"/>
      <c r="B91" s="1499" t="s">
        <v>302</v>
      </c>
      <c r="C91" s="1494">
        <v>2</v>
      </c>
      <c r="D91" s="1796"/>
      <c r="E91" s="1796"/>
      <c r="F91" s="1503">
        <v>2</v>
      </c>
      <c r="G91" s="1496">
        <v>0</v>
      </c>
      <c r="H91" s="1160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15" t="s">
        <v>303</v>
      </c>
      <c r="B92" s="1110" t="s">
        <v>304</v>
      </c>
      <c r="C92" s="1969">
        <v>16</v>
      </c>
      <c r="D92" s="1049">
        <v>1</v>
      </c>
      <c r="E92" s="1049">
        <v>0</v>
      </c>
      <c r="F92" s="1047"/>
      <c r="G92" s="1135"/>
      <c r="H92" s="2042">
        <v>1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16"/>
      <c r="B93" s="1499" t="s">
        <v>305</v>
      </c>
      <c r="C93" s="1492">
        <v>17</v>
      </c>
      <c r="D93" s="1503">
        <v>8</v>
      </c>
      <c r="E93" s="1503">
        <v>0</v>
      </c>
      <c r="F93" s="1618"/>
      <c r="G93" s="1791"/>
      <c r="H93" s="1552">
        <v>8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99" t="s">
        <v>201</v>
      </c>
      <c r="B95" s="5554"/>
      <c r="C95" s="5566" t="s">
        <v>82</v>
      </c>
      <c r="D95" s="5567"/>
      <c r="E95" s="5572"/>
      <c r="F95" s="5566" t="s">
        <v>99</v>
      </c>
      <c r="G95" s="5572"/>
      <c r="H95" s="5566" t="s">
        <v>49</v>
      </c>
      <c r="I95" s="5572"/>
    </row>
    <row r="96" spans="1:93" ht="15" customHeight="1" x14ac:dyDescent="0.25">
      <c r="A96" s="5600"/>
      <c r="B96" s="5542"/>
      <c r="C96" s="1958" t="s">
        <v>84</v>
      </c>
      <c r="D96" s="1959" t="s">
        <v>63</v>
      </c>
      <c r="E96" s="1957" t="s">
        <v>64</v>
      </c>
      <c r="F96" s="1958" t="s">
        <v>63</v>
      </c>
      <c r="G96" s="1957" t="s">
        <v>64</v>
      </c>
      <c r="H96" s="1958" t="s">
        <v>63</v>
      </c>
      <c r="I96" s="1957" t="s">
        <v>64</v>
      </c>
    </row>
    <row r="97" spans="1:90" ht="15" customHeight="1" x14ac:dyDescent="0.25">
      <c r="A97" s="5566" t="s">
        <v>82</v>
      </c>
      <c r="B97" s="5572"/>
      <c r="C97" s="2009">
        <f t="shared" ref="C97:I97" si="33">SUM(C98:C102)</f>
        <v>103</v>
      </c>
      <c r="D97" s="2043">
        <f t="shared" si="33"/>
        <v>42</v>
      </c>
      <c r="E97" s="2010">
        <f t="shared" si="33"/>
        <v>61</v>
      </c>
      <c r="F97" s="2009">
        <f>SUM(F98:F102)</f>
        <v>28</v>
      </c>
      <c r="G97" s="2010">
        <f t="shared" si="33"/>
        <v>25</v>
      </c>
      <c r="H97" s="2009">
        <f t="shared" si="33"/>
        <v>14</v>
      </c>
      <c r="I97" s="2010">
        <f t="shared" si="33"/>
        <v>36</v>
      </c>
    </row>
    <row r="98" spans="1:90" ht="15" customHeight="1" x14ac:dyDescent="0.25">
      <c r="A98" s="5786" t="s">
        <v>202</v>
      </c>
      <c r="B98" s="5787"/>
      <c r="C98" s="2044">
        <f>SUM(D98+E98)</f>
        <v>44</v>
      </c>
      <c r="D98" s="2045">
        <f>SUM(F98+H98)</f>
        <v>15</v>
      </c>
      <c r="E98" s="1997">
        <f>SUM(G98+I98)</f>
        <v>29</v>
      </c>
      <c r="F98" s="1969">
        <v>7</v>
      </c>
      <c r="G98" s="1970">
        <v>10</v>
      </c>
      <c r="H98" s="1969">
        <v>8</v>
      </c>
      <c r="I98" s="1836">
        <v>19</v>
      </c>
    </row>
    <row r="99" spans="1:90" ht="15" customHeight="1" x14ac:dyDescent="0.25">
      <c r="A99" s="5764" t="s">
        <v>282</v>
      </c>
      <c r="B99" s="5680"/>
      <c r="C99" s="1111">
        <f>SUM(D99+E99)</f>
        <v>5</v>
      </c>
      <c r="D99" s="1112">
        <f t="shared" ref="D99:E102" si="34">SUM(F99+H99)</f>
        <v>3</v>
      </c>
      <c r="E99" s="1676">
        <f t="shared" si="34"/>
        <v>2</v>
      </c>
      <c r="F99" s="1084">
        <v>0</v>
      </c>
      <c r="G99" s="1497">
        <v>1</v>
      </c>
      <c r="H99" s="1084">
        <v>3</v>
      </c>
      <c r="I99" s="1944">
        <v>1</v>
      </c>
    </row>
    <row r="100" spans="1:90" ht="15" customHeight="1" x14ac:dyDescent="0.25">
      <c r="A100" s="5764" t="s">
        <v>204</v>
      </c>
      <c r="B100" s="5680"/>
      <c r="C100" s="1111">
        <f>SUM(D100+E100)</f>
        <v>22</v>
      </c>
      <c r="D100" s="1112">
        <f t="shared" si="34"/>
        <v>9</v>
      </c>
      <c r="E100" s="1676">
        <f t="shared" si="34"/>
        <v>13</v>
      </c>
      <c r="F100" s="1474">
        <v>7</v>
      </c>
      <c r="G100" s="1475">
        <v>7</v>
      </c>
      <c r="H100" s="1474">
        <v>2</v>
      </c>
      <c r="I100" s="1476">
        <v>6</v>
      </c>
    </row>
    <row r="101" spans="1:90" ht="15" customHeight="1" x14ac:dyDescent="0.25">
      <c r="A101" s="5765" t="s">
        <v>205</v>
      </c>
      <c r="B101" s="5766"/>
      <c r="C101" s="1217">
        <f>SUM(D101+E101)</f>
        <v>24</v>
      </c>
      <c r="D101" s="1218">
        <f>SUM(F101+H101)</f>
        <v>11</v>
      </c>
      <c r="E101" s="1219">
        <f>SUM(G101+I101)</f>
        <v>13</v>
      </c>
      <c r="F101" s="1206">
        <v>11</v>
      </c>
      <c r="G101" s="1210">
        <v>6</v>
      </c>
      <c r="H101" s="1206">
        <v>0</v>
      </c>
      <c r="I101" s="1207">
        <v>7</v>
      </c>
    </row>
    <row r="102" spans="1:90" ht="15" customHeight="1" x14ac:dyDescent="0.25">
      <c r="A102" s="5767" t="s">
        <v>307</v>
      </c>
      <c r="B102" s="5768"/>
      <c r="C102" s="1694">
        <f>SUM(D102+E102)</f>
        <v>8</v>
      </c>
      <c r="D102" s="1712">
        <f t="shared" si="34"/>
        <v>4</v>
      </c>
      <c r="E102" s="1185">
        <f t="shared" si="34"/>
        <v>4</v>
      </c>
      <c r="F102" s="1492">
        <v>3</v>
      </c>
      <c r="G102" s="1160">
        <v>1</v>
      </c>
      <c r="H102" s="1492">
        <v>1</v>
      </c>
      <c r="I102" s="1493">
        <v>3</v>
      </c>
    </row>
    <row r="103" spans="1:90" ht="18" customHeight="1" x14ac:dyDescent="0.25">
      <c r="A103" s="5769" t="s">
        <v>308</v>
      </c>
      <c r="B103" s="5769"/>
      <c r="C103" s="5769"/>
      <c r="D103" s="5769"/>
      <c r="E103" s="5769"/>
      <c r="F103" s="5769"/>
      <c r="G103" s="5769"/>
      <c r="H103" s="5769"/>
      <c r="I103" s="5769"/>
      <c r="J103" s="5769"/>
      <c r="K103" s="5769"/>
      <c r="L103" s="5769"/>
      <c r="M103" s="5769"/>
      <c r="N103" s="5769"/>
      <c r="O103" s="5769"/>
      <c r="P103" s="5769"/>
      <c r="Q103" s="298"/>
      <c r="R103" s="276"/>
      <c r="S103" s="276"/>
      <c r="T103" s="276"/>
      <c r="U103" s="276"/>
    </row>
    <row r="104" spans="1:90" ht="18" customHeight="1" x14ac:dyDescent="0.25">
      <c r="A104" s="5770" t="s">
        <v>309</v>
      </c>
      <c r="B104" s="5770"/>
      <c r="C104" s="5770"/>
      <c r="D104" s="5770"/>
      <c r="E104" s="5770"/>
      <c r="F104" s="5770"/>
      <c r="G104" s="5770"/>
      <c r="H104" s="5770"/>
      <c r="I104" s="5770"/>
      <c r="J104" s="5770"/>
      <c r="K104" s="5770"/>
      <c r="L104" s="5770"/>
      <c r="M104" s="5770"/>
      <c r="N104" s="5770"/>
      <c r="O104" s="5770"/>
      <c r="P104" s="5770"/>
      <c r="Q104" s="5770"/>
      <c r="R104" s="276"/>
      <c r="S104" s="276"/>
      <c r="T104" s="276"/>
      <c r="U104" s="276"/>
    </row>
    <row r="105" spans="1:90" ht="15" customHeight="1" x14ac:dyDescent="0.25">
      <c r="A105" s="5771" t="s">
        <v>310</v>
      </c>
      <c r="B105" s="5772"/>
      <c r="C105" s="5776" t="s">
        <v>311</v>
      </c>
      <c r="D105" s="5777"/>
      <c r="E105" s="5778"/>
      <c r="F105" s="5779" t="s">
        <v>106</v>
      </c>
      <c r="G105" s="5780"/>
      <c r="H105" s="5780"/>
      <c r="I105" s="5780"/>
      <c r="J105" s="5780"/>
      <c r="K105" s="5780"/>
      <c r="L105" s="5780"/>
      <c r="M105" s="5780"/>
      <c r="N105" s="5780"/>
      <c r="O105" s="5780"/>
      <c r="P105" s="5780"/>
      <c r="Q105" s="5780"/>
      <c r="R105" s="5780"/>
      <c r="S105" s="5780"/>
      <c r="T105" s="5780"/>
      <c r="U105" s="5781"/>
      <c r="V105" s="5652" t="s">
        <v>39</v>
      </c>
      <c r="W105" s="5653" t="s">
        <v>40</v>
      </c>
    </row>
    <row r="106" spans="1:90" ht="15" customHeight="1" x14ac:dyDescent="0.25">
      <c r="A106" s="5773"/>
      <c r="B106" s="5774"/>
      <c r="C106" s="5518"/>
      <c r="D106" s="5600"/>
      <c r="E106" s="5542"/>
      <c r="F106" s="5782" t="s">
        <v>312</v>
      </c>
      <c r="G106" s="5762"/>
      <c r="H106" s="5762" t="s">
        <v>313</v>
      </c>
      <c r="I106" s="5762"/>
      <c r="J106" s="5762" t="s">
        <v>314</v>
      </c>
      <c r="K106" s="5762"/>
      <c r="L106" s="5762" t="s">
        <v>315</v>
      </c>
      <c r="M106" s="5762"/>
      <c r="N106" s="5762" t="s">
        <v>316</v>
      </c>
      <c r="O106" s="5762"/>
      <c r="P106" s="5762" t="s">
        <v>317</v>
      </c>
      <c r="Q106" s="5762"/>
      <c r="R106" s="5762" t="s">
        <v>318</v>
      </c>
      <c r="S106" s="5762"/>
      <c r="T106" s="5762" t="s">
        <v>62</v>
      </c>
      <c r="U106" s="5763"/>
      <c r="V106" s="5652"/>
      <c r="W106" s="5653"/>
    </row>
    <row r="107" spans="1:90" ht="15" customHeight="1" x14ac:dyDescent="0.25">
      <c r="A107" s="5775"/>
      <c r="B107" s="5564"/>
      <c r="C107" s="1993" t="s">
        <v>84</v>
      </c>
      <c r="D107" s="1959" t="s">
        <v>63</v>
      </c>
      <c r="E107" s="1781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652"/>
      <c r="W107" s="5653"/>
    </row>
    <row r="108" spans="1:90" ht="15" customHeight="1" x14ac:dyDescent="0.25">
      <c r="A108" s="5758" t="s">
        <v>319</v>
      </c>
      <c r="B108" s="5759"/>
      <c r="C108" s="2048">
        <f t="shared" ref="C108:C117" si="35">SUM(D108+E108)</f>
        <v>634</v>
      </c>
      <c r="D108" s="2049">
        <f>+J108+L108+N108+P108+R108+T108</f>
        <v>274</v>
      </c>
      <c r="E108" s="1968">
        <f>+K108+M108+O108+Q108+S108+U108</f>
        <v>360</v>
      </c>
      <c r="F108" s="2050"/>
      <c r="G108" s="2051"/>
      <c r="H108" s="2050"/>
      <c r="I108" s="2051"/>
      <c r="J108" s="1969">
        <v>75</v>
      </c>
      <c r="K108" s="1836">
        <v>52</v>
      </c>
      <c r="L108" s="1969">
        <v>83</v>
      </c>
      <c r="M108" s="1836">
        <v>107</v>
      </c>
      <c r="N108" s="1969">
        <v>35</v>
      </c>
      <c r="O108" s="1836">
        <v>74</v>
      </c>
      <c r="P108" s="1988">
        <v>18</v>
      </c>
      <c r="Q108" s="1836">
        <v>39</v>
      </c>
      <c r="R108" s="1988">
        <v>40</v>
      </c>
      <c r="S108" s="1836">
        <v>48</v>
      </c>
      <c r="T108" s="1988">
        <v>23</v>
      </c>
      <c r="U108" s="1989">
        <v>40</v>
      </c>
      <c r="V108" s="1220"/>
      <c r="W108" s="2052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760" t="s">
        <v>320</v>
      </c>
      <c r="B109" s="5761"/>
      <c r="C109" s="2053">
        <f t="shared" si="35"/>
        <v>232</v>
      </c>
      <c r="D109" s="1517">
        <f t="shared" ref="D109:E111" si="36">SUM(J109+L109+N109+P109+R109+T109)</f>
        <v>73</v>
      </c>
      <c r="E109" s="1526">
        <f t="shared" si="36"/>
        <v>159</v>
      </c>
      <c r="F109" s="2054"/>
      <c r="G109" s="1642"/>
      <c r="H109" s="2054"/>
      <c r="I109" s="2055"/>
      <c r="J109" s="1474"/>
      <c r="K109" s="1476"/>
      <c r="L109" s="1474">
        <v>73</v>
      </c>
      <c r="M109" s="1476">
        <v>159</v>
      </c>
      <c r="N109" s="1474"/>
      <c r="O109" s="1476"/>
      <c r="P109" s="1508"/>
      <c r="Q109" s="1476"/>
      <c r="R109" s="1508"/>
      <c r="S109" s="1476"/>
      <c r="T109" s="1508"/>
      <c r="U109" s="1478"/>
      <c r="V109" s="1617"/>
      <c r="W109" s="2056"/>
      <c r="X109" s="252"/>
    </row>
    <row r="110" spans="1:90" ht="15" customHeight="1" x14ac:dyDescent="0.25">
      <c r="A110" s="5760" t="s">
        <v>321</v>
      </c>
      <c r="B110" s="5761"/>
      <c r="C110" s="2053">
        <f t="shared" si="35"/>
        <v>0</v>
      </c>
      <c r="D110" s="1517">
        <f t="shared" si="36"/>
        <v>0</v>
      </c>
      <c r="E110" s="1526">
        <f t="shared" si="36"/>
        <v>0</v>
      </c>
      <c r="F110" s="1222"/>
      <c r="G110" s="303"/>
      <c r="H110" s="1222"/>
      <c r="I110" s="1223"/>
      <c r="J110" s="1206"/>
      <c r="K110" s="1207"/>
      <c r="L110" s="1206"/>
      <c r="M110" s="1207"/>
      <c r="N110" s="1206"/>
      <c r="O110" s="1207"/>
      <c r="P110" s="1208"/>
      <c r="Q110" s="1207"/>
      <c r="R110" s="1208"/>
      <c r="S110" s="1207"/>
      <c r="T110" s="1208"/>
      <c r="U110" s="1209"/>
      <c r="V110" s="1617"/>
      <c r="W110" s="2056"/>
      <c r="X110" s="252"/>
    </row>
    <row r="111" spans="1:90" ht="15" customHeight="1" x14ac:dyDescent="0.25">
      <c r="A111" s="5654" t="s">
        <v>322</v>
      </c>
      <c r="B111" s="5655"/>
      <c r="C111" s="2053">
        <f t="shared" si="35"/>
        <v>0</v>
      </c>
      <c r="D111" s="1517">
        <f t="shared" si="36"/>
        <v>0</v>
      </c>
      <c r="E111" s="1526">
        <f t="shared" si="36"/>
        <v>0</v>
      </c>
      <c r="F111" s="1222"/>
      <c r="G111" s="303"/>
      <c r="H111" s="1222"/>
      <c r="I111" s="1223"/>
      <c r="J111" s="1206"/>
      <c r="K111" s="1207"/>
      <c r="L111" s="1206"/>
      <c r="M111" s="1207"/>
      <c r="N111" s="1206"/>
      <c r="O111" s="1207"/>
      <c r="P111" s="1208"/>
      <c r="Q111" s="1207"/>
      <c r="R111" s="1208"/>
      <c r="S111" s="1207"/>
      <c r="T111" s="1208"/>
      <c r="U111" s="1209"/>
      <c r="V111" s="1617"/>
      <c r="W111" s="2056"/>
      <c r="X111" s="252"/>
    </row>
    <row r="112" spans="1:90" ht="15" customHeight="1" x14ac:dyDescent="0.25">
      <c r="A112" s="5654" t="s">
        <v>323</v>
      </c>
      <c r="B112" s="5655"/>
      <c r="C112" s="2053">
        <f t="shared" si="35"/>
        <v>17</v>
      </c>
      <c r="D112" s="1517">
        <f>+F112+H112</f>
        <v>6</v>
      </c>
      <c r="E112" s="1526">
        <f>+G112+I112</f>
        <v>11</v>
      </c>
      <c r="F112" s="1206">
        <v>2</v>
      </c>
      <c r="G112" s="26">
        <v>5</v>
      </c>
      <c r="H112" s="1206">
        <v>4</v>
      </c>
      <c r="I112" s="1210">
        <v>6</v>
      </c>
      <c r="J112" s="2054"/>
      <c r="K112" s="2055"/>
      <c r="L112" s="2054"/>
      <c r="M112" s="2055"/>
      <c r="N112" s="2054"/>
      <c r="O112" s="2055"/>
      <c r="P112" s="2057"/>
      <c r="Q112" s="2055"/>
      <c r="R112" s="2057"/>
      <c r="S112" s="2055"/>
      <c r="T112" s="2057"/>
      <c r="U112" s="1640"/>
      <c r="V112" s="1481"/>
      <c r="W112" s="1224"/>
      <c r="X112" t="str">
        <f>CA112&amp;CB112</f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 xml:space="preserve">* No olvide ingresar la variable Niños, Niñas, Adolescentes y Jóvenes SENAME. Digite CERO si no tiene. </v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 xml:space="preserve">* No olvide ingresar la variable Niños, Niñas, Adolescentes y Jóvenes Mejor Niñez. Digite CERO si no tiene. </v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1</v>
      </c>
      <c r="CL112" s="32">
        <f>IF(AND($C112&lt;&gt;0,W112=""),1,IF(W112&gt;$C112,1,0))</f>
        <v>1</v>
      </c>
    </row>
    <row r="113" spans="1:90" ht="15" customHeight="1" x14ac:dyDescent="0.25">
      <c r="A113" s="5654" t="s">
        <v>324</v>
      </c>
      <c r="B113" s="5655"/>
      <c r="C113" s="904">
        <f>SUM(D113+E113)</f>
        <v>0</v>
      </c>
      <c r="D113" s="1517">
        <f>+H113</f>
        <v>0</v>
      </c>
      <c r="E113" s="1526">
        <f>+I113</f>
        <v>0</v>
      </c>
      <c r="F113" s="1222"/>
      <c r="G113" s="303"/>
      <c r="H113" s="1206"/>
      <c r="I113" s="1210"/>
      <c r="J113" s="2054"/>
      <c r="K113" s="2058"/>
      <c r="L113" s="2054"/>
      <c r="M113" s="2058"/>
      <c r="N113" s="2054"/>
      <c r="O113" s="2058"/>
      <c r="P113" s="2054"/>
      <c r="Q113" s="2058"/>
      <c r="R113" s="2054"/>
      <c r="S113" s="2058"/>
      <c r="T113" s="2054"/>
      <c r="U113" s="2059"/>
      <c r="V113" s="1481"/>
      <c r="W113" s="2060"/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54" t="s">
        <v>325</v>
      </c>
      <c r="B114" s="5655"/>
      <c r="C114" s="904">
        <f>SUM(D114+E114)</f>
        <v>161</v>
      </c>
      <c r="D114" s="1517">
        <f>(F114+H114)</f>
        <v>102</v>
      </c>
      <c r="E114" s="1526">
        <f>(G114+I114)</f>
        <v>59</v>
      </c>
      <c r="F114" s="1206"/>
      <c r="G114" s="1210"/>
      <c r="H114" s="1206">
        <v>102</v>
      </c>
      <c r="I114" s="1210">
        <v>59</v>
      </c>
      <c r="J114" s="905"/>
      <c r="K114" s="987"/>
      <c r="L114" s="905"/>
      <c r="M114" s="987"/>
      <c r="N114" s="905"/>
      <c r="O114" s="987"/>
      <c r="P114" s="2061"/>
      <c r="Q114" s="987"/>
      <c r="R114" s="2061"/>
      <c r="S114" s="987"/>
      <c r="T114" s="2061"/>
      <c r="U114" s="304"/>
      <c r="V114" s="1502">
        <v>0</v>
      </c>
      <c r="W114" s="122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56" t="s">
        <v>326</v>
      </c>
      <c r="B115" s="2062" t="s">
        <v>327</v>
      </c>
      <c r="C115" s="2063">
        <f t="shared" si="35"/>
        <v>1020</v>
      </c>
      <c r="D115" s="2064">
        <f t="shared" ref="D115:E117" si="42">SUM(F115+H115+J115+L115+N115+P115+R115+T115)</f>
        <v>440</v>
      </c>
      <c r="E115" s="1968">
        <f t="shared" si="42"/>
        <v>580</v>
      </c>
      <c r="F115" s="1969">
        <v>2</v>
      </c>
      <c r="G115" s="2065">
        <v>5</v>
      </c>
      <c r="H115" s="1969">
        <v>93</v>
      </c>
      <c r="I115" s="1970">
        <v>56</v>
      </c>
      <c r="J115" s="1969">
        <v>75</v>
      </c>
      <c r="K115" s="1836">
        <v>52</v>
      </c>
      <c r="L115" s="1969">
        <v>154</v>
      </c>
      <c r="M115" s="1836">
        <v>266</v>
      </c>
      <c r="N115" s="1969">
        <v>35</v>
      </c>
      <c r="O115" s="1970">
        <v>74</v>
      </c>
      <c r="P115" s="1969">
        <v>18</v>
      </c>
      <c r="Q115" s="1970">
        <v>39</v>
      </c>
      <c r="R115" s="1969">
        <v>40</v>
      </c>
      <c r="S115" s="1970">
        <v>48</v>
      </c>
      <c r="T115" s="1969">
        <v>23</v>
      </c>
      <c r="U115" s="1130">
        <v>40</v>
      </c>
      <c r="V115" s="1837">
        <v>0</v>
      </c>
      <c r="W115" s="2066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57"/>
      <c r="B116" s="1485" t="s">
        <v>328</v>
      </c>
      <c r="C116" s="1225">
        <f t="shared" si="35"/>
        <v>1</v>
      </c>
      <c r="D116" s="1226">
        <f t="shared" si="42"/>
        <v>1</v>
      </c>
      <c r="E116" s="1227">
        <f t="shared" si="42"/>
        <v>0</v>
      </c>
      <c r="F116" s="1206"/>
      <c r="G116" s="26"/>
      <c r="H116" s="1206"/>
      <c r="I116" s="1210"/>
      <c r="J116" s="1206"/>
      <c r="K116" s="1207"/>
      <c r="L116" s="1206">
        <v>1</v>
      </c>
      <c r="M116" s="1207"/>
      <c r="N116" s="1206"/>
      <c r="O116" s="1210"/>
      <c r="P116" s="1206"/>
      <c r="Q116" s="1210"/>
      <c r="R116" s="1206"/>
      <c r="S116" s="1210"/>
      <c r="T116" s="1206"/>
      <c r="U116" s="1480"/>
      <c r="V116" s="260">
        <v>0</v>
      </c>
      <c r="W116" s="2060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58"/>
      <c r="B117" s="2067" t="s">
        <v>329</v>
      </c>
      <c r="C117" s="2068">
        <f t="shared" si="35"/>
        <v>23</v>
      </c>
      <c r="D117" s="2069">
        <f t="shared" si="42"/>
        <v>14</v>
      </c>
      <c r="E117" s="2070">
        <f t="shared" si="42"/>
        <v>9</v>
      </c>
      <c r="F117" s="2071"/>
      <c r="G117" s="2072"/>
      <c r="H117" s="2071">
        <v>13</v>
      </c>
      <c r="I117" s="2073">
        <v>9</v>
      </c>
      <c r="J117" s="2071"/>
      <c r="K117" s="2074"/>
      <c r="L117" s="2071">
        <v>1</v>
      </c>
      <c r="M117" s="2074"/>
      <c r="N117" s="2071"/>
      <c r="O117" s="2073"/>
      <c r="P117" s="2071"/>
      <c r="Q117" s="2073"/>
      <c r="R117" s="2071"/>
      <c r="S117" s="2073"/>
      <c r="T117" s="2071"/>
      <c r="U117" s="2072"/>
      <c r="V117" s="2075">
        <v>0</v>
      </c>
      <c r="W117" s="2076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197" t="s">
        <v>330</v>
      </c>
      <c r="B118" s="1228"/>
      <c r="C118" s="1228"/>
      <c r="D118" s="1228"/>
      <c r="E118" s="1228"/>
      <c r="F118" s="1229"/>
      <c r="G118" s="1229"/>
      <c r="H118" s="1229"/>
      <c r="I118" s="1230"/>
      <c r="J118" s="2077"/>
      <c r="K118" s="2077"/>
      <c r="L118" s="2078"/>
      <c r="M118" s="2079"/>
      <c r="N118" s="2080"/>
      <c r="O118" s="1229"/>
      <c r="P118" s="2080"/>
      <c r="Q118" s="1231"/>
      <c r="R118" s="2081"/>
      <c r="S118" s="2081"/>
      <c r="T118" s="2080"/>
      <c r="U118" s="2080"/>
      <c r="V118" s="2080"/>
      <c r="W118" s="1229"/>
      <c r="X118" s="2080"/>
      <c r="Y118" s="1229"/>
      <c r="Z118" s="2082"/>
      <c r="AA118" s="1232"/>
    </row>
    <row r="119" spans="1:90" ht="15" customHeight="1" x14ac:dyDescent="0.25">
      <c r="A119" s="5480" t="s">
        <v>224</v>
      </c>
      <c r="B119" s="5480" t="s">
        <v>225</v>
      </c>
      <c r="C119" s="5501" t="s">
        <v>226</v>
      </c>
      <c r="D119" s="5502"/>
      <c r="E119" s="5484"/>
      <c r="F119" s="5724" t="s">
        <v>106</v>
      </c>
      <c r="G119" s="5743"/>
      <c r="H119" s="5743"/>
      <c r="I119" s="5743"/>
      <c r="J119" s="5743"/>
      <c r="K119" s="5743"/>
      <c r="L119" s="5743"/>
      <c r="M119" s="5743"/>
      <c r="N119" s="5743"/>
      <c r="O119" s="5743"/>
      <c r="P119" s="5743"/>
      <c r="Q119" s="5743"/>
      <c r="R119" s="5743"/>
      <c r="S119" s="5743"/>
      <c r="T119" s="5561"/>
      <c r="U119" s="5561"/>
      <c r="V119" s="5743"/>
      <c r="W119" s="5743"/>
      <c r="X119" s="5743"/>
      <c r="Y119" s="5743"/>
      <c r="Z119" s="5743"/>
      <c r="AA119" s="5757"/>
      <c r="AB119" s="5793" t="s">
        <v>331</v>
      </c>
      <c r="AC119" s="5796" t="s">
        <v>42</v>
      </c>
    </row>
    <row r="120" spans="1:90" ht="15" customHeight="1" x14ac:dyDescent="0.25">
      <c r="A120" s="5480"/>
      <c r="B120" s="5480"/>
      <c r="C120" s="5518"/>
      <c r="D120" s="5600"/>
      <c r="E120" s="5542"/>
      <c r="F120" s="5566" t="s">
        <v>332</v>
      </c>
      <c r="G120" s="5572"/>
      <c r="H120" s="5566" t="s">
        <v>333</v>
      </c>
      <c r="I120" s="5572"/>
      <c r="J120" s="5566" t="s">
        <v>334</v>
      </c>
      <c r="K120" s="5572"/>
      <c r="L120" s="5567" t="s">
        <v>335</v>
      </c>
      <c r="M120" s="5572"/>
      <c r="N120" s="5566" t="s">
        <v>99</v>
      </c>
      <c r="O120" s="5572"/>
      <c r="P120" s="5566" t="s">
        <v>49</v>
      </c>
      <c r="Q120" s="5572"/>
      <c r="R120" s="5566" t="s">
        <v>50</v>
      </c>
      <c r="S120" s="5572"/>
      <c r="T120" s="5566" t="s">
        <v>336</v>
      </c>
      <c r="U120" s="5572"/>
      <c r="V120" s="5566" t="s">
        <v>59</v>
      </c>
      <c r="W120" s="5572"/>
      <c r="X120" s="5566" t="s">
        <v>337</v>
      </c>
      <c r="Y120" s="5572"/>
      <c r="Z120" s="5745" t="s">
        <v>62</v>
      </c>
      <c r="AA120" s="5756"/>
      <c r="AB120" s="5794"/>
      <c r="AC120" s="5797"/>
    </row>
    <row r="121" spans="1:90" ht="15" customHeight="1" x14ac:dyDescent="0.25">
      <c r="A121" s="5481"/>
      <c r="B121" s="5481"/>
      <c r="C121" s="2036" t="s">
        <v>84</v>
      </c>
      <c r="D121" s="1959" t="s">
        <v>63</v>
      </c>
      <c r="E121" s="2085" t="s">
        <v>64</v>
      </c>
      <c r="F121" s="1958" t="s">
        <v>63</v>
      </c>
      <c r="G121" s="1781" t="s">
        <v>64</v>
      </c>
      <c r="H121" s="1958" t="s">
        <v>63</v>
      </c>
      <c r="I121" s="1781" t="s">
        <v>64</v>
      </c>
      <c r="J121" s="1958" t="s">
        <v>63</v>
      </c>
      <c r="K121" s="1781" t="s">
        <v>64</v>
      </c>
      <c r="L121" s="1959" t="s">
        <v>63</v>
      </c>
      <c r="M121" s="1781" t="s">
        <v>64</v>
      </c>
      <c r="N121" s="1958" t="s">
        <v>63</v>
      </c>
      <c r="O121" s="1781" t="s">
        <v>64</v>
      </c>
      <c r="P121" s="1958" t="s">
        <v>63</v>
      </c>
      <c r="Q121" s="1781" t="s">
        <v>64</v>
      </c>
      <c r="R121" s="1958" t="s">
        <v>63</v>
      </c>
      <c r="S121" s="2036" t="s">
        <v>64</v>
      </c>
      <c r="T121" s="1958" t="s">
        <v>63</v>
      </c>
      <c r="U121" s="1781" t="s">
        <v>64</v>
      </c>
      <c r="V121" s="1958" t="s">
        <v>63</v>
      </c>
      <c r="W121" s="1781" t="s">
        <v>64</v>
      </c>
      <c r="X121" s="1958" t="s">
        <v>63</v>
      </c>
      <c r="Y121" s="1781" t="s">
        <v>64</v>
      </c>
      <c r="Z121" s="2086" t="s">
        <v>63</v>
      </c>
      <c r="AA121" s="2084" t="s">
        <v>64</v>
      </c>
      <c r="AB121" s="5795"/>
      <c r="AC121" s="5798"/>
    </row>
    <row r="122" spans="1:90" ht="15" customHeight="1" x14ac:dyDescent="0.25">
      <c r="A122" s="5753" t="s">
        <v>338</v>
      </c>
      <c r="B122" s="1985" t="s">
        <v>339</v>
      </c>
      <c r="C122" s="2088">
        <f>SUM(D122+E122)</f>
        <v>0</v>
      </c>
      <c r="D122" s="2045">
        <f>SUM(F122+H122+J122+L122+N122+P122+R122+T122+V122+X122+Z122)</f>
        <v>0</v>
      </c>
      <c r="E122" s="2089">
        <f>SUM(G122+I122+K122+M122+O122+Q122+S122+U122+W122+Y122+AA122)</f>
        <v>0</v>
      </c>
      <c r="F122" s="1969">
        <v>0</v>
      </c>
      <c r="G122" s="1970">
        <v>0</v>
      </c>
      <c r="H122" s="1969">
        <v>0</v>
      </c>
      <c r="I122" s="1836">
        <v>0</v>
      </c>
      <c r="J122" s="1969">
        <v>0</v>
      </c>
      <c r="K122" s="1836">
        <v>0</v>
      </c>
      <c r="L122" s="2090">
        <v>0</v>
      </c>
      <c r="M122" s="1836">
        <v>0</v>
      </c>
      <c r="N122" s="1969">
        <v>0</v>
      </c>
      <c r="O122" s="1836">
        <v>0</v>
      </c>
      <c r="P122" s="1969">
        <v>0</v>
      </c>
      <c r="Q122" s="1836">
        <v>0</v>
      </c>
      <c r="R122" s="1969">
        <v>0</v>
      </c>
      <c r="S122" s="1836">
        <v>0</v>
      </c>
      <c r="T122" s="1969">
        <v>0</v>
      </c>
      <c r="U122" s="1836">
        <v>0</v>
      </c>
      <c r="V122" s="1988">
        <v>0</v>
      </c>
      <c r="W122" s="1836">
        <v>0</v>
      </c>
      <c r="X122" s="1988">
        <v>0</v>
      </c>
      <c r="Y122" s="1836">
        <v>0</v>
      </c>
      <c r="Z122" s="2065">
        <v>0</v>
      </c>
      <c r="AA122" s="1137">
        <v>0</v>
      </c>
      <c r="AB122" s="2065">
        <v>0</v>
      </c>
      <c r="AC122" s="2091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754"/>
      <c r="B123" s="1096" t="s">
        <v>340</v>
      </c>
      <c r="C123" s="1109">
        <f t="shared" ref="C123:C151" si="43">SUM(D123+E123)</f>
        <v>1</v>
      </c>
      <c r="D123" s="1112">
        <f t="shared" ref="D123:E151" si="44">SUM(F123+H123+J123+L123+N123+P123+R123+T123+V123+X123+Z123)</f>
        <v>0</v>
      </c>
      <c r="E123" s="2092">
        <f t="shared" si="44"/>
        <v>1</v>
      </c>
      <c r="F123" s="1474">
        <v>0</v>
      </c>
      <c r="G123" s="1475">
        <v>0</v>
      </c>
      <c r="H123" s="1474">
        <v>0</v>
      </c>
      <c r="I123" s="1476">
        <v>0</v>
      </c>
      <c r="J123" s="1474">
        <v>0</v>
      </c>
      <c r="K123" s="1476">
        <v>0</v>
      </c>
      <c r="L123" s="1479">
        <v>0</v>
      </c>
      <c r="M123" s="1476">
        <v>0</v>
      </c>
      <c r="N123" s="1474">
        <v>0</v>
      </c>
      <c r="O123" s="1476">
        <v>0</v>
      </c>
      <c r="P123" s="1474">
        <v>0</v>
      </c>
      <c r="Q123" s="1476">
        <v>0</v>
      </c>
      <c r="R123" s="1474">
        <v>0</v>
      </c>
      <c r="S123" s="1476">
        <v>0</v>
      </c>
      <c r="T123" s="1474">
        <v>0</v>
      </c>
      <c r="U123" s="1476">
        <v>1</v>
      </c>
      <c r="V123" s="1508">
        <v>0</v>
      </c>
      <c r="W123" s="1476">
        <v>0</v>
      </c>
      <c r="X123" s="1508">
        <v>0</v>
      </c>
      <c r="Y123" s="1476">
        <v>0</v>
      </c>
      <c r="Z123" s="2093">
        <v>0</v>
      </c>
      <c r="AA123" s="1887">
        <v>0</v>
      </c>
      <c r="AB123" s="2093">
        <v>0</v>
      </c>
      <c r="AC123" s="1884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754"/>
      <c r="B124" s="1560" t="s">
        <v>341</v>
      </c>
      <c r="C124" s="1109">
        <f t="shared" si="43"/>
        <v>5</v>
      </c>
      <c r="D124" s="1112">
        <f t="shared" si="44"/>
        <v>0</v>
      </c>
      <c r="E124" s="2092">
        <f t="shared" si="44"/>
        <v>5</v>
      </c>
      <c r="F124" s="1474">
        <v>0</v>
      </c>
      <c r="G124" s="1475">
        <v>0</v>
      </c>
      <c r="H124" s="1474">
        <v>0</v>
      </c>
      <c r="I124" s="1476">
        <v>0</v>
      </c>
      <c r="J124" s="1474">
        <v>0</v>
      </c>
      <c r="K124" s="1476">
        <v>0</v>
      </c>
      <c r="L124" s="1479">
        <v>0</v>
      </c>
      <c r="M124" s="1476">
        <v>0</v>
      </c>
      <c r="N124" s="1474">
        <v>0</v>
      </c>
      <c r="O124" s="1476">
        <v>0</v>
      </c>
      <c r="P124" s="1474">
        <v>0</v>
      </c>
      <c r="Q124" s="1476">
        <v>0</v>
      </c>
      <c r="R124" s="1474">
        <v>0</v>
      </c>
      <c r="S124" s="1476">
        <v>0</v>
      </c>
      <c r="T124" s="1474">
        <v>0</v>
      </c>
      <c r="U124" s="1476">
        <v>5</v>
      </c>
      <c r="V124" s="1508">
        <v>0</v>
      </c>
      <c r="W124" s="1476">
        <v>0</v>
      </c>
      <c r="X124" s="1508">
        <v>0</v>
      </c>
      <c r="Y124" s="1476">
        <v>0</v>
      </c>
      <c r="Z124" s="2093">
        <v>0</v>
      </c>
      <c r="AA124" s="1887">
        <v>0</v>
      </c>
      <c r="AB124" s="2093">
        <v>0</v>
      </c>
      <c r="AC124" s="1884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507"/>
      <c r="B125" s="1560" t="s">
        <v>342</v>
      </c>
      <c r="C125" s="1471">
        <f t="shared" si="43"/>
        <v>2</v>
      </c>
      <c r="D125" s="1719">
        <f t="shared" si="44"/>
        <v>0</v>
      </c>
      <c r="E125" s="2094">
        <f t="shared" si="44"/>
        <v>2</v>
      </c>
      <c r="F125" s="1474">
        <v>0</v>
      </c>
      <c r="G125" s="1475">
        <v>0</v>
      </c>
      <c r="H125" s="1474">
        <v>0</v>
      </c>
      <c r="I125" s="1476">
        <v>0</v>
      </c>
      <c r="J125" s="1474">
        <v>0</v>
      </c>
      <c r="K125" s="1476">
        <v>0</v>
      </c>
      <c r="L125" s="1479">
        <v>0</v>
      </c>
      <c r="M125" s="1476">
        <v>0</v>
      </c>
      <c r="N125" s="1474">
        <v>0</v>
      </c>
      <c r="O125" s="1476">
        <v>0</v>
      </c>
      <c r="P125" s="1474">
        <v>0</v>
      </c>
      <c r="Q125" s="1476">
        <v>0</v>
      </c>
      <c r="R125" s="1474">
        <v>0</v>
      </c>
      <c r="S125" s="1476">
        <v>0</v>
      </c>
      <c r="T125" s="1474">
        <v>0</v>
      </c>
      <c r="U125" s="1476">
        <v>1</v>
      </c>
      <c r="V125" s="1508">
        <v>0</v>
      </c>
      <c r="W125" s="1476">
        <v>0</v>
      </c>
      <c r="X125" s="1508">
        <v>0</v>
      </c>
      <c r="Y125" s="1476">
        <v>1</v>
      </c>
      <c r="Z125" s="2093">
        <v>0</v>
      </c>
      <c r="AA125" s="1887">
        <v>0</v>
      </c>
      <c r="AB125" s="2093">
        <v>1</v>
      </c>
      <c r="AC125" s="1884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755"/>
      <c r="B126" s="1562" t="s">
        <v>343</v>
      </c>
      <c r="C126" s="1466">
        <f t="shared" si="43"/>
        <v>0</v>
      </c>
      <c r="D126" s="1712">
        <f t="shared" si="44"/>
        <v>0</v>
      </c>
      <c r="E126" s="1693">
        <f t="shared" si="44"/>
        <v>0</v>
      </c>
      <c r="F126" s="1492">
        <v>0</v>
      </c>
      <c r="G126" s="1160">
        <v>0</v>
      </c>
      <c r="H126" s="1492">
        <v>0</v>
      </c>
      <c r="I126" s="1493">
        <v>0</v>
      </c>
      <c r="J126" s="1492">
        <v>0</v>
      </c>
      <c r="K126" s="1493">
        <v>0</v>
      </c>
      <c r="L126" s="1234">
        <v>0</v>
      </c>
      <c r="M126" s="1493">
        <v>0</v>
      </c>
      <c r="N126" s="1492">
        <v>0</v>
      </c>
      <c r="O126" s="1493">
        <v>0</v>
      </c>
      <c r="P126" s="1492">
        <v>0</v>
      </c>
      <c r="Q126" s="1493">
        <v>0</v>
      </c>
      <c r="R126" s="1492">
        <v>0</v>
      </c>
      <c r="S126" s="1493">
        <v>0</v>
      </c>
      <c r="T126" s="1492">
        <v>0</v>
      </c>
      <c r="U126" s="1493">
        <v>0</v>
      </c>
      <c r="V126" s="1501">
        <v>0</v>
      </c>
      <c r="W126" s="1493">
        <v>0</v>
      </c>
      <c r="X126" s="1501">
        <v>0</v>
      </c>
      <c r="Y126" s="1493">
        <v>0</v>
      </c>
      <c r="Z126" s="1235">
        <v>0</v>
      </c>
      <c r="AA126" s="2095">
        <v>0</v>
      </c>
      <c r="AB126" s="1235">
        <v>0</v>
      </c>
      <c r="AC126" s="2096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753" t="s">
        <v>344</v>
      </c>
      <c r="B127" s="1985" t="s">
        <v>339</v>
      </c>
      <c r="C127" s="2088">
        <f t="shared" si="43"/>
        <v>0</v>
      </c>
      <c r="D127" s="2045">
        <f t="shared" si="44"/>
        <v>0</v>
      </c>
      <c r="E127" s="2089">
        <f t="shared" si="44"/>
        <v>0</v>
      </c>
      <c r="F127" s="1969">
        <v>0</v>
      </c>
      <c r="G127" s="1970">
        <v>0</v>
      </c>
      <c r="H127" s="1969">
        <v>0</v>
      </c>
      <c r="I127" s="1836">
        <v>0</v>
      </c>
      <c r="J127" s="1969">
        <v>0</v>
      </c>
      <c r="K127" s="1836">
        <v>0</v>
      </c>
      <c r="L127" s="2090">
        <v>0</v>
      </c>
      <c r="M127" s="1836">
        <v>0</v>
      </c>
      <c r="N127" s="1969">
        <v>0</v>
      </c>
      <c r="O127" s="1836">
        <v>0</v>
      </c>
      <c r="P127" s="1969">
        <v>0</v>
      </c>
      <c r="Q127" s="1836">
        <v>0</v>
      </c>
      <c r="R127" s="1969">
        <v>0</v>
      </c>
      <c r="S127" s="1836">
        <v>0</v>
      </c>
      <c r="T127" s="1969">
        <v>0</v>
      </c>
      <c r="U127" s="1836">
        <v>0</v>
      </c>
      <c r="V127" s="1988">
        <v>0</v>
      </c>
      <c r="W127" s="1836">
        <v>0</v>
      </c>
      <c r="X127" s="1988">
        <v>0</v>
      </c>
      <c r="Y127" s="1836">
        <v>0</v>
      </c>
      <c r="Z127" s="2065">
        <v>0</v>
      </c>
      <c r="AA127" s="1137">
        <v>0</v>
      </c>
      <c r="AB127" s="2065">
        <v>0</v>
      </c>
      <c r="AC127" s="2091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754"/>
      <c r="B128" s="1096" t="s">
        <v>340</v>
      </c>
      <c r="C128" s="1109">
        <f t="shared" si="43"/>
        <v>0</v>
      </c>
      <c r="D128" s="1112">
        <f t="shared" si="44"/>
        <v>0</v>
      </c>
      <c r="E128" s="2092">
        <f t="shared" si="44"/>
        <v>0</v>
      </c>
      <c r="F128" s="1474">
        <v>0</v>
      </c>
      <c r="G128" s="1475">
        <v>0</v>
      </c>
      <c r="H128" s="1474">
        <v>0</v>
      </c>
      <c r="I128" s="1476">
        <v>0</v>
      </c>
      <c r="J128" s="1474">
        <v>0</v>
      </c>
      <c r="K128" s="1476">
        <v>0</v>
      </c>
      <c r="L128" s="1479">
        <v>0</v>
      </c>
      <c r="M128" s="1476">
        <v>0</v>
      </c>
      <c r="N128" s="1474">
        <v>0</v>
      </c>
      <c r="O128" s="1476">
        <v>0</v>
      </c>
      <c r="P128" s="1474">
        <v>0</v>
      </c>
      <c r="Q128" s="1476">
        <v>0</v>
      </c>
      <c r="R128" s="1474">
        <v>0</v>
      </c>
      <c r="S128" s="1476">
        <v>0</v>
      </c>
      <c r="T128" s="1474">
        <v>0</v>
      </c>
      <c r="U128" s="1476">
        <v>0</v>
      </c>
      <c r="V128" s="1508">
        <v>0</v>
      </c>
      <c r="W128" s="1476">
        <v>0</v>
      </c>
      <c r="X128" s="1508">
        <v>0</v>
      </c>
      <c r="Y128" s="1476">
        <v>0</v>
      </c>
      <c r="Z128" s="2093">
        <v>0</v>
      </c>
      <c r="AA128" s="1887">
        <v>0</v>
      </c>
      <c r="AB128" s="2093">
        <v>0</v>
      </c>
      <c r="AC128" s="1884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754"/>
      <c r="B129" s="1560" t="s">
        <v>341</v>
      </c>
      <c r="C129" s="1109">
        <f t="shared" si="43"/>
        <v>0</v>
      </c>
      <c r="D129" s="1112">
        <f t="shared" si="44"/>
        <v>0</v>
      </c>
      <c r="E129" s="2092">
        <f t="shared" si="44"/>
        <v>0</v>
      </c>
      <c r="F129" s="1474">
        <v>0</v>
      </c>
      <c r="G129" s="1475">
        <v>0</v>
      </c>
      <c r="H129" s="1474">
        <v>0</v>
      </c>
      <c r="I129" s="1476">
        <v>0</v>
      </c>
      <c r="J129" s="1474">
        <v>0</v>
      </c>
      <c r="K129" s="1476">
        <v>0</v>
      </c>
      <c r="L129" s="1479">
        <v>0</v>
      </c>
      <c r="M129" s="1476">
        <v>0</v>
      </c>
      <c r="N129" s="1474">
        <v>0</v>
      </c>
      <c r="O129" s="1476">
        <v>0</v>
      </c>
      <c r="P129" s="1474">
        <v>0</v>
      </c>
      <c r="Q129" s="1476">
        <v>0</v>
      </c>
      <c r="R129" s="1474">
        <v>0</v>
      </c>
      <c r="S129" s="1476">
        <v>0</v>
      </c>
      <c r="T129" s="1474">
        <v>0</v>
      </c>
      <c r="U129" s="1476">
        <v>0</v>
      </c>
      <c r="V129" s="1508">
        <v>0</v>
      </c>
      <c r="W129" s="1476">
        <v>0</v>
      </c>
      <c r="X129" s="1508">
        <v>0</v>
      </c>
      <c r="Y129" s="1476">
        <v>0</v>
      </c>
      <c r="Z129" s="2093">
        <v>0</v>
      </c>
      <c r="AA129" s="1887">
        <v>0</v>
      </c>
      <c r="AB129" s="2093">
        <v>0</v>
      </c>
      <c r="AC129" s="1884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507"/>
      <c r="B130" s="1560" t="s">
        <v>342</v>
      </c>
      <c r="C130" s="1471">
        <f t="shared" si="43"/>
        <v>0</v>
      </c>
      <c r="D130" s="1719">
        <f t="shared" si="44"/>
        <v>0</v>
      </c>
      <c r="E130" s="2094">
        <f t="shared" si="44"/>
        <v>0</v>
      </c>
      <c r="F130" s="1474">
        <v>0</v>
      </c>
      <c r="G130" s="1475">
        <v>0</v>
      </c>
      <c r="H130" s="1474">
        <v>0</v>
      </c>
      <c r="I130" s="1476">
        <v>0</v>
      </c>
      <c r="J130" s="1474">
        <v>0</v>
      </c>
      <c r="K130" s="1476">
        <v>0</v>
      </c>
      <c r="L130" s="1479">
        <v>0</v>
      </c>
      <c r="M130" s="1476">
        <v>0</v>
      </c>
      <c r="N130" s="1474">
        <v>0</v>
      </c>
      <c r="O130" s="1476">
        <v>0</v>
      </c>
      <c r="P130" s="1474">
        <v>0</v>
      </c>
      <c r="Q130" s="1476">
        <v>0</v>
      </c>
      <c r="R130" s="1474">
        <v>0</v>
      </c>
      <c r="S130" s="1476">
        <v>0</v>
      </c>
      <c r="T130" s="1474">
        <v>0</v>
      </c>
      <c r="U130" s="1476">
        <v>0</v>
      </c>
      <c r="V130" s="1508">
        <v>0</v>
      </c>
      <c r="W130" s="1476">
        <v>0</v>
      </c>
      <c r="X130" s="1508">
        <v>0</v>
      </c>
      <c r="Y130" s="1476">
        <v>0</v>
      </c>
      <c r="Z130" s="2093">
        <v>0</v>
      </c>
      <c r="AA130" s="1887">
        <v>0</v>
      </c>
      <c r="AB130" s="2093">
        <v>0</v>
      </c>
      <c r="AC130" s="1884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755"/>
      <c r="B131" s="1562" t="s">
        <v>343</v>
      </c>
      <c r="C131" s="1466">
        <f t="shared" si="43"/>
        <v>0</v>
      </c>
      <c r="D131" s="1712">
        <f t="shared" si="44"/>
        <v>0</v>
      </c>
      <c r="E131" s="1693">
        <f t="shared" si="44"/>
        <v>0</v>
      </c>
      <c r="F131" s="1492">
        <v>0</v>
      </c>
      <c r="G131" s="1160">
        <v>0</v>
      </c>
      <c r="H131" s="1492">
        <v>0</v>
      </c>
      <c r="I131" s="1493">
        <v>0</v>
      </c>
      <c r="J131" s="1492">
        <v>0</v>
      </c>
      <c r="K131" s="1493">
        <v>0</v>
      </c>
      <c r="L131" s="1234">
        <v>0</v>
      </c>
      <c r="M131" s="1493">
        <v>0</v>
      </c>
      <c r="N131" s="1492">
        <v>0</v>
      </c>
      <c r="O131" s="1493">
        <v>0</v>
      </c>
      <c r="P131" s="1492">
        <v>0</v>
      </c>
      <c r="Q131" s="1493">
        <v>0</v>
      </c>
      <c r="R131" s="1492">
        <v>0</v>
      </c>
      <c r="S131" s="1493">
        <v>0</v>
      </c>
      <c r="T131" s="1492">
        <v>0</v>
      </c>
      <c r="U131" s="1493">
        <v>0</v>
      </c>
      <c r="V131" s="1501">
        <v>0</v>
      </c>
      <c r="W131" s="1493">
        <v>0</v>
      </c>
      <c r="X131" s="1501">
        <v>0</v>
      </c>
      <c r="Y131" s="1493">
        <v>0</v>
      </c>
      <c r="Z131" s="1235">
        <v>0</v>
      </c>
      <c r="AA131" s="2095">
        <v>0</v>
      </c>
      <c r="AB131" s="1235">
        <v>0</v>
      </c>
      <c r="AC131" s="2096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565" t="s">
        <v>345</v>
      </c>
      <c r="B132" s="1985" t="s">
        <v>339</v>
      </c>
      <c r="C132" s="2088">
        <f t="shared" si="43"/>
        <v>0</v>
      </c>
      <c r="D132" s="2045">
        <f t="shared" si="44"/>
        <v>0</v>
      </c>
      <c r="E132" s="2089">
        <f t="shared" si="44"/>
        <v>0</v>
      </c>
      <c r="F132" s="1969">
        <v>0</v>
      </c>
      <c r="G132" s="1970">
        <v>0</v>
      </c>
      <c r="H132" s="1969">
        <v>0</v>
      </c>
      <c r="I132" s="1836">
        <v>0</v>
      </c>
      <c r="J132" s="1969">
        <v>0</v>
      </c>
      <c r="K132" s="1836">
        <v>0</v>
      </c>
      <c r="L132" s="2090">
        <v>0</v>
      </c>
      <c r="M132" s="1836">
        <v>0</v>
      </c>
      <c r="N132" s="1969">
        <v>0</v>
      </c>
      <c r="O132" s="1836">
        <v>0</v>
      </c>
      <c r="P132" s="1969">
        <v>0</v>
      </c>
      <c r="Q132" s="1836">
        <v>0</v>
      </c>
      <c r="R132" s="1969">
        <v>0</v>
      </c>
      <c r="S132" s="1836">
        <v>0</v>
      </c>
      <c r="T132" s="1969">
        <v>0</v>
      </c>
      <c r="U132" s="1836">
        <v>0</v>
      </c>
      <c r="V132" s="1988">
        <v>0</v>
      </c>
      <c r="W132" s="1836">
        <v>0</v>
      </c>
      <c r="X132" s="1988">
        <v>0</v>
      </c>
      <c r="Y132" s="1836">
        <v>0</v>
      </c>
      <c r="Z132" s="2065">
        <v>0</v>
      </c>
      <c r="AA132" s="1137">
        <v>0</v>
      </c>
      <c r="AB132" s="2065">
        <v>0</v>
      </c>
      <c r="AC132" s="2091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515"/>
      <c r="B133" s="1096" t="s">
        <v>340</v>
      </c>
      <c r="C133" s="1109">
        <f t="shared" si="43"/>
        <v>0</v>
      </c>
      <c r="D133" s="1112">
        <f t="shared" si="44"/>
        <v>0</v>
      </c>
      <c r="E133" s="2092">
        <f t="shared" si="44"/>
        <v>0</v>
      </c>
      <c r="F133" s="1474">
        <v>0</v>
      </c>
      <c r="G133" s="1475">
        <v>0</v>
      </c>
      <c r="H133" s="1474">
        <v>0</v>
      </c>
      <c r="I133" s="1476">
        <v>0</v>
      </c>
      <c r="J133" s="1474">
        <v>0</v>
      </c>
      <c r="K133" s="1476">
        <v>0</v>
      </c>
      <c r="L133" s="1479">
        <v>0</v>
      </c>
      <c r="M133" s="1476">
        <v>0</v>
      </c>
      <c r="N133" s="1474">
        <v>0</v>
      </c>
      <c r="O133" s="1476">
        <v>0</v>
      </c>
      <c r="P133" s="1474">
        <v>0</v>
      </c>
      <c r="Q133" s="1476">
        <v>0</v>
      </c>
      <c r="R133" s="1474">
        <v>0</v>
      </c>
      <c r="S133" s="1476">
        <v>0</v>
      </c>
      <c r="T133" s="1474">
        <v>0</v>
      </c>
      <c r="U133" s="1476">
        <v>0</v>
      </c>
      <c r="V133" s="1508">
        <v>0</v>
      </c>
      <c r="W133" s="1476">
        <v>0</v>
      </c>
      <c r="X133" s="1508">
        <v>0</v>
      </c>
      <c r="Y133" s="1476">
        <v>0</v>
      </c>
      <c r="Z133" s="2093">
        <v>0</v>
      </c>
      <c r="AA133" s="1887">
        <v>0</v>
      </c>
      <c r="AB133" s="2093">
        <v>0</v>
      </c>
      <c r="AC133" s="1884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515"/>
      <c r="B134" s="1560" t="s">
        <v>341</v>
      </c>
      <c r="C134" s="1109">
        <f t="shared" si="43"/>
        <v>0</v>
      </c>
      <c r="D134" s="1112">
        <f t="shared" si="44"/>
        <v>0</v>
      </c>
      <c r="E134" s="2092">
        <f t="shared" si="44"/>
        <v>0</v>
      </c>
      <c r="F134" s="1474">
        <v>0</v>
      </c>
      <c r="G134" s="1475">
        <v>0</v>
      </c>
      <c r="H134" s="1474">
        <v>0</v>
      </c>
      <c r="I134" s="1476">
        <v>0</v>
      </c>
      <c r="J134" s="1474">
        <v>0</v>
      </c>
      <c r="K134" s="1476">
        <v>0</v>
      </c>
      <c r="L134" s="1479">
        <v>0</v>
      </c>
      <c r="M134" s="1476">
        <v>0</v>
      </c>
      <c r="N134" s="1474">
        <v>0</v>
      </c>
      <c r="O134" s="1476">
        <v>0</v>
      </c>
      <c r="P134" s="1474">
        <v>0</v>
      </c>
      <c r="Q134" s="1476">
        <v>0</v>
      </c>
      <c r="R134" s="1474">
        <v>0</v>
      </c>
      <c r="S134" s="1476">
        <v>0</v>
      </c>
      <c r="T134" s="1474">
        <v>0</v>
      </c>
      <c r="U134" s="1476">
        <v>0</v>
      </c>
      <c r="V134" s="1508">
        <v>0</v>
      </c>
      <c r="W134" s="1476">
        <v>0</v>
      </c>
      <c r="X134" s="1508">
        <v>0</v>
      </c>
      <c r="Y134" s="1476">
        <v>0</v>
      </c>
      <c r="Z134" s="2093">
        <v>0</v>
      </c>
      <c r="AA134" s="1887">
        <v>0</v>
      </c>
      <c r="AB134" s="2093">
        <v>0</v>
      </c>
      <c r="AC134" s="1884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515"/>
      <c r="B135" s="1560" t="s">
        <v>342</v>
      </c>
      <c r="C135" s="1471">
        <f t="shared" si="43"/>
        <v>0</v>
      </c>
      <c r="D135" s="1719">
        <f t="shared" si="44"/>
        <v>0</v>
      </c>
      <c r="E135" s="2094">
        <f t="shared" si="44"/>
        <v>0</v>
      </c>
      <c r="F135" s="1474">
        <v>0</v>
      </c>
      <c r="G135" s="1475">
        <v>0</v>
      </c>
      <c r="H135" s="1474">
        <v>0</v>
      </c>
      <c r="I135" s="1476">
        <v>0</v>
      </c>
      <c r="J135" s="1474">
        <v>0</v>
      </c>
      <c r="K135" s="1476">
        <v>0</v>
      </c>
      <c r="L135" s="1479">
        <v>0</v>
      </c>
      <c r="M135" s="1476">
        <v>0</v>
      </c>
      <c r="N135" s="1474">
        <v>0</v>
      </c>
      <c r="O135" s="1476">
        <v>0</v>
      </c>
      <c r="P135" s="1474">
        <v>0</v>
      </c>
      <c r="Q135" s="1476">
        <v>0</v>
      </c>
      <c r="R135" s="1474">
        <v>0</v>
      </c>
      <c r="S135" s="1476">
        <v>0</v>
      </c>
      <c r="T135" s="1474">
        <v>0</v>
      </c>
      <c r="U135" s="1476">
        <v>0</v>
      </c>
      <c r="V135" s="1508">
        <v>0</v>
      </c>
      <c r="W135" s="1476">
        <v>0</v>
      </c>
      <c r="X135" s="1508">
        <v>0</v>
      </c>
      <c r="Y135" s="1476">
        <v>0</v>
      </c>
      <c r="Z135" s="2093">
        <v>0</v>
      </c>
      <c r="AA135" s="1887">
        <v>0</v>
      </c>
      <c r="AB135" s="2093">
        <v>0</v>
      </c>
      <c r="AC135" s="1884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516"/>
      <c r="B136" s="1562" t="s">
        <v>343</v>
      </c>
      <c r="C136" s="1466">
        <f t="shared" si="43"/>
        <v>0</v>
      </c>
      <c r="D136" s="1712">
        <f t="shared" si="44"/>
        <v>0</v>
      </c>
      <c r="E136" s="1693">
        <f t="shared" si="44"/>
        <v>0</v>
      </c>
      <c r="F136" s="1492">
        <v>0</v>
      </c>
      <c r="G136" s="1160">
        <v>0</v>
      </c>
      <c r="H136" s="1492">
        <v>0</v>
      </c>
      <c r="I136" s="1493">
        <v>0</v>
      </c>
      <c r="J136" s="1492">
        <v>0</v>
      </c>
      <c r="K136" s="1493">
        <v>0</v>
      </c>
      <c r="L136" s="1234">
        <v>0</v>
      </c>
      <c r="M136" s="1493">
        <v>0</v>
      </c>
      <c r="N136" s="1492">
        <v>0</v>
      </c>
      <c r="O136" s="1493">
        <v>0</v>
      </c>
      <c r="P136" s="1492">
        <v>0</v>
      </c>
      <c r="Q136" s="1493">
        <v>0</v>
      </c>
      <c r="R136" s="1492">
        <v>0</v>
      </c>
      <c r="S136" s="1493">
        <v>0</v>
      </c>
      <c r="T136" s="1492">
        <v>0</v>
      </c>
      <c r="U136" s="1493">
        <v>0</v>
      </c>
      <c r="V136" s="1501">
        <v>0</v>
      </c>
      <c r="W136" s="1493">
        <v>0</v>
      </c>
      <c r="X136" s="1501">
        <v>0</v>
      </c>
      <c r="Y136" s="1493">
        <v>0</v>
      </c>
      <c r="Z136" s="1235">
        <v>0</v>
      </c>
      <c r="AA136" s="2095">
        <v>0</v>
      </c>
      <c r="AB136" s="1235">
        <v>0</v>
      </c>
      <c r="AC136" s="2096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753" t="s">
        <v>346</v>
      </c>
      <c r="B137" s="1985" t="s">
        <v>339</v>
      </c>
      <c r="C137" s="2088">
        <f t="shared" si="43"/>
        <v>0</v>
      </c>
      <c r="D137" s="2045">
        <f t="shared" si="44"/>
        <v>0</v>
      </c>
      <c r="E137" s="2089">
        <f t="shared" si="44"/>
        <v>0</v>
      </c>
      <c r="F137" s="1969">
        <v>0</v>
      </c>
      <c r="G137" s="1970">
        <v>0</v>
      </c>
      <c r="H137" s="1969">
        <v>0</v>
      </c>
      <c r="I137" s="1836">
        <v>0</v>
      </c>
      <c r="J137" s="1969">
        <v>0</v>
      </c>
      <c r="K137" s="1836">
        <v>0</v>
      </c>
      <c r="L137" s="2090">
        <v>0</v>
      </c>
      <c r="M137" s="1836">
        <v>0</v>
      </c>
      <c r="N137" s="1969">
        <v>0</v>
      </c>
      <c r="O137" s="1836">
        <v>0</v>
      </c>
      <c r="P137" s="1969">
        <v>0</v>
      </c>
      <c r="Q137" s="1836">
        <v>0</v>
      </c>
      <c r="R137" s="1969">
        <v>0</v>
      </c>
      <c r="S137" s="1836">
        <v>0</v>
      </c>
      <c r="T137" s="1969">
        <v>0</v>
      </c>
      <c r="U137" s="1836">
        <v>0</v>
      </c>
      <c r="V137" s="1988">
        <v>0</v>
      </c>
      <c r="W137" s="1836">
        <v>0</v>
      </c>
      <c r="X137" s="1988">
        <v>0</v>
      </c>
      <c r="Y137" s="1836">
        <v>0</v>
      </c>
      <c r="Z137" s="2065">
        <v>0</v>
      </c>
      <c r="AA137" s="1137">
        <v>0</v>
      </c>
      <c r="AB137" s="2065">
        <v>0</v>
      </c>
      <c r="AC137" s="2091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754"/>
      <c r="B138" s="1096" t="s">
        <v>340</v>
      </c>
      <c r="C138" s="1109">
        <f t="shared" si="43"/>
        <v>0</v>
      </c>
      <c r="D138" s="1112">
        <f t="shared" si="44"/>
        <v>0</v>
      </c>
      <c r="E138" s="2092">
        <f t="shared" si="44"/>
        <v>0</v>
      </c>
      <c r="F138" s="1474">
        <v>0</v>
      </c>
      <c r="G138" s="1475">
        <v>0</v>
      </c>
      <c r="H138" s="1474">
        <v>0</v>
      </c>
      <c r="I138" s="1476">
        <v>0</v>
      </c>
      <c r="J138" s="1474">
        <v>0</v>
      </c>
      <c r="K138" s="1476">
        <v>0</v>
      </c>
      <c r="L138" s="1479">
        <v>0</v>
      </c>
      <c r="M138" s="1476">
        <v>0</v>
      </c>
      <c r="N138" s="1474">
        <v>0</v>
      </c>
      <c r="O138" s="1476">
        <v>0</v>
      </c>
      <c r="P138" s="1474">
        <v>0</v>
      </c>
      <c r="Q138" s="1476">
        <v>0</v>
      </c>
      <c r="R138" s="1474">
        <v>0</v>
      </c>
      <c r="S138" s="1476">
        <v>0</v>
      </c>
      <c r="T138" s="1474">
        <v>0</v>
      </c>
      <c r="U138" s="1476">
        <v>0</v>
      </c>
      <c r="V138" s="1508">
        <v>0</v>
      </c>
      <c r="W138" s="1476">
        <v>0</v>
      </c>
      <c r="X138" s="1508">
        <v>0</v>
      </c>
      <c r="Y138" s="1476">
        <v>0</v>
      </c>
      <c r="Z138" s="2093">
        <v>0</v>
      </c>
      <c r="AA138" s="1887">
        <v>0</v>
      </c>
      <c r="AB138" s="2093">
        <v>0</v>
      </c>
      <c r="AC138" s="1884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754"/>
      <c r="B139" s="1560" t="s">
        <v>341</v>
      </c>
      <c r="C139" s="1109">
        <f t="shared" si="43"/>
        <v>0</v>
      </c>
      <c r="D139" s="1112">
        <f t="shared" si="44"/>
        <v>0</v>
      </c>
      <c r="E139" s="2092">
        <f t="shared" si="44"/>
        <v>0</v>
      </c>
      <c r="F139" s="1474">
        <v>0</v>
      </c>
      <c r="G139" s="1475">
        <v>0</v>
      </c>
      <c r="H139" s="1474">
        <v>0</v>
      </c>
      <c r="I139" s="1476">
        <v>0</v>
      </c>
      <c r="J139" s="1474">
        <v>0</v>
      </c>
      <c r="K139" s="1476">
        <v>0</v>
      </c>
      <c r="L139" s="1479">
        <v>0</v>
      </c>
      <c r="M139" s="1476">
        <v>0</v>
      </c>
      <c r="N139" s="1474">
        <v>0</v>
      </c>
      <c r="O139" s="1476">
        <v>0</v>
      </c>
      <c r="P139" s="1474">
        <v>0</v>
      </c>
      <c r="Q139" s="1476">
        <v>0</v>
      </c>
      <c r="R139" s="1474">
        <v>0</v>
      </c>
      <c r="S139" s="1476">
        <v>0</v>
      </c>
      <c r="T139" s="1474">
        <v>0</v>
      </c>
      <c r="U139" s="1476">
        <v>0</v>
      </c>
      <c r="V139" s="1508">
        <v>0</v>
      </c>
      <c r="W139" s="1476">
        <v>0</v>
      </c>
      <c r="X139" s="1508">
        <v>0</v>
      </c>
      <c r="Y139" s="1476">
        <v>0</v>
      </c>
      <c r="Z139" s="2093">
        <v>0</v>
      </c>
      <c r="AA139" s="1887">
        <v>0</v>
      </c>
      <c r="AB139" s="2093">
        <v>0</v>
      </c>
      <c r="AC139" s="1884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507"/>
      <c r="B140" s="1560" t="s">
        <v>342</v>
      </c>
      <c r="C140" s="1471">
        <f t="shared" si="43"/>
        <v>1</v>
      </c>
      <c r="D140" s="1719">
        <f t="shared" si="44"/>
        <v>0</v>
      </c>
      <c r="E140" s="2094">
        <f t="shared" si="44"/>
        <v>1</v>
      </c>
      <c r="F140" s="1474">
        <v>0</v>
      </c>
      <c r="G140" s="1475">
        <v>0</v>
      </c>
      <c r="H140" s="1474">
        <v>0</v>
      </c>
      <c r="I140" s="1476">
        <v>0</v>
      </c>
      <c r="J140" s="1474">
        <v>0</v>
      </c>
      <c r="K140" s="1476">
        <v>0</v>
      </c>
      <c r="L140" s="1479">
        <v>0</v>
      </c>
      <c r="M140" s="1476">
        <v>0</v>
      </c>
      <c r="N140" s="1474">
        <v>0</v>
      </c>
      <c r="O140" s="1476">
        <v>0</v>
      </c>
      <c r="P140" s="1474">
        <v>0</v>
      </c>
      <c r="Q140" s="1476">
        <v>0</v>
      </c>
      <c r="R140" s="1474">
        <v>0</v>
      </c>
      <c r="S140" s="1476">
        <v>0</v>
      </c>
      <c r="T140" s="1474">
        <v>0</v>
      </c>
      <c r="U140" s="1476">
        <v>0</v>
      </c>
      <c r="V140" s="1508">
        <v>0</v>
      </c>
      <c r="W140" s="1476">
        <v>1</v>
      </c>
      <c r="X140" s="1508">
        <v>0</v>
      </c>
      <c r="Y140" s="1476">
        <v>0</v>
      </c>
      <c r="Z140" s="2093">
        <v>0</v>
      </c>
      <c r="AA140" s="1887">
        <v>0</v>
      </c>
      <c r="AB140" s="2093">
        <v>0</v>
      </c>
      <c r="AC140" s="1884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755"/>
      <c r="B141" s="1562" t="s">
        <v>343</v>
      </c>
      <c r="C141" s="1466">
        <f t="shared" si="43"/>
        <v>0</v>
      </c>
      <c r="D141" s="1712">
        <f t="shared" si="44"/>
        <v>0</v>
      </c>
      <c r="E141" s="1693">
        <f t="shared" si="44"/>
        <v>0</v>
      </c>
      <c r="F141" s="1492">
        <v>0</v>
      </c>
      <c r="G141" s="1160">
        <v>0</v>
      </c>
      <c r="H141" s="1492">
        <v>0</v>
      </c>
      <c r="I141" s="1493">
        <v>0</v>
      </c>
      <c r="J141" s="1492">
        <v>0</v>
      </c>
      <c r="K141" s="1493">
        <v>0</v>
      </c>
      <c r="L141" s="1234">
        <v>0</v>
      </c>
      <c r="M141" s="1493">
        <v>0</v>
      </c>
      <c r="N141" s="1492">
        <v>0</v>
      </c>
      <c r="O141" s="1493">
        <v>0</v>
      </c>
      <c r="P141" s="1492">
        <v>0</v>
      </c>
      <c r="Q141" s="1493">
        <v>0</v>
      </c>
      <c r="R141" s="1492">
        <v>0</v>
      </c>
      <c r="S141" s="1493">
        <v>0</v>
      </c>
      <c r="T141" s="1492">
        <v>0</v>
      </c>
      <c r="U141" s="1493">
        <v>0</v>
      </c>
      <c r="V141" s="1501">
        <v>0</v>
      </c>
      <c r="W141" s="1493">
        <v>0</v>
      </c>
      <c r="X141" s="1501">
        <v>0</v>
      </c>
      <c r="Y141" s="1493">
        <v>0</v>
      </c>
      <c r="Z141" s="1235">
        <v>0</v>
      </c>
      <c r="AA141" s="2095">
        <v>0</v>
      </c>
      <c r="AB141" s="1235">
        <v>0</v>
      </c>
      <c r="AC141" s="2096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753" t="s">
        <v>347</v>
      </c>
      <c r="B142" s="1985" t="s">
        <v>339</v>
      </c>
      <c r="C142" s="2088">
        <f t="shared" si="43"/>
        <v>0</v>
      </c>
      <c r="D142" s="2045">
        <f t="shared" si="44"/>
        <v>0</v>
      </c>
      <c r="E142" s="2089">
        <f t="shared" si="44"/>
        <v>0</v>
      </c>
      <c r="F142" s="1969">
        <v>0</v>
      </c>
      <c r="G142" s="1970">
        <v>0</v>
      </c>
      <c r="H142" s="1969">
        <v>0</v>
      </c>
      <c r="I142" s="1836">
        <v>0</v>
      </c>
      <c r="J142" s="1969">
        <v>0</v>
      </c>
      <c r="K142" s="1836">
        <v>0</v>
      </c>
      <c r="L142" s="2090">
        <v>0</v>
      </c>
      <c r="M142" s="1836">
        <v>0</v>
      </c>
      <c r="N142" s="1969">
        <v>0</v>
      </c>
      <c r="O142" s="1836">
        <v>0</v>
      </c>
      <c r="P142" s="1969">
        <v>0</v>
      </c>
      <c r="Q142" s="1836">
        <v>0</v>
      </c>
      <c r="R142" s="1969">
        <v>0</v>
      </c>
      <c r="S142" s="1836">
        <v>0</v>
      </c>
      <c r="T142" s="1969">
        <v>0</v>
      </c>
      <c r="U142" s="1836">
        <v>0</v>
      </c>
      <c r="V142" s="1988">
        <v>0</v>
      </c>
      <c r="W142" s="1836">
        <v>0</v>
      </c>
      <c r="X142" s="1988">
        <v>0</v>
      </c>
      <c r="Y142" s="1836">
        <v>0</v>
      </c>
      <c r="Z142" s="2065">
        <v>0</v>
      </c>
      <c r="AA142" s="1137">
        <v>0</v>
      </c>
      <c r="AB142" s="2065">
        <v>0</v>
      </c>
      <c r="AC142" s="2091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754"/>
      <c r="B143" s="1096" t="s">
        <v>340</v>
      </c>
      <c r="C143" s="1109">
        <f t="shared" si="43"/>
        <v>0</v>
      </c>
      <c r="D143" s="1112">
        <f t="shared" si="44"/>
        <v>0</v>
      </c>
      <c r="E143" s="2092">
        <f t="shared" si="44"/>
        <v>0</v>
      </c>
      <c r="F143" s="1474">
        <v>0</v>
      </c>
      <c r="G143" s="1475">
        <v>0</v>
      </c>
      <c r="H143" s="1474">
        <v>0</v>
      </c>
      <c r="I143" s="1476">
        <v>0</v>
      </c>
      <c r="J143" s="1474">
        <v>0</v>
      </c>
      <c r="K143" s="1476">
        <v>0</v>
      </c>
      <c r="L143" s="1479">
        <v>0</v>
      </c>
      <c r="M143" s="1476">
        <v>0</v>
      </c>
      <c r="N143" s="1474">
        <v>0</v>
      </c>
      <c r="O143" s="1476">
        <v>0</v>
      </c>
      <c r="P143" s="1474">
        <v>0</v>
      </c>
      <c r="Q143" s="1476">
        <v>0</v>
      </c>
      <c r="R143" s="1474">
        <v>0</v>
      </c>
      <c r="S143" s="1476">
        <v>0</v>
      </c>
      <c r="T143" s="1474">
        <v>0</v>
      </c>
      <c r="U143" s="1476">
        <v>0</v>
      </c>
      <c r="V143" s="1508">
        <v>0</v>
      </c>
      <c r="W143" s="1476">
        <v>0</v>
      </c>
      <c r="X143" s="1508">
        <v>0</v>
      </c>
      <c r="Y143" s="1476">
        <v>0</v>
      </c>
      <c r="Z143" s="2093">
        <v>0</v>
      </c>
      <c r="AA143" s="1887">
        <v>0</v>
      </c>
      <c r="AB143" s="2093">
        <v>0</v>
      </c>
      <c r="AC143" s="1884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754"/>
      <c r="B144" s="1560" t="s">
        <v>341</v>
      </c>
      <c r="C144" s="1109">
        <f t="shared" si="43"/>
        <v>0</v>
      </c>
      <c r="D144" s="1112">
        <f t="shared" si="44"/>
        <v>0</v>
      </c>
      <c r="E144" s="2092">
        <f t="shared" si="44"/>
        <v>0</v>
      </c>
      <c r="F144" s="1474">
        <v>0</v>
      </c>
      <c r="G144" s="1475">
        <v>0</v>
      </c>
      <c r="H144" s="1474">
        <v>0</v>
      </c>
      <c r="I144" s="1476">
        <v>0</v>
      </c>
      <c r="J144" s="1474">
        <v>0</v>
      </c>
      <c r="K144" s="1476">
        <v>0</v>
      </c>
      <c r="L144" s="1479">
        <v>0</v>
      </c>
      <c r="M144" s="1476">
        <v>0</v>
      </c>
      <c r="N144" s="1474">
        <v>0</v>
      </c>
      <c r="O144" s="1476">
        <v>0</v>
      </c>
      <c r="P144" s="1474">
        <v>0</v>
      </c>
      <c r="Q144" s="1476">
        <v>0</v>
      </c>
      <c r="R144" s="1474">
        <v>0</v>
      </c>
      <c r="S144" s="1476">
        <v>0</v>
      </c>
      <c r="T144" s="1474">
        <v>0</v>
      </c>
      <c r="U144" s="1476">
        <v>0</v>
      </c>
      <c r="V144" s="1508">
        <v>0</v>
      </c>
      <c r="W144" s="1476">
        <v>0</v>
      </c>
      <c r="X144" s="1508">
        <v>0</v>
      </c>
      <c r="Y144" s="1476">
        <v>0</v>
      </c>
      <c r="Z144" s="2093">
        <v>0</v>
      </c>
      <c r="AA144" s="1887">
        <v>0</v>
      </c>
      <c r="AB144" s="2093">
        <v>0</v>
      </c>
      <c r="AC144" s="1884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507"/>
      <c r="B145" s="1560" t="s">
        <v>342</v>
      </c>
      <c r="C145" s="1471">
        <f t="shared" si="43"/>
        <v>1</v>
      </c>
      <c r="D145" s="1719">
        <f t="shared" si="44"/>
        <v>1</v>
      </c>
      <c r="E145" s="2094">
        <f t="shared" si="44"/>
        <v>0</v>
      </c>
      <c r="F145" s="1474">
        <v>0</v>
      </c>
      <c r="G145" s="1475">
        <v>0</v>
      </c>
      <c r="H145" s="1474">
        <v>0</v>
      </c>
      <c r="I145" s="1476">
        <v>0</v>
      </c>
      <c r="J145" s="1474">
        <v>0</v>
      </c>
      <c r="K145" s="1476">
        <v>0</v>
      </c>
      <c r="L145" s="1479">
        <v>1</v>
      </c>
      <c r="M145" s="1476">
        <v>0</v>
      </c>
      <c r="N145" s="1474">
        <v>0</v>
      </c>
      <c r="O145" s="1476">
        <v>0</v>
      </c>
      <c r="P145" s="1474">
        <v>0</v>
      </c>
      <c r="Q145" s="1476">
        <v>0</v>
      </c>
      <c r="R145" s="1474">
        <v>0</v>
      </c>
      <c r="S145" s="1476">
        <v>0</v>
      </c>
      <c r="T145" s="1474">
        <v>0</v>
      </c>
      <c r="U145" s="1476">
        <v>0</v>
      </c>
      <c r="V145" s="1508">
        <v>0</v>
      </c>
      <c r="W145" s="1476">
        <v>0</v>
      </c>
      <c r="X145" s="1508">
        <v>0</v>
      </c>
      <c r="Y145" s="1476">
        <v>0</v>
      </c>
      <c r="Z145" s="2093">
        <v>0</v>
      </c>
      <c r="AA145" s="1887">
        <v>0</v>
      </c>
      <c r="AB145" s="2093">
        <v>0</v>
      </c>
      <c r="AC145" s="1884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755"/>
      <c r="B146" s="1562" t="s">
        <v>343</v>
      </c>
      <c r="C146" s="1466">
        <f t="shared" si="43"/>
        <v>0</v>
      </c>
      <c r="D146" s="1712">
        <f t="shared" si="44"/>
        <v>0</v>
      </c>
      <c r="E146" s="1693">
        <f t="shared" si="44"/>
        <v>0</v>
      </c>
      <c r="F146" s="1492">
        <v>0</v>
      </c>
      <c r="G146" s="1160">
        <v>0</v>
      </c>
      <c r="H146" s="1492">
        <v>0</v>
      </c>
      <c r="I146" s="1493">
        <v>0</v>
      </c>
      <c r="J146" s="1492">
        <v>0</v>
      </c>
      <c r="K146" s="1493">
        <v>0</v>
      </c>
      <c r="L146" s="1234">
        <v>0</v>
      </c>
      <c r="M146" s="1493">
        <v>0</v>
      </c>
      <c r="N146" s="1492">
        <v>0</v>
      </c>
      <c r="O146" s="1493">
        <v>0</v>
      </c>
      <c r="P146" s="1492">
        <v>0</v>
      </c>
      <c r="Q146" s="1493">
        <v>0</v>
      </c>
      <c r="R146" s="1492">
        <v>0</v>
      </c>
      <c r="S146" s="1493">
        <v>0</v>
      </c>
      <c r="T146" s="1492">
        <v>0</v>
      </c>
      <c r="U146" s="1493">
        <v>0</v>
      </c>
      <c r="V146" s="1501">
        <v>0</v>
      </c>
      <c r="W146" s="1493">
        <v>0</v>
      </c>
      <c r="X146" s="1501">
        <v>0</v>
      </c>
      <c r="Y146" s="1493">
        <v>0</v>
      </c>
      <c r="Z146" s="1235">
        <v>0</v>
      </c>
      <c r="AA146" s="2095">
        <v>0</v>
      </c>
      <c r="AB146" s="1235">
        <v>0</v>
      </c>
      <c r="AC146" s="2096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565" t="s">
        <v>348</v>
      </c>
      <c r="B147" s="1985" t="s">
        <v>339</v>
      </c>
      <c r="C147" s="2088">
        <f t="shared" si="43"/>
        <v>0</v>
      </c>
      <c r="D147" s="2045">
        <f t="shared" si="44"/>
        <v>0</v>
      </c>
      <c r="E147" s="2089">
        <f t="shared" si="44"/>
        <v>0</v>
      </c>
      <c r="F147" s="1969">
        <v>0</v>
      </c>
      <c r="G147" s="1970">
        <v>0</v>
      </c>
      <c r="H147" s="1969">
        <v>0</v>
      </c>
      <c r="I147" s="1836">
        <v>0</v>
      </c>
      <c r="J147" s="1969">
        <v>0</v>
      </c>
      <c r="K147" s="1836">
        <v>0</v>
      </c>
      <c r="L147" s="2090">
        <v>0</v>
      </c>
      <c r="M147" s="1836">
        <v>0</v>
      </c>
      <c r="N147" s="1969">
        <v>0</v>
      </c>
      <c r="O147" s="1836">
        <v>0</v>
      </c>
      <c r="P147" s="1969">
        <v>0</v>
      </c>
      <c r="Q147" s="1836">
        <v>0</v>
      </c>
      <c r="R147" s="1969">
        <v>0</v>
      </c>
      <c r="S147" s="1836">
        <v>0</v>
      </c>
      <c r="T147" s="1969">
        <v>0</v>
      </c>
      <c r="U147" s="1836">
        <v>0</v>
      </c>
      <c r="V147" s="1988">
        <v>0</v>
      </c>
      <c r="W147" s="1836">
        <v>0</v>
      </c>
      <c r="X147" s="1988">
        <v>0</v>
      </c>
      <c r="Y147" s="1836">
        <v>0</v>
      </c>
      <c r="Z147" s="2065">
        <v>0</v>
      </c>
      <c r="AA147" s="1137">
        <v>0</v>
      </c>
      <c r="AB147" s="2065">
        <v>0</v>
      </c>
      <c r="AC147" s="2091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515"/>
      <c r="B148" s="1096" t="s">
        <v>340</v>
      </c>
      <c r="C148" s="1109">
        <f t="shared" si="43"/>
        <v>0</v>
      </c>
      <c r="D148" s="1112">
        <f t="shared" si="44"/>
        <v>0</v>
      </c>
      <c r="E148" s="2092">
        <f t="shared" si="44"/>
        <v>0</v>
      </c>
      <c r="F148" s="1474">
        <v>0</v>
      </c>
      <c r="G148" s="1475">
        <v>0</v>
      </c>
      <c r="H148" s="1474">
        <v>0</v>
      </c>
      <c r="I148" s="1476">
        <v>0</v>
      </c>
      <c r="J148" s="1474">
        <v>0</v>
      </c>
      <c r="K148" s="1476">
        <v>0</v>
      </c>
      <c r="L148" s="1479">
        <v>0</v>
      </c>
      <c r="M148" s="1476">
        <v>0</v>
      </c>
      <c r="N148" s="1474">
        <v>0</v>
      </c>
      <c r="O148" s="1476">
        <v>0</v>
      </c>
      <c r="P148" s="1474">
        <v>0</v>
      </c>
      <c r="Q148" s="1476">
        <v>0</v>
      </c>
      <c r="R148" s="1474">
        <v>0</v>
      </c>
      <c r="S148" s="1476">
        <v>0</v>
      </c>
      <c r="T148" s="1474">
        <v>0</v>
      </c>
      <c r="U148" s="1476">
        <v>0</v>
      </c>
      <c r="V148" s="1508">
        <v>0</v>
      </c>
      <c r="W148" s="1476">
        <v>0</v>
      </c>
      <c r="X148" s="1508">
        <v>0</v>
      </c>
      <c r="Y148" s="1476">
        <v>0</v>
      </c>
      <c r="Z148" s="2093">
        <v>0</v>
      </c>
      <c r="AA148" s="1887">
        <v>0</v>
      </c>
      <c r="AB148" s="2093">
        <v>0</v>
      </c>
      <c r="AC148" s="1884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515"/>
      <c r="B149" s="1560" t="s">
        <v>341</v>
      </c>
      <c r="C149" s="1109">
        <f t="shared" si="43"/>
        <v>0</v>
      </c>
      <c r="D149" s="1112">
        <f t="shared" si="44"/>
        <v>0</v>
      </c>
      <c r="E149" s="2092">
        <f t="shared" si="44"/>
        <v>0</v>
      </c>
      <c r="F149" s="1474">
        <v>0</v>
      </c>
      <c r="G149" s="1475">
        <v>0</v>
      </c>
      <c r="H149" s="1474">
        <v>0</v>
      </c>
      <c r="I149" s="1476">
        <v>0</v>
      </c>
      <c r="J149" s="1474">
        <v>0</v>
      </c>
      <c r="K149" s="1476">
        <v>0</v>
      </c>
      <c r="L149" s="1479">
        <v>0</v>
      </c>
      <c r="M149" s="1476">
        <v>0</v>
      </c>
      <c r="N149" s="1474">
        <v>0</v>
      </c>
      <c r="O149" s="1476">
        <v>0</v>
      </c>
      <c r="P149" s="1474">
        <v>0</v>
      </c>
      <c r="Q149" s="1476">
        <v>0</v>
      </c>
      <c r="R149" s="1474">
        <v>0</v>
      </c>
      <c r="S149" s="1476">
        <v>0</v>
      </c>
      <c r="T149" s="1474">
        <v>0</v>
      </c>
      <c r="U149" s="1476">
        <v>0</v>
      </c>
      <c r="V149" s="1508">
        <v>0</v>
      </c>
      <c r="W149" s="1476">
        <v>0</v>
      </c>
      <c r="X149" s="1508">
        <v>0</v>
      </c>
      <c r="Y149" s="1476">
        <v>0</v>
      </c>
      <c r="Z149" s="2093">
        <v>0</v>
      </c>
      <c r="AA149" s="1887">
        <v>0</v>
      </c>
      <c r="AB149" s="2093">
        <v>0</v>
      </c>
      <c r="AC149" s="1884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515"/>
      <c r="B150" s="1560" t="s">
        <v>342</v>
      </c>
      <c r="C150" s="1471">
        <f t="shared" si="43"/>
        <v>3</v>
      </c>
      <c r="D150" s="1719">
        <f t="shared" si="44"/>
        <v>1</v>
      </c>
      <c r="E150" s="2094">
        <f t="shared" si="44"/>
        <v>2</v>
      </c>
      <c r="F150" s="1474">
        <v>0</v>
      </c>
      <c r="G150" s="1475">
        <v>0</v>
      </c>
      <c r="H150" s="1474">
        <v>0</v>
      </c>
      <c r="I150" s="1476">
        <v>0</v>
      </c>
      <c r="J150" s="1474">
        <v>0</v>
      </c>
      <c r="K150" s="1476">
        <v>0</v>
      </c>
      <c r="L150" s="1479">
        <v>0</v>
      </c>
      <c r="M150" s="1476">
        <v>0</v>
      </c>
      <c r="N150" s="1474">
        <v>1</v>
      </c>
      <c r="O150" s="1476">
        <v>0</v>
      </c>
      <c r="P150" s="1474">
        <v>0</v>
      </c>
      <c r="Q150" s="1476">
        <v>0</v>
      </c>
      <c r="R150" s="1474">
        <v>0</v>
      </c>
      <c r="S150" s="1476">
        <v>0</v>
      </c>
      <c r="T150" s="1474">
        <v>0</v>
      </c>
      <c r="U150" s="1476">
        <v>1</v>
      </c>
      <c r="V150" s="1508">
        <v>0</v>
      </c>
      <c r="W150" s="1476">
        <v>0</v>
      </c>
      <c r="X150" s="1508">
        <v>0</v>
      </c>
      <c r="Y150" s="1476">
        <v>0</v>
      </c>
      <c r="Z150" s="2093">
        <v>0</v>
      </c>
      <c r="AA150" s="1887">
        <v>1</v>
      </c>
      <c r="AB150" s="2093">
        <v>0</v>
      </c>
      <c r="AC150" s="1884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515"/>
      <c r="B151" s="1562" t="s">
        <v>343</v>
      </c>
      <c r="C151" s="1170">
        <f t="shared" si="43"/>
        <v>3</v>
      </c>
      <c r="D151" s="1218">
        <f t="shared" si="44"/>
        <v>2</v>
      </c>
      <c r="E151" s="1236">
        <f t="shared" si="44"/>
        <v>1</v>
      </c>
      <c r="F151" s="1206">
        <v>0</v>
      </c>
      <c r="G151" s="1210">
        <v>0</v>
      </c>
      <c r="H151" s="1206">
        <v>0</v>
      </c>
      <c r="I151" s="1207">
        <v>0</v>
      </c>
      <c r="J151" s="1206">
        <v>0</v>
      </c>
      <c r="K151" s="1207">
        <v>0</v>
      </c>
      <c r="L151" s="26">
        <v>0</v>
      </c>
      <c r="M151" s="1207">
        <v>0</v>
      </c>
      <c r="N151" s="1206">
        <v>0</v>
      </c>
      <c r="O151" s="1207">
        <v>0</v>
      </c>
      <c r="P151" s="1206">
        <v>0</v>
      </c>
      <c r="Q151" s="1207">
        <v>0</v>
      </c>
      <c r="R151" s="1206">
        <v>0</v>
      </c>
      <c r="S151" s="1207">
        <v>0</v>
      </c>
      <c r="T151" s="1206">
        <v>1</v>
      </c>
      <c r="U151" s="1207">
        <v>0</v>
      </c>
      <c r="V151" s="1208">
        <v>0</v>
      </c>
      <c r="W151" s="1207">
        <v>0</v>
      </c>
      <c r="X151" s="1208">
        <v>0</v>
      </c>
      <c r="Y151" s="1207">
        <v>0</v>
      </c>
      <c r="Z151" s="306">
        <v>1</v>
      </c>
      <c r="AA151" s="1237">
        <v>1</v>
      </c>
      <c r="AB151" s="306">
        <v>0</v>
      </c>
      <c r="AC151" s="1238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566" t="s">
        <v>349</v>
      </c>
      <c r="B152" s="5572"/>
      <c r="C152" s="2097">
        <f>SUM(C122:C151)</f>
        <v>16</v>
      </c>
      <c r="D152" s="2098">
        <f>SUM(D122:D151)</f>
        <v>4</v>
      </c>
      <c r="E152" s="2099">
        <f t="shared" ref="E152:AA152" si="50">SUM(E122:E151)</f>
        <v>12</v>
      </c>
      <c r="F152" s="2100">
        <f t="shared" si="50"/>
        <v>0</v>
      </c>
      <c r="G152" s="2101">
        <f t="shared" si="50"/>
        <v>0</v>
      </c>
      <c r="H152" s="2100">
        <f t="shared" si="50"/>
        <v>0</v>
      </c>
      <c r="I152" s="2101">
        <f t="shared" si="50"/>
        <v>0</v>
      </c>
      <c r="J152" s="2100">
        <f t="shared" si="50"/>
        <v>0</v>
      </c>
      <c r="K152" s="2101">
        <f t="shared" si="50"/>
        <v>0</v>
      </c>
      <c r="L152" s="2100">
        <f t="shared" si="50"/>
        <v>1</v>
      </c>
      <c r="M152" s="2101">
        <f t="shared" si="50"/>
        <v>0</v>
      </c>
      <c r="N152" s="2100">
        <f t="shared" si="50"/>
        <v>1</v>
      </c>
      <c r="O152" s="2101">
        <f t="shared" si="50"/>
        <v>0</v>
      </c>
      <c r="P152" s="2100">
        <f t="shared" si="50"/>
        <v>0</v>
      </c>
      <c r="Q152" s="2101">
        <f t="shared" si="50"/>
        <v>0</v>
      </c>
      <c r="R152" s="2100">
        <f t="shared" si="50"/>
        <v>0</v>
      </c>
      <c r="S152" s="2101">
        <f t="shared" si="50"/>
        <v>0</v>
      </c>
      <c r="T152" s="2100">
        <f t="shared" si="50"/>
        <v>1</v>
      </c>
      <c r="U152" s="2101">
        <f t="shared" si="50"/>
        <v>8</v>
      </c>
      <c r="V152" s="2100">
        <f t="shared" si="50"/>
        <v>0</v>
      </c>
      <c r="W152" s="2101">
        <f t="shared" si="50"/>
        <v>1</v>
      </c>
      <c r="X152" s="2100">
        <f t="shared" si="50"/>
        <v>0</v>
      </c>
      <c r="Y152" s="2101">
        <f t="shared" si="50"/>
        <v>1</v>
      </c>
      <c r="Z152" s="2102">
        <f t="shared" si="50"/>
        <v>1</v>
      </c>
      <c r="AA152" s="2103">
        <f t="shared" si="50"/>
        <v>2</v>
      </c>
      <c r="AB152" s="2104">
        <f t="shared" ref="AB152:AC152" si="51">SUM(AB122:AB151)</f>
        <v>1</v>
      </c>
      <c r="AC152" s="2105">
        <f t="shared" si="51"/>
        <v>0</v>
      </c>
      <c r="AD152" s="252"/>
    </row>
    <row r="153" spans="1:90" ht="15" customHeight="1" x14ac:dyDescent="0.25">
      <c r="A153" s="5750" t="s">
        <v>350</v>
      </c>
      <c r="B153" s="1113" t="s">
        <v>339</v>
      </c>
      <c r="C153" s="1114"/>
      <c r="D153" s="1115"/>
      <c r="E153" s="2106"/>
      <c r="F153" s="1105"/>
      <c r="G153" s="2107"/>
      <c r="H153" s="1105"/>
      <c r="I153" s="2108"/>
      <c r="J153" s="1105"/>
      <c r="K153" s="2108"/>
      <c r="L153" s="881"/>
      <c r="M153" s="2108"/>
      <c r="N153" s="1105"/>
      <c r="O153" s="2108"/>
      <c r="P153" s="1105"/>
      <c r="Q153" s="2108"/>
      <c r="R153" s="1105"/>
      <c r="S153" s="2108"/>
      <c r="T153" s="1105"/>
      <c r="U153" s="2108"/>
      <c r="V153" s="1116"/>
      <c r="W153" s="2108"/>
      <c r="X153" s="1116"/>
      <c r="Y153" s="2108"/>
      <c r="Z153" s="881"/>
      <c r="AA153" s="2109"/>
      <c r="AB153" s="881"/>
      <c r="AC153" s="2108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750"/>
      <c r="B154" s="1113" t="s">
        <v>340</v>
      </c>
      <c r="C154" s="1114"/>
      <c r="D154" s="1115"/>
      <c r="E154" s="2106"/>
      <c r="F154" s="1105"/>
      <c r="G154" s="2107"/>
      <c r="H154" s="1105"/>
      <c r="I154" s="2108"/>
      <c r="J154" s="1105"/>
      <c r="K154" s="2108"/>
      <c r="L154" s="881"/>
      <c r="M154" s="2108"/>
      <c r="N154" s="1105"/>
      <c r="O154" s="2108"/>
      <c r="P154" s="1105"/>
      <c r="Q154" s="2108"/>
      <c r="R154" s="1105"/>
      <c r="S154" s="2108"/>
      <c r="T154" s="1105"/>
      <c r="U154" s="2108"/>
      <c r="V154" s="1116"/>
      <c r="W154" s="2108"/>
      <c r="X154" s="1116"/>
      <c r="Y154" s="2108"/>
      <c r="Z154" s="881"/>
      <c r="AA154" s="2109"/>
      <c r="AB154" s="881"/>
      <c r="AC154" s="2108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750"/>
      <c r="B155" s="2110" t="s">
        <v>341</v>
      </c>
      <c r="C155" s="1114"/>
      <c r="D155" s="1115"/>
      <c r="E155" s="2106"/>
      <c r="F155" s="1105"/>
      <c r="G155" s="2107"/>
      <c r="H155" s="1105"/>
      <c r="I155" s="2108"/>
      <c r="J155" s="1105"/>
      <c r="K155" s="2108"/>
      <c r="L155" s="881"/>
      <c r="M155" s="2108"/>
      <c r="N155" s="1105"/>
      <c r="O155" s="2108"/>
      <c r="P155" s="1105"/>
      <c r="Q155" s="2108"/>
      <c r="R155" s="1105"/>
      <c r="S155" s="2108"/>
      <c r="T155" s="1105"/>
      <c r="U155" s="2108"/>
      <c r="V155" s="1116"/>
      <c r="W155" s="2108"/>
      <c r="X155" s="1116"/>
      <c r="Y155" s="2108"/>
      <c r="Z155" s="881"/>
      <c r="AA155" s="2109"/>
      <c r="AB155" s="881"/>
      <c r="AC155" s="2108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750"/>
      <c r="B156" s="2110" t="s">
        <v>342</v>
      </c>
      <c r="C156" s="1114"/>
      <c r="D156" s="1115"/>
      <c r="E156" s="2106"/>
      <c r="F156" s="1105"/>
      <c r="G156" s="2107"/>
      <c r="H156" s="1105"/>
      <c r="I156" s="2108"/>
      <c r="J156" s="1105"/>
      <c r="K156" s="2108"/>
      <c r="L156" s="881"/>
      <c r="M156" s="2108"/>
      <c r="N156" s="1105"/>
      <c r="O156" s="2108"/>
      <c r="P156" s="1105"/>
      <c r="Q156" s="2108"/>
      <c r="R156" s="1105"/>
      <c r="S156" s="2108"/>
      <c r="T156" s="1105"/>
      <c r="U156" s="2108"/>
      <c r="V156" s="1116"/>
      <c r="W156" s="2108"/>
      <c r="X156" s="1116"/>
      <c r="Y156" s="2108"/>
      <c r="Z156" s="881"/>
      <c r="AA156" s="2109"/>
      <c r="AB156" s="881"/>
      <c r="AC156" s="2108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750"/>
      <c r="B157" s="2111" t="s">
        <v>343</v>
      </c>
      <c r="C157" s="906"/>
      <c r="D157" s="219"/>
      <c r="E157" s="772"/>
      <c r="F157" s="905"/>
      <c r="G157" s="987"/>
      <c r="H157" s="905"/>
      <c r="I157" s="882"/>
      <c r="J157" s="905"/>
      <c r="K157" s="882"/>
      <c r="L157" s="304"/>
      <c r="M157" s="882"/>
      <c r="N157" s="905"/>
      <c r="O157" s="882"/>
      <c r="P157" s="905"/>
      <c r="Q157" s="882"/>
      <c r="R157" s="905"/>
      <c r="S157" s="882"/>
      <c r="T157" s="905"/>
      <c r="U157" s="882"/>
      <c r="V157" s="907"/>
      <c r="W157" s="882"/>
      <c r="X157" s="907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751" t="s">
        <v>349</v>
      </c>
      <c r="B158" s="5752"/>
      <c r="C158" s="2112"/>
      <c r="D158" s="2113"/>
      <c r="E158" s="2114"/>
      <c r="F158" s="2115"/>
      <c r="G158" s="2116"/>
      <c r="H158" s="2115"/>
      <c r="I158" s="2116"/>
      <c r="J158" s="2115"/>
      <c r="K158" s="2116"/>
      <c r="L158" s="2115"/>
      <c r="M158" s="2116"/>
      <c r="N158" s="2115"/>
      <c r="O158" s="2116"/>
      <c r="P158" s="2115"/>
      <c r="Q158" s="2116"/>
      <c r="R158" s="2115"/>
      <c r="S158" s="2116"/>
      <c r="T158" s="2115"/>
      <c r="U158" s="2116"/>
      <c r="V158" s="2115"/>
      <c r="W158" s="2116"/>
      <c r="X158" s="2115"/>
      <c r="Y158" s="2116"/>
      <c r="Z158" s="2115"/>
      <c r="AA158" s="2117"/>
      <c r="AB158" s="2113"/>
      <c r="AC158" s="2116"/>
    </row>
    <row r="159" spans="1:90" ht="18" customHeight="1" x14ac:dyDescent="0.25">
      <c r="A159" s="1240" t="s">
        <v>351</v>
      </c>
      <c r="B159" s="1241"/>
      <c r="C159" s="1241"/>
      <c r="D159" s="1241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99" t="s">
        <v>256</v>
      </c>
      <c r="B160" s="5554"/>
      <c r="C160" s="5598" t="s">
        <v>82</v>
      </c>
      <c r="D160" s="5599"/>
      <c r="E160" s="5554"/>
      <c r="F160" s="5566" t="s">
        <v>106</v>
      </c>
      <c r="G160" s="5567"/>
      <c r="H160" s="5567"/>
      <c r="I160" s="5567"/>
      <c r="J160" s="5567"/>
      <c r="K160" s="5567"/>
      <c r="L160" s="5567"/>
      <c r="M160" s="5567"/>
      <c r="N160" s="5567"/>
      <c r="O160" s="5567"/>
      <c r="P160" s="5567"/>
      <c r="Q160" s="5567"/>
      <c r="R160" s="5567"/>
      <c r="S160" s="5567"/>
      <c r="T160" s="5567"/>
      <c r="U160" s="5567"/>
      <c r="V160" s="5567"/>
      <c r="W160" s="5567"/>
      <c r="X160" s="5567"/>
      <c r="Y160" s="5567"/>
      <c r="Z160" s="5567"/>
      <c r="AA160" s="5567"/>
      <c r="AB160" s="5567"/>
      <c r="AC160" s="5567"/>
      <c r="AD160" s="5567"/>
      <c r="AE160" s="5567"/>
      <c r="AF160" s="5567"/>
      <c r="AG160" s="5567"/>
      <c r="AH160" s="5567"/>
      <c r="AI160" s="5567"/>
      <c r="AJ160" s="5567"/>
      <c r="AK160" s="5567"/>
      <c r="AL160" s="5567"/>
      <c r="AM160" s="5572"/>
    </row>
    <row r="161" spans="1:39" ht="15" customHeight="1" x14ac:dyDescent="0.25">
      <c r="A161" s="5502"/>
      <c r="B161" s="5484"/>
      <c r="C161" s="5518"/>
      <c r="D161" s="5600"/>
      <c r="E161" s="5542"/>
      <c r="F161" s="5566" t="s">
        <v>352</v>
      </c>
      <c r="G161" s="5572"/>
      <c r="H161" s="5566" t="s">
        <v>335</v>
      </c>
      <c r="I161" s="5572"/>
      <c r="J161" s="5566" t="s">
        <v>99</v>
      </c>
      <c r="K161" s="5572"/>
      <c r="L161" s="5685" t="s">
        <v>49</v>
      </c>
      <c r="M161" s="5670"/>
      <c r="N161" s="5670" t="s">
        <v>50</v>
      </c>
      <c r="O161" s="5686"/>
      <c r="P161" s="5566" t="s">
        <v>51</v>
      </c>
      <c r="Q161" s="5572"/>
      <c r="R161" s="5567" t="s">
        <v>52</v>
      </c>
      <c r="S161" s="5572"/>
      <c r="T161" s="5567" t="s">
        <v>53</v>
      </c>
      <c r="U161" s="5572"/>
      <c r="V161" s="5566" t="s">
        <v>54</v>
      </c>
      <c r="W161" s="5572"/>
      <c r="X161" s="5567" t="s">
        <v>55</v>
      </c>
      <c r="Y161" s="5572"/>
      <c r="Z161" s="5745" t="s">
        <v>56</v>
      </c>
      <c r="AA161" s="5746"/>
      <c r="AB161" s="5745" t="s">
        <v>57</v>
      </c>
      <c r="AC161" s="5746"/>
      <c r="AD161" s="5745" t="s">
        <v>58</v>
      </c>
      <c r="AE161" s="5746"/>
      <c r="AF161" s="5745" t="s">
        <v>59</v>
      </c>
      <c r="AG161" s="5746"/>
      <c r="AH161" s="5745" t="s">
        <v>60</v>
      </c>
      <c r="AI161" s="5746"/>
      <c r="AJ161" s="5745" t="s">
        <v>61</v>
      </c>
      <c r="AK161" s="5746"/>
      <c r="AL161" s="5747" t="s">
        <v>62</v>
      </c>
      <c r="AM161" s="5746"/>
    </row>
    <row r="162" spans="1:39" ht="15" customHeight="1" x14ac:dyDescent="0.25">
      <c r="A162" s="5600"/>
      <c r="B162" s="5542"/>
      <c r="C162" s="2119" t="s">
        <v>84</v>
      </c>
      <c r="D162" s="2120" t="s">
        <v>63</v>
      </c>
      <c r="E162" s="986" t="s">
        <v>64</v>
      </c>
      <c r="F162" s="1960" t="s">
        <v>63</v>
      </c>
      <c r="G162" s="986" t="s">
        <v>64</v>
      </c>
      <c r="H162" s="1960" t="s">
        <v>63</v>
      </c>
      <c r="I162" s="986" t="s">
        <v>64</v>
      </c>
      <c r="J162" s="1960" t="s">
        <v>63</v>
      </c>
      <c r="K162" s="986" t="s">
        <v>64</v>
      </c>
      <c r="L162" s="1958" t="s">
        <v>63</v>
      </c>
      <c r="M162" s="230" t="s">
        <v>64</v>
      </c>
      <c r="N162" s="1976" t="s">
        <v>63</v>
      </c>
      <c r="O162" s="2085" t="s">
        <v>64</v>
      </c>
      <c r="P162" s="1976" t="s">
        <v>63</v>
      </c>
      <c r="Q162" s="2085" t="s">
        <v>64</v>
      </c>
      <c r="R162" s="1959" t="s">
        <v>63</v>
      </c>
      <c r="S162" s="1781" t="s">
        <v>64</v>
      </c>
      <c r="T162" s="1959" t="s">
        <v>63</v>
      </c>
      <c r="U162" s="1781" t="s">
        <v>64</v>
      </c>
      <c r="V162" s="1958" t="s">
        <v>63</v>
      </c>
      <c r="W162" s="1781" t="s">
        <v>64</v>
      </c>
      <c r="X162" s="1959" t="s">
        <v>63</v>
      </c>
      <c r="Y162" s="1781" t="s">
        <v>64</v>
      </c>
      <c r="Z162" s="2086" t="s">
        <v>63</v>
      </c>
      <c r="AA162" s="2087" t="s">
        <v>64</v>
      </c>
      <c r="AB162" s="2086" t="s">
        <v>63</v>
      </c>
      <c r="AC162" s="2087" t="s">
        <v>64</v>
      </c>
      <c r="AD162" s="2086" t="s">
        <v>63</v>
      </c>
      <c r="AE162" s="2087" t="s">
        <v>64</v>
      </c>
      <c r="AF162" s="2086" t="s">
        <v>63</v>
      </c>
      <c r="AG162" s="2087" t="s">
        <v>64</v>
      </c>
      <c r="AH162" s="2086" t="s">
        <v>63</v>
      </c>
      <c r="AI162" s="2087" t="s">
        <v>64</v>
      </c>
      <c r="AJ162" s="2086" t="s">
        <v>63</v>
      </c>
      <c r="AK162" s="2087" t="s">
        <v>64</v>
      </c>
      <c r="AL162" s="2121" t="s">
        <v>63</v>
      </c>
      <c r="AM162" s="2087" t="s">
        <v>64</v>
      </c>
    </row>
    <row r="163" spans="1:39" ht="15" customHeight="1" x14ac:dyDescent="0.25">
      <c r="A163" s="5748" t="s">
        <v>353</v>
      </c>
      <c r="B163" s="2122" t="s">
        <v>354</v>
      </c>
      <c r="C163" s="2088">
        <f t="shared" ref="C163:C168" si="56">SUM(D163+E163)</f>
        <v>0</v>
      </c>
      <c r="D163" s="2045">
        <f t="shared" ref="D163:E168" si="57">SUM(F163+H163+J163+L163+N163+P163+R163+T163+V163+X163+Z163+AB163+AD163+AF163+AH163+AJ163+AL163)</f>
        <v>0</v>
      </c>
      <c r="E163" s="1997">
        <f t="shared" si="57"/>
        <v>0</v>
      </c>
      <c r="F163" s="1969">
        <v>0</v>
      </c>
      <c r="G163" s="1836">
        <v>0</v>
      </c>
      <c r="H163" s="1969">
        <v>0</v>
      </c>
      <c r="I163" s="1836">
        <v>0</v>
      </c>
      <c r="J163" s="1969">
        <v>0</v>
      </c>
      <c r="K163" s="1836">
        <v>0</v>
      </c>
      <c r="L163" s="1969">
        <v>0</v>
      </c>
      <c r="M163" s="1049">
        <v>0</v>
      </c>
      <c r="N163" s="1049">
        <v>0</v>
      </c>
      <c r="O163" s="1836">
        <v>0</v>
      </c>
      <c r="P163" s="1969">
        <v>0</v>
      </c>
      <c r="Q163" s="1836">
        <v>0</v>
      </c>
      <c r="R163" s="2022">
        <v>0</v>
      </c>
      <c r="S163" s="1836">
        <v>0</v>
      </c>
      <c r="T163" s="2022">
        <v>0</v>
      </c>
      <c r="U163" s="1836">
        <v>0</v>
      </c>
      <c r="V163" s="1969">
        <v>0</v>
      </c>
      <c r="W163" s="1836">
        <v>0</v>
      </c>
      <c r="X163" s="2022">
        <v>0</v>
      </c>
      <c r="Y163" s="1836">
        <v>0</v>
      </c>
      <c r="Z163" s="2123">
        <v>0</v>
      </c>
      <c r="AA163" s="2091">
        <v>0</v>
      </c>
      <c r="AB163" s="2123">
        <v>0</v>
      </c>
      <c r="AC163" s="2091">
        <v>0</v>
      </c>
      <c r="AD163" s="2123">
        <v>0</v>
      </c>
      <c r="AE163" s="2091">
        <v>0</v>
      </c>
      <c r="AF163" s="2123">
        <v>0</v>
      </c>
      <c r="AG163" s="2091">
        <v>0</v>
      </c>
      <c r="AH163" s="2123">
        <v>0</v>
      </c>
      <c r="AI163" s="2091">
        <v>0</v>
      </c>
      <c r="AJ163" s="2123">
        <v>0</v>
      </c>
      <c r="AK163" s="2091">
        <v>0</v>
      </c>
      <c r="AL163" s="2124">
        <v>0</v>
      </c>
      <c r="AM163" s="2091">
        <v>0</v>
      </c>
    </row>
    <row r="164" spans="1:39" ht="15" customHeight="1" x14ac:dyDescent="0.25">
      <c r="A164" s="5674"/>
      <c r="B164" s="1525" t="s">
        <v>355</v>
      </c>
      <c r="C164" s="1109">
        <f t="shared" si="56"/>
        <v>0</v>
      </c>
      <c r="D164" s="1112">
        <f t="shared" si="57"/>
        <v>0</v>
      </c>
      <c r="E164" s="1676">
        <f t="shared" si="57"/>
        <v>0</v>
      </c>
      <c r="F164" s="1474">
        <v>0</v>
      </c>
      <c r="G164" s="1476">
        <v>0</v>
      </c>
      <c r="H164" s="1474">
        <v>0</v>
      </c>
      <c r="I164" s="1476">
        <v>0</v>
      </c>
      <c r="J164" s="1474">
        <v>0</v>
      </c>
      <c r="K164" s="1476">
        <v>0</v>
      </c>
      <c r="L164" s="1474">
        <v>0</v>
      </c>
      <c r="M164" s="1482">
        <v>0</v>
      </c>
      <c r="N164" s="1482">
        <v>0</v>
      </c>
      <c r="O164" s="1476">
        <v>0</v>
      </c>
      <c r="P164" s="1474">
        <v>0</v>
      </c>
      <c r="Q164" s="1476">
        <v>0</v>
      </c>
      <c r="R164" s="1477">
        <v>0</v>
      </c>
      <c r="S164" s="1476">
        <v>0</v>
      </c>
      <c r="T164" s="1477">
        <v>0</v>
      </c>
      <c r="U164" s="1476">
        <v>0</v>
      </c>
      <c r="V164" s="1474">
        <v>0</v>
      </c>
      <c r="W164" s="1476">
        <v>0</v>
      </c>
      <c r="X164" s="1477">
        <v>0</v>
      </c>
      <c r="Y164" s="1476">
        <v>0</v>
      </c>
      <c r="Z164" s="1885">
        <v>0</v>
      </c>
      <c r="AA164" s="1884">
        <v>0</v>
      </c>
      <c r="AB164" s="1885">
        <v>0</v>
      </c>
      <c r="AC164" s="1884">
        <v>0</v>
      </c>
      <c r="AD164" s="1885">
        <v>0</v>
      </c>
      <c r="AE164" s="1884">
        <v>0</v>
      </c>
      <c r="AF164" s="1885">
        <v>0</v>
      </c>
      <c r="AG164" s="1884">
        <v>0</v>
      </c>
      <c r="AH164" s="1885">
        <v>0</v>
      </c>
      <c r="AI164" s="1884">
        <v>0</v>
      </c>
      <c r="AJ164" s="1885">
        <v>0</v>
      </c>
      <c r="AK164" s="1884">
        <v>0</v>
      </c>
      <c r="AL164" s="1883">
        <v>0</v>
      </c>
      <c r="AM164" s="1884">
        <v>0</v>
      </c>
    </row>
    <row r="165" spans="1:39" ht="15" customHeight="1" x14ac:dyDescent="0.25">
      <c r="A165" s="5749"/>
      <c r="B165" s="1587" t="s">
        <v>356</v>
      </c>
      <c r="C165" s="1822">
        <f t="shared" si="56"/>
        <v>3</v>
      </c>
      <c r="D165" s="2125">
        <f t="shared" si="57"/>
        <v>1</v>
      </c>
      <c r="E165" s="2003">
        <f t="shared" si="57"/>
        <v>2</v>
      </c>
      <c r="F165" s="1492">
        <v>0</v>
      </c>
      <c r="G165" s="1493">
        <v>0</v>
      </c>
      <c r="H165" s="1492">
        <v>0</v>
      </c>
      <c r="I165" s="1493">
        <v>0</v>
      </c>
      <c r="J165" s="1492">
        <v>0</v>
      </c>
      <c r="K165" s="1493">
        <v>0</v>
      </c>
      <c r="L165" s="1492">
        <v>0</v>
      </c>
      <c r="M165" s="1503">
        <v>1</v>
      </c>
      <c r="N165" s="1503">
        <v>0</v>
      </c>
      <c r="O165" s="1493">
        <v>0</v>
      </c>
      <c r="P165" s="1492">
        <v>1</v>
      </c>
      <c r="Q165" s="1493">
        <v>0</v>
      </c>
      <c r="R165" s="1494">
        <v>0</v>
      </c>
      <c r="S165" s="1493">
        <v>0</v>
      </c>
      <c r="T165" s="1494">
        <v>0</v>
      </c>
      <c r="U165" s="1493">
        <v>0</v>
      </c>
      <c r="V165" s="1492">
        <v>0</v>
      </c>
      <c r="W165" s="1493">
        <v>0</v>
      </c>
      <c r="X165" s="1494">
        <v>0</v>
      </c>
      <c r="Y165" s="1493">
        <v>1</v>
      </c>
      <c r="Z165" s="2126">
        <v>0</v>
      </c>
      <c r="AA165" s="2096">
        <v>0</v>
      </c>
      <c r="AB165" s="2126">
        <v>0</v>
      </c>
      <c r="AC165" s="2096">
        <v>0</v>
      </c>
      <c r="AD165" s="2126">
        <v>0</v>
      </c>
      <c r="AE165" s="2096">
        <v>0</v>
      </c>
      <c r="AF165" s="2126">
        <v>0</v>
      </c>
      <c r="AG165" s="2096">
        <v>0</v>
      </c>
      <c r="AH165" s="2126">
        <v>0</v>
      </c>
      <c r="AI165" s="2096">
        <v>0</v>
      </c>
      <c r="AJ165" s="2126">
        <v>0</v>
      </c>
      <c r="AK165" s="2096">
        <v>0</v>
      </c>
      <c r="AL165" s="2127">
        <v>0</v>
      </c>
      <c r="AM165" s="2096">
        <v>0</v>
      </c>
    </row>
    <row r="166" spans="1:39" ht="15" customHeight="1" x14ac:dyDescent="0.25">
      <c r="A166" s="5748" t="s">
        <v>357</v>
      </c>
      <c r="B166" s="2122" t="s">
        <v>354</v>
      </c>
      <c r="C166" s="2088">
        <f t="shared" si="56"/>
        <v>0</v>
      </c>
      <c r="D166" s="2045">
        <f t="shared" si="57"/>
        <v>0</v>
      </c>
      <c r="E166" s="1997">
        <f t="shared" si="57"/>
        <v>0</v>
      </c>
      <c r="F166" s="1969">
        <v>0</v>
      </c>
      <c r="G166" s="1836">
        <v>0</v>
      </c>
      <c r="H166" s="1969">
        <v>0</v>
      </c>
      <c r="I166" s="1836">
        <v>0</v>
      </c>
      <c r="J166" s="1969">
        <v>0</v>
      </c>
      <c r="K166" s="1836">
        <v>0</v>
      </c>
      <c r="L166" s="1969">
        <v>0</v>
      </c>
      <c r="M166" s="1049">
        <v>0</v>
      </c>
      <c r="N166" s="1049">
        <v>0</v>
      </c>
      <c r="O166" s="1836">
        <v>0</v>
      </c>
      <c r="P166" s="1969">
        <v>0</v>
      </c>
      <c r="Q166" s="1836">
        <v>0</v>
      </c>
      <c r="R166" s="2022">
        <v>0</v>
      </c>
      <c r="S166" s="1836">
        <v>0</v>
      </c>
      <c r="T166" s="2022">
        <v>0</v>
      </c>
      <c r="U166" s="1836">
        <v>0</v>
      </c>
      <c r="V166" s="1969">
        <v>0</v>
      </c>
      <c r="W166" s="1836">
        <v>0</v>
      </c>
      <c r="X166" s="2022">
        <v>0</v>
      </c>
      <c r="Y166" s="1836">
        <v>0</v>
      </c>
      <c r="Z166" s="2123">
        <v>0</v>
      </c>
      <c r="AA166" s="2091">
        <v>0</v>
      </c>
      <c r="AB166" s="2123">
        <v>0</v>
      </c>
      <c r="AC166" s="2091">
        <v>0</v>
      </c>
      <c r="AD166" s="2123">
        <v>0</v>
      </c>
      <c r="AE166" s="2091">
        <v>0</v>
      </c>
      <c r="AF166" s="2123">
        <v>0</v>
      </c>
      <c r="AG166" s="2091">
        <v>0</v>
      </c>
      <c r="AH166" s="2123">
        <v>0</v>
      </c>
      <c r="AI166" s="2091">
        <v>0</v>
      </c>
      <c r="AJ166" s="2123">
        <v>0</v>
      </c>
      <c r="AK166" s="2091">
        <v>0</v>
      </c>
      <c r="AL166" s="2124">
        <v>0</v>
      </c>
      <c r="AM166" s="2091">
        <v>0</v>
      </c>
    </row>
    <row r="167" spans="1:39" ht="15" customHeight="1" x14ac:dyDescent="0.25">
      <c r="A167" s="5674"/>
      <c r="B167" s="1525" t="s">
        <v>355</v>
      </c>
      <c r="C167" s="1109">
        <f t="shared" si="56"/>
        <v>0</v>
      </c>
      <c r="D167" s="1112">
        <f t="shared" si="57"/>
        <v>0</v>
      </c>
      <c r="E167" s="1676">
        <f t="shared" si="57"/>
        <v>0</v>
      </c>
      <c r="F167" s="1474">
        <v>0</v>
      </c>
      <c r="G167" s="1476">
        <v>0</v>
      </c>
      <c r="H167" s="1474">
        <v>0</v>
      </c>
      <c r="I167" s="1476">
        <v>0</v>
      </c>
      <c r="J167" s="1474">
        <v>0</v>
      </c>
      <c r="K167" s="1476">
        <v>0</v>
      </c>
      <c r="L167" s="1474">
        <v>0</v>
      </c>
      <c r="M167" s="1482">
        <v>0</v>
      </c>
      <c r="N167" s="1482">
        <v>0</v>
      </c>
      <c r="O167" s="1476">
        <v>0</v>
      </c>
      <c r="P167" s="1474">
        <v>0</v>
      </c>
      <c r="Q167" s="1476">
        <v>0</v>
      </c>
      <c r="R167" s="1477">
        <v>0</v>
      </c>
      <c r="S167" s="1476">
        <v>0</v>
      </c>
      <c r="T167" s="1477">
        <v>0</v>
      </c>
      <c r="U167" s="1476">
        <v>0</v>
      </c>
      <c r="V167" s="1474">
        <v>0</v>
      </c>
      <c r="W167" s="1476">
        <v>0</v>
      </c>
      <c r="X167" s="1477">
        <v>0</v>
      </c>
      <c r="Y167" s="1476">
        <v>0</v>
      </c>
      <c r="Z167" s="1885">
        <v>0</v>
      </c>
      <c r="AA167" s="1884">
        <v>0</v>
      </c>
      <c r="AB167" s="1885">
        <v>0</v>
      </c>
      <c r="AC167" s="1884">
        <v>0</v>
      </c>
      <c r="AD167" s="1885">
        <v>0</v>
      </c>
      <c r="AE167" s="1884">
        <v>0</v>
      </c>
      <c r="AF167" s="1885">
        <v>0</v>
      </c>
      <c r="AG167" s="1884">
        <v>0</v>
      </c>
      <c r="AH167" s="1885">
        <v>0</v>
      </c>
      <c r="AI167" s="1884">
        <v>0</v>
      </c>
      <c r="AJ167" s="1885">
        <v>0</v>
      </c>
      <c r="AK167" s="1884">
        <v>0</v>
      </c>
      <c r="AL167" s="1883">
        <v>0</v>
      </c>
      <c r="AM167" s="1884">
        <v>0</v>
      </c>
    </row>
    <row r="168" spans="1:39" ht="15" customHeight="1" x14ac:dyDescent="0.25">
      <c r="A168" s="5749"/>
      <c r="B168" s="1587" t="s">
        <v>356</v>
      </c>
      <c r="C168" s="1822">
        <f t="shared" si="56"/>
        <v>0</v>
      </c>
      <c r="D168" s="2125">
        <f t="shared" si="57"/>
        <v>0</v>
      </c>
      <c r="E168" s="2003">
        <f t="shared" si="57"/>
        <v>0</v>
      </c>
      <c r="F168" s="1492">
        <v>0</v>
      </c>
      <c r="G168" s="1493">
        <v>0</v>
      </c>
      <c r="H168" s="1492">
        <v>0</v>
      </c>
      <c r="I168" s="1493">
        <v>0</v>
      </c>
      <c r="J168" s="1492">
        <v>0</v>
      </c>
      <c r="K168" s="1493">
        <v>0</v>
      </c>
      <c r="L168" s="1492">
        <v>0</v>
      </c>
      <c r="M168" s="1503">
        <v>0</v>
      </c>
      <c r="N168" s="1503">
        <v>0</v>
      </c>
      <c r="O168" s="1493">
        <v>0</v>
      </c>
      <c r="P168" s="1492">
        <v>0</v>
      </c>
      <c r="Q168" s="1493">
        <v>0</v>
      </c>
      <c r="R168" s="1494">
        <v>0</v>
      </c>
      <c r="S168" s="1493">
        <v>0</v>
      </c>
      <c r="T168" s="1494">
        <v>0</v>
      </c>
      <c r="U168" s="1493">
        <v>0</v>
      </c>
      <c r="V168" s="1492">
        <v>0</v>
      </c>
      <c r="W168" s="1493">
        <v>0</v>
      </c>
      <c r="X168" s="1494">
        <v>0</v>
      </c>
      <c r="Y168" s="1493">
        <v>0</v>
      </c>
      <c r="Z168" s="2126">
        <v>0</v>
      </c>
      <c r="AA168" s="2096">
        <v>0</v>
      </c>
      <c r="AB168" s="2126">
        <v>0</v>
      </c>
      <c r="AC168" s="2096">
        <v>0</v>
      </c>
      <c r="AD168" s="2126">
        <v>0</v>
      </c>
      <c r="AE168" s="2096">
        <v>0</v>
      </c>
      <c r="AF168" s="2126">
        <v>0</v>
      </c>
      <c r="AG168" s="2096">
        <v>0</v>
      </c>
      <c r="AH168" s="2126">
        <v>0</v>
      </c>
      <c r="AI168" s="2096">
        <v>0</v>
      </c>
      <c r="AJ168" s="2126">
        <v>0</v>
      </c>
      <c r="AK168" s="2096">
        <v>0</v>
      </c>
      <c r="AL168" s="2127">
        <v>0</v>
      </c>
      <c r="AM168" s="2096">
        <v>0</v>
      </c>
    </row>
    <row r="169" spans="1:39" ht="18" customHeight="1" x14ac:dyDescent="0.25">
      <c r="A169" s="1240" t="s">
        <v>358</v>
      </c>
      <c r="B169" s="1198"/>
      <c r="C169" s="1198"/>
      <c r="D169" s="1198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570" t="s">
        <v>224</v>
      </c>
      <c r="B170" s="5570" t="s">
        <v>225</v>
      </c>
      <c r="C170" s="5598" t="s">
        <v>82</v>
      </c>
      <c r="D170" s="5599"/>
      <c r="E170" s="5554"/>
      <c r="F170" s="5566" t="s">
        <v>106</v>
      </c>
      <c r="G170" s="5567"/>
      <c r="H170" s="5567"/>
      <c r="I170" s="5567"/>
      <c r="J170" s="5567"/>
      <c r="K170" s="5567"/>
      <c r="L170" s="5567"/>
      <c r="M170" s="5567"/>
      <c r="N170" s="5567"/>
      <c r="O170" s="5572"/>
    </row>
    <row r="171" spans="1:39" ht="15" customHeight="1" x14ac:dyDescent="0.25">
      <c r="A171" s="5480"/>
      <c r="B171" s="5480"/>
      <c r="C171" s="5518"/>
      <c r="D171" s="5600"/>
      <c r="E171" s="5542"/>
      <c r="F171" s="5566" t="s">
        <v>58</v>
      </c>
      <c r="G171" s="5572"/>
      <c r="H171" s="5566" t="s">
        <v>59</v>
      </c>
      <c r="I171" s="5572"/>
      <c r="J171" s="5566" t="s">
        <v>60</v>
      </c>
      <c r="K171" s="5572"/>
      <c r="L171" s="5566" t="s">
        <v>61</v>
      </c>
      <c r="M171" s="5572"/>
      <c r="N171" s="5566" t="s">
        <v>62</v>
      </c>
      <c r="O171" s="5572"/>
    </row>
    <row r="172" spans="1:39" ht="15" customHeight="1" x14ac:dyDescent="0.25">
      <c r="A172" s="5481"/>
      <c r="B172" s="5481"/>
      <c r="C172" s="2119" t="s">
        <v>84</v>
      </c>
      <c r="D172" s="2120" t="s">
        <v>63</v>
      </c>
      <c r="E172" s="986" t="s">
        <v>64</v>
      </c>
      <c r="F172" s="1960" t="s">
        <v>63</v>
      </c>
      <c r="G172" s="986" t="s">
        <v>64</v>
      </c>
      <c r="H172" s="1960" t="s">
        <v>63</v>
      </c>
      <c r="I172" s="986" t="s">
        <v>64</v>
      </c>
      <c r="J172" s="1960" t="s">
        <v>63</v>
      </c>
      <c r="K172" s="986" t="s">
        <v>64</v>
      </c>
      <c r="L172" s="1960" t="s">
        <v>63</v>
      </c>
      <c r="M172" s="986" t="s">
        <v>64</v>
      </c>
      <c r="N172" s="1960" t="s">
        <v>63</v>
      </c>
      <c r="O172" s="986" t="s">
        <v>64</v>
      </c>
    </row>
    <row r="173" spans="1:39" ht="15" customHeight="1" x14ac:dyDescent="0.25">
      <c r="A173" s="5565" t="s">
        <v>359</v>
      </c>
      <c r="B173" s="2122" t="s">
        <v>360</v>
      </c>
      <c r="C173" s="2088">
        <f t="shared" ref="C173:C178" si="58">SUM(D173+E173)</f>
        <v>2</v>
      </c>
      <c r="D173" s="2045">
        <f t="shared" ref="D173:E178" si="59">SUM(F173+H173+J173+L173+N173)</f>
        <v>0</v>
      </c>
      <c r="E173" s="1997">
        <f t="shared" si="59"/>
        <v>2</v>
      </c>
      <c r="F173" s="1969">
        <v>0</v>
      </c>
      <c r="G173" s="1989">
        <v>0</v>
      </c>
      <c r="H173" s="1969">
        <v>0</v>
      </c>
      <c r="I173" s="1836">
        <v>1</v>
      </c>
      <c r="J173" s="2022">
        <v>0</v>
      </c>
      <c r="K173" s="1989">
        <v>0</v>
      </c>
      <c r="L173" s="1969">
        <v>0</v>
      </c>
      <c r="M173" s="1836">
        <v>0</v>
      </c>
      <c r="N173" s="1969">
        <v>0</v>
      </c>
      <c r="O173" s="1836">
        <v>1</v>
      </c>
    </row>
    <row r="174" spans="1:39" ht="15" customHeight="1" x14ac:dyDescent="0.25">
      <c r="A174" s="5515"/>
      <c r="B174" s="1471" t="s">
        <v>361</v>
      </c>
      <c r="C174" s="908">
        <f t="shared" si="58"/>
        <v>14</v>
      </c>
      <c r="D174" s="307">
        <f t="shared" si="59"/>
        <v>3</v>
      </c>
      <c r="E174" s="988">
        <f t="shared" si="59"/>
        <v>11</v>
      </c>
      <c r="F174" s="909">
        <v>0</v>
      </c>
      <c r="G174" s="312">
        <v>2</v>
      </c>
      <c r="H174" s="909">
        <v>0</v>
      </c>
      <c r="I174" s="22">
        <v>2</v>
      </c>
      <c r="J174" s="313">
        <v>1</v>
      </c>
      <c r="K174" s="312">
        <v>2</v>
      </c>
      <c r="L174" s="909">
        <v>2</v>
      </c>
      <c r="M174" s="22">
        <v>4</v>
      </c>
      <c r="N174" s="909">
        <v>0</v>
      </c>
      <c r="O174" s="22">
        <v>1</v>
      </c>
    </row>
    <row r="175" spans="1:39" ht="15" customHeight="1" x14ac:dyDescent="0.25">
      <c r="A175" s="5516"/>
      <c r="B175" s="1580" t="s">
        <v>362</v>
      </c>
      <c r="C175" s="1243">
        <f t="shared" si="58"/>
        <v>0</v>
      </c>
      <c r="D175" s="1218">
        <f t="shared" si="59"/>
        <v>0</v>
      </c>
      <c r="E175" s="1219">
        <f t="shared" si="59"/>
        <v>0</v>
      </c>
      <c r="F175" s="1206">
        <v>0</v>
      </c>
      <c r="G175" s="1209">
        <v>0</v>
      </c>
      <c r="H175" s="1206">
        <v>0</v>
      </c>
      <c r="I175" s="1207">
        <v>0</v>
      </c>
      <c r="J175" s="1244">
        <v>0</v>
      </c>
      <c r="K175" s="1209">
        <v>0</v>
      </c>
      <c r="L175" s="1206">
        <v>0</v>
      </c>
      <c r="M175" s="1207">
        <v>0</v>
      </c>
      <c r="N175" s="1206">
        <v>0</v>
      </c>
      <c r="O175" s="1207">
        <v>0</v>
      </c>
    </row>
    <row r="176" spans="1:39" ht="15" customHeight="1" x14ac:dyDescent="0.25">
      <c r="A176" s="5565" t="s">
        <v>363</v>
      </c>
      <c r="B176" s="2122" t="s">
        <v>360</v>
      </c>
      <c r="C176" s="2088">
        <f t="shared" si="58"/>
        <v>2</v>
      </c>
      <c r="D176" s="2045">
        <f t="shared" si="59"/>
        <v>1</v>
      </c>
      <c r="E176" s="1997">
        <f t="shared" si="59"/>
        <v>1</v>
      </c>
      <c r="F176" s="1969">
        <v>0</v>
      </c>
      <c r="G176" s="1836">
        <v>0</v>
      </c>
      <c r="H176" s="1969">
        <v>0</v>
      </c>
      <c r="I176" s="1989">
        <v>0</v>
      </c>
      <c r="J176" s="1969">
        <v>0</v>
      </c>
      <c r="K176" s="1836">
        <v>0</v>
      </c>
      <c r="L176" s="2022">
        <v>1</v>
      </c>
      <c r="M176" s="1989">
        <v>0</v>
      </c>
      <c r="N176" s="1969">
        <v>0</v>
      </c>
      <c r="O176" s="1836">
        <v>1</v>
      </c>
    </row>
    <row r="177" spans="1:21" ht="15" customHeight="1" x14ac:dyDescent="0.25">
      <c r="A177" s="5515"/>
      <c r="B177" s="1471" t="s">
        <v>361</v>
      </c>
      <c r="C177" s="1471">
        <f t="shared" si="58"/>
        <v>13</v>
      </c>
      <c r="D177" s="1719">
        <f t="shared" si="59"/>
        <v>2</v>
      </c>
      <c r="E177" s="1677">
        <f t="shared" si="59"/>
        <v>11</v>
      </c>
      <c r="F177" s="909">
        <v>0</v>
      </c>
      <c r="G177" s="22">
        <v>2</v>
      </c>
      <c r="H177" s="1474">
        <v>0</v>
      </c>
      <c r="I177" s="1478">
        <v>3</v>
      </c>
      <c r="J177" s="1474">
        <v>1</v>
      </c>
      <c r="K177" s="1476">
        <v>2</v>
      </c>
      <c r="L177" s="1477">
        <v>1</v>
      </c>
      <c r="M177" s="1478">
        <v>3</v>
      </c>
      <c r="N177" s="1474">
        <v>0</v>
      </c>
      <c r="O177" s="1476">
        <v>1</v>
      </c>
    </row>
    <row r="178" spans="1:21" ht="15" customHeight="1" x14ac:dyDescent="0.25">
      <c r="A178" s="5516"/>
      <c r="B178" s="1580" t="s">
        <v>362</v>
      </c>
      <c r="C178" s="1466">
        <f t="shared" si="58"/>
        <v>1</v>
      </c>
      <c r="D178" s="1712">
        <f t="shared" si="59"/>
        <v>0</v>
      </c>
      <c r="E178" s="1185">
        <f t="shared" si="59"/>
        <v>1</v>
      </c>
      <c r="F178" s="1492">
        <v>0</v>
      </c>
      <c r="G178" s="1493">
        <v>0</v>
      </c>
      <c r="H178" s="1492">
        <v>0</v>
      </c>
      <c r="I178" s="1495">
        <v>0</v>
      </c>
      <c r="J178" s="1492">
        <v>0</v>
      </c>
      <c r="K178" s="1493">
        <v>0</v>
      </c>
      <c r="L178" s="1494">
        <v>0</v>
      </c>
      <c r="M178" s="1495">
        <v>1</v>
      </c>
      <c r="N178" s="1492">
        <v>0</v>
      </c>
      <c r="O178" s="1493">
        <v>0</v>
      </c>
    </row>
    <row r="179" spans="1:21" ht="18" customHeight="1" x14ac:dyDescent="0.25">
      <c r="A179" s="5744" t="s">
        <v>364</v>
      </c>
      <c r="B179" s="5744"/>
      <c r="C179" s="5744"/>
      <c r="D179" s="5744"/>
      <c r="E179" s="5744"/>
      <c r="F179" s="5744"/>
      <c r="G179" s="5744"/>
      <c r="H179" s="5744"/>
      <c r="I179" s="5744"/>
      <c r="J179" s="5744"/>
      <c r="K179" s="5744"/>
      <c r="L179" s="5744"/>
      <c r="M179" s="5744"/>
      <c r="N179" s="5744"/>
      <c r="O179" s="5744"/>
      <c r="P179" s="276"/>
      <c r="Q179" s="276"/>
    </row>
    <row r="180" spans="1:21" ht="15" customHeight="1" x14ac:dyDescent="0.25">
      <c r="A180" s="5598" t="s">
        <v>365</v>
      </c>
      <c r="B180" s="5554"/>
      <c r="C180" s="5598" t="s">
        <v>82</v>
      </c>
      <c r="D180" s="5599"/>
      <c r="E180" s="5554"/>
      <c r="F180" s="5566" t="s">
        <v>106</v>
      </c>
      <c r="G180" s="5567"/>
      <c r="H180" s="5567"/>
      <c r="I180" s="5567"/>
      <c r="J180" s="5567"/>
      <c r="K180" s="5567"/>
      <c r="L180" s="5567"/>
      <c r="M180" s="5567"/>
      <c r="N180" s="5567"/>
      <c r="O180" s="5567"/>
      <c r="P180" s="5567"/>
      <c r="Q180" s="5572"/>
    </row>
    <row r="181" spans="1:21" ht="15" customHeight="1" x14ac:dyDescent="0.25">
      <c r="A181" s="5501"/>
      <c r="B181" s="5484"/>
      <c r="C181" s="5518"/>
      <c r="D181" s="5600"/>
      <c r="E181" s="5542"/>
      <c r="F181" s="5566" t="s">
        <v>59</v>
      </c>
      <c r="G181" s="5572"/>
      <c r="H181" s="5566" t="s">
        <v>60</v>
      </c>
      <c r="I181" s="5572"/>
      <c r="J181" s="5566" t="s">
        <v>61</v>
      </c>
      <c r="K181" s="5572"/>
      <c r="L181" s="5566" t="s">
        <v>366</v>
      </c>
      <c r="M181" s="5572"/>
      <c r="N181" s="5566" t="s">
        <v>367</v>
      </c>
      <c r="O181" s="5572"/>
      <c r="P181" s="5566" t="s">
        <v>368</v>
      </c>
      <c r="Q181" s="5572"/>
    </row>
    <row r="182" spans="1:21" ht="15" customHeight="1" x14ac:dyDescent="0.25">
      <c r="A182" s="5518"/>
      <c r="B182" s="5542"/>
      <c r="C182" s="2119" t="s">
        <v>84</v>
      </c>
      <c r="D182" s="2120" t="s">
        <v>63</v>
      </c>
      <c r="E182" s="986" t="s">
        <v>64</v>
      </c>
      <c r="F182" s="1960" t="s">
        <v>63</v>
      </c>
      <c r="G182" s="986" t="s">
        <v>64</v>
      </c>
      <c r="H182" s="1960" t="s">
        <v>63</v>
      </c>
      <c r="I182" s="986" t="s">
        <v>64</v>
      </c>
      <c r="J182" s="1960" t="s">
        <v>63</v>
      </c>
      <c r="K182" s="2128" t="s">
        <v>64</v>
      </c>
      <c r="L182" s="1960" t="s">
        <v>63</v>
      </c>
      <c r="M182" s="986" t="s">
        <v>64</v>
      </c>
      <c r="N182" s="1960" t="s">
        <v>63</v>
      </c>
      <c r="O182" s="986" t="s">
        <v>64</v>
      </c>
      <c r="P182" s="1960" t="s">
        <v>63</v>
      </c>
      <c r="Q182" s="2128" t="s">
        <v>64</v>
      </c>
    </row>
    <row r="183" spans="1:21" ht="15" customHeight="1" x14ac:dyDescent="0.25">
      <c r="A183" s="5677" t="s">
        <v>369</v>
      </c>
      <c r="B183" s="5678"/>
      <c r="C183" s="2088">
        <f>SUM(D183+E183)</f>
        <v>0</v>
      </c>
      <c r="D183" s="2045">
        <f>SUM(F183+H183+J183+L183+N183+P183)</f>
        <v>0</v>
      </c>
      <c r="E183" s="1997">
        <f>SUM(G183+I183+K183+M183+O183+Q183)</f>
        <v>0</v>
      </c>
      <c r="F183" s="1969"/>
      <c r="G183" s="1989"/>
      <c r="H183" s="1969"/>
      <c r="I183" s="1836"/>
      <c r="J183" s="2022"/>
      <c r="K183" s="1836"/>
      <c r="L183" s="2022"/>
      <c r="M183" s="1989"/>
      <c r="N183" s="1969"/>
      <c r="O183" s="1836"/>
      <c r="P183" s="2022"/>
      <c r="Q183" s="1836"/>
    </row>
    <row r="184" spans="1:21" ht="15" customHeight="1" x14ac:dyDescent="0.25">
      <c r="A184" s="5679" t="s">
        <v>370</v>
      </c>
      <c r="B184" s="5680"/>
      <c r="C184" s="1471">
        <f>SUM(D184+E184)</f>
        <v>0</v>
      </c>
      <c r="D184" s="1719">
        <f t="shared" ref="D184:E185" si="60">SUM(F184+H184+J184+L184+N184+P184)</f>
        <v>0</v>
      </c>
      <c r="E184" s="988">
        <f t="shared" si="60"/>
        <v>0</v>
      </c>
      <c r="F184" s="909"/>
      <c r="G184" s="312"/>
      <c r="H184" s="909"/>
      <c r="I184" s="22"/>
      <c r="J184" s="313"/>
      <c r="K184" s="22"/>
      <c r="L184" s="313"/>
      <c r="M184" s="312"/>
      <c r="N184" s="909"/>
      <c r="O184" s="22"/>
      <c r="P184" s="313"/>
      <c r="Q184" s="22"/>
    </row>
    <row r="185" spans="1:21" ht="15" customHeight="1" x14ac:dyDescent="0.25">
      <c r="A185" s="5681" t="s">
        <v>371</v>
      </c>
      <c r="B185" s="5682"/>
      <c r="C185" s="1553">
        <f>SUM(D185+E185)</f>
        <v>0</v>
      </c>
      <c r="D185" s="1719">
        <f t="shared" si="60"/>
        <v>0</v>
      </c>
      <c r="E185" s="1677">
        <f t="shared" si="60"/>
        <v>0</v>
      </c>
      <c r="F185" s="1474"/>
      <c r="G185" s="1478"/>
      <c r="H185" s="1474"/>
      <c r="I185" s="1476"/>
      <c r="J185" s="1477"/>
      <c r="K185" s="1476"/>
      <c r="L185" s="1477"/>
      <c r="M185" s="1478"/>
      <c r="N185" s="1474"/>
      <c r="O185" s="1476"/>
      <c r="P185" s="1477"/>
      <c r="Q185" s="1476"/>
    </row>
    <row r="186" spans="1:21" ht="15" customHeight="1" x14ac:dyDescent="0.25">
      <c r="A186" s="5566" t="s">
        <v>82</v>
      </c>
      <c r="B186" s="5572"/>
      <c r="C186" s="2034">
        <f t="shared" ref="C186:Q186" si="61">SUM(C183:C185)</f>
        <v>0</v>
      </c>
      <c r="D186" s="2043">
        <f t="shared" si="61"/>
        <v>0</v>
      </c>
      <c r="E186" s="2043">
        <f t="shared" si="61"/>
        <v>0</v>
      </c>
      <c r="F186" s="2009">
        <f t="shared" si="61"/>
        <v>0</v>
      </c>
      <c r="G186" s="2043">
        <f t="shared" si="61"/>
        <v>0</v>
      </c>
      <c r="H186" s="2009">
        <f t="shared" si="61"/>
        <v>0</v>
      </c>
      <c r="I186" s="2043">
        <f t="shared" si="61"/>
        <v>0</v>
      </c>
      <c r="J186" s="2009">
        <f t="shared" si="61"/>
        <v>0</v>
      </c>
      <c r="K186" s="2043">
        <f t="shared" si="61"/>
        <v>0</v>
      </c>
      <c r="L186" s="2009">
        <f t="shared" si="61"/>
        <v>0</v>
      </c>
      <c r="M186" s="2043">
        <f t="shared" si="61"/>
        <v>0</v>
      </c>
      <c r="N186" s="2009">
        <f t="shared" si="61"/>
        <v>0</v>
      </c>
      <c r="O186" s="2043">
        <f t="shared" si="61"/>
        <v>0</v>
      </c>
      <c r="P186" s="2009">
        <f t="shared" si="61"/>
        <v>0</v>
      </c>
      <c r="Q186" s="2014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598" t="s">
        <v>374</v>
      </c>
      <c r="B189" s="5554"/>
      <c r="C189" s="5659" t="s">
        <v>311</v>
      </c>
      <c r="D189" s="5660"/>
      <c r="E189" s="5742"/>
      <c r="F189" s="5724" t="s">
        <v>106</v>
      </c>
      <c r="G189" s="5743"/>
      <c r="H189" s="5743"/>
      <c r="I189" s="5743"/>
      <c r="J189" s="5743"/>
      <c r="K189" s="5743"/>
      <c r="L189" s="5743"/>
      <c r="M189" s="5743"/>
      <c r="N189" s="5743"/>
      <c r="O189" s="5743"/>
      <c r="P189" s="5743"/>
      <c r="Q189" s="5743"/>
      <c r="R189" s="5743"/>
      <c r="S189" s="5743"/>
      <c r="T189" s="5743"/>
      <c r="U189" s="5725"/>
    </row>
    <row r="190" spans="1:21" ht="15" customHeight="1" x14ac:dyDescent="0.25">
      <c r="A190" s="5501"/>
      <c r="B190" s="5484"/>
      <c r="C190" s="5662"/>
      <c r="D190" s="5663"/>
      <c r="E190" s="5664"/>
      <c r="F190" s="5685" t="s">
        <v>352</v>
      </c>
      <c r="G190" s="5686"/>
      <c r="H190" s="5687" t="s">
        <v>335</v>
      </c>
      <c r="I190" s="5686"/>
      <c r="J190" s="5685" t="s">
        <v>99</v>
      </c>
      <c r="K190" s="5686"/>
      <c r="L190" s="5687" t="s">
        <v>49</v>
      </c>
      <c r="M190" s="5686"/>
      <c r="N190" s="5687" t="s">
        <v>50</v>
      </c>
      <c r="O190" s="5686"/>
      <c r="P190" s="5687" t="s">
        <v>375</v>
      </c>
      <c r="Q190" s="5686"/>
      <c r="R190" s="5687" t="s">
        <v>376</v>
      </c>
      <c r="S190" s="5686"/>
      <c r="T190" s="5559" t="s">
        <v>377</v>
      </c>
      <c r="U190" s="5520"/>
    </row>
    <row r="191" spans="1:21" ht="15" customHeight="1" x14ac:dyDescent="0.25">
      <c r="A191" s="5518"/>
      <c r="B191" s="5542"/>
      <c r="C191" s="2036" t="s">
        <v>84</v>
      </c>
      <c r="D191" s="1959" t="s">
        <v>63</v>
      </c>
      <c r="E191" s="1957" t="s">
        <v>64</v>
      </c>
      <c r="F191" s="1958" t="s">
        <v>63</v>
      </c>
      <c r="G191" s="2085" t="s">
        <v>64</v>
      </c>
      <c r="H191" s="1959" t="s">
        <v>63</v>
      </c>
      <c r="I191" s="2085" t="s">
        <v>64</v>
      </c>
      <c r="J191" s="1958" t="s">
        <v>63</v>
      </c>
      <c r="K191" s="2085" t="s">
        <v>64</v>
      </c>
      <c r="L191" s="1959" t="s">
        <v>63</v>
      </c>
      <c r="M191" s="2085" t="s">
        <v>64</v>
      </c>
      <c r="N191" s="1959" t="s">
        <v>63</v>
      </c>
      <c r="O191" s="2085" t="s">
        <v>64</v>
      </c>
      <c r="P191" s="1959" t="s">
        <v>63</v>
      </c>
      <c r="Q191" s="2085" t="s">
        <v>64</v>
      </c>
      <c r="R191" s="1959" t="s">
        <v>63</v>
      </c>
      <c r="S191" s="2085" t="s">
        <v>64</v>
      </c>
      <c r="T191" s="1959" t="s">
        <v>63</v>
      </c>
      <c r="U191" s="2085" t="s">
        <v>64</v>
      </c>
    </row>
    <row r="192" spans="1:21" ht="15" customHeight="1" x14ac:dyDescent="0.25">
      <c r="A192" s="5671" t="s">
        <v>378</v>
      </c>
      <c r="B192" s="5672"/>
      <c r="C192" s="1117">
        <f>SUM(D192+E192)</f>
        <v>4</v>
      </c>
      <c r="D192" s="1118">
        <f>SUM(F192+H192+J192+L192+N192+P192+R192+T192)</f>
        <v>1</v>
      </c>
      <c r="E192" s="2136">
        <f t="shared" ref="D192:E194" si="62">SUM(G192+I192+K192+M192+O192+Q192+S192+U192)</f>
        <v>3</v>
      </c>
      <c r="F192" s="1105"/>
      <c r="G192" s="2108"/>
      <c r="H192" s="1119"/>
      <c r="I192" s="2108"/>
      <c r="J192" s="1105"/>
      <c r="K192" s="2108"/>
      <c r="L192" s="1085">
        <v>0</v>
      </c>
      <c r="M192" s="1944">
        <v>0</v>
      </c>
      <c r="N192" s="1085">
        <v>0</v>
      </c>
      <c r="O192" s="1944">
        <v>0</v>
      </c>
      <c r="P192" s="1085">
        <v>0</v>
      </c>
      <c r="Q192" s="1944">
        <v>0</v>
      </c>
      <c r="R192" s="1085">
        <v>0</v>
      </c>
      <c r="S192" s="1944">
        <v>2</v>
      </c>
      <c r="T192" s="1085">
        <v>1</v>
      </c>
      <c r="U192" s="1944">
        <v>1</v>
      </c>
    </row>
    <row r="193" spans="1:94" ht="15" customHeight="1" x14ac:dyDescent="0.25">
      <c r="A193" s="5673" t="s">
        <v>379</v>
      </c>
      <c r="B193" s="5674"/>
      <c r="C193" s="1246">
        <f>SUM(D193+E193)</f>
        <v>5</v>
      </c>
      <c r="D193" s="315">
        <f t="shared" si="62"/>
        <v>0</v>
      </c>
      <c r="E193" s="989">
        <f t="shared" si="62"/>
        <v>5</v>
      </c>
      <c r="F193" s="1222"/>
      <c r="G193" s="1223"/>
      <c r="H193" s="1247"/>
      <c r="I193" s="1223"/>
      <c r="J193" s="1222"/>
      <c r="K193" s="1223"/>
      <c r="L193" s="1244">
        <v>0</v>
      </c>
      <c r="M193" s="1207">
        <v>0</v>
      </c>
      <c r="N193" s="1244">
        <v>0</v>
      </c>
      <c r="O193" s="1207">
        <v>0</v>
      </c>
      <c r="P193" s="1244">
        <v>0</v>
      </c>
      <c r="Q193" s="1207">
        <v>3</v>
      </c>
      <c r="R193" s="1244">
        <v>0</v>
      </c>
      <c r="S193" s="1207">
        <v>1</v>
      </c>
      <c r="T193" s="1244">
        <v>0</v>
      </c>
      <c r="U193" s="1207">
        <v>1</v>
      </c>
    </row>
    <row r="194" spans="1:94" ht="15" customHeight="1" x14ac:dyDescent="0.25">
      <c r="A194" s="5675" t="s">
        <v>380</v>
      </c>
      <c r="B194" s="5676"/>
      <c r="C194" s="2137">
        <f>SUM(D194+E194)</f>
        <v>9</v>
      </c>
      <c r="D194" s="2008">
        <f t="shared" si="62"/>
        <v>1</v>
      </c>
      <c r="E194" s="1980">
        <f t="shared" si="62"/>
        <v>8</v>
      </c>
      <c r="F194" s="2009">
        <f t="shared" ref="F194:U194" si="63">SUM(F192:F193)</f>
        <v>0</v>
      </c>
      <c r="G194" s="2014">
        <f t="shared" si="63"/>
        <v>0</v>
      </c>
      <c r="H194" s="2043">
        <f t="shared" si="63"/>
        <v>0</v>
      </c>
      <c r="I194" s="2014">
        <f t="shared" si="63"/>
        <v>0</v>
      </c>
      <c r="J194" s="2009">
        <f t="shared" si="63"/>
        <v>0</v>
      </c>
      <c r="K194" s="2014">
        <f t="shared" si="63"/>
        <v>0</v>
      </c>
      <c r="L194" s="2043">
        <f t="shared" si="63"/>
        <v>0</v>
      </c>
      <c r="M194" s="2014">
        <f t="shared" si="63"/>
        <v>0</v>
      </c>
      <c r="N194" s="2043">
        <f t="shared" si="63"/>
        <v>0</v>
      </c>
      <c r="O194" s="2014">
        <f t="shared" si="63"/>
        <v>0</v>
      </c>
      <c r="P194" s="2043">
        <f t="shared" si="63"/>
        <v>0</v>
      </c>
      <c r="Q194" s="2014">
        <f t="shared" si="63"/>
        <v>3</v>
      </c>
      <c r="R194" s="2043">
        <f t="shared" si="63"/>
        <v>0</v>
      </c>
      <c r="S194" s="2014">
        <f t="shared" si="63"/>
        <v>3</v>
      </c>
      <c r="T194" s="2043">
        <f t="shared" si="63"/>
        <v>1</v>
      </c>
      <c r="U194" s="2014">
        <f t="shared" si="63"/>
        <v>2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598" t="s">
        <v>374</v>
      </c>
      <c r="B196" s="5554"/>
      <c r="C196" s="5659" t="s">
        <v>311</v>
      </c>
      <c r="D196" s="5660"/>
      <c r="E196" s="5661"/>
      <c r="F196" s="5665" t="s">
        <v>106</v>
      </c>
      <c r="G196" s="5666"/>
      <c r="H196" s="5666"/>
      <c r="I196" s="5666"/>
      <c r="J196" s="5666"/>
      <c r="K196" s="5666"/>
      <c r="L196" s="5666"/>
      <c r="M196" s="5666"/>
      <c r="N196" s="5666"/>
      <c r="O196" s="5667"/>
      <c r="P196" s="5572" t="s">
        <v>382</v>
      </c>
      <c r="Q196" s="5571"/>
      <c r="R196" s="5571"/>
      <c r="S196" s="5571"/>
      <c r="T196" s="19"/>
      <c r="U196" s="19"/>
    </row>
    <row r="197" spans="1:94" ht="15" customHeight="1" x14ac:dyDescent="0.25">
      <c r="A197" s="5501"/>
      <c r="B197" s="5484"/>
      <c r="C197" s="5662"/>
      <c r="D197" s="5663"/>
      <c r="E197" s="5664"/>
      <c r="F197" s="5560" t="s">
        <v>49</v>
      </c>
      <c r="G197" s="5521"/>
      <c r="H197" s="5560" t="s">
        <v>50</v>
      </c>
      <c r="I197" s="5521"/>
      <c r="J197" s="5560" t="s">
        <v>375</v>
      </c>
      <c r="K197" s="5521"/>
      <c r="L197" s="5560" t="s">
        <v>376</v>
      </c>
      <c r="M197" s="5521"/>
      <c r="N197" s="5560" t="s">
        <v>377</v>
      </c>
      <c r="O197" s="5668"/>
      <c r="P197" s="5669" t="s">
        <v>352</v>
      </c>
      <c r="Q197" s="5670" t="s">
        <v>335</v>
      </c>
      <c r="R197" s="5670" t="s">
        <v>99</v>
      </c>
      <c r="S197" s="5572" t="s">
        <v>49</v>
      </c>
      <c r="T197" s="19"/>
      <c r="U197" s="19"/>
    </row>
    <row r="198" spans="1:94" ht="15" customHeight="1" x14ac:dyDescent="0.25">
      <c r="A198" s="5518"/>
      <c r="B198" s="5542"/>
      <c r="C198" s="2036" t="s">
        <v>84</v>
      </c>
      <c r="D198" s="1959" t="s">
        <v>63</v>
      </c>
      <c r="E198" s="1957" t="s">
        <v>64</v>
      </c>
      <c r="F198" s="1959" t="s">
        <v>63</v>
      </c>
      <c r="G198" s="2085" t="s">
        <v>64</v>
      </c>
      <c r="H198" s="1959" t="s">
        <v>63</v>
      </c>
      <c r="I198" s="2085" t="s">
        <v>64</v>
      </c>
      <c r="J198" s="1959" t="s">
        <v>63</v>
      </c>
      <c r="K198" s="2085" t="s">
        <v>64</v>
      </c>
      <c r="L198" s="1959" t="s">
        <v>63</v>
      </c>
      <c r="M198" s="2085" t="s">
        <v>64</v>
      </c>
      <c r="N198" s="1959" t="s">
        <v>63</v>
      </c>
      <c r="O198" s="2020" t="s">
        <v>64</v>
      </c>
      <c r="P198" s="5669"/>
      <c r="Q198" s="5670"/>
      <c r="R198" s="5670"/>
      <c r="S198" s="5572"/>
      <c r="T198" s="19"/>
      <c r="U198" s="19"/>
    </row>
    <row r="199" spans="1:94" ht="15" customHeight="1" x14ac:dyDescent="0.25">
      <c r="A199" s="5671" t="s">
        <v>383</v>
      </c>
      <c r="B199" s="5672"/>
      <c r="C199" s="1117">
        <f>SUM(D199+E199)</f>
        <v>0</v>
      </c>
      <c r="D199" s="1118">
        <f>SUM(F199+H199+J199+L199+N199)</f>
        <v>0</v>
      </c>
      <c r="E199" s="2136">
        <f>SUM(G199+I199+K199+M199+O199)</f>
        <v>0</v>
      </c>
      <c r="F199" s="1085"/>
      <c r="G199" s="1944"/>
      <c r="H199" s="1085"/>
      <c r="I199" s="1944"/>
      <c r="J199" s="1085"/>
      <c r="K199" s="1944"/>
      <c r="L199" s="1085"/>
      <c r="M199" s="1944"/>
      <c r="N199" s="1085"/>
      <c r="O199" s="1945"/>
      <c r="P199" s="2140"/>
      <c r="Q199" s="1049"/>
      <c r="R199" s="1049"/>
      <c r="S199" s="2141"/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673" t="s">
        <v>384</v>
      </c>
      <c r="B200" s="5674"/>
      <c r="C200" s="1246">
        <f>SUM(D200+E200)</f>
        <v>0</v>
      </c>
      <c r="D200" s="315">
        <f>SUM(F200+H200+J200+L200+N200)</f>
        <v>0</v>
      </c>
      <c r="E200" s="989">
        <f t="shared" ref="E200" si="65">SUM(G200+I200+K200+M200+O200)</f>
        <v>0</v>
      </c>
      <c r="F200" s="1244"/>
      <c r="G200" s="1207"/>
      <c r="H200" s="1244"/>
      <c r="I200" s="1207"/>
      <c r="J200" s="1244"/>
      <c r="K200" s="1207"/>
      <c r="L200" s="1244"/>
      <c r="M200" s="1207"/>
      <c r="N200" s="1244"/>
      <c r="O200" s="1248"/>
      <c r="P200" s="1502"/>
      <c r="Q200" s="242"/>
      <c r="R200" s="242"/>
      <c r="S200" s="1160"/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740" t="s">
        <v>385</v>
      </c>
      <c r="B201" s="5741"/>
      <c r="C201" s="2137">
        <f>SUM(D201+E201)</f>
        <v>0</v>
      </c>
      <c r="D201" s="2008">
        <f>SUM(F201+H201+J201+L201+N201)</f>
        <v>0</v>
      </c>
      <c r="E201" s="1980">
        <f>SUM(G201+I201+K201+M201+O201)</f>
        <v>0</v>
      </c>
      <c r="F201" s="2043">
        <f>SUM(F199:F200)</f>
        <v>0</v>
      </c>
      <c r="G201" s="2014">
        <f t="shared" ref="G201:O201" si="66">SUM(G199:G200)</f>
        <v>0</v>
      </c>
      <c r="H201" s="2043">
        <f t="shared" si="66"/>
        <v>0</v>
      </c>
      <c r="I201" s="2014">
        <f t="shared" si="66"/>
        <v>0</v>
      </c>
      <c r="J201" s="2043">
        <f t="shared" si="66"/>
        <v>0</v>
      </c>
      <c r="K201" s="2014">
        <f t="shared" si="66"/>
        <v>0</v>
      </c>
      <c r="L201" s="2043">
        <f t="shared" si="66"/>
        <v>0</v>
      </c>
      <c r="M201" s="2014">
        <f t="shared" si="66"/>
        <v>0</v>
      </c>
      <c r="N201" s="2043">
        <f t="shared" si="66"/>
        <v>0</v>
      </c>
      <c r="O201" s="2142">
        <f t="shared" si="66"/>
        <v>0</v>
      </c>
      <c r="P201" s="2143">
        <f t="shared" ref="P201:S201" si="67">SUM(P199:P200)</f>
        <v>0</v>
      </c>
      <c r="Q201" s="2144">
        <f t="shared" si="67"/>
        <v>0</v>
      </c>
      <c r="R201" s="2144">
        <f t="shared" si="67"/>
        <v>0</v>
      </c>
      <c r="S201" s="2010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98" t="s">
        <v>387</v>
      </c>
      <c r="B203" s="5699"/>
      <c r="C203" s="5727" t="s">
        <v>82</v>
      </c>
      <c r="D203" s="5728"/>
      <c r="E203" s="5729"/>
      <c r="F203" s="5733" t="s">
        <v>106</v>
      </c>
      <c r="G203" s="5733"/>
      <c r="H203" s="5733"/>
      <c r="I203" s="5733"/>
      <c r="J203" s="5733"/>
      <c r="K203" s="5733"/>
      <c r="L203" s="5733"/>
      <c r="M203" s="5733"/>
      <c r="N203" s="5733"/>
      <c r="O203" s="5733"/>
      <c r="P203" s="5733"/>
      <c r="Q203" s="5733"/>
      <c r="R203" s="5733"/>
      <c r="S203" s="5733"/>
      <c r="T203" s="5733"/>
      <c r="U203" s="5733"/>
      <c r="V203" s="5733"/>
      <c r="W203" s="5733"/>
      <c r="X203" s="5733"/>
      <c r="Y203" s="5733"/>
      <c r="Z203" s="5733"/>
      <c r="AA203" s="5733"/>
      <c r="AB203" s="5733"/>
      <c r="AC203" s="5734"/>
      <c r="AD203" s="5718" t="s">
        <v>39</v>
      </c>
      <c r="AE203" s="5605"/>
      <c r="AF203" s="5604" t="s">
        <v>40</v>
      </c>
      <c r="AG203" s="5605"/>
      <c r="AH203" s="5720" t="s">
        <v>41</v>
      </c>
      <c r="AI203" s="5605" t="s">
        <v>42</v>
      </c>
    </row>
    <row r="204" spans="1:94" ht="15" customHeight="1" x14ac:dyDescent="0.25">
      <c r="A204" s="5700"/>
      <c r="B204" s="5701"/>
      <c r="C204" s="5730"/>
      <c r="D204" s="5731"/>
      <c r="E204" s="5732"/>
      <c r="F204" s="5724" t="s">
        <v>388</v>
      </c>
      <c r="G204" s="5725"/>
      <c r="H204" s="5702" t="s">
        <v>389</v>
      </c>
      <c r="I204" s="5703"/>
      <c r="J204" s="5702" t="s">
        <v>390</v>
      </c>
      <c r="K204" s="5703"/>
      <c r="L204" s="5702" t="s">
        <v>391</v>
      </c>
      <c r="M204" s="5703"/>
      <c r="N204" s="5702" t="s">
        <v>392</v>
      </c>
      <c r="O204" s="5703"/>
      <c r="P204" s="5702" t="s">
        <v>393</v>
      </c>
      <c r="Q204" s="5703"/>
      <c r="R204" s="5702" t="s">
        <v>394</v>
      </c>
      <c r="S204" s="5703"/>
      <c r="T204" s="5735" t="s">
        <v>395</v>
      </c>
      <c r="U204" s="5735"/>
      <c r="V204" s="5735" t="s">
        <v>396</v>
      </c>
      <c r="W204" s="5735"/>
      <c r="X204" s="5735" t="s">
        <v>397</v>
      </c>
      <c r="Y204" s="5735"/>
      <c r="Z204" s="5687" t="s">
        <v>312</v>
      </c>
      <c r="AA204" s="5686"/>
      <c r="AB204" s="5687" t="s">
        <v>313</v>
      </c>
      <c r="AC204" s="5726"/>
      <c r="AD204" s="5719"/>
      <c r="AE204" s="5607"/>
      <c r="AF204" s="5606"/>
      <c r="AG204" s="5607"/>
      <c r="AH204" s="5721"/>
      <c r="AI204" s="5723"/>
    </row>
    <row r="205" spans="1:94" ht="15" customHeight="1" x14ac:dyDescent="0.25">
      <c r="A205" s="5702"/>
      <c r="B205" s="5703"/>
      <c r="C205" s="2146" t="s">
        <v>398</v>
      </c>
      <c r="D205" s="2147" t="s">
        <v>63</v>
      </c>
      <c r="E205" s="2145" t="s">
        <v>64</v>
      </c>
      <c r="F205" s="2148" t="s">
        <v>63</v>
      </c>
      <c r="G205" s="2149" t="s">
        <v>64</v>
      </c>
      <c r="H205" s="2148" t="s">
        <v>63</v>
      </c>
      <c r="I205" s="2149" t="s">
        <v>64</v>
      </c>
      <c r="J205" s="2148" t="s">
        <v>63</v>
      </c>
      <c r="K205" s="2149" t="s">
        <v>64</v>
      </c>
      <c r="L205" s="2148" t="s">
        <v>63</v>
      </c>
      <c r="M205" s="2149" t="s">
        <v>64</v>
      </c>
      <c r="N205" s="2148" t="s">
        <v>63</v>
      </c>
      <c r="O205" s="2149" t="s">
        <v>64</v>
      </c>
      <c r="P205" s="2148" t="s">
        <v>63</v>
      </c>
      <c r="Q205" s="2149" t="s">
        <v>64</v>
      </c>
      <c r="R205" s="2148" t="s">
        <v>63</v>
      </c>
      <c r="S205" s="2149" t="s">
        <v>64</v>
      </c>
      <c r="T205" s="2148" t="s">
        <v>63</v>
      </c>
      <c r="U205" s="2149" t="s">
        <v>64</v>
      </c>
      <c r="V205" s="2148" t="s">
        <v>63</v>
      </c>
      <c r="W205" s="2149" t="s">
        <v>64</v>
      </c>
      <c r="X205" s="2148" t="s">
        <v>63</v>
      </c>
      <c r="Y205" s="2149" t="s">
        <v>64</v>
      </c>
      <c r="Z205" s="2148" t="s">
        <v>63</v>
      </c>
      <c r="AA205" s="2149" t="s">
        <v>64</v>
      </c>
      <c r="AB205" s="2148" t="s">
        <v>63</v>
      </c>
      <c r="AC205" s="2150" t="s">
        <v>64</v>
      </c>
      <c r="AD205" s="2151" t="s">
        <v>63</v>
      </c>
      <c r="AE205" s="2149" t="s">
        <v>64</v>
      </c>
      <c r="AF205" s="2151" t="s">
        <v>63</v>
      </c>
      <c r="AG205" s="2149" t="s">
        <v>64</v>
      </c>
      <c r="AH205" s="5722"/>
      <c r="AI205" s="5607" t="s">
        <v>64</v>
      </c>
    </row>
    <row r="206" spans="1:94" ht="15" customHeight="1" x14ac:dyDescent="0.25">
      <c r="A206" s="5736" t="s">
        <v>399</v>
      </c>
      <c r="B206" s="2152" t="s">
        <v>327</v>
      </c>
      <c r="C206" s="2152">
        <f>SUM(D206+E206)</f>
        <v>155</v>
      </c>
      <c r="D206" s="2153">
        <f>SUM(F206+H206+J206+L206+N206+P206+R206+T206+V206+X206+Z206+AB206)</f>
        <v>60</v>
      </c>
      <c r="E206" s="2154">
        <f>SUM(G206+I206+K206+M206+O206+Q206+S206+U206+W206+Y206+AA206+AC206)</f>
        <v>95</v>
      </c>
      <c r="F206" s="2155">
        <v>4</v>
      </c>
      <c r="G206" s="2156">
        <v>7</v>
      </c>
      <c r="H206" s="2155">
        <v>8</v>
      </c>
      <c r="I206" s="2156">
        <v>9</v>
      </c>
      <c r="J206" s="2155">
        <v>10</v>
      </c>
      <c r="K206" s="2156">
        <v>8</v>
      </c>
      <c r="L206" s="2155">
        <v>8</v>
      </c>
      <c r="M206" s="2156">
        <v>11</v>
      </c>
      <c r="N206" s="2155">
        <v>4</v>
      </c>
      <c r="O206" s="2156">
        <v>10</v>
      </c>
      <c r="P206" s="2155">
        <v>4</v>
      </c>
      <c r="Q206" s="2157">
        <v>7</v>
      </c>
      <c r="R206" s="2155">
        <v>6</v>
      </c>
      <c r="S206" s="2157">
        <v>5</v>
      </c>
      <c r="T206" s="2155">
        <v>1</v>
      </c>
      <c r="U206" s="2156">
        <v>6</v>
      </c>
      <c r="V206" s="2155">
        <v>1</v>
      </c>
      <c r="W206" s="2156">
        <v>5</v>
      </c>
      <c r="X206" s="2155">
        <v>3</v>
      </c>
      <c r="Y206" s="2157">
        <v>4</v>
      </c>
      <c r="Z206" s="2155">
        <v>7</v>
      </c>
      <c r="AA206" s="2157">
        <v>17</v>
      </c>
      <c r="AB206" s="2155">
        <v>4</v>
      </c>
      <c r="AC206" s="2158">
        <v>6</v>
      </c>
      <c r="AD206" s="2156">
        <v>0</v>
      </c>
      <c r="AE206" s="2157">
        <v>0</v>
      </c>
      <c r="AF206" s="2156">
        <v>3</v>
      </c>
      <c r="AG206" s="2157">
        <v>1</v>
      </c>
      <c r="AH206" s="2155">
        <v>29</v>
      </c>
      <c r="AI206" s="2157">
        <v>2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737"/>
      <c r="B207" s="2159" t="s">
        <v>400</v>
      </c>
      <c r="C207" s="1120">
        <f>SUM(D207+E207)</f>
        <v>132</v>
      </c>
      <c r="D207" s="1121">
        <f>SUM(F207+H207+J207+L207+N207+P207+R207+T207+V207+X207+Z207+AB207)</f>
        <v>73</v>
      </c>
      <c r="E207" s="2160">
        <f>SUM(G207+I207+K207+M207+O207+Q207+S207+U207+W207+Y207+AA207+AC207)</f>
        <v>59</v>
      </c>
      <c r="F207" s="2161">
        <v>2</v>
      </c>
      <c r="G207" s="2162">
        <v>4</v>
      </c>
      <c r="H207" s="2161">
        <v>4</v>
      </c>
      <c r="I207" s="2162">
        <v>0</v>
      </c>
      <c r="J207" s="2161">
        <v>7</v>
      </c>
      <c r="K207" s="2162">
        <v>5</v>
      </c>
      <c r="L207" s="2161">
        <v>3</v>
      </c>
      <c r="M207" s="2162">
        <v>3</v>
      </c>
      <c r="N207" s="2161">
        <v>1</v>
      </c>
      <c r="O207" s="2162">
        <v>4</v>
      </c>
      <c r="P207" s="2161">
        <v>3</v>
      </c>
      <c r="Q207" s="1249">
        <v>7</v>
      </c>
      <c r="R207" s="2161">
        <v>3</v>
      </c>
      <c r="S207" s="1249">
        <v>5</v>
      </c>
      <c r="T207" s="2161">
        <v>8</v>
      </c>
      <c r="U207" s="2162">
        <v>6</v>
      </c>
      <c r="V207" s="2161">
        <v>5</v>
      </c>
      <c r="W207" s="2162">
        <v>3</v>
      </c>
      <c r="X207" s="2161">
        <v>3</v>
      </c>
      <c r="Y207" s="1249">
        <v>3</v>
      </c>
      <c r="Z207" s="2161">
        <v>23</v>
      </c>
      <c r="AA207" s="1249">
        <v>8</v>
      </c>
      <c r="AB207" s="2161">
        <v>11</v>
      </c>
      <c r="AC207" s="1250">
        <v>11</v>
      </c>
      <c r="AD207" s="2163">
        <v>0</v>
      </c>
      <c r="AE207" s="1249">
        <v>0</v>
      </c>
      <c r="AF207" s="2163">
        <v>2</v>
      </c>
      <c r="AG207" s="1249">
        <v>4</v>
      </c>
      <c r="AH207" s="2161">
        <v>15</v>
      </c>
      <c r="AI207" s="1249">
        <v>3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738" t="s">
        <v>82</v>
      </c>
      <c r="B208" s="5739"/>
      <c r="C208" s="2164">
        <f>SUM(D208+E208)</f>
        <v>287</v>
      </c>
      <c r="D208" s="2165">
        <f t="shared" ref="D208:AI208" si="68">SUM(D206+D207)</f>
        <v>133</v>
      </c>
      <c r="E208" s="2166">
        <f t="shared" si="68"/>
        <v>154</v>
      </c>
      <c r="F208" s="2167">
        <f t="shared" si="68"/>
        <v>6</v>
      </c>
      <c r="G208" s="2168">
        <f t="shared" si="68"/>
        <v>11</v>
      </c>
      <c r="H208" s="2167">
        <f t="shared" si="68"/>
        <v>12</v>
      </c>
      <c r="I208" s="2168">
        <f t="shared" si="68"/>
        <v>9</v>
      </c>
      <c r="J208" s="2167">
        <f t="shared" si="68"/>
        <v>17</v>
      </c>
      <c r="K208" s="2168">
        <f t="shared" si="68"/>
        <v>13</v>
      </c>
      <c r="L208" s="2167">
        <f t="shared" si="68"/>
        <v>11</v>
      </c>
      <c r="M208" s="2168">
        <f t="shared" si="68"/>
        <v>14</v>
      </c>
      <c r="N208" s="2167">
        <f t="shared" si="68"/>
        <v>5</v>
      </c>
      <c r="O208" s="2168">
        <f t="shared" si="68"/>
        <v>14</v>
      </c>
      <c r="P208" s="2167">
        <f t="shared" si="68"/>
        <v>7</v>
      </c>
      <c r="Q208" s="2168">
        <f t="shared" si="68"/>
        <v>14</v>
      </c>
      <c r="R208" s="2167">
        <f t="shared" si="68"/>
        <v>9</v>
      </c>
      <c r="S208" s="2168">
        <f t="shared" si="68"/>
        <v>10</v>
      </c>
      <c r="T208" s="2167">
        <f t="shared" si="68"/>
        <v>9</v>
      </c>
      <c r="U208" s="2168">
        <f t="shared" si="68"/>
        <v>12</v>
      </c>
      <c r="V208" s="2167">
        <f t="shared" si="68"/>
        <v>6</v>
      </c>
      <c r="W208" s="2168">
        <f t="shared" si="68"/>
        <v>8</v>
      </c>
      <c r="X208" s="2167">
        <f t="shared" si="68"/>
        <v>6</v>
      </c>
      <c r="Y208" s="2168">
        <f t="shared" si="68"/>
        <v>7</v>
      </c>
      <c r="Z208" s="2167">
        <f t="shared" si="68"/>
        <v>30</v>
      </c>
      <c r="AA208" s="2168">
        <f t="shared" si="68"/>
        <v>25</v>
      </c>
      <c r="AB208" s="2167">
        <f t="shared" si="68"/>
        <v>15</v>
      </c>
      <c r="AC208" s="2169">
        <f t="shared" si="68"/>
        <v>17</v>
      </c>
      <c r="AD208" s="2165">
        <f t="shared" si="68"/>
        <v>0</v>
      </c>
      <c r="AE208" s="2168">
        <f t="shared" si="68"/>
        <v>0</v>
      </c>
      <c r="AF208" s="2165">
        <f t="shared" si="68"/>
        <v>5</v>
      </c>
      <c r="AG208" s="2168">
        <f t="shared" si="68"/>
        <v>5</v>
      </c>
      <c r="AH208" s="2167">
        <f t="shared" si="68"/>
        <v>44</v>
      </c>
      <c r="AI208" s="2166">
        <f t="shared" si="68"/>
        <v>5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98" t="s">
        <v>402</v>
      </c>
      <c r="B210" s="5699"/>
      <c r="C210" s="5728" t="s">
        <v>82</v>
      </c>
      <c r="D210" s="5728"/>
      <c r="E210" s="5729"/>
      <c r="F210" s="5629" t="s">
        <v>106</v>
      </c>
      <c r="G210" s="5630"/>
      <c r="H210" s="5630"/>
      <c r="I210" s="5630"/>
      <c r="J210" s="5630"/>
      <c r="K210" s="5630"/>
      <c r="L210" s="5630"/>
      <c r="M210" s="5630"/>
      <c r="N210" s="5630"/>
      <c r="O210" s="5630"/>
      <c r="P210" s="5629" t="s">
        <v>403</v>
      </c>
      <c r="Q210" s="5630"/>
      <c r="R210" s="5631"/>
      <c r="S210" s="5632" t="s">
        <v>41</v>
      </c>
      <c r="T210" s="5635" t="s">
        <v>42</v>
      </c>
      <c r="U210" s="5604" t="s">
        <v>404</v>
      </c>
      <c r="V210" s="5604"/>
      <c r="W210" s="5604"/>
      <c r="X210" s="5604"/>
      <c r="Y210" s="5604"/>
      <c r="Z210" s="5605"/>
      <c r="AA210" s="5608" t="s">
        <v>405</v>
      </c>
      <c r="AB210" s="5604"/>
      <c r="AC210" s="5604"/>
      <c r="AD210" s="5604"/>
      <c r="AE210" s="5604"/>
      <c r="AF210" s="5605"/>
    </row>
    <row r="211" spans="1:90" ht="15" customHeight="1" x14ac:dyDescent="0.25">
      <c r="A211" s="5700"/>
      <c r="B211" s="5701"/>
      <c r="C211" s="5731"/>
      <c r="D211" s="5731"/>
      <c r="E211" s="5732"/>
      <c r="F211" s="5571" t="s">
        <v>406</v>
      </c>
      <c r="G211" s="5571"/>
      <c r="H211" s="5571" t="s">
        <v>228</v>
      </c>
      <c r="I211" s="5571"/>
      <c r="J211" s="5571" t="s">
        <v>333</v>
      </c>
      <c r="K211" s="5571"/>
      <c r="L211" s="5571" t="s">
        <v>407</v>
      </c>
      <c r="M211" s="5571"/>
      <c r="N211" s="5571" t="s">
        <v>408</v>
      </c>
      <c r="O211" s="5566"/>
      <c r="P211" s="5642" t="s">
        <v>409</v>
      </c>
      <c r="Q211" s="5638" t="s">
        <v>410</v>
      </c>
      <c r="R211" s="5640" t="s">
        <v>411</v>
      </c>
      <c r="S211" s="5633"/>
      <c r="T211" s="5636"/>
      <c r="U211" s="5606"/>
      <c r="V211" s="5606"/>
      <c r="W211" s="5606"/>
      <c r="X211" s="5606"/>
      <c r="Y211" s="5606"/>
      <c r="Z211" s="5607"/>
      <c r="AA211" s="5609"/>
      <c r="AB211" s="5606"/>
      <c r="AC211" s="5606"/>
      <c r="AD211" s="5606"/>
      <c r="AE211" s="5606"/>
      <c r="AF211" s="5607"/>
    </row>
    <row r="212" spans="1:90" ht="18.75" customHeight="1" x14ac:dyDescent="0.25">
      <c r="A212" s="5702"/>
      <c r="B212" s="5703"/>
      <c r="C212" s="2146" t="s">
        <v>398</v>
      </c>
      <c r="D212" s="2151" t="s">
        <v>63</v>
      </c>
      <c r="E212" s="2145" t="s">
        <v>64</v>
      </c>
      <c r="F212" s="2148" t="s">
        <v>63</v>
      </c>
      <c r="G212" s="2149" t="s">
        <v>64</v>
      </c>
      <c r="H212" s="2148" t="s">
        <v>63</v>
      </c>
      <c r="I212" s="2149" t="s">
        <v>64</v>
      </c>
      <c r="J212" s="2148" t="s">
        <v>63</v>
      </c>
      <c r="K212" s="2149" t="s">
        <v>64</v>
      </c>
      <c r="L212" s="2148" t="s">
        <v>63</v>
      </c>
      <c r="M212" s="2149" t="s">
        <v>64</v>
      </c>
      <c r="N212" s="2148" t="s">
        <v>63</v>
      </c>
      <c r="O212" s="2170" t="s">
        <v>64</v>
      </c>
      <c r="P212" s="5643"/>
      <c r="Q212" s="5639"/>
      <c r="R212" s="5641"/>
      <c r="S212" s="5634"/>
      <c r="T212" s="5637" t="s">
        <v>64</v>
      </c>
      <c r="U212" s="2171" t="s">
        <v>412</v>
      </c>
      <c r="V212" s="2172" t="s">
        <v>89</v>
      </c>
      <c r="W212" s="2173" t="s">
        <v>413</v>
      </c>
      <c r="X212" s="2173" t="s">
        <v>414</v>
      </c>
      <c r="Y212" s="2173" t="s">
        <v>415</v>
      </c>
      <c r="Z212" s="2174" t="s">
        <v>416</v>
      </c>
      <c r="AA212" s="2175" t="s">
        <v>412</v>
      </c>
      <c r="AB212" s="2172" t="s">
        <v>89</v>
      </c>
      <c r="AC212" s="2173" t="s">
        <v>413</v>
      </c>
      <c r="AD212" s="2173" t="s">
        <v>414</v>
      </c>
      <c r="AE212" s="2173" t="s">
        <v>415</v>
      </c>
      <c r="AF212" s="2176" t="s">
        <v>416</v>
      </c>
    </row>
    <row r="213" spans="1:90" ht="21.75" customHeight="1" x14ac:dyDescent="0.25">
      <c r="A213" s="5644" t="s">
        <v>417</v>
      </c>
      <c r="B213" s="5645"/>
      <c r="C213" s="2152">
        <f>SUM(D213+E213)</f>
        <v>108</v>
      </c>
      <c r="D213" s="2153">
        <f t="shared" ref="D213:E215" si="69">SUM(F213+H213+J213+L213+N213)</f>
        <v>58</v>
      </c>
      <c r="E213" s="2177">
        <f t="shared" si="69"/>
        <v>50</v>
      </c>
      <c r="F213" s="2155">
        <v>11</v>
      </c>
      <c r="G213" s="2157">
        <v>6</v>
      </c>
      <c r="H213" s="2155">
        <v>0</v>
      </c>
      <c r="I213" s="2157">
        <v>0</v>
      </c>
      <c r="J213" s="2155">
        <v>7</v>
      </c>
      <c r="K213" s="2157">
        <v>8</v>
      </c>
      <c r="L213" s="2155">
        <v>40</v>
      </c>
      <c r="M213" s="2157">
        <v>36</v>
      </c>
      <c r="N213" s="2155">
        <v>0</v>
      </c>
      <c r="O213" s="2178">
        <v>0</v>
      </c>
      <c r="P213" s="2155">
        <v>5</v>
      </c>
      <c r="Q213" s="1075">
        <v>0</v>
      </c>
      <c r="R213" s="2158">
        <v>0</v>
      </c>
      <c r="S213" s="2179">
        <v>19</v>
      </c>
      <c r="T213" s="2158">
        <v>1</v>
      </c>
      <c r="U213" s="1251">
        <v>0</v>
      </c>
      <c r="V213" s="2180">
        <v>18</v>
      </c>
      <c r="W213" s="2180">
        <v>15</v>
      </c>
      <c r="X213" s="2180">
        <v>25</v>
      </c>
      <c r="Y213" s="2180">
        <v>21</v>
      </c>
      <c r="Z213" s="2181">
        <v>14</v>
      </c>
      <c r="AA213" s="2155">
        <v>0</v>
      </c>
      <c r="AB213" s="1075">
        <v>1</v>
      </c>
      <c r="AC213" s="1075">
        <v>1</v>
      </c>
      <c r="AD213" s="1075">
        <v>1</v>
      </c>
      <c r="AE213" s="1075">
        <v>0</v>
      </c>
      <c r="AF213" s="2157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46" t="s">
        <v>418</v>
      </c>
      <c r="B214" s="5647"/>
      <c r="C214" s="2182">
        <f>SUM(D214+E214)</f>
        <v>12</v>
      </c>
      <c r="D214" s="2183">
        <f t="shared" si="69"/>
        <v>7</v>
      </c>
      <c r="E214" s="2184">
        <f t="shared" si="69"/>
        <v>5</v>
      </c>
      <c r="F214" s="2185">
        <v>2</v>
      </c>
      <c r="G214" s="2186">
        <v>0</v>
      </c>
      <c r="H214" s="2185">
        <v>0</v>
      </c>
      <c r="I214" s="2186">
        <v>0</v>
      </c>
      <c r="J214" s="2185">
        <v>2</v>
      </c>
      <c r="K214" s="2186">
        <v>2</v>
      </c>
      <c r="L214" s="2185">
        <v>3</v>
      </c>
      <c r="M214" s="2186">
        <v>3</v>
      </c>
      <c r="N214" s="2185">
        <v>0</v>
      </c>
      <c r="O214" s="2187">
        <v>0</v>
      </c>
      <c r="P214" s="2185">
        <v>5</v>
      </c>
      <c r="Q214" s="2188">
        <v>0</v>
      </c>
      <c r="R214" s="1252">
        <v>0</v>
      </c>
      <c r="S214" s="2189">
        <v>0</v>
      </c>
      <c r="T214" s="2190">
        <v>0</v>
      </c>
      <c r="U214" s="2189">
        <v>0</v>
      </c>
      <c r="V214" s="2188">
        <v>2</v>
      </c>
      <c r="W214" s="2188">
        <v>4</v>
      </c>
      <c r="X214" s="2188">
        <v>1</v>
      </c>
      <c r="Y214" s="2188">
        <v>3</v>
      </c>
      <c r="Z214" s="2191">
        <v>3</v>
      </c>
      <c r="AA214" s="2185">
        <v>0</v>
      </c>
      <c r="AB214" s="2188">
        <v>1</v>
      </c>
      <c r="AC214" s="2188">
        <v>1</v>
      </c>
      <c r="AD214" s="2188">
        <v>1</v>
      </c>
      <c r="AE214" s="2188">
        <v>0</v>
      </c>
      <c r="AF214" s="2186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48" t="s">
        <v>419</v>
      </c>
      <c r="B215" s="5649"/>
      <c r="C215" s="2159">
        <f>SUM(D215+E215)</f>
        <v>96</v>
      </c>
      <c r="D215" s="2192">
        <f t="shared" si="69"/>
        <v>51</v>
      </c>
      <c r="E215" s="2193">
        <f t="shared" si="69"/>
        <v>45</v>
      </c>
      <c r="F215" s="2161">
        <v>9</v>
      </c>
      <c r="G215" s="1249">
        <v>6</v>
      </c>
      <c r="H215" s="2161">
        <v>0</v>
      </c>
      <c r="I215" s="1249">
        <v>0</v>
      </c>
      <c r="J215" s="2161">
        <v>5</v>
      </c>
      <c r="K215" s="1249">
        <v>6</v>
      </c>
      <c r="L215" s="2161">
        <v>37</v>
      </c>
      <c r="M215" s="1249">
        <v>33</v>
      </c>
      <c r="N215" s="2161">
        <v>0</v>
      </c>
      <c r="O215" s="1253">
        <v>0</v>
      </c>
      <c r="P215" s="2161">
        <v>0</v>
      </c>
      <c r="Q215" s="2194">
        <v>0</v>
      </c>
      <c r="R215" s="1250">
        <v>0</v>
      </c>
      <c r="S215" s="2195">
        <v>19</v>
      </c>
      <c r="T215" s="1250">
        <v>1</v>
      </c>
      <c r="U215" s="2195">
        <v>0</v>
      </c>
      <c r="V215" s="2194">
        <v>16</v>
      </c>
      <c r="W215" s="2194">
        <v>11</v>
      </c>
      <c r="X215" s="2194">
        <v>24</v>
      </c>
      <c r="Y215" s="2194">
        <v>18</v>
      </c>
      <c r="Z215" s="2196">
        <v>11</v>
      </c>
      <c r="AA215" s="2161">
        <v>0</v>
      </c>
      <c r="AB215" s="2194">
        <v>0</v>
      </c>
      <c r="AC215" s="2194">
        <v>0</v>
      </c>
      <c r="AD215" s="2194">
        <v>0</v>
      </c>
      <c r="AE215" s="2194">
        <v>0</v>
      </c>
      <c r="AF215" s="124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10" t="s">
        <v>421</v>
      </c>
      <c r="B217" s="5611"/>
      <c r="C217" s="5611"/>
      <c r="D217" s="5612"/>
      <c r="E217" s="5610" t="s">
        <v>63</v>
      </c>
      <c r="F217" s="5650" t="s">
        <v>64</v>
      </c>
      <c r="G217" s="5616" t="s">
        <v>422</v>
      </c>
      <c r="H217" s="5617"/>
      <c r="I217" s="5618" t="s">
        <v>41</v>
      </c>
      <c r="J217" s="5612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13"/>
      <c r="B218" s="5614"/>
      <c r="C218" s="5614"/>
      <c r="D218" s="5615"/>
      <c r="E218" s="5613"/>
      <c r="F218" s="5651"/>
      <c r="G218" s="2198" t="s">
        <v>423</v>
      </c>
      <c r="H218" s="2197" t="s">
        <v>424</v>
      </c>
      <c r="I218" s="5619"/>
      <c r="J218" s="561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20" t="s">
        <v>425</v>
      </c>
      <c r="B219" s="5621"/>
      <c r="C219" s="5621"/>
      <c r="D219" s="5622"/>
      <c r="E219" s="2200">
        <v>0</v>
      </c>
      <c r="F219" s="2201">
        <v>0</v>
      </c>
      <c r="G219" s="2123">
        <v>0</v>
      </c>
      <c r="H219" s="2202">
        <v>0</v>
      </c>
      <c r="I219" s="2203">
        <v>0</v>
      </c>
      <c r="J219" s="2201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23" t="s">
        <v>426</v>
      </c>
      <c r="B220" s="5624"/>
      <c r="C220" s="5624"/>
      <c r="D220" s="5625"/>
      <c r="E220" s="1885">
        <v>1</v>
      </c>
      <c r="F220" s="990">
        <v>1</v>
      </c>
      <c r="G220" s="1885">
        <v>2</v>
      </c>
      <c r="H220" s="2093">
        <v>0</v>
      </c>
      <c r="I220" s="2204">
        <v>0</v>
      </c>
      <c r="J220" s="2205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26" t="s">
        <v>427</v>
      </c>
      <c r="B221" s="5627"/>
      <c r="C221" s="5627"/>
      <c r="D221" s="5628"/>
      <c r="E221" s="2126">
        <v>0</v>
      </c>
      <c r="F221" s="1255">
        <v>0</v>
      </c>
      <c r="G221" s="910">
        <v>0</v>
      </c>
      <c r="H221" s="309">
        <v>0</v>
      </c>
      <c r="I221" s="319">
        <v>0</v>
      </c>
      <c r="J221" s="2206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83" t="s">
        <v>82</v>
      </c>
      <c r="B222" s="5713"/>
      <c r="C222" s="5713"/>
      <c r="D222" s="5684"/>
      <c r="E222" s="2208">
        <f>SUM(E219:E221)</f>
        <v>1</v>
      </c>
      <c r="F222" s="2209">
        <f>SUM(F219:F221)</f>
        <v>1</v>
      </c>
      <c r="G222" s="2210">
        <f t="shared" ref="G222:J222" si="79">SUM(G219:G221)</f>
        <v>2</v>
      </c>
      <c r="H222" s="2211">
        <f t="shared" si="79"/>
        <v>0</v>
      </c>
      <c r="I222" s="2212">
        <f t="shared" si="79"/>
        <v>0</v>
      </c>
      <c r="J222" s="2213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712" t="s">
        <v>428</v>
      </c>
      <c r="B223" s="5620" t="s">
        <v>429</v>
      </c>
      <c r="C223" s="5621"/>
      <c r="D223" s="5622"/>
      <c r="E223" s="2214">
        <v>1</v>
      </c>
      <c r="F223" s="2215">
        <v>1</v>
      </c>
      <c r="G223" s="2054"/>
      <c r="H223" s="1639"/>
      <c r="I223" s="2216">
        <v>0</v>
      </c>
      <c r="J223" s="2215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712"/>
      <c r="B224" s="5574" t="s">
        <v>430</v>
      </c>
      <c r="C224" s="5623" t="s">
        <v>431</v>
      </c>
      <c r="D224" s="5625"/>
      <c r="E224" s="2217">
        <v>0</v>
      </c>
      <c r="F224" s="2218">
        <v>0</v>
      </c>
      <c r="G224" s="2054"/>
      <c r="H224" s="1639"/>
      <c r="I224" s="320">
        <v>0</v>
      </c>
      <c r="J224" s="991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712"/>
      <c r="B225" s="5574"/>
      <c r="C225" s="5714" t="s">
        <v>432</v>
      </c>
      <c r="D225" s="5715"/>
      <c r="E225" s="1256">
        <v>0</v>
      </c>
      <c r="F225" s="2218">
        <v>0</v>
      </c>
      <c r="G225" s="2054"/>
      <c r="H225" s="1639"/>
      <c r="I225" s="2219">
        <v>0</v>
      </c>
      <c r="J225" s="2220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712"/>
      <c r="B226" s="1706" t="s">
        <v>433</v>
      </c>
      <c r="C226" s="5716" t="s">
        <v>432</v>
      </c>
      <c r="D226" s="5717"/>
      <c r="E226" s="2221">
        <v>0</v>
      </c>
      <c r="F226" s="2222">
        <v>0</v>
      </c>
      <c r="G226" s="1641"/>
      <c r="H226" s="2223"/>
      <c r="I226" s="321">
        <v>0</v>
      </c>
      <c r="J226" s="2222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83" t="s">
        <v>82</v>
      </c>
      <c r="B227" s="5713"/>
      <c r="C227" s="5713"/>
      <c r="D227" s="5684"/>
      <c r="E227" s="2208">
        <f>SUM(E223:E226)</f>
        <v>1</v>
      </c>
      <c r="F227" s="2209">
        <f>SUM(F223:F226)</f>
        <v>1</v>
      </c>
      <c r="G227" s="1727"/>
      <c r="H227" s="190"/>
      <c r="I227" s="2212">
        <f t="shared" ref="I227:J227" si="82">SUM(I223:I226)</f>
        <v>0</v>
      </c>
      <c r="J227" s="221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683" t="s">
        <v>402</v>
      </c>
      <c r="B229" s="5684"/>
      <c r="C229" s="2207" t="s">
        <v>63</v>
      </c>
      <c r="D229" s="2224" t="s">
        <v>64</v>
      </c>
      <c r="E229" s="2225" t="s">
        <v>41</v>
      </c>
      <c r="F229" s="2226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573" t="s">
        <v>435</v>
      </c>
      <c r="B230" s="2227" t="s">
        <v>431</v>
      </c>
      <c r="C230" s="2228">
        <v>0</v>
      </c>
      <c r="D230" s="1138">
        <v>0</v>
      </c>
      <c r="E230" s="2229">
        <v>0</v>
      </c>
      <c r="F230" s="2230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575"/>
      <c r="B231" s="2231" t="s">
        <v>432</v>
      </c>
      <c r="C231" s="2232">
        <v>5</v>
      </c>
      <c r="D231" s="2233">
        <v>1</v>
      </c>
      <c r="E231" s="2234">
        <v>2</v>
      </c>
      <c r="F231" s="2235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83" t="s">
        <v>82</v>
      </c>
      <c r="B232" s="5684"/>
      <c r="C232" s="2236">
        <f>SUM(C230:C231)</f>
        <v>5</v>
      </c>
      <c r="D232" s="2237">
        <f t="shared" ref="D232:F232" si="83">SUM(D230:D231)</f>
        <v>1</v>
      </c>
      <c r="E232" s="2238">
        <f t="shared" si="83"/>
        <v>2</v>
      </c>
      <c r="F232" s="2239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98" t="s">
        <v>437</v>
      </c>
      <c r="B234" s="5699"/>
      <c r="C234" s="5566" t="s">
        <v>438</v>
      </c>
      <c r="D234" s="5567"/>
      <c r="E234" s="5572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700"/>
      <c r="B235" s="5701"/>
      <c r="C235" s="5704" t="s">
        <v>439</v>
      </c>
      <c r="D235" s="5566" t="s">
        <v>440</v>
      </c>
      <c r="E235" s="5572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702"/>
      <c r="B236" s="5703"/>
      <c r="C236" s="5705"/>
      <c r="D236" s="2240" t="s">
        <v>441</v>
      </c>
      <c r="E236" s="2149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706" t="s">
        <v>443</v>
      </c>
      <c r="B237" s="5707"/>
      <c r="C237" s="2241">
        <v>6</v>
      </c>
      <c r="D237" s="2155">
        <v>6</v>
      </c>
      <c r="E237" s="2157">
        <v>6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708" t="s">
        <v>444</v>
      </c>
      <c r="B238" s="5709"/>
      <c r="C238" s="1122">
        <v>4</v>
      </c>
      <c r="D238" s="2242">
        <v>5</v>
      </c>
      <c r="E238" s="2191">
        <v>4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708" t="s">
        <v>445</v>
      </c>
      <c r="B239" s="5709"/>
      <c r="C239" s="2242">
        <v>3</v>
      </c>
      <c r="D239" s="2242">
        <v>5</v>
      </c>
      <c r="E239" s="2191">
        <v>3</v>
      </c>
    </row>
    <row r="240" spans="1:90" ht="15" customHeight="1" x14ac:dyDescent="0.25">
      <c r="A240" s="5708" t="s">
        <v>446</v>
      </c>
      <c r="B240" s="5709"/>
      <c r="C240" s="2242">
        <v>2</v>
      </c>
      <c r="D240" s="2242">
        <v>5</v>
      </c>
      <c r="E240" s="2191">
        <v>3</v>
      </c>
    </row>
    <row r="241" spans="1:27" ht="15" customHeight="1" x14ac:dyDescent="0.25">
      <c r="A241" s="5710" t="s">
        <v>447</v>
      </c>
      <c r="B241" s="5711"/>
      <c r="C241" s="2243">
        <v>6</v>
      </c>
      <c r="D241" s="2244">
        <v>4</v>
      </c>
      <c r="E241" s="2196">
        <v>5</v>
      </c>
    </row>
    <row r="242" spans="1:27" ht="18" customHeight="1" x14ac:dyDescent="0.25">
      <c r="A242" s="5576" t="s">
        <v>448</v>
      </c>
      <c r="B242" s="5576"/>
      <c r="C242" s="5576"/>
      <c r="D242" s="5576"/>
      <c r="E242" s="5576"/>
      <c r="F242" s="5576"/>
      <c r="G242" s="5576"/>
      <c r="H242" s="5576"/>
      <c r="I242" s="5576"/>
      <c r="J242" s="5576"/>
      <c r="K242" s="5576"/>
      <c r="L242" s="5576"/>
      <c r="M242" s="5576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577" t="s">
        <v>310</v>
      </c>
      <c r="B243" s="5578"/>
      <c r="C243" s="5583" t="s">
        <v>311</v>
      </c>
      <c r="D243" s="5584"/>
      <c r="E243" s="5584"/>
      <c r="F243" s="5588" t="s">
        <v>106</v>
      </c>
      <c r="G243" s="5589"/>
      <c r="H243" s="5589"/>
      <c r="I243" s="5589"/>
      <c r="J243" s="5589"/>
      <c r="K243" s="5589"/>
      <c r="L243" s="5589"/>
      <c r="M243" s="5589"/>
      <c r="N243" s="5589"/>
      <c r="O243" s="5589"/>
      <c r="P243" s="5589"/>
      <c r="Q243" s="5589"/>
      <c r="R243" s="5589"/>
      <c r="S243" s="5589"/>
      <c r="T243" s="5589"/>
      <c r="U243" s="5589"/>
      <c r="V243" s="5589"/>
      <c r="W243" s="5589"/>
      <c r="X243" s="5589"/>
      <c r="Y243" s="5589"/>
      <c r="Z243" s="5589"/>
      <c r="AA243" s="5590"/>
    </row>
    <row r="244" spans="1:27" ht="15" customHeight="1" x14ac:dyDescent="0.25">
      <c r="A244" s="5579"/>
      <c r="B244" s="5580"/>
      <c r="C244" s="5585"/>
      <c r="D244" s="5586"/>
      <c r="E244" s="5587"/>
      <c r="F244" s="5591" t="s">
        <v>335</v>
      </c>
      <c r="G244" s="5587"/>
      <c r="H244" s="5591" t="s">
        <v>99</v>
      </c>
      <c r="I244" s="5587"/>
      <c r="J244" s="5591" t="s">
        <v>49</v>
      </c>
      <c r="K244" s="5587"/>
      <c r="L244" s="5591" t="s">
        <v>50</v>
      </c>
      <c r="M244" s="5587"/>
      <c r="N244" s="5591" t="s">
        <v>51</v>
      </c>
      <c r="O244" s="5587"/>
      <c r="P244" s="5591" t="s">
        <v>449</v>
      </c>
      <c r="Q244" s="5587"/>
      <c r="R244" s="5591" t="s">
        <v>450</v>
      </c>
      <c r="S244" s="5587"/>
      <c r="T244" s="5591" t="s">
        <v>58</v>
      </c>
      <c r="U244" s="5587"/>
      <c r="V244" s="5591" t="s">
        <v>59</v>
      </c>
      <c r="W244" s="5587"/>
      <c r="X244" s="5591" t="s">
        <v>337</v>
      </c>
      <c r="Y244" s="5587"/>
      <c r="Z244" s="5591" t="s">
        <v>62</v>
      </c>
      <c r="AA244" s="5587"/>
    </row>
    <row r="245" spans="1:27" ht="15" customHeight="1" x14ac:dyDescent="0.25">
      <c r="A245" s="5581"/>
      <c r="B245" s="5582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696" t="s">
        <v>451</v>
      </c>
      <c r="B246" s="5697"/>
      <c r="C246" s="911">
        <f t="shared" ref="C246:C255" si="84">SUM(D246+E246)</f>
        <v>0</v>
      </c>
      <c r="D246" s="912">
        <f>+F246</f>
        <v>0</v>
      </c>
      <c r="E246" s="913">
        <f>+G246</f>
        <v>0</v>
      </c>
      <c r="F246" s="331"/>
      <c r="G246" s="332"/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91" t="s">
        <v>452</v>
      </c>
      <c r="B247" s="5692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/>
      <c r="I247" s="341"/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91" t="s">
        <v>453</v>
      </c>
      <c r="B248" s="5692"/>
      <c r="C248" s="335">
        <f t="shared" si="84"/>
        <v>6</v>
      </c>
      <c r="D248" s="336">
        <f>+J248</f>
        <v>1</v>
      </c>
      <c r="E248" s="337">
        <f>+K248</f>
        <v>5</v>
      </c>
      <c r="F248" s="338"/>
      <c r="G248" s="339"/>
      <c r="H248" s="342"/>
      <c r="I248" s="339"/>
      <c r="J248" s="340">
        <v>1</v>
      </c>
      <c r="K248" s="341">
        <v>5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91" t="s">
        <v>454</v>
      </c>
      <c r="B249" s="5692"/>
      <c r="C249" s="335">
        <f t="shared" si="84"/>
        <v>24</v>
      </c>
      <c r="D249" s="336">
        <f>(L249+N249+P249+R249+T249)</f>
        <v>1</v>
      </c>
      <c r="E249" s="337">
        <f>(M249+O249+Q249+S249+U249)</f>
        <v>23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5</v>
      </c>
      <c r="P249" s="340">
        <v>0</v>
      </c>
      <c r="Q249" s="341">
        <v>5</v>
      </c>
      <c r="R249" s="340">
        <v>0</v>
      </c>
      <c r="S249" s="341">
        <v>5</v>
      </c>
      <c r="T249" s="340">
        <v>1</v>
      </c>
      <c r="U249" s="341">
        <v>8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91" t="s">
        <v>455</v>
      </c>
      <c r="B250" s="5692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/>
      <c r="I250" s="341"/>
      <c r="J250" s="340"/>
      <c r="K250" s="341"/>
      <c r="L250" s="340"/>
      <c r="M250" s="341"/>
      <c r="N250" s="340"/>
      <c r="O250" s="341"/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91" t="s">
        <v>456</v>
      </c>
      <c r="B251" s="5692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/>
      <c r="I251" s="331"/>
      <c r="J251" s="340"/>
      <c r="K251" s="341"/>
      <c r="L251" s="340"/>
      <c r="M251" s="341"/>
      <c r="N251" s="340"/>
      <c r="O251" s="341"/>
      <c r="P251" s="340"/>
      <c r="Q251" s="341"/>
      <c r="R251" s="340"/>
      <c r="S251" s="341"/>
      <c r="T251" s="340"/>
      <c r="U251" s="341"/>
      <c r="V251" s="340"/>
      <c r="W251" s="341"/>
      <c r="X251" s="340"/>
      <c r="Y251" s="341"/>
      <c r="Z251" s="340"/>
      <c r="AA251" s="341"/>
    </row>
    <row r="252" spans="1:27" ht="15" customHeight="1" x14ac:dyDescent="0.25">
      <c r="A252" s="5689" t="s">
        <v>457</v>
      </c>
      <c r="B252" s="5690"/>
      <c r="C252" s="343">
        <f>SUM(D252+E252)</f>
        <v>11</v>
      </c>
      <c r="D252" s="344">
        <f>+V252+X252+Z252+T252</f>
        <v>7</v>
      </c>
      <c r="E252" s="345">
        <f>+W252+Y252+AA252+U252</f>
        <v>4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1</v>
      </c>
      <c r="W252" s="352">
        <v>3</v>
      </c>
      <c r="X252" s="351">
        <v>4</v>
      </c>
      <c r="Y252" s="352">
        <v>1</v>
      </c>
      <c r="Z252" s="351">
        <v>2</v>
      </c>
      <c r="AA252" s="352">
        <v>0</v>
      </c>
    </row>
    <row r="253" spans="1:27" ht="15" customHeight="1" x14ac:dyDescent="0.25">
      <c r="A253" s="5693" t="s">
        <v>326</v>
      </c>
      <c r="B253" s="353" t="s">
        <v>327</v>
      </c>
      <c r="C253" s="354">
        <f t="shared" si="84"/>
        <v>27</v>
      </c>
      <c r="D253" s="1123">
        <f>F253+H253+J253+L253+N253+P253+R253+T253+V253+X253+Z253</f>
        <v>8</v>
      </c>
      <c r="E253" s="355">
        <f>G253+I253+K253+M253+O253+Q253+S253+U253+W253+Y253+AA253</f>
        <v>19</v>
      </c>
      <c r="F253" s="356">
        <v>0</v>
      </c>
      <c r="G253" s="332">
        <v>0</v>
      </c>
      <c r="H253" s="357">
        <v>0</v>
      </c>
      <c r="I253" s="332">
        <v>0</v>
      </c>
      <c r="J253" s="357">
        <v>1</v>
      </c>
      <c r="K253" s="332">
        <v>2</v>
      </c>
      <c r="L253" s="357">
        <v>0</v>
      </c>
      <c r="M253" s="332">
        <v>0</v>
      </c>
      <c r="N253" s="357">
        <v>0</v>
      </c>
      <c r="O253" s="358">
        <v>3</v>
      </c>
      <c r="P253" s="357">
        <v>0</v>
      </c>
      <c r="Q253" s="358">
        <v>3</v>
      </c>
      <c r="R253" s="914">
        <v>0</v>
      </c>
      <c r="S253" s="359">
        <v>3</v>
      </c>
      <c r="T253" s="914">
        <v>1</v>
      </c>
      <c r="U253" s="359">
        <v>5</v>
      </c>
      <c r="V253" s="356">
        <v>1</v>
      </c>
      <c r="W253" s="332">
        <v>2</v>
      </c>
      <c r="X253" s="357">
        <v>4</v>
      </c>
      <c r="Y253" s="332">
        <v>1</v>
      </c>
      <c r="Z253" s="357">
        <v>1</v>
      </c>
      <c r="AA253" s="332">
        <v>0</v>
      </c>
    </row>
    <row r="254" spans="1:27" ht="15" customHeight="1" x14ac:dyDescent="0.25">
      <c r="A254" s="5694"/>
      <c r="B254" s="360" t="s">
        <v>430</v>
      </c>
      <c r="C254" s="915">
        <f t="shared" si="84"/>
        <v>7</v>
      </c>
      <c r="D254" s="1123">
        <f t="shared" ref="D254:E255" si="85">F254+H254+J254+L254+N254+P254+R254+T254+V254+X254+Z254</f>
        <v>1</v>
      </c>
      <c r="E254" s="355">
        <f t="shared" si="85"/>
        <v>6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1</v>
      </c>
      <c r="P254" s="340">
        <v>0</v>
      </c>
      <c r="Q254" s="361">
        <v>1</v>
      </c>
      <c r="R254" s="362">
        <v>0</v>
      </c>
      <c r="S254" s="363">
        <v>1</v>
      </c>
      <c r="T254" s="362">
        <v>0</v>
      </c>
      <c r="U254" s="363">
        <v>2</v>
      </c>
      <c r="V254" s="331">
        <v>0</v>
      </c>
      <c r="W254" s="341">
        <v>1</v>
      </c>
      <c r="X254" s="340">
        <v>0</v>
      </c>
      <c r="Y254" s="341">
        <v>0</v>
      </c>
      <c r="Z254" s="340">
        <v>1</v>
      </c>
      <c r="AA254" s="341">
        <v>0</v>
      </c>
    </row>
    <row r="255" spans="1:27" ht="15" customHeight="1" x14ac:dyDescent="0.25">
      <c r="A255" s="5695"/>
      <c r="B255" s="364" t="s">
        <v>400</v>
      </c>
      <c r="C255" s="365">
        <f t="shared" si="84"/>
        <v>7</v>
      </c>
      <c r="D255" s="366">
        <f t="shared" si="85"/>
        <v>0</v>
      </c>
      <c r="E255" s="367">
        <f t="shared" si="85"/>
        <v>7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3</v>
      </c>
      <c r="L255" s="351">
        <v>0</v>
      </c>
      <c r="M255" s="352">
        <v>0</v>
      </c>
      <c r="N255" s="351">
        <v>0</v>
      </c>
      <c r="O255" s="369">
        <v>1</v>
      </c>
      <c r="P255" s="351">
        <v>0</v>
      </c>
      <c r="Q255" s="369">
        <v>1</v>
      </c>
      <c r="R255" s="370">
        <v>0</v>
      </c>
      <c r="S255" s="371">
        <v>1</v>
      </c>
      <c r="T255" s="370">
        <v>0</v>
      </c>
      <c r="U255" s="371">
        <v>1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592" t="s">
        <v>256</v>
      </c>
      <c r="B257" s="5593"/>
      <c r="C257" s="5598" t="s">
        <v>82</v>
      </c>
      <c r="D257" s="5599"/>
      <c r="E257" s="5554"/>
      <c r="F257" s="5571" t="s">
        <v>106</v>
      </c>
      <c r="G257" s="5571"/>
      <c r="H257" s="5571"/>
      <c r="I257" s="5571"/>
      <c r="J257" s="5571"/>
      <c r="K257" s="5571"/>
      <c r="L257" s="5571"/>
      <c r="M257" s="5571"/>
      <c r="N257" s="5571"/>
      <c r="O257" s="5571"/>
      <c r="P257" s="5601" t="s">
        <v>459</v>
      </c>
      <c r="Q257" s="373"/>
      <c r="R257" s="373"/>
    </row>
    <row r="258" spans="1:96" ht="15" customHeight="1" x14ac:dyDescent="0.25">
      <c r="A258" s="5594"/>
      <c r="B258" s="5595"/>
      <c r="C258" s="5518"/>
      <c r="D258" s="5600"/>
      <c r="E258" s="5542"/>
      <c r="F258" s="5566" t="s">
        <v>352</v>
      </c>
      <c r="G258" s="5572"/>
      <c r="H258" s="5566" t="s">
        <v>335</v>
      </c>
      <c r="I258" s="5572"/>
      <c r="J258" s="5566" t="s">
        <v>99</v>
      </c>
      <c r="K258" s="5572"/>
      <c r="L258" s="5685" t="s">
        <v>49</v>
      </c>
      <c r="M258" s="5686"/>
      <c r="N258" s="5687" t="s">
        <v>50</v>
      </c>
      <c r="O258" s="5686"/>
      <c r="P258" s="5602"/>
      <c r="Q258" s="374"/>
      <c r="R258" s="5688"/>
    </row>
    <row r="259" spans="1:96" ht="15" customHeight="1" x14ac:dyDescent="0.25">
      <c r="A259" s="5596"/>
      <c r="B259" s="5597"/>
      <c r="C259" s="2119" t="s">
        <v>84</v>
      </c>
      <c r="D259" s="2120" t="s">
        <v>63</v>
      </c>
      <c r="E259" s="986" t="s">
        <v>64</v>
      </c>
      <c r="F259" s="1960" t="s">
        <v>63</v>
      </c>
      <c r="G259" s="986" t="s">
        <v>64</v>
      </c>
      <c r="H259" s="1960" t="s">
        <v>63</v>
      </c>
      <c r="I259" s="986" t="s">
        <v>64</v>
      </c>
      <c r="J259" s="1960" t="s">
        <v>63</v>
      </c>
      <c r="K259" s="986" t="s">
        <v>64</v>
      </c>
      <c r="L259" s="1958" t="s">
        <v>63</v>
      </c>
      <c r="M259" s="229" t="s">
        <v>64</v>
      </c>
      <c r="N259" s="1959" t="s">
        <v>63</v>
      </c>
      <c r="O259" s="2085" t="s">
        <v>64</v>
      </c>
      <c r="P259" s="5603"/>
      <c r="Q259" s="374"/>
      <c r="R259" s="5688"/>
    </row>
    <row r="260" spans="1:96" ht="15" customHeight="1" x14ac:dyDescent="0.25">
      <c r="A260" s="5573" t="s">
        <v>353</v>
      </c>
      <c r="B260" s="2227" t="s">
        <v>460</v>
      </c>
      <c r="C260" s="2088">
        <f t="shared" ref="C260:C265" si="86">SUM(D260:E260)</f>
        <v>0</v>
      </c>
      <c r="D260" s="2045">
        <f>+F260+H260+J260+L260+N260</f>
        <v>0</v>
      </c>
      <c r="E260" s="1997">
        <f>+G260+I260+K260+M260+O260</f>
        <v>0</v>
      </c>
      <c r="F260" s="2022"/>
      <c r="G260" s="1836"/>
      <c r="H260" s="1969"/>
      <c r="I260" s="1836"/>
      <c r="J260" s="1969"/>
      <c r="K260" s="1836"/>
      <c r="L260" s="1969"/>
      <c r="M260" s="1836"/>
      <c r="N260" s="2022"/>
      <c r="O260" s="1836"/>
      <c r="P260" s="2245"/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574"/>
      <c r="B261" s="1148" t="s">
        <v>355</v>
      </c>
      <c r="C261" s="1109">
        <f t="shared" si="86"/>
        <v>0</v>
      </c>
      <c r="D261" s="1112">
        <f t="shared" ref="D261:E265" si="87">+F261+H261+J261+L261+N261</f>
        <v>0</v>
      </c>
      <c r="E261" s="1676">
        <f t="shared" si="87"/>
        <v>0</v>
      </c>
      <c r="F261" s="1477"/>
      <c r="G261" s="1476"/>
      <c r="H261" s="1474"/>
      <c r="I261" s="1476"/>
      <c r="J261" s="1474"/>
      <c r="K261" s="1476"/>
      <c r="L261" s="1474"/>
      <c r="M261" s="1476"/>
      <c r="N261" s="1477"/>
      <c r="O261" s="1476"/>
      <c r="P261" s="1124"/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575"/>
      <c r="B262" s="2231" t="s">
        <v>356</v>
      </c>
      <c r="C262" s="1822">
        <f t="shared" si="86"/>
        <v>0</v>
      </c>
      <c r="D262" s="2125">
        <f t="shared" si="87"/>
        <v>0</v>
      </c>
      <c r="E262" s="2003">
        <f t="shared" si="87"/>
        <v>0</v>
      </c>
      <c r="F262" s="1494"/>
      <c r="G262" s="1493"/>
      <c r="H262" s="1492"/>
      <c r="I262" s="1493"/>
      <c r="J262" s="1492"/>
      <c r="K262" s="1493"/>
      <c r="L262" s="1492"/>
      <c r="M262" s="1493"/>
      <c r="N262" s="1494"/>
      <c r="O262" s="1493"/>
      <c r="P262" s="1257"/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573" t="s">
        <v>357</v>
      </c>
      <c r="B263" s="2227" t="s">
        <v>460</v>
      </c>
      <c r="C263" s="2088">
        <f t="shared" si="86"/>
        <v>0</v>
      </c>
      <c r="D263" s="2045">
        <f t="shared" si="87"/>
        <v>0</v>
      </c>
      <c r="E263" s="1997">
        <f t="shared" si="87"/>
        <v>0</v>
      </c>
      <c r="F263" s="2022"/>
      <c r="G263" s="1836"/>
      <c r="H263" s="1969"/>
      <c r="I263" s="1836"/>
      <c r="J263" s="1969"/>
      <c r="K263" s="1836"/>
      <c r="L263" s="1969"/>
      <c r="M263" s="1836"/>
      <c r="N263" s="2022"/>
      <c r="O263" s="1130"/>
      <c r="P263" s="2246"/>
    </row>
    <row r="264" spans="1:96" ht="15" customHeight="1" x14ac:dyDescent="0.25">
      <c r="A264" s="5574"/>
      <c r="B264" s="1148" t="s">
        <v>355</v>
      </c>
      <c r="C264" s="1109">
        <f t="shared" si="86"/>
        <v>0</v>
      </c>
      <c r="D264" s="1112">
        <f t="shared" si="87"/>
        <v>0</v>
      </c>
      <c r="E264" s="1676">
        <f t="shared" si="87"/>
        <v>0</v>
      </c>
      <c r="F264" s="1477"/>
      <c r="G264" s="1476"/>
      <c r="H264" s="1474"/>
      <c r="I264" s="1476"/>
      <c r="J264" s="1474"/>
      <c r="K264" s="1476"/>
      <c r="L264" s="1474"/>
      <c r="M264" s="1476"/>
      <c r="N264" s="1477"/>
      <c r="O264" s="1480"/>
      <c r="P264" s="2058"/>
    </row>
    <row r="265" spans="1:96" ht="15" customHeight="1" x14ac:dyDescent="0.25">
      <c r="A265" s="5575"/>
      <c r="B265" s="2231" t="s">
        <v>356</v>
      </c>
      <c r="C265" s="1822">
        <f t="shared" si="86"/>
        <v>0</v>
      </c>
      <c r="D265" s="2125">
        <f t="shared" si="87"/>
        <v>0</v>
      </c>
      <c r="E265" s="2003">
        <f t="shared" si="87"/>
        <v>0</v>
      </c>
      <c r="F265" s="1494"/>
      <c r="G265" s="1493"/>
      <c r="H265" s="1492"/>
      <c r="I265" s="1493"/>
      <c r="J265" s="1492"/>
      <c r="K265" s="1493"/>
      <c r="L265" s="1492"/>
      <c r="M265" s="1493"/>
      <c r="N265" s="1494"/>
      <c r="O265" s="1496"/>
      <c r="P265" s="116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70" t="s">
        <v>224</v>
      </c>
      <c r="B267" s="5570" t="s">
        <v>462</v>
      </c>
      <c r="C267" s="5571" t="s">
        <v>463</v>
      </c>
      <c r="D267" s="5571"/>
      <c r="E267" s="5571"/>
      <c r="F267" s="5566" t="s">
        <v>106</v>
      </c>
      <c r="G267" s="5567"/>
      <c r="H267" s="5567"/>
      <c r="I267" s="5567"/>
      <c r="J267" s="5567"/>
      <c r="K267" s="5567"/>
      <c r="L267" s="5567"/>
      <c r="M267" s="5567"/>
      <c r="N267" s="5567"/>
      <c r="O267" s="5567"/>
      <c r="P267" s="5567"/>
      <c r="Q267" s="5567"/>
      <c r="R267" s="5567"/>
      <c r="S267" s="5567"/>
      <c r="T267" s="5567"/>
      <c r="U267" s="5568"/>
      <c r="V267" s="5553" t="s">
        <v>464</v>
      </c>
      <c r="W267" s="5554" t="s">
        <v>465</v>
      </c>
      <c r="X267" s="5558" t="s">
        <v>466</v>
      </c>
      <c r="Y267" s="5554" t="s">
        <v>467</v>
      </c>
      <c r="Z267" s="5561" t="s">
        <v>468</v>
      </c>
      <c r="AA267" s="5562"/>
      <c r="AB267" s="5555" t="s">
        <v>41</v>
      </c>
      <c r="AC267" s="5569" t="s">
        <v>42</v>
      </c>
    </row>
    <row r="268" spans="1:96" x14ac:dyDescent="0.25">
      <c r="A268" s="5480"/>
      <c r="B268" s="5480"/>
      <c r="C268" s="5571"/>
      <c r="D268" s="5571"/>
      <c r="E268" s="5571"/>
      <c r="F268" s="5566" t="s">
        <v>469</v>
      </c>
      <c r="G268" s="5572"/>
      <c r="H268" s="5566" t="s">
        <v>470</v>
      </c>
      <c r="I268" s="5572"/>
      <c r="J268" s="5566" t="s">
        <v>50</v>
      </c>
      <c r="K268" s="5572"/>
      <c r="L268" s="5566" t="s">
        <v>375</v>
      </c>
      <c r="M268" s="5572"/>
      <c r="N268" s="5566" t="s">
        <v>450</v>
      </c>
      <c r="O268" s="5572"/>
      <c r="P268" s="5566" t="s">
        <v>58</v>
      </c>
      <c r="Q268" s="5572"/>
      <c r="R268" s="5566" t="s">
        <v>471</v>
      </c>
      <c r="S268" s="5572"/>
      <c r="T268" s="5566" t="s">
        <v>62</v>
      </c>
      <c r="U268" s="5568"/>
      <c r="V268" s="5491"/>
      <c r="W268" s="5484"/>
      <c r="X268" s="5559"/>
      <c r="Y268" s="5484"/>
      <c r="Z268" s="5563"/>
      <c r="AA268" s="5564"/>
      <c r="AB268" s="5556"/>
      <c r="AC268" s="5520"/>
    </row>
    <row r="269" spans="1:96" x14ac:dyDescent="0.25">
      <c r="A269" s="5481"/>
      <c r="B269" s="5481"/>
      <c r="C269" s="2247" t="s">
        <v>84</v>
      </c>
      <c r="D269" s="2248" t="s">
        <v>63</v>
      </c>
      <c r="E269" s="1957" t="s">
        <v>64</v>
      </c>
      <c r="F269" s="1958" t="s">
        <v>63</v>
      </c>
      <c r="G269" s="1957" t="s">
        <v>64</v>
      </c>
      <c r="H269" s="1958" t="s">
        <v>63</v>
      </c>
      <c r="I269" s="1957" t="s">
        <v>64</v>
      </c>
      <c r="J269" s="1958" t="s">
        <v>63</v>
      </c>
      <c r="K269" s="1957" t="s">
        <v>64</v>
      </c>
      <c r="L269" s="1958" t="s">
        <v>472</v>
      </c>
      <c r="M269" s="1957" t="s">
        <v>64</v>
      </c>
      <c r="N269" s="1958" t="s">
        <v>472</v>
      </c>
      <c r="O269" s="1957" t="s">
        <v>64</v>
      </c>
      <c r="P269" s="1958" t="s">
        <v>472</v>
      </c>
      <c r="Q269" s="1957" t="s">
        <v>64</v>
      </c>
      <c r="R269" s="1958" t="s">
        <v>472</v>
      </c>
      <c r="S269" s="1957" t="s">
        <v>64</v>
      </c>
      <c r="T269" s="1958" t="s">
        <v>472</v>
      </c>
      <c r="U269" s="2019" t="s">
        <v>64</v>
      </c>
      <c r="V269" s="5492"/>
      <c r="W269" s="5542"/>
      <c r="X269" s="5560"/>
      <c r="Y269" s="5542"/>
      <c r="Z269" s="1958" t="s">
        <v>473</v>
      </c>
      <c r="AA269" s="1781" t="s">
        <v>474</v>
      </c>
      <c r="AB269" s="5557"/>
      <c r="AC269" s="5521"/>
    </row>
    <row r="270" spans="1:96" ht="21" x14ac:dyDescent="0.25">
      <c r="A270" s="5565" t="s">
        <v>475</v>
      </c>
      <c r="B270" s="2249" t="s">
        <v>476</v>
      </c>
      <c r="C270" s="2021">
        <f>SUM(D270+E270)</f>
        <v>0</v>
      </c>
      <c r="D270" s="2250">
        <f t="shared" ref="D270:E274" si="90">SUM(F270+H270+J270+L270+N270+P270+R270+T270)</f>
        <v>0</v>
      </c>
      <c r="E270" s="2251">
        <f t="shared" si="90"/>
        <v>0</v>
      </c>
      <c r="F270" s="1969"/>
      <c r="G270" s="1970"/>
      <c r="H270" s="1969"/>
      <c r="I270" s="1970"/>
      <c r="J270" s="1969"/>
      <c r="K270" s="1970"/>
      <c r="L270" s="1969"/>
      <c r="M270" s="1970"/>
      <c r="N270" s="1969"/>
      <c r="O270" s="1970"/>
      <c r="P270" s="1969"/>
      <c r="Q270" s="1970"/>
      <c r="R270" s="1969"/>
      <c r="S270" s="1970"/>
      <c r="T270" s="1969"/>
      <c r="U270" s="2252"/>
      <c r="V270" s="2253"/>
      <c r="W270" s="2254"/>
      <c r="X270" s="2255"/>
      <c r="Y270" s="2254"/>
      <c r="Z270" s="2256"/>
      <c r="AA270" s="2254"/>
      <c r="AB270" s="2256"/>
      <c r="AC270" s="1835"/>
    </row>
    <row r="271" spans="1:96" x14ac:dyDescent="0.25">
      <c r="A271" s="5515"/>
      <c r="B271" s="1109" t="s">
        <v>477</v>
      </c>
      <c r="C271" s="1117">
        <f>SUM(D271+E271)</f>
        <v>0</v>
      </c>
      <c r="D271" s="1118">
        <f t="shared" si="90"/>
        <v>0</v>
      </c>
      <c r="E271" s="2136">
        <f t="shared" si="90"/>
        <v>0</v>
      </c>
      <c r="F271" s="1084"/>
      <c r="G271" s="1497"/>
      <c r="H271" s="1084"/>
      <c r="I271" s="1497"/>
      <c r="J271" s="1084"/>
      <c r="K271" s="1497"/>
      <c r="L271" s="1084"/>
      <c r="M271" s="1497"/>
      <c r="N271" s="1084"/>
      <c r="O271" s="1497"/>
      <c r="P271" s="1084"/>
      <c r="Q271" s="1497"/>
      <c r="R271" s="1084"/>
      <c r="S271" s="1497"/>
      <c r="T271" s="1084"/>
      <c r="U271" s="1794"/>
      <c r="V271" s="1158"/>
      <c r="W271" s="1497"/>
      <c r="X271" s="1085"/>
      <c r="Y271" s="1497"/>
      <c r="Z271" s="1084"/>
      <c r="AA271" s="1497"/>
      <c r="AB271" s="1084"/>
      <c r="AC271" s="1944"/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15"/>
      <c r="B272" s="1471" t="s">
        <v>478</v>
      </c>
      <c r="C272" s="2023">
        <f>SUM(D272+E272)</f>
        <v>0</v>
      </c>
      <c r="D272" s="2016">
        <f t="shared" si="90"/>
        <v>0</v>
      </c>
      <c r="E272" s="2257">
        <f t="shared" si="90"/>
        <v>0</v>
      </c>
      <c r="F272" s="1084"/>
      <c r="G272" s="1497"/>
      <c r="H272" s="1084"/>
      <c r="I272" s="1497"/>
      <c r="J272" s="1084"/>
      <c r="K272" s="1497"/>
      <c r="L272" s="1084"/>
      <c r="M272" s="1497"/>
      <c r="N272" s="1084"/>
      <c r="O272" s="1497"/>
      <c r="P272" s="1084"/>
      <c r="Q272" s="1497"/>
      <c r="R272" s="1084"/>
      <c r="S272" s="1497"/>
      <c r="T272" s="1084"/>
      <c r="U272" s="1794"/>
      <c r="V272" s="1158"/>
      <c r="W272" s="1497"/>
      <c r="X272" s="1085"/>
      <c r="Y272" s="1497"/>
      <c r="Z272" s="1084"/>
      <c r="AA272" s="1497"/>
      <c r="AB272" s="1084"/>
      <c r="AC272" s="1944"/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15"/>
      <c r="B273" s="1553" t="s">
        <v>479</v>
      </c>
      <c r="C273" s="2023">
        <f>SUM(D273+E273)</f>
        <v>0</v>
      </c>
      <c r="D273" s="2016">
        <f t="shared" si="90"/>
        <v>0</v>
      </c>
      <c r="E273" s="2257">
        <f t="shared" si="90"/>
        <v>0</v>
      </c>
      <c r="F273" s="1474"/>
      <c r="G273" s="1475"/>
      <c r="H273" s="1474"/>
      <c r="I273" s="1475"/>
      <c r="J273" s="1474"/>
      <c r="K273" s="1475"/>
      <c r="L273" s="1474"/>
      <c r="M273" s="1475"/>
      <c r="N273" s="1474"/>
      <c r="O273" s="1475"/>
      <c r="P273" s="1474"/>
      <c r="Q273" s="1475"/>
      <c r="R273" s="1474"/>
      <c r="S273" s="1475"/>
      <c r="T273" s="1474"/>
      <c r="U273" s="1745"/>
      <c r="V273" s="1481"/>
      <c r="W273" s="1475"/>
      <c r="X273" s="1477"/>
      <c r="Y273" s="1475"/>
      <c r="Z273" s="1474"/>
      <c r="AA273" s="1475"/>
      <c r="AB273" s="1474"/>
      <c r="AC273" s="1476"/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16"/>
      <c r="B274" s="1466" t="s">
        <v>480</v>
      </c>
      <c r="C274" s="2026">
        <f>SUM(D274+E274)</f>
        <v>0</v>
      </c>
      <c r="D274" s="2018">
        <f t="shared" si="90"/>
        <v>0</v>
      </c>
      <c r="E274" s="1258">
        <f t="shared" si="90"/>
        <v>0</v>
      </c>
      <c r="F274" s="1338"/>
      <c r="G274" s="1952"/>
      <c r="H274" s="1338"/>
      <c r="I274" s="1952"/>
      <c r="J274" s="1338"/>
      <c r="K274" s="1952"/>
      <c r="L274" s="1338"/>
      <c r="M274" s="1952"/>
      <c r="N274" s="1338"/>
      <c r="O274" s="1952"/>
      <c r="P274" s="1338"/>
      <c r="Q274" s="1952"/>
      <c r="R274" s="1338"/>
      <c r="S274" s="1952"/>
      <c r="T274" s="1338"/>
      <c r="U274" s="2258"/>
      <c r="V274" s="267"/>
      <c r="W274" s="1952"/>
      <c r="X274" s="1877"/>
      <c r="Y274" s="1952"/>
      <c r="Z274" s="1338"/>
      <c r="AA274" s="1952"/>
      <c r="AB274" s="1338"/>
      <c r="AC274" s="206"/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3932</v>
      </c>
      <c r="B278" s="376">
        <f>SUM(CK20:CR274)</f>
        <v>2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9" zoomScaleNormal="100" workbookViewId="0">
      <selection activeCell="C64" sqref="C64:X64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8" t="str">
        <f>CONCATENATE("MES: ",NOMBRE!B6, " (",NOMBRE!C6,NOMBRE!D6,")")</f>
        <v>MES: MAYO (05)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25" t="s">
        <v>481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92" t="s">
        <v>483</v>
      </c>
      <c r="B9" s="5598" t="s">
        <v>33</v>
      </c>
      <c r="C9" s="5599"/>
      <c r="D9" s="5554"/>
      <c r="E9" s="5724" t="s">
        <v>106</v>
      </c>
      <c r="F9" s="5826"/>
      <c r="G9" s="5826"/>
      <c r="H9" s="5826"/>
      <c r="I9" s="5826"/>
      <c r="J9" s="5826"/>
      <c r="K9" s="5826"/>
      <c r="L9" s="5826"/>
      <c r="M9" s="5826"/>
      <c r="N9" s="5826"/>
      <c r="O9" s="5826"/>
      <c r="P9" s="5826"/>
      <c r="Q9" s="5826"/>
      <c r="R9" s="5826"/>
      <c r="S9" s="5826"/>
      <c r="T9" s="5826"/>
      <c r="U9" s="5826"/>
      <c r="V9" s="5826"/>
      <c r="W9" s="5826"/>
      <c r="X9" s="5826"/>
      <c r="Y9" s="5826"/>
      <c r="Z9" s="5826"/>
      <c r="AA9" s="5826"/>
      <c r="AB9" s="5826"/>
      <c r="AC9" s="5826"/>
      <c r="AD9" s="5826"/>
      <c r="AE9" s="5826"/>
      <c r="AF9" s="5826"/>
      <c r="AG9" s="5826"/>
      <c r="AH9" s="5826"/>
      <c r="AI9" s="5826"/>
      <c r="AJ9" s="5826"/>
      <c r="AK9" s="5826"/>
      <c r="AL9" s="5826"/>
      <c r="AM9" s="5826"/>
      <c r="AN9" s="5757"/>
      <c r="AO9" s="5841" t="s">
        <v>41</v>
      </c>
      <c r="AP9" s="5829" t="s">
        <v>42</v>
      </c>
      <c r="AQ9" s="5829" t="s">
        <v>39</v>
      </c>
      <c r="AR9" s="5829" t="s">
        <v>40</v>
      </c>
      <c r="AS9" s="5554" t="s">
        <v>484</v>
      </c>
    </row>
    <row r="10" spans="1:77" ht="24" customHeight="1" x14ac:dyDescent="0.25">
      <c r="A10" s="5496"/>
      <c r="B10" s="5518"/>
      <c r="C10" s="5600"/>
      <c r="D10" s="5485"/>
      <c r="E10" s="5827" t="s">
        <v>485</v>
      </c>
      <c r="F10" s="5725"/>
      <c r="G10" s="5827" t="s">
        <v>486</v>
      </c>
      <c r="H10" s="5828"/>
      <c r="I10" s="5827" t="s">
        <v>335</v>
      </c>
      <c r="J10" s="5828"/>
      <c r="K10" s="5827" t="s">
        <v>99</v>
      </c>
      <c r="L10" s="5828"/>
      <c r="M10" s="5827" t="s">
        <v>49</v>
      </c>
      <c r="N10" s="5828"/>
      <c r="O10" s="5827" t="s">
        <v>50</v>
      </c>
      <c r="P10" s="5828"/>
      <c r="Q10" s="5827" t="s">
        <v>51</v>
      </c>
      <c r="R10" s="5828"/>
      <c r="S10" s="5827" t="s">
        <v>52</v>
      </c>
      <c r="T10" s="5828"/>
      <c r="U10" s="5827" t="s">
        <v>53</v>
      </c>
      <c r="V10" s="5828"/>
      <c r="W10" s="5827" t="s">
        <v>54</v>
      </c>
      <c r="X10" s="5828"/>
      <c r="Y10" s="5827" t="s">
        <v>55</v>
      </c>
      <c r="Z10" s="5828"/>
      <c r="AA10" s="5827" t="s">
        <v>56</v>
      </c>
      <c r="AB10" s="5828"/>
      <c r="AC10" s="5827" t="s">
        <v>57</v>
      </c>
      <c r="AD10" s="5828"/>
      <c r="AE10" s="5827" t="s">
        <v>58</v>
      </c>
      <c r="AF10" s="5828"/>
      <c r="AG10" s="5827" t="s">
        <v>59</v>
      </c>
      <c r="AH10" s="5828"/>
      <c r="AI10" s="5827" t="s">
        <v>60</v>
      </c>
      <c r="AJ10" s="5828"/>
      <c r="AK10" s="5827" t="s">
        <v>61</v>
      </c>
      <c r="AL10" s="5828"/>
      <c r="AM10" s="5724" t="s">
        <v>487</v>
      </c>
      <c r="AN10" s="5757"/>
      <c r="AO10" s="5491"/>
      <c r="AP10" s="5830"/>
      <c r="AQ10" s="5830"/>
      <c r="AR10" s="5830"/>
      <c r="AS10" s="5484"/>
    </row>
    <row r="11" spans="1:77" x14ac:dyDescent="0.25">
      <c r="A11" s="5497"/>
      <c r="B11" s="2118" t="s">
        <v>84</v>
      </c>
      <c r="C11" s="2133" t="s">
        <v>63</v>
      </c>
      <c r="D11" s="2260" t="s">
        <v>64</v>
      </c>
      <c r="E11" s="2138" t="s">
        <v>63</v>
      </c>
      <c r="F11" s="2131" t="s">
        <v>64</v>
      </c>
      <c r="G11" s="2138" t="s">
        <v>63</v>
      </c>
      <c r="H11" s="2131" t="s">
        <v>64</v>
      </c>
      <c r="I11" s="2138" t="s">
        <v>63</v>
      </c>
      <c r="J11" s="2131" t="s">
        <v>64</v>
      </c>
      <c r="K11" s="2138" t="s">
        <v>63</v>
      </c>
      <c r="L11" s="2131" t="s">
        <v>64</v>
      </c>
      <c r="M11" s="2138" t="s">
        <v>63</v>
      </c>
      <c r="N11" s="2131" t="s">
        <v>64</v>
      </c>
      <c r="O11" s="2138" t="s">
        <v>63</v>
      </c>
      <c r="P11" s="2131" t="s">
        <v>64</v>
      </c>
      <c r="Q11" s="2138" t="s">
        <v>63</v>
      </c>
      <c r="R11" s="2131" t="s">
        <v>64</v>
      </c>
      <c r="S11" s="2138" t="s">
        <v>63</v>
      </c>
      <c r="T11" s="2131" t="s">
        <v>64</v>
      </c>
      <c r="U11" s="2138" t="s">
        <v>63</v>
      </c>
      <c r="V11" s="2131" t="s">
        <v>64</v>
      </c>
      <c r="W11" s="2138" t="s">
        <v>63</v>
      </c>
      <c r="X11" s="2131" t="s">
        <v>64</v>
      </c>
      <c r="Y11" s="2138" t="s">
        <v>63</v>
      </c>
      <c r="Z11" s="2131" t="s">
        <v>64</v>
      </c>
      <c r="AA11" s="2138" t="s">
        <v>63</v>
      </c>
      <c r="AB11" s="2131" t="s">
        <v>64</v>
      </c>
      <c r="AC11" s="2138" t="s">
        <v>63</v>
      </c>
      <c r="AD11" s="2131" t="s">
        <v>64</v>
      </c>
      <c r="AE11" s="2138" t="s">
        <v>63</v>
      </c>
      <c r="AF11" s="2131" t="s">
        <v>64</v>
      </c>
      <c r="AG11" s="2138" t="s">
        <v>63</v>
      </c>
      <c r="AH11" s="2131" t="s">
        <v>64</v>
      </c>
      <c r="AI11" s="2138" t="s">
        <v>63</v>
      </c>
      <c r="AJ11" s="2131" t="s">
        <v>64</v>
      </c>
      <c r="AK11" s="2138" t="s">
        <v>63</v>
      </c>
      <c r="AL11" s="2131" t="s">
        <v>64</v>
      </c>
      <c r="AM11" s="2138" t="s">
        <v>63</v>
      </c>
      <c r="AN11" s="2083" t="s">
        <v>64</v>
      </c>
      <c r="AO11" s="5492"/>
      <c r="AP11" s="5539"/>
      <c r="AQ11" s="5539"/>
      <c r="AR11" s="5539"/>
      <c r="AS11" s="5485"/>
    </row>
    <row r="12" spans="1:77" x14ac:dyDescent="0.25">
      <c r="A12" s="2247" t="s">
        <v>82</v>
      </c>
      <c r="B12" s="2261">
        <f>SUM(B13:B26)</f>
        <v>3061</v>
      </c>
      <c r="C12" s="2262">
        <f>SUM(C13:C26)</f>
        <v>1156</v>
      </c>
      <c r="D12" s="989">
        <f>SUM(D13:D26)</f>
        <v>1905</v>
      </c>
      <c r="E12" s="2263">
        <f>SUM(E13:E26)</f>
        <v>10</v>
      </c>
      <c r="F12" s="1125">
        <f t="shared" ref="F12:AN12" si="0">SUM(F13:F26)</f>
        <v>17</v>
      </c>
      <c r="G12" s="2264">
        <f>SUM(G13:G26)</f>
        <v>55</v>
      </c>
      <c r="H12" s="1125">
        <f t="shared" si="0"/>
        <v>46</v>
      </c>
      <c r="I12" s="2263">
        <f t="shared" si="0"/>
        <v>76</v>
      </c>
      <c r="J12" s="1125">
        <f t="shared" si="0"/>
        <v>45</v>
      </c>
      <c r="K12" s="2263">
        <f t="shared" si="0"/>
        <v>56</v>
      </c>
      <c r="L12" s="1125">
        <f t="shared" si="0"/>
        <v>53</v>
      </c>
      <c r="M12" s="2263">
        <f t="shared" si="0"/>
        <v>47</v>
      </c>
      <c r="N12" s="1125">
        <f t="shared" si="0"/>
        <v>69</v>
      </c>
      <c r="O12" s="2263">
        <f t="shared" si="0"/>
        <v>39</v>
      </c>
      <c r="P12" s="1125">
        <f t="shared" si="0"/>
        <v>78</v>
      </c>
      <c r="Q12" s="2263">
        <f t="shared" si="0"/>
        <v>42</v>
      </c>
      <c r="R12" s="1125">
        <f t="shared" si="0"/>
        <v>79</v>
      </c>
      <c r="S12" s="2263">
        <f t="shared" si="0"/>
        <v>35</v>
      </c>
      <c r="T12" s="1125">
        <f t="shared" si="0"/>
        <v>120</v>
      </c>
      <c r="U12" s="2263">
        <f>SUM(U13:U26)</f>
        <v>41</v>
      </c>
      <c r="V12" s="1125">
        <f>SUM(V13:V26)</f>
        <v>78</v>
      </c>
      <c r="W12" s="2263">
        <f t="shared" si="0"/>
        <v>33</v>
      </c>
      <c r="X12" s="1125">
        <f t="shared" si="0"/>
        <v>107</v>
      </c>
      <c r="Y12" s="2263">
        <f t="shared" si="0"/>
        <v>37</v>
      </c>
      <c r="Z12" s="1125">
        <f t="shared" si="0"/>
        <v>90</v>
      </c>
      <c r="AA12" s="2263">
        <f t="shared" si="0"/>
        <v>68</v>
      </c>
      <c r="AB12" s="1125">
        <f t="shared" si="0"/>
        <v>131</v>
      </c>
      <c r="AC12" s="2263">
        <f t="shared" si="0"/>
        <v>89</v>
      </c>
      <c r="AD12" s="1125">
        <f t="shared" si="0"/>
        <v>160</v>
      </c>
      <c r="AE12" s="2263">
        <f t="shared" si="0"/>
        <v>127</v>
      </c>
      <c r="AF12" s="1125">
        <f t="shared" si="0"/>
        <v>185</v>
      </c>
      <c r="AG12" s="2263">
        <f t="shared" si="0"/>
        <v>106</v>
      </c>
      <c r="AH12" s="1125">
        <f t="shared" si="0"/>
        <v>169</v>
      </c>
      <c r="AI12" s="2263">
        <f t="shared" si="0"/>
        <v>95</v>
      </c>
      <c r="AJ12" s="1125">
        <f t="shared" si="0"/>
        <v>149</v>
      </c>
      <c r="AK12" s="2263">
        <f t="shared" si="0"/>
        <v>71</v>
      </c>
      <c r="AL12" s="1125">
        <f t="shared" si="0"/>
        <v>126</v>
      </c>
      <c r="AM12" s="2263">
        <f t="shared" si="0"/>
        <v>129</v>
      </c>
      <c r="AN12" s="2265">
        <f t="shared" si="0"/>
        <v>203</v>
      </c>
      <c r="AO12" s="2266">
        <f>SUM(AO13:AO26)</f>
        <v>277</v>
      </c>
      <c r="AP12" s="2267">
        <f>SUM(AP13:AP26)</f>
        <v>51</v>
      </c>
      <c r="AQ12" s="2267">
        <f>SUM(AQ13:AQ26)</f>
        <v>2</v>
      </c>
      <c r="AR12" s="2267">
        <f>SUM(AR13:AR26)</f>
        <v>10</v>
      </c>
      <c r="AS12" s="2268">
        <f>SUM(AS13:AS26)</f>
        <v>0</v>
      </c>
    </row>
    <row r="13" spans="1:77" ht="15" customHeight="1" x14ac:dyDescent="0.25">
      <c r="A13" s="1126" t="s">
        <v>488</v>
      </c>
      <c r="B13" s="2269">
        <f>SUM(C13:D13)</f>
        <v>14</v>
      </c>
      <c r="C13" s="2049">
        <f>SUM(E13+G13+I13+K13+M13+O13+Q13+S13+U13+W13+Y13+AA13+AC13+AE13+AG13+AI13+AK13+AM13)</f>
        <v>7</v>
      </c>
      <c r="D13" s="2270">
        <f>SUM(F13+H13+J13+L13+N13+P13+R13+T13+V13+X13+Z13+AB13+AD13+AF13+AH13+AJ13+AL13+AN13)</f>
        <v>7</v>
      </c>
      <c r="E13" s="2271">
        <v>0</v>
      </c>
      <c r="F13" s="2272">
        <v>0</v>
      </c>
      <c r="G13" s="2271">
        <v>0</v>
      </c>
      <c r="H13" s="2272">
        <v>2</v>
      </c>
      <c r="I13" s="2271">
        <v>3</v>
      </c>
      <c r="J13" s="2273">
        <v>0</v>
      </c>
      <c r="K13" s="2271">
        <v>0</v>
      </c>
      <c r="L13" s="2272">
        <v>1</v>
      </c>
      <c r="M13" s="2271">
        <v>0</v>
      </c>
      <c r="N13" s="2272">
        <v>0</v>
      </c>
      <c r="O13" s="2271">
        <v>2</v>
      </c>
      <c r="P13" s="2272">
        <v>1</v>
      </c>
      <c r="Q13" s="2271">
        <v>0</v>
      </c>
      <c r="R13" s="2272">
        <v>0</v>
      </c>
      <c r="S13" s="2271">
        <v>0</v>
      </c>
      <c r="T13" s="2272">
        <v>1</v>
      </c>
      <c r="U13" s="2271">
        <v>0</v>
      </c>
      <c r="V13" s="2272">
        <v>0</v>
      </c>
      <c r="W13" s="2271">
        <v>0</v>
      </c>
      <c r="X13" s="2272">
        <v>0</v>
      </c>
      <c r="Y13" s="2271">
        <v>1</v>
      </c>
      <c r="Z13" s="2272">
        <v>0</v>
      </c>
      <c r="AA13" s="2271">
        <v>0</v>
      </c>
      <c r="AB13" s="2272">
        <v>0</v>
      </c>
      <c r="AC13" s="2271">
        <v>1</v>
      </c>
      <c r="AD13" s="2272">
        <v>0</v>
      </c>
      <c r="AE13" s="2271">
        <v>0</v>
      </c>
      <c r="AF13" s="2272">
        <v>0</v>
      </c>
      <c r="AG13" s="2271">
        <v>0</v>
      </c>
      <c r="AH13" s="2272">
        <v>0</v>
      </c>
      <c r="AI13" s="2271">
        <v>0</v>
      </c>
      <c r="AJ13" s="2272">
        <v>2</v>
      </c>
      <c r="AK13" s="2271">
        <v>0</v>
      </c>
      <c r="AL13" s="2272">
        <v>0</v>
      </c>
      <c r="AM13" s="2271">
        <v>0</v>
      </c>
      <c r="AN13" s="2272">
        <v>0</v>
      </c>
      <c r="AO13" s="2274">
        <v>1</v>
      </c>
      <c r="AP13" s="1046">
        <v>1</v>
      </c>
      <c r="AQ13" s="1046">
        <v>0</v>
      </c>
      <c r="AR13" s="1046">
        <v>1</v>
      </c>
      <c r="AS13" s="2275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242" t="s">
        <v>489</v>
      </c>
      <c r="B14" s="2276">
        <f t="shared" ref="B14:B26" si="1">SUM(C14:D14)</f>
        <v>0</v>
      </c>
      <c r="C14" s="1221">
        <f>SUM(E14+G14+I14)</f>
        <v>0</v>
      </c>
      <c r="D14" s="2277">
        <f>SUM(F14+H14+J14)</f>
        <v>0</v>
      </c>
      <c r="E14" s="2278"/>
      <c r="F14" s="2279"/>
      <c r="G14" s="2278"/>
      <c r="H14" s="2279"/>
      <c r="I14" s="2278"/>
      <c r="J14" s="2280"/>
      <c r="K14" s="2281"/>
      <c r="L14" s="2282"/>
      <c r="M14" s="2281"/>
      <c r="N14" s="2282"/>
      <c r="O14" s="2281"/>
      <c r="P14" s="2282"/>
      <c r="Q14" s="2281"/>
      <c r="R14" s="2282"/>
      <c r="S14" s="2281"/>
      <c r="T14" s="2282"/>
      <c r="U14" s="2281"/>
      <c r="V14" s="2282"/>
      <c r="W14" s="2281"/>
      <c r="X14" s="2282"/>
      <c r="Y14" s="2281"/>
      <c r="Z14" s="2282"/>
      <c r="AA14" s="2281"/>
      <c r="AB14" s="2282"/>
      <c r="AC14" s="2281"/>
      <c r="AD14" s="2282"/>
      <c r="AE14" s="2281"/>
      <c r="AF14" s="2282"/>
      <c r="AG14" s="2281"/>
      <c r="AH14" s="2282"/>
      <c r="AI14" s="2281"/>
      <c r="AJ14" s="2282"/>
      <c r="AK14" s="2281"/>
      <c r="AL14" s="2282"/>
      <c r="AM14" s="2281"/>
      <c r="AN14" s="2283"/>
      <c r="AO14" s="2284"/>
      <c r="AP14" s="2285"/>
      <c r="AQ14" s="2285"/>
      <c r="AR14" s="2285"/>
      <c r="AS14" s="2286"/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259" t="s">
        <v>490</v>
      </c>
      <c r="B15" s="2276">
        <f t="shared" si="1"/>
        <v>0</v>
      </c>
      <c r="C15" s="1221">
        <f>SUM(E15+G15+I15+K15+M15+O15+Q15+S15+U15+W15+Y15+AA15+AC15+AE15+AG15+AI15+AK15+AM15)</f>
        <v>0</v>
      </c>
      <c r="D15" s="2277">
        <f>SUM(F15+H15+J15+L15+N15+P15+R15+T15+V15+X15+Z15+AB15+AD15+AF15+AH15+AJ15+AL15+AN15)</f>
        <v>0</v>
      </c>
      <c r="E15" s="2278"/>
      <c r="F15" s="2279"/>
      <c r="G15" s="2278"/>
      <c r="H15" s="2279"/>
      <c r="I15" s="2278"/>
      <c r="J15" s="2280"/>
      <c r="K15" s="2278"/>
      <c r="L15" s="2280"/>
      <c r="M15" s="2278"/>
      <c r="N15" s="2280"/>
      <c r="O15" s="2278"/>
      <c r="P15" s="2280"/>
      <c r="Q15" s="2278"/>
      <c r="R15" s="2280"/>
      <c r="S15" s="2278"/>
      <c r="T15" s="2280"/>
      <c r="U15" s="2278"/>
      <c r="V15" s="2280"/>
      <c r="W15" s="2278"/>
      <c r="X15" s="2280"/>
      <c r="Y15" s="2278"/>
      <c r="Z15" s="2280"/>
      <c r="AA15" s="2278"/>
      <c r="AB15" s="2280"/>
      <c r="AC15" s="2278"/>
      <c r="AD15" s="2280"/>
      <c r="AE15" s="2278"/>
      <c r="AF15" s="2280"/>
      <c r="AG15" s="2278"/>
      <c r="AH15" s="2280"/>
      <c r="AI15" s="2278"/>
      <c r="AJ15" s="2280"/>
      <c r="AK15" s="2278"/>
      <c r="AL15" s="2280"/>
      <c r="AM15" s="1260"/>
      <c r="AN15" s="2287"/>
      <c r="AO15" s="2284"/>
      <c r="AP15" s="2285"/>
      <c r="AQ15" s="2285"/>
      <c r="AR15" s="2285"/>
      <c r="AS15" s="2286"/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2288" t="s">
        <v>491</v>
      </c>
      <c r="B16" s="2289">
        <f t="shared" si="1"/>
        <v>0</v>
      </c>
      <c r="C16" s="2290">
        <f>SUM(I16+K16+M16+O16+Q16+S16+U16+W16+Y16+AA16+AC16+AE16+AG16+AI16+AK16+AM16)</f>
        <v>0</v>
      </c>
      <c r="D16" s="2291">
        <f>SUM(J16+L16+N16+P16+R16+T16+V16+X16+Z16+AB16+AD16+AF16+AH16+AJ16+AL16+AN16)</f>
        <v>0</v>
      </c>
      <c r="E16" s="2281"/>
      <c r="F16" s="2282"/>
      <c r="G16" s="1261"/>
      <c r="H16" s="1262"/>
      <c r="I16" s="2278"/>
      <c r="J16" s="2280"/>
      <c r="K16" s="2278"/>
      <c r="L16" s="2280"/>
      <c r="M16" s="2278"/>
      <c r="N16" s="2280"/>
      <c r="O16" s="2278"/>
      <c r="P16" s="2280"/>
      <c r="Q16" s="2278"/>
      <c r="R16" s="2280"/>
      <c r="S16" s="2278"/>
      <c r="T16" s="2280"/>
      <c r="U16" s="2278"/>
      <c r="V16" s="2280"/>
      <c r="W16" s="2278"/>
      <c r="X16" s="2280"/>
      <c r="Y16" s="2278"/>
      <c r="Z16" s="2280"/>
      <c r="AA16" s="2278"/>
      <c r="AB16" s="2280"/>
      <c r="AC16" s="2278"/>
      <c r="AD16" s="2280"/>
      <c r="AE16" s="2278"/>
      <c r="AF16" s="2280"/>
      <c r="AG16" s="2278"/>
      <c r="AH16" s="2280"/>
      <c r="AI16" s="2278"/>
      <c r="AJ16" s="2280"/>
      <c r="AK16" s="2278"/>
      <c r="AL16" s="2280"/>
      <c r="AM16" s="1260"/>
      <c r="AN16" s="2287"/>
      <c r="AO16" s="2284"/>
      <c r="AP16" s="2285"/>
      <c r="AQ16" s="2285"/>
      <c r="AR16" s="2285"/>
      <c r="AS16" s="2286"/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147" t="s">
        <v>492</v>
      </c>
      <c r="B17" s="2276">
        <f t="shared" si="1"/>
        <v>0</v>
      </c>
      <c r="C17" s="1221">
        <f>SUM(U17+W17+Y17+AA17+AC17+AE17+AG17+AI17+AK17+AM17)</f>
        <v>0</v>
      </c>
      <c r="D17" s="2277">
        <f>SUM(V17+X17+Z17+AB17+AD17+AF17+AH17+AJ17+AL17+AN17)</f>
        <v>0</v>
      </c>
      <c r="E17" s="2281"/>
      <c r="F17" s="2292"/>
      <c r="G17" s="2281"/>
      <c r="H17" s="2292"/>
      <c r="I17" s="2281"/>
      <c r="J17" s="2282"/>
      <c r="K17" s="2281"/>
      <c r="L17" s="2282"/>
      <c r="M17" s="2281"/>
      <c r="N17" s="2282"/>
      <c r="O17" s="2281"/>
      <c r="P17" s="2282"/>
      <c r="Q17" s="2281"/>
      <c r="R17" s="2282"/>
      <c r="S17" s="2281"/>
      <c r="T17" s="2282"/>
      <c r="U17" s="2278"/>
      <c r="V17" s="2280"/>
      <c r="W17" s="2278"/>
      <c r="X17" s="2280"/>
      <c r="Y17" s="2278"/>
      <c r="Z17" s="2280"/>
      <c r="AA17" s="2278"/>
      <c r="AB17" s="2280"/>
      <c r="AC17" s="2278"/>
      <c r="AD17" s="2280"/>
      <c r="AE17" s="2278"/>
      <c r="AF17" s="2280"/>
      <c r="AG17" s="2278"/>
      <c r="AH17" s="2280"/>
      <c r="AI17" s="2278"/>
      <c r="AJ17" s="2280"/>
      <c r="AK17" s="2278"/>
      <c r="AL17" s="2280"/>
      <c r="AM17" s="1260"/>
      <c r="AN17" s="2287"/>
      <c r="AO17" s="2284"/>
      <c r="AP17" s="2285"/>
      <c r="AQ17" s="2285"/>
      <c r="AR17" s="2285"/>
      <c r="AS17" s="2286"/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245" t="s">
        <v>493</v>
      </c>
      <c r="B18" s="2276">
        <f t="shared" si="1"/>
        <v>93</v>
      </c>
      <c r="C18" s="1221">
        <f>SUM(E18+G18+I18+K18+M18+O18+Q18+S18+U18+W18+Y18+AA18+AC18+AE18+AG18+AI18+AK18+AM18)</f>
        <v>28</v>
      </c>
      <c r="D18" s="2277">
        <f>SUM(F18+H18+J18+L18+N18+P18+R18+T18+V18+X18+Z18+AB18+AD18+AF18+AH18+AJ18+AL18+AN18)</f>
        <v>65</v>
      </c>
      <c r="E18" s="2278">
        <v>2</v>
      </c>
      <c r="F18" s="2279">
        <v>4</v>
      </c>
      <c r="G18" s="2278">
        <v>5</v>
      </c>
      <c r="H18" s="2279">
        <v>8</v>
      </c>
      <c r="I18" s="2278">
        <v>5</v>
      </c>
      <c r="J18" s="2280">
        <v>8</v>
      </c>
      <c r="K18" s="2293">
        <v>3</v>
      </c>
      <c r="L18" s="2280">
        <v>4</v>
      </c>
      <c r="M18" s="2278">
        <v>1</v>
      </c>
      <c r="N18" s="2280">
        <v>2</v>
      </c>
      <c r="O18" s="2278">
        <v>0</v>
      </c>
      <c r="P18" s="2280">
        <v>2</v>
      </c>
      <c r="Q18" s="2278">
        <v>0</v>
      </c>
      <c r="R18" s="2280">
        <v>1</v>
      </c>
      <c r="S18" s="2278">
        <v>2</v>
      </c>
      <c r="T18" s="2280">
        <v>1</v>
      </c>
      <c r="U18" s="2278">
        <v>1</v>
      </c>
      <c r="V18" s="2280">
        <v>1</v>
      </c>
      <c r="W18" s="2278">
        <v>0</v>
      </c>
      <c r="X18" s="2280">
        <v>3</v>
      </c>
      <c r="Y18" s="2278">
        <v>0</v>
      </c>
      <c r="Z18" s="2280">
        <v>1</v>
      </c>
      <c r="AA18" s="2278">
        <v>0</v>
      </c>
      <c r="AB18" s="2280">
        <v>6</v>
      </c>
      <c r="AC18" s="2278">
        <v>0</v>
      </c>
      <c r="AD18" s="2280">
        <v>4</v>
      </c>
      <c r="AE18" s="2278">
        <v>2</v>
      </c>
      <c r="AF18" s="2280">
        <v>4</v>
      </c>
      <c r="AG18" s="2278">
        <v>1</v>
      </c>
      <c r="AH18" s="2280">
        <v>6</v>
      </c>
      <c r="AI18" s="2278">
        <v>2</v>
      </c>
      <c r="AJ18" s="2280">
        <v>3</v>
      </c>
      <c r="AK18" s="2278">
        <v>3</v>
      </c>
      <c r="AL18" s="2280">
        <v>3</v>
      </c>
      <c r="AM18" s="1260">
        <v>1</v>
      </c>
      <c r="AN18" s="2287">
        <v>4</v>
      </c>
      <c r="AO18" s="2284">
        <v>13</v>
      </c>
      <c r="AP18" s="2285">
        <v>2</v>
      </c>
      <c r="AQ18" s="2285">
        <v>0</v>
      </c>
      <c r="AR18" s="2285">
        <v>0</v>
      </c>
      <c r="AS18" s="2286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263" t="s">
        <v>494</v>
      </c>
      <c r="B19" s="2276">
        <f>SUM(C19:D19)</f>
        <v>0</v>
      </c>
      <c r="C19" s="1164"/>
      <c r="D19" s="1264">
        <f>SUM(L19+N19+P19+R19+T19+V19+X19+Z19+AB19+AD19+AF19)</f>
        <v>0</v>
      </c>
      <c r="E19" s="1261"/>
      <c r="F19" s="1262"/>
      <c r="G19" s="1261"/>
      <c r="H19" s="1262"/>
      <c r="I19" s="1261"/>
      <c r="J19" s="1265"/>
      <c r="K19" s="2281"/>
      <c r="L19" s="1266"/>
      <c r="M19" s="1267"/>
      <c r="N19" s="1266"/>
      <c r="O19" s="1267"/>
      <c r="P19" s="1266"/>
      <c r="Q19" s="1267"/>
      <c r="R19" s="1266"/>
      <c r="S19" s="1267"/>
      <c r="T19" s="1266"/>
      <c r="U19" s="1267"/>
      <c r="V19" s="1266"/>
      <c r="W19" s="1267"/>
      <c r="X19" s="1266"/>
      <c r="Y19" s="1267"/>
      <c r="Z19" s="1266"/>
      <c r="AA19" s="1267"/>
      <c r="AB19" s="1266"/>
      <c r="AC19" s="1267"/>
      <c r="AD19" s="1266"/>
      <c r="AE19" s="1267"/>
      <c r="AF19" s="1266"/>
      <c r="AG19" s="1261"/>
      <c r="AH19" s="1265"/>
      <c r="AI19" s="1261"/>
      <c r="AJ19" s="1265"/>
      <c r="AK19" s="1261"/>
      <c r="AL19" s="1265"/>
      <c r="AM19" s="1268"/>
      <c r="AN19" s="2283"/>
      <c r="AO19" s="1269"/>
      <c r="AP19" s="1270"/>
      <c r="AQ19" s="1270"/>
      <c r="AR19" s="1270"/>
      <c r="AS19" s="1271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263" t="s">
        <v>495</v>
      </c>
      <c r="B20" s="2276">
        <f>SUM(C20:D20)</f>
        <v>0</v>
      </c>
      <c r="C20" s="1164"/>
      <c r="D20" s="2277">
        <f>SUM(F20+H20+J20+L20+N20+P20+R20+T20+V20+X20+Z20+AB20+AD20+AF20+AH20+AJ20+AL20+AN20)</f>
        <v>0</v>
      </c>
      <c r="E20" s="1261"/>
      <c r="F20" s="2279"/>
      <c r="G20" s="1261"/>
      <c r="H20" s="2279"/>
      <c r="I20" s="1261"/>
      <c r="J20" s="1266"/>
      <c r="K20" s="1261"/>
      <c r="L20" s="1266"/>
      <c r="M20" s="1267"/>
      <c r="N20" s="1266"/>
      <c r="O20" s="1267"/>
      <c r="P20" s="1266"/>
      <c r="Q20" s="1267"/>
      <c r="R20" s="1266"/>
      <c r="S20" s="1267"/>
      <c r="T20" s="1266"/>
      <c r="U20" s="1267"/>
      <c r="V20" s="1266"/>
      <c r="W20" s="1267"/>
      <c r="X20" s="1266"/>
      <c r="Y20" s="1267"/>
      <c r="Z20" s="1266"/>
      <c r="AA20" s="1267"/>
      <c r="AB20" s="1266"/>
      <c r="AC20" s="1267"/>
      <c r="AD20" s="1266"/>
      <c r="AE20" s="1267"/>
      <c r="AF20" s="1266"/>
      <c r="AG20" s="1267"/>
      <c r="AH20" s="1266"/>
      <c r="AI20" s="1267"/>
      <c r="AJ20" s="1266"/>
      <c r="AK20" s="1267"/>
      <c r="AL20" s="1266"/>
      <c r="AM20" s="1267"/>
      <c r="AN20" s="1272"/>
      <c r="AO20" s="1269"/>
      <c r="AP20" s="1270"/>
      <c r="AQ20" s="1270"/>
      <c r="AR20" s="1270"/>
      <c r="AS20" s="1271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263" t="s">
        <v>496</v>
      </c>
      <c r="B21" s="1273">
        <f t="shared" si="1"/>
        <v>0</v>
      </c>
      <c r="C21" s="1274">
        <f>SUM(O21+Q21+S21+U21+W21+Y21+AA21)</f>
        <v>0</v>
      </c>
      <c r="D21" s="2277">
        <f>SUM(P21+R21+T21+V21+X21+Z21+AB21)</f>
        <v>0</v>
      </c>
      <c r="E21" s="1261"/>
      <c r="F21" s="1262"/>
      <c r="G21" s="1261"/>
      <c r="H21" s="1262"/>
      <c r="I21" s="1261"/>
      <c r="J21" s="1265"/>
      <c r="K21" s="2281"/>
      <c r="L21" s="1265"/>
      <c r="M21" s="1261"/>
      <c r="N21" s="1265"/>
      <c r="O21" s="1275"/>
      <c r="P21" s="1266"/>
      <c r="Q21" s="1275"/>
      <c r="R21" s="1266"/>
      <c r="S21" s="1275"/>
      <c r="T21" s="1266"/>
      <c r="U21" s="1275"/>
      <c r="V21" s="1266"/>
      <c r="W21" s="1275"/>
      <c r="X21" s="1266"/>
      <c r="Y21" s="1275"/>
      <c r="Z21" s="1266"/>
      <c r="AA21" s="1275"/>
      <c r="AB21" s="1266"/>
      <c r="AC21" s="1261"/>
      <c r="AD21" s="1265"/>
      <c r="AE21" s="1261"/>
      <c r="AF21" s="1265"/>
      <c r="AG21" s="1267"/>
      <c r="AH21" s="1265"/>
      <c r="AI21" s="1261"/>
      <c r="AJ21" s="1265"/>
      <c r="AK21" s="1261"/>
      <c r="AL21" s="1265"/>
      <c r="AM21" s="1268"/>
      <c r="AN21" s="2283"/>
      <c r="AO21" s="1269"/>
      <c r="AP21" s="1270"/>
      <c r="AQ21" s="1270"/>
      <c r="AR21" s="1270"/>
      <c r="AS21" s="1271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263" t="s">
        <v>497</v>
      </c>
      <c r="B22" s="1273">
        <f t="shared" si="1"/>
        <v>0</v>
      </c>
      <c r="C22" s="1274">
        <f>SUM(E22+G22+I22+K22+M22+O22+Q22+S22+U22+W22+Y22+AA22+AC22+AE22+AG22+AI22+AK22+AM22)</f>
        <v>0</v>
      </c>
      <c r="D22" s="1264">
        <f>SUM(F22+H22+J22+L22+N22+P22+R22+T22+V22+X22+Z22+AB22+AD22+AF22+AH22+AJ22+AL22+AN22)</f>
        <v>0</v>
      </c>
      <c r="E22" s="1275"/>
      <c r="F22" s="1276"/>
      <c r="G22" s="1275"/>
      <c r="H22" s="1276"/>
      <c r="I22" s="1275"/>
      <c r="J22" s="1266"/>
      <c r="K22" s="2293"/>
      <c r="L22" s="1266"/>
      <c r="M22" s="1275"/>
      <c r="N22" s="1266"/>
      <c r="O22" s="1275"/>
      <c r="P22" s="1266"/>
      <c r="Q22" s="1275"/>
      <c r="R22" s="1266"/>
      <c r="S22" s="1275"/>
      <c r="T22" s="1266"/>
      <c r="U22" s="1275"/>
      <c r="V22" s="1266"/>
      <c r="W22" s="1275"/>
      <c r="X22" s="1266"/>
      <c r="Y22" s="1275"/>
      <c r="Z22" s="1266"/>
      <c r="AA22" s="1275"/>
      <c r="AB22" s="1266"/>
      <c r="AC22" s="1275"/>
      <c r="AD22" s="1266"/>
      <c r="AE22" s="1275"/>
      <c r="AF22" s="1266"/>
      <c r="AG22" s="1275"/>
      <c r="AH22" s="1266"/>
      <c r="AI22" s="1275"/>
      <c r="AJ22" s="1266"/>
      <c r="AK22" s="1275"/>
      <c r="AL22" s="1266"/>
      <c r="AM22" s="1277"/>
      <c r="AN22" s="1272"/>
      <c r="AO22" s="1269"/>
      <c r="AP22" s="1270"/>
      <c r="AQ22" s="1270"/>
      <c r="AR22" s="1270"/>
      <c r="AS22" s="1271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147" t="s">
        <v>498</v>
      </c>
      <c r="B23" s="1273">
        <f t="shared" si="1"/>
        <v>0</v>
      </c>
      <c r="C23" s="1274">
        <f>SUM(E23+G23+I23+K23+M23+O23+Q23+S23+U23+W23+Y23+AA23+AC23+AE23+AG23+AI23+AK23+AM23)</f>
        <v>0</v>
      </c>
      <c r="D23" s="1264">
        <f>SUM(F23+H23+J23+L23+N23+P23+R23+T23+V23+X23+Z23+AB23+AD23+AF23+AH23+AJ23+AL23+AN23)</f>
        <v>0</v>
      </c>
      <c r="E23" s="1275"/>
      <c r="F23" s="1276"/>
      <c r="G23" s="1275"/>
      <c r="H23" s="1276"/>
      <c r="I23" s="1275"/>
      <c r="J23" s="1266"/>
      <c r="K23" s="2293"/>
      <c r="L23" s="1266"/>
      <c r="M23" s="1275"/>
      <c r="N23" s="1266"/>
      <c r="O23" s="1275"/>
      <c r="P23" s="1266"/>
      <c r="Q23" s="1275"/>
      <c r="R23" s="1266"/>
      <c r="S23" s="1275"/>
      <c r="T23" s="1266"/>
      <c r="U23" s="1275"/>
      <c r="V23" s="1266"/>
      <c r="W23" s="1275"/>
      <c r="X23" s="1266"/>
      <c r="Y23" s="1275"/>
      <c r="Z23" s="1266"/>
      <c r="AA23" s="1275"/>
      <c r="AB23" s="1266"/>
      <c r="AC23" s="1275"/>
      <c r="AD23" s="1266"/>
      <c r="AE23" s="1275"/>
      <c r="AF23" s="1266"/>
      <c r="AG23" s="1275"/>
      <c r="AH23" s="1266"/>
      <c r="AI23" s="1275"/>
      <c r="AJ23" s="1266"/>
      <c r="AK23" s="1275"/>
      <c r="AL23" s="1266"/>
      <c r="AM23" s="1277"/>
      <c r="AN23" s="1272"/>
      <c r="AO23" s="1269"/>
      <c r="AP23" s="1270"/>
      <c r="AQ23" s="1270"/>
      <c r="AR23" s="1270"/>
      <c r="AS23" s="1271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147" t="s">
        <v>499</v>
      </c>
      <c r="B24" s="2276">
        <f t="shared" si="1"/>
        <v>61</v>
      </c>
      <c r="C24" s="1221">
        <f>SUM(G24+I24+K24+M24+O24+Q24+S24+U24+W24+Y24+AA24+AC24+AE24+AG24+AI24+AK24+AM24)</f>
        <v>29</v>
      </c>
      <c r="D24" s="2277">
        <f>SUM(H24+J24+L24+N24+P24+R24+T24+V24+X24+Z24+AB24+AD24+AF24+AH24+AJ24+AL24+AN24)</f>
        <v>32</v>
      </c>
      <c r="E24" s="2281"/>
      <c r="F24" s="2282"/>
      <c r="G24" s="1275">
        <v>4</v>
      </c>
      <c r="H24" s="1276">
        <v>0</v>
      </c>
      <c r="I24" s="1275">
        <v>5</v>
      </c>
      <c r="J24" s="1266">
        <v>1</v>
      </c>
      <c r="K24" s="2293">
        <v>7</v>
      </c>
      <c r="L24" s="1266">
        <v>0</v>
      </c>
      <c r="M24" s="1275">
        <v>3</v>
      </c>
      <c r="N24" s="1266">
        <v>4</v>
      </c>
      <c r="O24" s="1275">
        <v>1</v>
      </c>
      <c r="P24" s="1266">
        <v>3</v>
      </c>
      <c r="Q24" s="1275">
        <v>1</v>
      </c>
      <c r="R24" s="1266">
        <v>3</v>
      </c>
      <c r="S24" s="1275">
        <v>1</v>
      </c>
      <c r="T24" s="1266">
        <v>5</v>
      </c>
      <c r="U24" s="1275">
        <v>1</v>
      </c>
      <c r="V24" s="1266">
        <v>1</v>
      </c>
      <c r="W24" s="1275">
        <v>1</v>
      </c>
      <c r="X24" s="1266">
        <v>4</v>
      </c>
      <c r="Y24" s="1275">
        <v>1</v>
      </c>
      <c r="Z24" s="1266">
        <v>3</v>
      </c>
      <c r="AA24" s="1275">
        <v>1</v>
      </c>
      <c r="AB24" s="1266">
        <v>0</v>
      </c>
      <c r="AC24" s="1275">
        <v>2</v>
      </c>
      <c r="AD24" s="1266">
        <v>2</v>
      </c>
      <c r="AE24" s="1275">
        <v>0</v>
      </c>
      <c r="AF24" s="1266">
        <v>2</v>
      </c>
      <c r="AG24" s="1275">
        <v>0</v>
      </c>
      <c r="AH24" s="1266">
        <v>3</v>
      </c>
      <c r="AI24" s="1275">
        <v>0</v>
      </c>
      <c r="AJ24" s="1266">
        <v>0</v>
      </c>
      <c r="AK24" s="1275">
        <v>0</v>
      </c>
      <c r="AL24" s="1266">
        <v>0</v>
      </c>
      <c r="AM24" s="1277">
        <v>1</v>
      </c>
      <c r="AN24" s="1272">
        <v>1</v>
      </c>
      <c r="AO24" s="1269">
        <v>6</v>
      </c>
      <c r="AP24" s="1270">
        <v>3</v>
      </c>
      <c r="AQ24" s="1270">
        <v>1</v>
      </c>
      <c r="AR24" s="1270">
        <v>0</v>
      </c>
      <c r="AS24" s="1271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147" t="s">
        <v>500</v>
      </c>
      <c r="B25" s="2276">
        <f t="shared" si="1"/>
        <v>122</v>
      </c>
      <c r="C25" s="1221">
        <f>SUM(M25+O25+Q25+S25+U25+W25+Y25+AA25+AC25+AE25+AG25+AI25+AK25+AM25)</f>
        <v>48</v>
      </c>
      <c r="D25" s="2277">
        <f>SUM(N25+P25+R25+T25+V25+X25+Z25+AB25+AD25+AF25+AH25+AJ25+AL25+AN25)</f>
        <v>74</v>
      </c>
      <c r="E25" s="2294"/>
      <c r="F25" s="1265"/>
      <c r="G25" s="1261"/>
      <c r="H25" s="1262"/>
      <c r="I25" s="1261"/>
      <c r="J25" s="1262"/>
      <c r="K25" s="1261"/>
      <c r="L25" s="1262"/>
      <c r="M25" s="1275">
        <v>0</v>
      </c>
      <c r="N25" s="1266">
        <v>0</v>
      </c>
      <c r="O25" s="1275">
        <v>0</v>
      </c>
      <c r="P25" s="1266">
        <v>0</v>
      </c>
      <c r="Q25" s="1275">
        <v>0</v>
      </c>
      <c r="R25" s="1266">
        <v>1</v>
      </c>
      <c r="S25" s="1275">
        <v>0</v>
      </c>
      <c r="T25" s="1266">
        <v>0</v>
      </c>
      <c r="U25" s="1275">
        <v>1</v>
      </c>
      <c r="V25" s="1266">
        <v>3</v>
      </c>
      <c r="W25" s="1275">
        <v>0</v>
      </c>
      <c r="X25" s="1266">
        <v>5</v>
      </c>
      <c r="Y25" s="1275">
        <v>1</v>
      </c>
      <c r="Z25" s="1266">
        <v>2</v>
      </c>
      <c r="AA25" s="1275">
        <v>3</v>
      </c>
      <c r="AB25" s="1266">
        <v>1</v>
      </c>
      <c r="AC25" s="1275">
        <v>5</v>
      </c>
      <c r="AD25" s="1266">
        <v>8</v>
      </c>
      <c r="AE25" s="1275">
        <v>8</v>
      </c>
      <c r="AF25" s="1266">
        <v>9</v>
      </c>
      <c r="AG25" s="1275">
        <v>7</v>
      </c>
      <c r="AH25" s="1266">
        <v>12</v>
      </c>
      <c r="AI25" s="1275">
        <v>8</v>
      </c>
      <c r="AJ25" s="1266">
        <v>8</v>
      </c>
      <c r="AK25" s="1275">
        <v>5</v>
      </c>
      <c r="AL25" s="1266">
        <v>14</v>
      </c>
      <c r="AM25" s="1277">
        <v>10</v>
      </c>
      <c r="AN25" s="1272">
        <v>11</v>
      </c>
      <c r="AO25" s="1269">
        <v>6</v>
      </c>
      <c r="AP25" s="1270">
        <v>1</v>
      </c>
      <c r="AQ25" s="1270">
        <v>0</v>
      </c>
      <c r="AR25" s="1270">
        <v>0</v>
      </c>
      <c r="AS25" s="1271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499" t="s">
        <v>501</v>
      </c>
      <c r="B26" s="1337">
        <f t="shared" si="1"/>
        <v>2771</v>
      </c>
      <c r="C26" s="2295">
        <f>SUM(E26+G26+I26+K26+M26+O26+Q26+S26+U26+W26+Y26+AA26+AC26+AE26+AG26+AI26+AK26+AM26)</f>
        <v>1044</v>
      </c>
      <c r="D26" s="2296">
        <f>SUM(F26+H26+J26+L26+N26+P26+R26+T26+V26+X26+Z26+AB26+AD26+AF26+AH26+AJ26+AL26+AN26)</f>
        <v>1727</v>
      </c>
      <c r="E26" s="2297">
        <v>8</v>
      </c>
      <c r="F26" s="1469">
        <v>13</v>
      </c>
      <c r="G26" s="1538">
        <v>46</v>
      </c>
      <c r="H26" s="1278">
        <v>36</v>
      </c>
      <c r="I26" s="1538">
        <v>63</v>
      </c>
      <c r="J26" s="1469">
        <v>36</v>
      </c>
      <c r="K26" s="1351">
        <v>46</v>
      </c>
      <c r="L26" s="1469">
        <v>48</v>
      </c>
      <c r="M26" s="1538">
        <v>43</v>
      </c>
      <c r="N26" s="1469">
        <v>63</v>
      </c>
      <c r="O26" s="1538">
        <v>36</v>
      </c>
      <c r="P26" s="1469">
        <v>72</v>
      </c>
      <c r="Q26" s="1538">
        <v>41</v>
      </c>
      <c r="R26" s="1469">
        <v>74</v>
      </c>
      <c r="S26" s="1538">
        <v>32</v>
      </c>
      <c r="T26" s="1469">
        <v>113</v>
      </c>
      <c r="U26" s="1538">
        <v>38</v>
      </c>
      <c r="V26" s="1469">
        <v>73</v>
      </c>
      <c r="W26" s="1538">
        <v>32</v>
      </c>
      <c r="X26" s="1469">
        <v>95</v>
      </c>
      <c r="Y26" s="1538">
        <v>34</v>
      </c>
      <c r="Z26" s="1469">
        <v>84</v>
      </c>
      <c r="AA26" s="1538">
        <v>64</v>
      </c>
      <c r="AB26" s="1469">
        <v>124</v>
      </c>
      <c r="AC26" s="1538">
        <v>81</v>
      </c>
      <c r="AD26" s="1469">
        <v>146</v>
      </c>
      <c r="AE26" s="1538">
        <v>117</v>
      </c>
      <c r="AF26" s="1469">
        <v>170</v>
      </c>
      <c r="AG26" s="1538">
        <v>98</v>
      </c>
      <c r="AH26" s="1469">
        <v>148</v>
      </c>
      <c r="AI26" s="1538">
        <v>85</v>
      </c>
      <c r="AJ26" s="1469">
        <v>136</v>
      </c>
      <c r="AK26" s="1538">
        <v>63</v>
      </c>
      <c r="AL26" s="1469">
        <v>109</v>
      </c>
      <c r="AM26" s="1542">
        <v>117</v>
      </c>
      <c r="AN26" s="1571">
        <v>187</v>
      </c>
      <c r="AO26" s="1685">
        <v>251</v>
      </c>
      <c r="AP26" s="1608">
        <v>44</v>
      </c>
      <c r="AQ26" s="1608">
        <v>1</v>
      </c>
      <c r="AR26" s="1608">
        <v>9</v>
      </c>
      <c r="AS26" s="1279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298"/>
      <c r="G27" s="2298" t="s">
        <v>16</v>
      </c>
      <c r="H27" s="2299"/>
      <c r="I27" s="2299"/>
      <c r="J27" s="2298"/>
      <c r="K27" s="2298"/>
      <c r="L27" s="2298"/>
      <c r="M27" s="2298"/>
      <c r="N27" s="2298"/>
      <c r="O27" s="2298"/>
      <c r="P27" s="2298"/>
      <c r="Q27" s="2298"/>
      <c r="R27" s="2298"/>
      <c r="S27" s="2298"/>
      <c r="T27" s="2298"/>
      <c r="U27" s="2298"/>
      <c r="V27" s="2298"/>
      <c r="W27" s="2298"/>
      <c r="X27" s="2298"/>
      <c r="Y27" s="2300"/>
      <c r="Z27" s="2300"/>
      <c r="AA27" s="2300"/>
      <c r="AB27" s="2300"/>
      <c r="AC27" s="2300"/>
      <c r="AD27" s="2300"/>
      <c r="AE27" s="2300"/>
      <c r="AF27" s="2300"/>
      <c r="AG27" s="2300"/>
      <c r="AH27" s="2300"/>
      <c r="AI27" s="2300"/>
      <c r="AJ27" s="2300"/>
      <c r="AK27" s="2300"/>
      <c r="AL27" s="2300"/>
      <c r="AM27" s="2300"/>
      <c r="AN27" s="2300"/>
      <c r="AO27" s="2300"/>
      <c r="AP27" s="2301"/>
      <c r="AQ27" s="2301"/>
      <c r="AR27" s="19"/>
      <c r="AS27" s="58"/>
    </row>
    <row r="28" spans="1:77" ht="18.75" customHeight="1" x14ac:dyDescent="0.25">
      <c r="A28" s="5792" t="s">
        <v>32</v>
      </c>
      <c r="B28" s="5598" t="s">
        <v>33</v>
      </c>
      <c r="C28" s="5599"/>
      <c r="D28" s="5554"/>
      <c r="E28" s="5724" t="s">
        <v>106</v>
      </c>
      <c r="F28" s="5826"/>
      <c r="G28" s="5826"/>
      <c r="H28" s="5826"/>
      <c r="I28" s="5826"/>
      <c r="J28" s="5826"/>
      <c r="K28" s="5826"/>
      <c r="L28" s="5826"/>
      <c r="M28" s="5826"/>
      <c r="N28" s="5826"/>
      <c r="O28" s="5826"/>
      <c r="P28" s="5826"/>
      <c r="Q28" s="5826"/>
      <c r="R28" s="5826"/>
      <c r="S28" s="5826"/>
      <c r="T28" s="5826"/>
      <c r="U28" s="5826"/>
      <c r="V28" s="5826"/>
      <c r="W28" s="5826"/>
      <c r="X28" s="5826"/>
      <c r="Y28" s="5826"/>
      <c r="Z28" s="5826"/>
      <c r="AA28" s="5826"/>
      <c r="AB28" s="5826"/>
      <c r="AC28" s="5826"/>
      <c r="AD28" s="5826"/>
      <c r="AE28" s="5826"/>
      <c r="AF28" s="5826"/>
      <c r="AG28" s="5826"/>
      <c r="AH28" s="5826"/>
      <c r="AI28" s="5826"/>
      <c r="AJ28" s="5826"/>
      <c r="AK28" s="5826"/>
      <c r="AL28" s="5826"/>
      <c r="AM28" s="5826"/>
      <c r="AN28" s="5757"/>
      <c r="AO28" s="5841" t="s">
        <v>41</v>
      </c>
      <c r="AP28" s="5829" t="s">
        <v>42</v>
      </c>
      <c r="AQ28" s="5829" t="s">
        <v>503</v>
      </c>
      <c r="AR28" s="5829" t="s">
        <v>39</v>
      </c>
      <c r="AS28" s="5554" t="s">
        <v>40</v>
      </c>
    </row>
    <row r="29" spans="1:77" ht="15.75" customHeight="1" x14ac:dyDescent="0.25">
      <c r="A29" s="5496"/>
      <c r="B29" s="5518"/>
      <c r="C29" s="5600"/>
      <c r="D29" s="5485"/>
      <c r="E29" s="5827" t="s">
        <v>485</v>
      </c>
      <c r="F29" s="5725"/>
      <c r="G29" s="5827" t="s">
        <v>486</v>
      </c>
      <c r="H29" s="5828"/>
      <c r="I29" s="5827" t="s">
        <v>335</v>
      </c>
      <c r="J29" s="5828"/>
      <c r="K29" s="5827" t="s">
        <v>99</v>
      </c>
      <c r="L29" s="5828"/>
      <c r="M29" s="5827" t="s">
        <v>49</v>
      </c>
      <c r="N29" s="5828"/>
      <c r="O29" s="5827" t="s">
        <v>50</v>
      </c>
      <c r="P29" s="5828"/>
      <c r="Q29" s="5827" t="s">
        <v>51</v>
      </c>
      <c r="R29" s="5828"/>
      <c r="S29" s="5827" t="s">
        <v>52</v>
      </c>
      <c r="T29" s="5828"/>
      <c r="U29" s="5827" t="s">
        <v>53</v>
      </c>
      <c r="V29" s="5828"/>
      <c r="W29" s="5827" t="s">
        <v>54</v>
      </c>
      <c r="X29" s="5828"/>
      <c r="Y29" s="5827" t="s">
        <v>55</v>
      </c>
      <c r="Z29" s="5828"/>
      <c r="AA29" s="5827" t="s">
        <v>56</v>
      </c>
      <c r="AB29" s="5828"/>
      <c r="AC29" s="5827" t="s">
        <v>57</v>
      </c>
      <c r="AD29" s="5828"/>
      <c r="AE29" s="5827" t="s">
        <v>58</v>
      </c>
      <c r="AF29" s="5828"/>
      <c r="AG29" s="5827" t="s">
        <v>59</v>
      </c>
      <c r="AH29" s="5828"/>
      <c r="AI29" s="5827" t="s">
        <v>60</v>
      </c>
      <c r="AJ29" s="5828"/>
      <c r="AK29" s="5827" t="s">
        <v>61</v>
      </c>
      <c r="AL29" s="5828"/>
      <c r="AM29" s="5724" t="s">
        <v>487</v>
      </c>
      <c r="AN29" s="5757"/>
      <c r="AO29" s="5491"/>
      <c r="AP29" s="5830"/>
      <c r="AQ29" s="5830"/>
      <c r="AR29" s="5830"/>
      <c r="AS29" s="5484"/>
    </row>
    <row r="30" spans="1:77" ht="16.5" customHeight="1" x14ac:dyDescent="0.25">
      <c r="A30" s="5497"/>
      <c r="B30" s="2118" t="s">
        <v>84</v>
      </c>
      <c r="C30" s="2133" t="s">
        <v>63</v>
      </c>
      <c r="D30" s="1859" t="s">
        <v>64</v>
      </c>
      <c r="E30" s="2118" t="s">
        <v>63</v>
      </c>
      <c r="F30" s="1956" t="s">
        <v>64</v>
      </c>
      <c r="G30" s="2118" t="s">
        <v>63</v>
      </c>
      <c r="H30" s="1956" t="s">
        <v>64</v>
      </c>
      <c r="I30" s="2118" t="s">
        <v>63</v>
      </c>
      <c r="J30" s="1956" t="s">
        <v>64</v>
      </c>
      <c r="K30" s="2118" t="s">
        <v>63</v>
      </c>
      <c r="L30" s="1956" t="s">
        <v>64</v>
      </c>
      <c r="M30" s="2118" t="s">
        <v>63</v>
      </c>
      <c r="N30" s="1956" t="s">
        <v>64</v>
      </c>
      <c r="O30" s="2118" t="s">
        <v>63</v>
      </c>
      <c r="P30" s="1956" t="s">
        <v>64</v>
      </c>
      <c r="Q30" s="2118" t="s">
        <v>63</v>
      </c>
      <c r="R30" s="1956" t="s">
        <v>64</v>
      </c>
      <c r="S30" s="2118" t="s">
        <v>63</v>
      </c>
      <c r="T30" s="1956" t="s">
        <v>64</v>
      </c>
      <c r="U30" s="2118" t="s">
        <v>63</v>
      </c>
      <c r="V30" s="1956" t="s">
        <v>64</v>
      </c>
      <c r="W30" s="2118" t="s">
        <v>63</v>
      </c>
      <c r="X30" s="1956" t="s">
        <v>64</v>
      </c>
      <c r="Y30" s="2118" t="s">
        <v>63</v>
      </c>
      <c r="Z30" s="1956" t="s">
        <v>64</v>
      </c>
      <c r="AA30" s="2118" t="s">
        <v>63</v>
      </c>
      <c r="AB30" s="1956" t="s">
        <v>64</v>
      </c>
      <c r="AC30" s="2118" t="s">
        <v>63</v>
      </c>
      <c r="AD30" s="1956" t="s">
        <v>64</v>
      </c>
      <c r="AE30" s="2118" t="s">
        <v>63</v>
      </c>
      <c r="AF30" s="1956" t="s">
        <v>64</v>
      </c>
      <c r="AG30" s="2118" t="s">
        <v>63</v>
      </c>
      <c r="AH30" s="1956" t="s">
        <v>64</v>
      </c>
      <c r="AI30" s="2118" t="s">
        <v>63</v>
      </c>
      <c r="AJ30" s="1956" t="s">
        <v>64</v>
      </c>
      <c r="AK30" s="2133" t="s">
        <v>63</v>
      </c>
      <c r="AL30" s="1956" t="s">
        <v>64</v>
      </c>
      <c r="AM30" s="2118" t="s">
        <v>63</v>
      </c>
      <c r="AN30" s="2302" t="s">
        <v>64</v>
      </c>
      <c r="AO30" s="5492"/>
      <c r="AP30" s="5539"/>
      <c r="AQ30" s="5539"/>
      <c r="AR30" s="5539"/>
      <c r="AS30" s="5485"/>
    </row>
    <row r="31" spans="1:77" ht="15" customHeight="1" x14ac:dyDescent="0.25">
      <c r="A31" s="2088" t="s">
        <v>103</v>
      </c>
      <c r="B31" s="2303">
        <f t="shared" ref="B31:B46" si="16">SUM(C31:D31)</f>
        <v>633</v>
      </c>
      <c r="C31" s="2049">
        <f t="shared" ref="C31:D34" si="17">SUM(E31+G31+I31+K31+M31+O31+Q31+S31+U31+W31+Y31+AA31+AC31+AE31+AG31+AI31+AK31+AM31)</f>
        <v>277</v>
      </c>
      <c r="D31" s="2270">
        <f t="shared" si="17"/>
        <v>356</v>
      </c>
      <c r="E31" s="2271">
        <v>13</v>
      </c>
      <c r="F31" s="2272">
        <v>14</v>
      </c>
      <c r="G31" s="2271">
        <v>8</v>
      </c>
      <c r="H31" s="2273">
        <v>3</v>
      </c>
      <c r="I31" s="2271">
        <v>2</v>
      </c>
      <c r="J31" s="2273">
        <v>2</v>
      </c>
      <c r="K31" s="2271">
        <v>0</v>
      </c>
      <c r="L31" s="2273">
        <v>0</v>
      </c>
      <c r="M31" s="2271">
        <v>0</v>
      </c>
      <c r="N31" s="2273">
        <v>1</v>
      </c>
      <c r="O31" s="2271">
        <v>1</v>
      </c>
      <c r="P31" s="2273">
        <v>2</v>
      </c>
      <c r="Q31" s="2304">
        <v>1</v>
      </c>
      <c r="R31" s="2273">
        <v>5</v>
      </c>
      <c r="S31" s="2271">
        <v>2</v>
      </c>
      <c r="T31" s="2273">
        <v>18</v>
      </c>
      <c r="U31" s="2271">
        <v>1</v>
      </c>
      <c r="V31" s="2273">
        <v>6</v>
      </c>
      <c r="W31" s="2271">
        <v>3</v>
      </c>
      <c r="X31" s="2273">
        <v>8</v>
      </c>
      <c r="Y31" s="2271">
        <v>10</v>
      </c>
      <c r="Z31" s="2273">
        <v>22</v>
      </c>
      <c r="AA31" s="2271">
        <v>14</v>
      </c>
      <c r="AB31" s="2273">
        <v>4</v>
      </c>
      <c r="AC31" s="2304">
        <v>26</v>
      </c>
      <c r="AD31" s="2273">
        <v>18</v>
      </c>
      <c r="AE31" s="2271">
        <v>35</v>
      </c>
      <c r="AF31" s="2273">
        <v>23</v>
      </c>
      <c r="AG31" s="2304">
        <v>15</v>
      </c>
      <c r="AH31" s="2273">
        <v>21</v>
      </c>
      <c r="AI31" s="2271">
        <v>55</v>
      </c>
      <c r="AJ31" s="2273">
        <v>29</v>
      </c>
      <c r="AK31" s="2304">
        <v>26</v>
      </c>
      <c r="AL31" s="2273">
        <v>38</v>
      </c>
      <c r="AM31" s="2305">
        <v>65</v>
      </c>
      <c r="AN31" s="1127">
        <v>142</v>
      </c>
      <c r="AO31" s="2274">
        <v>35</v>
      </c>
      <c r="AP31" s="1046">
        <v>2</v>
      </c>
      <c r="AQ31" s="1046">
        <v>0</v>
      </c>
      <c r="AR31" s="1046">
        <v>0</v>
      </c>
      <c r="AS31" s="2275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471" t="s">
        <v>504</v>
      </c>
      <c r="B32" s="2276">
        <f t="shared" si="16"/>
        <v>309</v>
      </c>
      <c r="C32" s="1639"/>
      <c r="D32" s="2277">
        <f>SUM(F32+H32+J32+L32+N32+P32+R32+T32+V32+X32+Z32+AB32+AD32+AF32+AH32+AJ32+AL32+AN32)</f>
        <v>309</v>
      </c>
      <c r="E32" s="2306"/>
      <c r="F32" s="2279"/>
      <c r="G32" s="2306"/>
      <c r="H32" s="2280"/>
      <c r="I32" s="2306"/>
      <c r="J32" s="2280"/>
      <c r="K32" s="2306"/>
      <c r="L32" s="2280">
        <v>3</v>
      </c>
      <c r="M32" s="2306"/>
      <c r="N32" s="2280">
        <v>9</v>
      </c>
      <c r="O32" s="2306"/>
      <c r="P32" s="2280">
        <v>14</v>
      </c>
      <c r="Q32" s="2307"/>
      <c r="R32" s="2280">
        <v>24</v>
      </c>
      <c r="S32" s="2306"/>
      <c r="T32" s="2280">
        <v>33</v>
      </c>
      <c r="U32" s="2306"/>
      <c r="V32" s="2280">
        <v>27</v>
      </c>
      <c r="W32" s="2306"/>
      <c r="X32" s="2280">
        <v>30</v>
      </c>
      <c r="Y32" s="2306"/>
      <c r="Z32" s="2280">
        <v>35</v>
      </c>
      <c r="AA32" s="2306"/>
      <c r="AB32" s="2280">
        <v>39</v>
      </c>
      <c r="AC32" s="2307"/>
      <c r="AD32" s="2280">
        <v>29</v>
      </c>
      <c r="AE32" s="2306"/>
      <c r="AF32" s="2280">
        <v>33</v>
      </c>
      <c r="AG32" s="2307"/>
      <c r="AH32" s="2280">
        <v>13</v>
      </c>
      <c r="AI32" s="2306"/>
      <c r="AJ32" s="2280">
        <v>7</v>
      </c>
      <c r="AK32" s="2307"/>
      <c r="AL32" s="2280">
        <v>5</v>
      </c>
      <c r="AM32" s="1725"/>
      <c r="AN32" s="2287">
        <v>8</v>
      </c>
      <c r="AO32" s="2308">
        <v>35</v>
      </c>
      <c r="AP32" s="2309">
        <v>12</v>
      </c>
      <c r="AQ32" s="2309">
        <v>0</v>
      </c>
      <c r="AR32" s="2309">
        <v>0</v>
      </c>
      <c r="AS32" s="2310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2311" t="s">
        <v>505</v>
      </c>
      <c r="B33" s="2276">
        <f t="shared" ref="B33" si="29">SUM(C33:D33)</f>
        <v>0</v>
      </c>
      <c r="C33" s="1639"/>
      <c r="D33" s="1264">
        <f>SUM(F33+H33+J33+L33+N33+P33+R33+T33+V33+X33+Z33+AB33+AD33+AF33+AH33+AJ33+AL33+AN33)</f>
        <v>0</v>
      </c>
      <c r="E33" s="2306"/>
      <c r="F33" s="2279"/>
      <c r="G33" s="2306"/>
      <c r="H33" s="2280"/>
      <c r="I33" s="2306"/>
      <c r="J33" s="2280"/>
      <c r="K33" s="2306"/>
      <c r="L33" s="2280"/>
      <c r="M33" s="2306"/>
      <c r="N33" s="2280"/>
      <c r="O33" s="2306"/>
      <c r="P33" s="2280"/>
      <c r="Q33" s="2307"/>
      <c r="R33" s="2280"/>
      <c r="S33" s="2306"/>
      <c r="T33" s="2280"/>
      <c r="U33" s="2306"/>
      <c r="V33" s="2280"/>
      <c r="W33" s="2306"/>
      <c r="X33" s="2280"/>
      <c r="Y33" s="2306"/>
      <c r="Z33" s="2280"/>
      <c r="AA33" s="2306"/>
      <c r="AB33" s="2280"/>
      <c r="AC33" s="2307"/>
      <c r="AD33" s="2280"/>
      <c r="AE33" s="2306"/>
      <c r="AF33" s="2280"/>
      <c r="AG33" s="2307"/>
      <c r="AH33" s="2280"/>
      <c r="AI33" s="2306"/>
      <c r="AJ33" s="2280"/>
      <c r="AK33" s="2307"/>
      <c r="AL33" s="2280"/>
      <c r="AM33" s="1725"/>
      <c r="AN33" s="2287"/>
      <c r="AO33" s="2308">
        <v>0</v>
      </c>
      <c r="AP33" s="2309">
        <v>0</v>
      </c>
      <c r="AQ33" s="2309">
        <v>0</v>
      </c>
      <c r="AR33" s="2309">
        <v>0</v>
      </c>
      <c r="AS33" s="2310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0">IF(AND(B33&gt;0,AP33="")," * No olvide digitar la variable Migrantes. Digite Cero si no tiene.",IF(AP33&gt;B33," * La variable Migrantes No puede ser mayor al Total.",""))</f>
        <v/>
      </c>
      <c r="BQ33" s="54" t="str">
        <f t="shared" ref="BQ33" si="31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2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3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4">IF(AND(B33&gt;0,AO33=""),1,IF(AO33&gt;B33,1,0))</f>
        <v>0</v>
      </c>
      <c r="BV33" s="377">
        <f t="shared" ref="BV33" si="35">IF(AND(B33&gt;0,AP33=""),1,IF(AP33&gt;B33,1,0))</f>
        <v>0</v>
      </c>
      <c r="BW33" s="377">
        <f t="shared" ref="BW33" si="36">IF(AND(B33&gt;0,AQ33=""),1,IF(AQ33&gt;B33,1,0))</f>
        <v>0</v>
      </c>
      <c r="BX33" s="377">
        <f t="shared" ref="BX33" si="37">IF(AND(B33&gt;0,AR33=""),1,IF(AR33&gt;B33,1,0))</f>
        <v>0</v>
      </c>
      <c r="BY33" s="377">
        <f t="shared" ref="BY33" si="38">IF(AND(B33&gt;0,AS33=""),1,IF(AS33&gt;B33,1,0))</f>
        <v>0</v>
      </c>
    </row>
    <row r="34" spans="1:77" ht="15" customHeight="1" x14ac:dyDescent="0.25">
      <c r="A34" s="2311" t="s">
        <v>506</v>
      </c>
      <c r="B34" s="2276">
        <f t="shared" si="16"/>
        <v>4</v>
      </c>
      <c r="C34" s="1221">
        <f t="shared" si="17"/>
        <v>0</v>
      </c>
      <c r="D34" s="1264">
        <f t="shared" si="17"/>
        <v>4</v>
      </c>
      <c r="E34" s="2278">
        <v>0</v>
      </c>
      <c r="F34" s="2279">
        <v>0</v>
      </c>
      <c r="G34" s="2278">
        <v>0</v>
      </c>
      <c r="H34" s="2280">
        <v>0</v>
      </c>
      <c r="I34" s="2278">
        <v>0</v>
      </c>
      <c r="J34" s="2280">
        <v>0</v>
      </c>
      <c r="K34" s="2278">
        <v>0</v>
      </c>
      <c r="L34" s="2280">
        <v>0</v>
      </c>
      <c r="M34" s="2278">
        <v>0</v>
      </c>
      <c r="N34" s="2280">
        <v>1</v>
      </c>
      <c r="O34" s="2278">
        <v>0</v>
      </c>
      <c r="P34" s="2280">
        <v>2</v>
      </c>
      <c r="Q34" s="1529">
        <v>0</v>
      </c>
      <c r="R34" s="2280">
        <v>1</v>
      </c>
      <c r="S34" s="2278">
        <v>0</v>
      </c>
      <c r="T34" s="2280">
        <v>0</v>
      </c>
      <c r="U34" s="2278">
        <v>0</v>
      </c>
      <c r="V34" s="2280">
        <v>0</v>
      </c>
      <c r="W34" s="2278">
        <v>0</v>
      </c>
      <c r="X34" s="2280">
        <v>0</v>
      </c>
      <c r="Y34" s="2278">
        <v>0</v>
      </c>
      <c r="Z34" s="2280">
        <v>0</v>
      </c>
      <c r="AA34" s="2278">
        <v>0</v>
      </c>
      <c r="AB34" s="2280">
        <v>0</v>
      </c>
      <c r="AC34" s="1529">
        <v>0</v>
      </c>
      <c r="AD34" s="2280">
        <v>0</v>
      </c>
      <c r="AE34" s="2278">
        <v>0</v>
      </c>
      <c r="AF34" s="2280">
        <v>0</v>
      </c>
      <c r="AG34" s="1529">
        <v>0</v>
      </c>
      <c r="AH34" s="2280">
        <v>0</v>
      </c>
      <c r="AI34" s="2278">
        <v>0</v>
      </c>
      <c r="AJ34" s="2280">
        <v>0</v>
      </c>
      <c r="AK34" s="1529">
        <v>0</v>
      </c>
      <c r="AL34" s="2280">
        <v>0</v>
      </c>
      <c r="AM34" s="1569">
        <v>0</v>
      </c>
      <c r="AN34" s="2287">
        <v>0</v>
      </c>
      <c r="AO34" s="2284">
        <v>0</v>
      </c>
      <c r="AP34" s="2285">
        <v>0</v>
      </c>
      <c r="AQ34" s="2285">
        <v>0</v>
      </c>
      <c r="AR34" s="2285">
        <v>0</v>
      </c>
      <c r="AS34" s="2286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2311" t="s">
        <v>507</v>
      </c>
      <c r="B35" s="2276">
        <f t="shared" si="16"/>
        <v>0</v>
      </c>
      <c r="C35" s="1221">
        <f>SUM(O35+Q35+S35+U35+W35+Y35+AA35)</f>
        <v>0</v>
      </c>
      <c r="D35" s="1264">
        <f>SUM(P35+R35+T35+V35+X35+Z35+AB35)</f>
        <v>0</v>
      </c>
      <c r="E35" s="1261"/>
      <c r="F35" s="1262"/>
      <c r="G35" s="1261"/>
      <c r="H35" s="1265"/>
      <c r="I35" s="1261"/>
      <c r="J35" s="1265"/>
      <c r="K35" s="1261"/>
      <c r="L35" s="1265"/>
      <c r="M35" s="1261"/>
      <c r="N35" s="1265"/>
      <c r="O35" s="2278"/>
      <c r="P35" s="2280"/>
      <c r="Q35" s="1529"/>
      <c r="R35" s="2280"/>
      <c r="S35" s="2278"/>
      <c r="T35" s="2280"/>
      <c r="U35" s="2278"/>
      <c r="V35" s="2280"/>
      <c r="W35" s="2278"/>
      <c r="X35" s="2280"/>
      <c r="Y35" s="2278"/>
      <c r="Z35" s="2280"/>
      <c r="AA35" s="2278"/>
      <c r="AB35" s="1266"/>
      <c r="AC35" s="1280"/>
      <c r="AD35" s="1265"/>
      <c r="AE35" s="1261"/>
      <c r="AF35" s="1265"/>
      <c r="AG35" s="1280"/>
      <c r="AH35" s="1265"/>
      <c r="AI35" s="1261"/>
      <c r="AJ35" s="1265"/>
      <c r="AK35" s="1280"/>
      <c r="AL35" s="1265"/>
      <c r="AM35" s="185"/>
      <c r="AN35" s="2283"/>
      <c r="AO35" s="2284">
        <v>0</v>
      </c>
      <c r="AP35" s="2285">
        <v>0</v>
      </c>
      <c r="AQ35" s="2285">
        <v>0</v>
      </c>
      <c r="AR35" s="2285">
        <v>0</v>
      </c>
      <c r="AS35" s="2286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39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0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1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2">IF(AND(B35&gt;0,AQ35=""),1,IF(AQ35&gt;B35,1,0))</f>
        <v>0</v>
      </c>
      <c r="BX35" s="377">
        <f t="shared" ref="BX35" si="43">IF(AND(B35&gt;0,AR35=""),1,IF(AR35&gt;B35,1,0))</f>
        <v>0</v>
      </c>
      <c r="BY35" s="377">
        <f t="shared" ref="BY35" si="44">IF(AND(B35&gt;0,AS35=""),1,IF(AS35&gt;B35,1,0))</f>
        <v>0</v>
      </c>
    </row>
    <row r="36" spans="1:77" ht="15" customHeight="1" x14ac:dyDescent="0.25">
      <c r="A36" s="2311" t="s">
        <v>508</v>
      </c>
      <c r="B36" s="2276">
        <f>SUM(C36:D36)</f>
        <v>0</v>
      </c>
      <c r="C36" s="1221">
        <f>SUM(E36+G36+I36+K36+M36+O36+Q36+S36+U36+W36+Y36+AA36+AC36+AE36+AG36+AI36+AK36+AM36)</f>
        <v>0</v>
      </c>
      <c r="D36" s="1264">
        <f>SUM(F36+H36+J36+L36+N36+P36+R36+T36+V36+X36+Z36+AB36+AD36+AF36+AH36+AJ36+AL36+AN36)</f>
        <v>0</v>
      </c>
      <c r="E36" s="2278"/>
      <c r="F36" s="2279"/>
      <c r="G36" s="2278"/>
      <c r="H36" s="2280"/>
      <c r="I36" s="2278"/>
      <c r="J36" s="2280"/>
      <c r="K36" s="2278"/>
      <c r="L36" s="2280"/>
      <c r="M36" s="2278"/>
      <c r="N36" s="2280"/>
      <c r="O36" s="2278"/>
      <c r="P36" s="2280"/>
      <c r="Q36" s="1529"/>
      <c r="R36" s="2280"/>
      <c r="S36" s="2278"/>
      <c r="T36" s="2280"/>
      <c r="U36" s="2278"/>
      <c r="V36" s="2280"/>
      <c r="W36" s="2278"/>
      <c r="X36" s="2280"/>
      <c r="Y36" s="2278"/>
      <c r="Z36" s="2280"/>
      <c r="AA36" s="2278"/>
      <c r="AB36" s="2280"/>
      <c r="AC36" s="1529"/>
      <c r="AD36" s="2280"/>
      <c r="AE36" s="2278"/>
      <c r="AF36" s="2280"/>
      <c r="AG36" s="1529"/>
      <c r="AH36" s="2280"/>
      <c r="AI36" s="2278"/>
      <c r="AJ36" s="2280"/>
      <c r="AK36" s="1529"/>
      <c r="AL36" s="2280"/>
      <c r="AM36" s="1569"/>
      <c r="AN36" s="2287"/>
      <c r="AO36" s="2308">
        <v>0</v>
      </c>
      <c r="AP36" s="2309">
        <v>0</v>
      </c>
      <c r="AQ36" s="2309">
        <v>0</v>
      </c>
      <c r="AR36" s="2309">
        <v>0</v>
      </c>
      <c r="AS36" s="2310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2311" t="s">
        <v>509</v>
      </c>
      <c r="B37" s="2276">
        <f>SUM(C37:D37)</f>
        <v>0</v>
      </c>
      <c r="C37" s="1221">
        <f>SUM(K37+M37+O37+Q37+S37+U37+W37+Y37+AA37+AC37+AE37+AG37+AI37+AK37+AM37)</f>
        <v>0</v>
      </c>
      <c r="D37" s="1264">
        <f>SUM(L37+N37+P37+R37+T37+V37+X37+Z37+AB37+AD37+AF37+AH37+AJ37+AL37+AN37)</f>
        <v>0</v>
      </c>
      <c r="E37" s="2306"/>
      <c r="F37" s="1697"/>
      <c r="G37" s="2306"/>
      <c r="H37" s="1653"/>
      <c r="I37" s="2306"/>
      <c r="J37" s="1653"/>
      <c r="K37" s="2278"/>
      <c r="L37" s="2280"/>
      <c r="M37" s="2278"/>
      <c r="N37" s="2280"/>
      <c r="O37" s="2278"/>
      <c r="P37" s="2280"/>
      <c r="Q37" s="1529"/>
      <c r="R37" s="2280"/>
      <c r="S37" s="2278"/>
      <c r="T37" s="2280"/>
      <c r="U37" s="2278"/>
      <c r="V37" s="2280"/>
      <c r="W37" s="2278"/>
      <c r="X37" s="2280"/>
      <c r="Y37" s="2278"/>
      <c r="Z37" s="2280"/>
      <c r="AA37" s="2278"/>
      <c r="AB37" s="2280"/>
      <c r="AC37" s="1529"/>
      <c r="AD37" s="2280"/>
      <c r="AE37" s="2278"/>
      <c r="AF37" s="2280"/>
      <c r="AG37" s="1529"/>
      <c r="AH37" s="2280"/>
      <c r="AI37" s="2278"/>
      <c r="AJ37" s="2280"/>
      <c r="AK37" s="1529"/>
      <c r="AL37" s="2280"/>
      <c r="AM37" s="1569"/>
      <c r="AN37" s="2287"/>
      <c r="AO37" s="2308">
        <v>0</v>
      </c>
      <c r="AP37" s="2309">
        <v>0</v>
      </c>
      <c r="AQ37" s="2309">
        <v>0</v>
      </c>
      <c r="AR37" s="2309">
        <v>0</v>
      </c>
      <c r="AS37" s="2310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2311" t="s">
        <v>510</v>
      </c>
      <c r="B38" s="917">
        <f>SUM(C38:D38)</f>
        <v>0</v>
      </c>
      <c r="C38" s="1639"/>
      <c r="D38" s="1264">
        <f>SUM(L38+N38+P38+R38+T38+V38+X38+Z38+AB38+AD38+AF38+AH38+AJ38+AL38+AN38)</f>
        <v>0</v>
      </c>
      <c r="E38" s="2306"/>
      <c r="F38" s="1697"/>
      <c r="G38" s="2306"/>
      <c r="H38" s="1653"/>
      <c r="I38" s="2306"/>
      <c r="J38" s="1653"/>
      <c r="K38" s="2306"/>
      <c r="L38" s="2280"/>
      <c r="M38" s="2306"/>
      <c r="N38" s="2280"/>
      <c r="O38" s="2306"/>
      <c r="P38" s="2280"/>
      <c r="Q38" s="2307"/>
      <c r="R38" s="2280"/>
      <c r="S38" s="2306"/>
      <c r="T38" s="2280"/>
      <c r="U38" s="2306"/>
      <c r="V38" s="2280"/>
      <c r="W38" s="2306"/>
      <c r="X38" s="2280"/>
      <c r="Y38" s="2306"/>
      <c r="Z38" s="2280"/>
      <c r="AA38" s="2306"/>
      <c r="AB38" s="2280"/>
      <c r="AC38" s="2307"/>
      <c r="AD38" s="2280"/>
      <c r="AE38" s="2306"/>
      <c r="AF38" s="2280"/>
      <c r="AG38" s="2307"/>
      <c r="AH38" s="2280"/>
      <c r="AI38" s="2306"/>
      <c r="AJ38" s="2280"/>
      <c r="AK38" s="2307"/>
      <c r="AL38" s="2280"/>
      <c r="AM38" s="1725"/>
      <c r="AN38" s="2287"/>
      <c r="AO38" s="2308">
        <v>0</v>
      </c>
      <c r="AP38" s="2309">
        <v>0</v>
      </c>
      <c r="AQ38" s="2309">
        <v>0</v>
      </c>
      <c r="AR38" s="2309">
        <v>0</v>
      </c>
      <c r="AS38" s="2310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147" t="s">
        <v>511</v>
      </c>
      <c r="B39" s="2276">
        <f t="shared" si="16"/>
        <v>101</v>
      </c>
      <c r="C39" s="1221">
        <f t="shared" ref="C39:D46" si="45">SUM(E39+G39+I39+K39+M39+O39+Q39+S39+U39+W39+Y39+AA39+AC39+AE39+AG39+AI39+AK39+AM39)</f>
        <v>46</v>
      </c>
      <c r="D39" s="2277">
        <f t="shared" si="45"/>
        <v>55</v>
      </c>
      <c r="E39" s="2278">
        <v>11</v>
      </c>
      <c r="F39" s="2279">
        <v>7</v>
      </c>
      <c r="G39" s="2278">
        <v>10</v>
      </c>
      <c r="H39" s="2280">
        <v>11</v>
      </c>
      <c r="I39" s="2278">
        <v>2</v>
      </c>
      <c r="J39" s="2280">
        <v>4</v>
      </c>
      <c r="K39" s="2278">
        <v>0</v>
      </c>
      <c r="L39" s="2280">
        <v>1</v>
      </c>
      <c r="M39" s="2278">
        <v>1</v>
      </c>
      <c r="N39" s="2280">
        <v>4</v>
      </c>
      <c r="O39" s="2278">
        <v>5</v>
      </c>
      <c r="P39" s="2280">
        <v>10</v>
      </c>
      <c r="Q39" s="1529">
        <v>4</v>
      </c>
      <c r="R39" s="2280">
        <v>1</v>
      </c>
      <c r="S39" s="2278">
        <v>2</v>
      </c>
      <c r="T39" s="2280">
        <v>2</v>
      </c>
      <c r="U39" s="2278">
        <v>2</v>
      </c>
      <c r="V39" s="2280">
        <v>0</v>
      </c>
      <c r="W39" s="2278">
        <v>0</v>
      </c>
      <c r="X39" s="2280">
        <v>1</v>
      </c>
      <c r="Y39" s="2278">
        <v>0</v>
      </c>
      <c r="Z39" s="2280">
        <v>1</v>
      </c>
      <c r="AA39" s="2278">
        <v>0</v>
      </c>
      <c r="AB39" s="2280">
        <v>0</v>
      </c>
      <c r="AC39" s="1529">
        <v>0</v>
      </c>
      <c r="AD39" s="2280">
        <v>3</v>
      </c>
      <c r="AE39" s="2278">
        <v>1</v>
      </c>
      <c r="AF39" s="2280">
        <v>0</v>
      </c>
      <c r="AG39" s="1529">
        <v>1</v>
      </c>
      <c r="AH39" s="2280">
        <v>1</v>
      </c>
      <c r="AI39" s="2278">
        <v>1</v>
      </c>
      <c r="AJ39" s="2280">
        <v>0</v>
      </c>
      <c r="AK39" s="1529">
        <v>3</v>
      </c>
      <c r="AL39" s="2280">
        <v>3</v>
      </c>
      <c r="AM39" s="1569">
        <v>3</v>
      </c>
      <c r="AN39" s="2287">
        <v>6</v>
      </c>
      <c r="AO39" s="2284">
        <v>16</v>
      </c>
      <c r="AP39" s="2285">
        <v>1</v>
      </c>
      <c r="AQ39" s="2285">
        <v>0</v>
      </c>
      <c r="AR39" s="2285">
        <v>1</v>
      </c>
      <c r="AS39" s="2286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147" t="s">
        <v>512</v>
      </c>
      <c r="B40" s="2276">
        <f>SUM(C40:D40)</f>
        <v>249</v>
      </c>
      <c r="C40" s="1221">
        <f>SUM(E40+G40+I40+K40+M40+O40+Q40+S40+U40+W40+Y40+AA40+AC40+AE40+AG40+AI40+AK40+AM40)</f>
        <v>85</v>
      </c>
      <c r="D40" s="2277">
        <f>SUM(F40+H40+J40+L40+N40+P40+R40+T40+V40+X40+Z40+AB40+AD40+AF40+AH40+AJ40+AL40+AN40)</f>
        <v>164</v>
      </c>
      <c r="E40" s="2278">
        <v>9</v>
      </c>
      <c r="F40" s="2279">
        <v>11</v>
      </c>
      <c r="G40" s="2278">
        <v>9</v>
      </c>
      <c r="H40" s="2280">
        <v>9</v>
      </c>
      <c r="I40" s="2278">
        <v>8</v>
      </c>
      <c r="J40" s="2280">
        <v>11</v>
      </c>
      <c r="K40" s="2278">
        <v>10</v>
      </c>
      <c r="L40" s="2280">
        <v>4</v>
      </c>
      <c r="M40" s="2278">
        <v>4</v>
      </c>
      <c r="N40" s="2280">
        <v>12</v>
      </c>
      <c r="O40" s="2278">
        <v>6</v>
      </c>
      <c r="P40" s="2280">
        <v>17</v>
      </c>
      <c r="Q40" s="1529">
        <v>2</v>
      </c>
      <c r="R40" s="2280">
        <v>15</v>
      </c>
      <c r="S40" s="2278">
        <v>5</v>
      </c>
      <c r="T40" s="2280">
        <v>18</v>
      </c>
      <c r="U40" s="2278">
        <v>6</v>
      </c>
      <c r="V40" s="2280">
        <v>8</v>
      </c>
      <c r="W40" s="2278">
        <v>7</v>
      </c>
      <c r="X40" s="2280">
        <v>8</v>
      </c>
      <c r="Y40" s="2278">
        <v>1</v>
      </c>
      <c r="Z40" s="2280">
        <v>8</v>
      </c>
      <c r="AA40" s="2278">
        <v>3</v>
      </c>
      <c r="AB40" s="2280">
        <v>11</v>
      </c>
      <c r="AC40" s="1529">
        <v>3</v>
      </c>
      <c r="AD40" s="2280">
        <v>10</v>
      </c>
      <c r="AE40" s="2278">
        <v>7</v>
      </c>
      <c r="AF40" s="2280">
        <v>5</v>
      </c>
      <c r="AG40" s="1529">
        <v>2</v>
      </c>
      <c r="AH40" s="2280">
        <v>9</v>
      </c>
      <c r="AI40" s="2278">
        <v>2</v>
      </c>
      <c r="AJ40" s="2280">
        <v>6</v>
      </c>
      <c r="AK40" s="1529">
        <v>0</v>
      </c>
      <c r="AL40" s="2280">
        <v>1</v>
      </c>
      <c r="AM40" s="1569">
        <v>1</v>
      </c>
      <c r="AN40" s="2287">
        <v>1</v>
      </c>
      <c r="AO40" s="2284">
        <v>40</v>
      </c>
      <c r="AP40" s="2285">
        <v>3</v>
      </c>
      <c r="AQ40" s="2285">
        <v>0</v>
      </c>
      <c r="AR40" s="2285">
        <v>1</v>
      </c>
      <c r="AS40" s="2286">
        <v>4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147" t="s">
        <v>513</v>
      </c>
      <c r="B41" s="2276">
        <f>SUM(C41:D41)</f>
        <v>36</v>
      </c>
      <c r="C41" s="1221">
        <f>SUM(E41+G41+I41+K41+M41+O41+Q41+S41+U41+W41+Y41+AA41+AC41+AE41+AG41+AI41+AK41+AM41)</f>
        <v>18</v>
      </c>
      <c r="D41" s="2277">
        <f>SUM(F41+H41+J41+L41+N41+P41+R41+T41+V41+X41+Z41+AB41+AD41+AF41+AH41+AJ41+AL41+AN41)</f>
        <v>18</v>
      </c>
      <c r="E41" s="2278">
        <v>2</v>
      </c>
      <c r="F41" s="2279">
        <v>0</v>
      </c>
      <c r="G41" s="2278">
        <v>1</v>
      </c>
      <c r="H41" s="2280">
        <v>1</v>
      </c>
      <c r="I41" s="2278">
        <v>3</v>
      </c>
      <c r="J41" s="2280">
        <v>1</v>
      </c>
      <c r="K41" s="2278">
        <v>0</v>
      </c>
      <c r="L41" s="2280">
        <v>2</v>
      </c>
      <c r="M41" s="2278">
        <v>2</v>
      </c>
      <c r="N41" s="2280">
        <v>3</v>
      </c>
      <c r="O41" s="2278">
        <v>1</v>
      </c>
      <c r="P41" s="2280">
        <v>0</v>
      </c>
      <c r="Q41" s="1529">
        <v>0</v>
      </c>
      <c r="R41" s="2280">
        <v>0</v>
      </c>
      <c r="S41" s="2278">
        <v>0</v>
      </c>
      <c r="T41" s="2280">
        <v>0</v>
      </c>
      <c r="U41" s="2278">
        <v>2</v>
      </c>
      <c r="V41" s="2280">
        <v>0</v>
      </c>
      <c r="W41" s="2278">
        <v>0</v>
      </c>
      <c r="X41" s="2280">
        <v>0</v>
      </c>
      <c r="Y41" s="2278">
        <v>0</v>
      </c>
      <c r="Z41" s="2280">
        <v>0</v>
      </c>
      <c r="AA41" s="2278">
        <v>0</v>
      </c>
      <c r="AB41" s="2280">
        <v>0</v>
      </c>
      <c r="AC41" s="1529">
        <v>0</v>
      </c>
      <c r="AD41" s="2280">
        <v>1</v>
      </c>
      <c r="AE41" s="2278">
        <v>0</v>
      </c>
      <c r="AF41" s="2280">
        <v>1</v>
      </c>
      <c r="AG41" s="1529">
        <v>4</v>
      </c>
      <c r="AH41" s="2280">
        <v>1</v>
      </c>
      <c r="AI41" s="2278">
        <v>0</v>
      </c>
      <c r="AJ41" s="2280">
        <v>1</v>
      </c>
      <c r="AK41" s="1529">
        <v>1</v>
      </c>
      <c r="AL41" s="2280">
        <v>1</v>
      </c>
      <c r="AM41" s="1569">
        <v>2</v>
      </c>
      <c r="AN41" s="2287">
        <v>6</v>
      </c>
      <c r="AO41" s="2284">
        <v>3</v>
      </c>
      <c r="AP41" s="2285">
        <v>1</v>
      </c>
      <c r="AQ41" s="2285">
        <v>0</v>
      </c>
      <c r="AR41" s="2285">
        <v>0</v>
      </c>
      <c r="AS41" s="2286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147" t="s">
        <v>514</v>
      </c>
      <c r="B42" s="2276">
        <f t="shared" si="16"/>
        <v>18</v>
      </c>
      <c r="C42" s="1221">
        <f>SUM(E42+G42+I42+K42+M42+O42+Q42+S42+U42+W42+Y42+AA42+AC42+AE42+AG42+AI42+AK42+AM42)</f>
        <v>7</v>
      </c>
      <c r="D42" s="2277">
        <f t="shared" si="45"/>
        <v>11</v>
      </c>
      <c r="E42" s="2278">
        <v>0</v>
      </c>
      <c r="F42" s="2279">
        <v>0</v>
      </c>
      <c r="G42" s="2278">
        <v>0</v>
      </c>
      <c r="H42" s="2280">
        <v>0</v>
      </c>
      <c r="I42" s="2278">
        <v>0</v>
      </c>
      <c r="J42" s="2280">
        <v>0</v>
      </c>
      <c r="K42" s="2278">
        <v>0</v>
      </c>
      <c r="L42" s="2280">
        <v>0</v>
      </c>
      <c r="M42" s="2278">
        <v>0</v>
      </c>
      <c r="N42" s="2280">
        <v>0</v>
      </c>
      <c r="O42" s="2278">
        <v>0</v>
      </c>
      <c r="P42" s="2280">
        <v>0</v>
      </c>
      <c r="Q42" s="1529">
        <v>2</v>
      </c>
      <c r="R42" s="2280">
        <v>0</v>
      </c>
      <c r="S42" s="2278">
        <v>0</v>
      </c>
      <c r="T42" s="2280">
        <v>0</v>
      </c>
      <c r="U42" s="2278">
        <v>0</v>
      </c>
      <c r="V42" s="2280">
        <v>0</v>
      </c>
      <c r="W42" s="2278">
        <v>0</v>
      </c>
      <c r="X42" s="2280">
        <v>0</v>
      </c>
      <c r="Y42" s="2278">
        <v>0</v>
      </c>
      <c r="Z42" s="2280">
        <v>0</v>
      </c>
      <c r="AA42" s="2278">
        <v>0</v>
      </c>
      <c r="AB42" s="2280">
        <v>0</v>
      </c>
      <c r="AC42" s="1529">
        <v>0</v>
      </c>
      <c r="AD42" s="2280">
        <v>0</v>
      </c>
      <c r="AE42" s="2278">
        <v>0</v>
      </c>
      <c r="AF42" s="2280">
        <v>1</v>
      </c>
      <c r="AG42" s="1529">
        <v>2</v>
      </c>
      <c r="AH42" s="2280">
        <v>1</v>
      </c>
      <c r="AI42" s="2278">
        <v>1</v>
      </c>
      <c r="AJ42" s="2280">
        <v>3</v>
      </c>
      <c r="AK42" s="1529">
        <v>1</v>
      </c>
      <c r="AL42" s="2280">
        <v>2</v>
      </c>
      <c r="AM42" s="1569">
        <v>1</v>
      </c>
      <c r="AN42" s="2287">
        <v>4</v>
      </c>
      <c r="AO42" s="2284">
        <v>0</v>
      </c>
      <c r="AP42" s="2285">
        <v>1</v>
      </c>
      <c r="AQ42" s="2285">
        <v>0</v>
      </c>
      <c r="AR42" s="2285">
        <v>0</v>
      </c>
      <c r="AS42" s="2286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147" t="s">
        <v>515</v>
      </c>
      <c r="B43" s="2276">
        <f t="shared" si="16"/>
        <v>37</v>
      </c>
      <c r="C43" s="1221">
        <f>SUM(E43+G43+I43+K43+M43+O43+Q43+S43+U43+W43+Y43+AA43+AC43+AE43+AG43+AI43+AK43+AM43)</f>
        <v>17</v>
      </c>
      <c r="D43" s="2277">
        <f t="shared" si="45"/>
        <v>20</v>
      </c>
      <c r="E43" s="2278">
        <v>0</v>
      </c>
      <c r="F43" s="2279">
        <v>0</v>
      </c>
      <c r="G43" s="2278">
        <v>0</v>
      </c>
      <c r="H43" s="2280">
        <v>0</v>
      </c>
      <c r="I43" s="2278">
        <v>0</v>
      </c>
      <c r="J43" s="2280">
        <v>0</v>
      </c>
      <c r="K43" s="2278">
        <v>0</v>
      </c>
      <c r="L43" s="2280">
        <v>0</v>
      </c>
      <c r="M43" s="2278">
        <v>0</v>
      </c>
      <c r="N43" s="2280">
        <v>0</v>
      </c>
      <c r="O43" s="2278">
        <v>0</v>
      </c>
      <c r="P43" s="2280">
        <v>0</v>
      </c>
      <c r="Q43" s="1529">
        <v>2</v>
      </c>
      <c r="R43" s="2280">
        <v>0</v>
      </c>
      <c r="S43" s="2278">
        <v>0</v>
      </c>
      <c r="T43" s="2280">
        <v>0</v>
      </c>
      <c r="U43" s="2278">
        <v>0</v>
      </c>
      <c r="V43" s="2280">
        <v>0</v>
      </c>
      <c r="W43" s="2278">
        <v>0</v>
      </c>
      <c r="X43" s="2280">
        <v>0</v>
      </c>
      <c r="Y43" s="2278">
        <v>0</v>
      </c>
      <c r="Z43" s="2280">
        <v>0</v>
      </c>
      <c r="AA43" s="2278">
        <v>0</v>
      </c>
      <c r="AB43" s="2280">
        <v>0</v>
      </c>
      <c r="AC43" s="1529">
        <v>0</v>
      </c>
      <c r="AD43" s="2280">
        <v>0</v>
      </c>
      <c r="AE43" s="2278">
        <v>0</v>
      </c>
      <c r="AF43" s="2280">
        <v>0</v>
      </c>
      <c r="AG43" s="1529">
        <v>0</v>
      </c>
      <c r="AH43" s="2280">
        <v>0</v>
      </c>
      <c r="AI43" s="2278">
        <v>1</v>
      </c>
      <c r="AJ43" s="2280">
        <v>6</v>
      </c>
      <c r="AK43" s="1529">
        <v>2</v>
      </c>
      <c r="AL43" s="2280">
        <v>6</v>
      </c>
      <c r="AM43" s="1569">
        <v>12</v>
      </c>
      <c r="AN43" s="2287">
        <v>8</v>
      </c>
      <c r="AO43" s="1269">
        <v>0</v>
      </c>
      <c r="AP43" s="1270">
        <v>0</v>
      </c>
      <c r="AQ43" s="1270">
        <v>0</v>
      </c>
      <c r="AR43" s="1270">
        <v>0</v>
      </c>
      <c r="AS43" s="128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147" t="s">
        <v>516</v>
      </c>
      <c r="B44" s="2276">
        <f t="shared" si="16"/>
        <v>36</v>
      </c>
      <c r="C44" s="1221">
        <f>SUM(E44+G44+I44+K44+M44+O44+Q44+S44+U44+W44+Y44+AA44+AC44+AE44+AG44+AI44+AK44+AM44)</f>
        <v>8</v>
      </c>
      <c r="D44" s="2277">
        <f t="shared" si="45"/>
        <v>28</v>
      </c>
      <c r="E44" s="2278">
        <v>0</v>
      </c>
      <c r="F44" s="2279">
        <v>0</v>
      </c>
      <c r="G44" s="2278">
        <v>0</v>
      </c>
      <c r="H44" s="2280">
        <v>0</v>
      </c>
      <c r="I44" s="2278">
        <v>0</v>
      </c>
      <c r="J44" s="2280">
        <v>0</v>
      </c>
      <c r="K44" s="2278">
        <v>0</v>
      </c>
      <c r="L44" s="2280">
        <v>0</v>
      </c>
      <c r="M44" s="2278">
        <v>0</v>
      </c>
      <c r="N44" s="2280">
        <v>0</v>
      </c>
      <c r="O44" s="2278">
        <v>0</v>
      </c>
      <c r="P44" s="2280">
        <v>0</v>
      </c>
      <c r="Q44" s="1529">
        <v>2</v>
      </c>
      <c r="R44" s="2280">
        <v>0</v>
      </c>
      <c r="S44" s="2278">
        <v>0</v>
      </c>
      <c r="T44" s="2280">
        <v>0</v>
      </c>
      <c r="U44" s="2278">
        <v>0</v>
      </c>
      <c r="V44" s="2280">
        <v>0</v>
      </c>
      <c r="W44" s="2278">
        <v>0</v>
      </c>
      <c r="X44" s="2280">
        <v>0</v>
      </c>
      <c r="Y44" s="2278">
        <v>0</v>
      </c>
      <c r="Z44" s="2280">
        <v>0</v>
      </c>
      <c r="AA44" s="2278">
        <v>0</v>
      </c>
      <c r="AB44" s="2280">
        <v>0</v>
      </c>
      <c r="AC44" s="1529">
        <v>0</v>
      </c>
      <c r="AD44" s="2280">
        <v>0</v>
      </c>
      <c r="AE44" s="2278">
        <v>0</v>
      </c>
      <c r="AF44" s="2280">
        <v>1</v>
      </c>
      <c r="AG44" s="1529">
        <v>0</v>
      </c>
      <c r="AH44" s="2280">
        <v>0</v>
      </c>
      <c r="AI44" s="2278">
        <v>0</v>
      </c>
      <c r="AJ44" s="2280">
        <v>3</v>
      </c>
      <c r="AK44" s="1529">
        <v>1</v>
      </c>
      <c r="AL44" s="2280">
        <v>3</v>
      </c>
      <c r="AM44" s="1569">
        <v>5</v>
      </c>
      <c r="AN44" s="2287">
        <v>21</v>
      </c>
      <c r="AO44" s="1269">
        <v>0</v>
      </c>
      <c r="AP44" s="1270">
        <v>0</v>
      </c>
      <c r="AQ44" s="1270">
        <v>0</v>
      </c>
      <c r="AR44" s="1270">
        <v>0</v>
      </c>
      <c r="AS44" s="1281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147" t="s">
        <v>517</v>
      </c>
      <c r="B45" s="2276">
        <f t="shared" si="16"/>
        <v>0</v>
      </c>
      <c r="C45" s="1221">
        <f t="shared" si="45"/>
        <v>0</v>
      </c>
      <c r="D45" s="2277">
        <f t="shared" si="45"/>
        <v>0</v>
      </c>
      <c r="E45" s="2278">
        <v>0</v>
      </c>
      <c r="F45" s="2279">
        <v>0</v>
      </c>
      <c r="G45" s="2278">
        <v>0</v>
      </c>
      <c r="H45" s="2280">
        <v>0</v>
      </c>
      <c r="I45" s="2278">
        <v>0</v>
      </c>
      <c r="J45" s="2280">
        <v>0</v>
      </c>
      <c r="K45" s="2278">
        <v>0</v>
      </c>
      <c r="L45" s="2280">
        <v>0</v>
      </c>
      <c r="M45" s="2278">
        <v>0</v>
      </c>
      <c r="N45" s="2280">
        <v>0</v>
      </c>
      <c r="O45" s="2278">
        <v>0</v>
      </c>
      <c r="P45" s="2280">
        <v>0</v>
      </c>
      <c r="Q45" s="1529">
        <v>0</v>
      </c>
      <c r="R45" s="2280">
        <v>0</v>
      </c>
      <c r="S45" s="2278">
        <v>0</v>
      </c>
      <c r="T45" s="2280">
        <v>0</v>
      </c>
      <c r="U45" s="2278">
        <v>0</v>
      </c>
      <c r="V45" s="2280">
        <v>0</v>
      </c>
      <c r="W45" s="2278">
        <v>0</v>
      </c>
      <c r="X45" s="2280">
        <v>0</v>
      </c>
      <c r="Y45" s="2278">
        <v>0</v>
      </c>
      <c r="Z45" s="2280">
        <v>0</v>
      </c>
      <c r="AA45" s="2278">
        <v>0</v>
      </c>
      <c r="AB45" s="2280">
        <v>0</v>
      </c>
      <c r="AC45" s="1529">
        <v>0</v>
      </c>
      <c r="AD45" s="2280">
        <v>0</v>
      </c>
      <c r="AE45" s="2278">
        <v>0</v>
      </c>
      <c r="AF45" s="2280">
        <v>0</v>
      </c>
      <c r="AG45" s="1529">
        <v>0</v>
      </c>
      <c r="AH45" s="2280">
        <v>0</v>
      </c>
      <c r="AI45" s="2278">
        <v>0</v>
      </c>
      <c r="AJ45" s="2280">
        <v>0</v>
      </c>
      <c r="AK45" s="1529">
        <v>0</v>
      </c>
      <c r="AL45" s="2280">
        <v>0</v>
      </c>
      <c r="AM45" s="1569">
        <v>0</v>
      </c>
      <c r="AN45" s="2287">
        <v>0</v>
      </c>
      <c r="AO45" s="1269">
        <v>0</v>
      </c>
      <c r="AP45" s="1270">
        <v>0</v>
      </c>
      <c r="AQ45" s="1270">
        <v>0</v>
      </c>
      <c r="AR45" s="1270">
        <v>0</v>
      </c>
      <c r="AS45" s="1281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263" t="s">
        <v>518</v>
      </c>
      <c r="B46" s="2276">
        <f t="shared" si="16"/>
        <v>114</v>
      </c>
      <c r="C46" s="1221">
        <f t="shared" si="45"/>
        <v>35</v>
      </c>
      <c r="D46" s="2277">
        <f t="shared" si="45"/>
        <v>79</v>
      </c>
      <c r="E46" s="1275">
        <v>2</v>
      </c>
      <c r="F46" s="1276">
        <v>3</v>
      </c>
      <c r="G46" s="1275">
        <v>4</v>
      </c>
      <c r="H46" s="1266">
        <v>0</v>
      </c>
      <c r="I46" s="1275">
        <v>0</v>
      </c>
      <c r="J46" s="1266">
        <v>1</v>
      </c>
      <c r="K46" s="1275">
        <v>3</v>
      </c>
      <c r="L46" s="1266">
        <v>0</v>
      </c>
      <c r="M46" s="1275">
        <v>0</v>
      </c>
      <c r="N46" s="1266">
        <v>4</v>
      </c>
      <c r="O46" s="1275">
        <v>2</v>
      </c>
      <c r="P46" s="1266">
        <v>5</v>
      </c>
      <c r="Q46" s="1282">
        <v>0</v>
      </c>
      <c r="R46" s="1266">
        <v>3</v>
      </c>
      <c r="S46" s="1275">
        <v>1</v>
      </c>
      <c r="T46" s="1266">
        <v>2</v>
      </c>
      <c r="U46" s="1275">
        <v>1</v>
      </c>
      <c r="V46" s="1266">
        <v>1</v>
      </c>
      <c r="W46" s="1275">
        <v>0</v>
      </c>
      <c r="X46" s="1266">
        <v>2</v>
      </c>
      <c r="Y46" s="1275">
        <v>0</v>
      </c>
      <c r="Z46" s="1266">
        <v>2</v>
      </c>
      <c r="AA46" s="1275">
        <v>3</v>
      </c>
      <c r="AB46" s="1266">
        <v>2</v>
      </c>
      <c r="AC46" s="1282">
        <v>3</v>
      </c>
      <c r="AD46" s="1266">
        <v>5</v>
      </c>
      <c r="AE46" s="2278">
        <v>5</v>
      </c>
      <c r="AF46" s="2280">
        <v>10</v>
      </c>
      <c r="AG46" s="1529">
        <v>1</v>
      </c>
      <c r="AH46" s="2280">
        <v>5</v>
      </c>
      <c r="AI46" s="2278">
        <v>1</v>
      </c>
      <c r="AJ46" s="2280">
        <v>4</v>
      </c>
      <c r="AK46" s="1529">
        <v>3</v>
      </c>
      <c r="AL46" s="2280">
        <v>9</v>
      </c>
      <c r="AM46" s="1529">
        <v>6</v>
      </c>
      <c r="AN46" s="1272">
        <v>21</v>
      </c>
      <c r="AO46" s="1269">
        <v>6</v>
      </c>
      <c r="AP46" s="1270">
        <v>1</v>
      </c>
      <c r="AQ46" s="1270">
        <v>0</v>
      </c>
      <c r="AR46" s="1270">
        <v>0</v>
      </c>
      <c r="AS46" s="1281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147" t="s">
        <v>519</v>
      </c>
      <c r="B47" s="2276">
        <f>SUM(C47:D47)</f>
        <v>47</v>
      </c>
      <c r="C47" s="1221">
        <f>SUM(E47+G47+I47)</f>
        <v>25</v>
      </c>
      <c r="D47" s="2277">
        <f>SUM(F47+H47+J47)</f>
        <v>22</v>
      </c>
      <c r="E47" s="2278">
        <v>17</v>
      </c>
      <c r="F47" s="2279">
        <v>14</v>
      </c>
      <c r="G47" s="2278">
        <v>8</v>
      </c>
      <c r="H47" s="2280">
        <v>8</v>
      </c>
      <c r="I47" s="2278">
        <v>0</v>
      </c>
      <c r="J47" s="2280">
        <v>0</v>
      </c>
      <c r="K47" s="2306"/>
      <c r="L47" s="1653"/>
      <c r="M47" s="2306"/>
      <c r="N47" s="1653"/>
      <c r="O47" s="2306"/>
      <c r="P47" s="1653"/>
      <c r="Q47" s="2306"/>
      <c r="R47" s="1697"/>
      <c r="S47" s="2306"/>
      <c r="T47" s="1697"/>
      <c r="U47" s="2306"/>
      <c r="V47" s="1697"/>
      <c r="W47" s="2306"/>
      <c r="X47" s="1697"/>
      <c r="Y47" s="2306"/>
      <c r="Z47" s="1697"/>
      <c r="AA47" s="2306"/>
      <c r="AB47" s="1697"/>
      <c r="AC47" s="2306"/>
      <c r="AD47" s="1697"/>
      <c r="AE47" s="2312"/>
      <c r="AF47" s="2313"/>
      <c r="AG47" s="2312"/>
      <c r="AH47" s="2313"/>
      <c r="AI47" s="2312"/>
      <c r="AJ47" s="2313"/>
      <c r="AK47" s="2312"/>
      <c r="AL47" s="2313"/>
      <c r="AM47" s="2312"/>
      <c r="AN47" s="1695"/>
      <c r="AO47" s="2284">
        <v>8</v>
      </c>
      <c r="AP47" s="2285">
        <v>0</v>
      </c>
      <c r="AQ47" s="2285">
        <v>0</v>
      </c>
      <c r="AR47" s="2285">
        <v>0</v>
      </c>
      <c r="AS47" s="2286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314" t="s">
        <v>520</v>
      </c>
      <c r="B48" s="1345">
        <f>SUM(C48:D48)</f>
        <v>1184</v>
      </c>
      <c r="C48" s="1971">
        <f>SUM(E48+G48+I48+K48+M48+O48+Q48+S48+U48+W48+Y48+AA48+AC48+AE48+AG48+AI48+AK48+AM48)</f>
        <v>431</v>
      </c>
      <c r="D48" s="2296">
        <f>SUM(F48+H48+J48+L48+N48+P48+R48+T48+V48+X48+Z48+AB48+AD48+AF48+AH48+AJ48+AL48+AN48)</f>
        <v>753</v>
      </c>
      <c r="E48" s="1351">
        <v>2</v>
      </c>
      <c r="F48" s="2315">
        <v>1</v>
      </c>
      <c r="G48" s="1351">
        <v>8</v>
      </c>
      <c r="H48" s="2315">
        <v>3</v>
      </c>
      <c r="I48" s="1351">
        <v>6</v>
      </c>
      <c r="J48" s="2315">
        <v>4</v>
      </c>
      <c r="K48" s="1351">
        <v>1</v>
      </c>
      <c r="L48" s="2315">
        <v>13</v>
      </c>
      <c r="M48" s="1351">
        <v>9</v>
      </c>
      <c r="N48" s="2315">
        <v>19</v>
      </c>
      <c r="O48" s="1351">
        <v>14</v>
      </c>
      <c r="P48" s="2315">
        <v>14</v>
      </c>
      <c r="Q48" s="1351">
        <v>15</v>
      </c>
      <c r="R48" s="2315">
        <v>8</v>
      </c>
      <c r="S48" s="1351">
        <v>7</v>
      </c>
      <c r="T48" s="2315">
        <v>20</v>
      </c>
      <c r="U48" s="1351">
        <v>11</v>
      </c>
      <c r="V48" s="2315">
        <v>7</v>
      </c>
      <c r="W48" s="1351">
        <v>3</v>
      </c>
      <c r="X48" s="2315">
        <v>25</v>
      </c>
      <c r="Y48" s="1351">
        <v>10</v>
      </c>
      <c r="Z48" s="2315">
        <v>22</v>
      </c>
      <c r="AA48" s="1351">
        <v>36</v>
      </c>
      <c r="AB48" s="2315">
        <v>64</v>
      </c>
      <c r="AC48" s="1351">
        <v>41</v>
      </c>
      <c r="AD48" s="2315">
        <v>55</v>
      </c>
      <c r="AE48" s="1351">
        <v>48</v>
      </c>
      <c r="AF48" s="2315">
        <v>101</v>
      </c>
      <c r="AG48" s="1351">
        <v>34</v>
      </c>
      <c r="AH48" s="2315">
        <v>88</v>
      </c>
      <c r="AI48" s="1351">
        <v>63</v>
      </c>
      <c r="AJ48" s="2315">
        <v>74</v>
      </c>
      <c r="AK48" s="1351">
        <v>56</v>
      </c>
      <c r="AL48" s="2315">
        <v>72</v>
      </c>
      <c r="AM48" s="1351">
        <v>67</v>
      </c>
      <c r="AN48" s="2316">
        <v>163</v>
      </c>
      <c r="AO48" s="203">
        <v>91</v>
      </c>
      <c r="AP48" s="204">
        <v>8</v>
      </c>
      <c r="AQ48" s="204">
        <v>0</v>
      </c>
      <c r="AR48" s="204">
        <v>0</v>
      </c>
      <c r="AS48" s="2317">
        <v>0</v>
      </c>
      <c r="AT48" t="str">
        <f>BO48&amp;BP48&amp;BQ48&amp;BR48&amp;BS48</f>
        <v/>
      </c>
      <c r="BO48" s="54" t="str">
        <f t="shared" ref="BO48" si="46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7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8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49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0">IF(AND(B48&gt;0,AP48=""),1,IF(AP48&gt;B48,1,0))</f>
        <v>0</v>
      </c>
      <c r="BW48" s="377">
        <f t="shared" ref="BW48" si="51">IF(AND(B48&gt;0,AQ48=""),1,IF(AQ48&gt;B48,1,0))</f>
        <v>0</v>
      </c>
      <c r="BX48" s="377">
        <f t="shared" ref="BX48" si="52">IF(AND(B48&gt;0,AR48=""),1,IF(AR48&gt;B48,1,0))</f>
        <v>0</v>
      </c>
      <c r="BY48" s="377">
        <f t="shared" ref="BY48" si="53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10" t="s">
        <v>32</v>
      </c>
      <c r="B50" s="5838" t="s">
        <v>398</v>
      </c>
      <c r="C50" s="5831" t="s">
        <v>472</v>
      </c>
      <c r="D50" s="5612" t="s">
        <v>64</v>
      </c>
      <c r="E50" s="5616" t="s">
        <v>522</v>
      </c>
      <c r="F50" s="5901"/>
      <c r="G50" s="5901"/>
      <c r="H50" s="5901"/>
      <c r="I50" s="5901"/>
      <c r="J50" s="5901"/>
      <c r="K50" s="5901"/>
      <c r="L50" s="5902"/>
      <c r="M50" s="5611" t="s">
        <v>398</v>
      </c>
      <c r="N50" s="5838" t="s">
        <v>472</v>
      </c>
      <c r="O50" s="5612" t="s">
        <v>64</v>
      </c>
      <c r="P50" s="5616" t="s">
        <v>523</v>
      </c>
      <c r="Q50" s="5901"/>
      <c r="R50" s="5901"/>
      <c r="S50" s="5901"/>
      <c r="T50" s="5901"/>
      <c r="U50" s="5901"/>
      <c r="V50" s="5901"/>
      <c r="W50" s="5617"/>
      <c r="X50" s="5836" t="s">
        <v>524</v>
      </c>
      <c r="Y50" s="5837"/>
      <c r="Z50" s="5838" t="s">
        <v>43</v>
      </c>
      <c r="AA50" s="5612" t="s">
        <v>38</v>
      </c>
      <c r="AB50" s="5831" t="s">
        <v>41</v>
      </c>
      <c r="AC50" s="5650" t="s">
        <v>42</v>
      </c>
    </row>
    <row r="51" spans="1:75" ht="14.45" customHeight="1" x14ac:dyDescent="0.25">
      <c r="A51" s="5900"/>
      <c r="B51" s="5839"/>
      <c r="C51" s="5832"/>
      <c r="D51" s="5835"/>
      <c r="E51" s="5836" t="s">
        <v>99</v>
      </c>
      <c r="F51" s="5837"/>
      <c r="G51" s="5836" t="s">
        <v>49</v>
      </c>
      <c r="H51" s="5837"/>
      <c r="I51" s="5616" t="s">
        <v>50</v>
      </c>
      <c r="J51" s="5902"/>
      <c r="K51" s="5616" t="s">
        <v>525</v>
      </c>
      <c r="L51" s="5902"/>
      <c r="M51" s="5903"/>
      <c r="N51" s="5839"/>
      <c r="O51" s="5835"/>
      <c r="P51" s="5836" t="s">
        <v>99</v>
      </c>
      <c r="Q51" s="5837"/>
      <c r="R51" s="5836" t="s">
        <v>49</v>
      </c>
      <c r="S51" s="5837"/>
      <c r="T51" s="5616" t="s">
        <v>50</v>
      </c>
      <c r="U51" s="5902"/>
      <c r="V51" s="5616" t="s">
        <v>525</v>
      </c>
      <c r="W51" s="5617"/>
      <c r="X51" s="5838" t="s">
        <v>65</v>
      </c>
      <c r="Y51" s="5650" t="s">
        <v>67</v>
      </c>
      <c r="Z51" s="5839"/>
      <c r="AA51" s="5835"/>
      <c r="AB51" s="5832"/>
      <c r="AC51" s="5834"/>
    </row>
    <row r="52" spans="1:75" ht="21.6" customHeight="1" x14ac:dyDescent="0.25">
      <c r="A52" s="5613"/>
      <c r="B52" s="5840"/>
      <c r="C52" s="5833"/>
      <c r="D52" s="5615"/>
      <c r="E52" s="2198" t="s">
        <v>63</v>
      </c>
      <c r="F52" s="2318" t="s">
        <v>64</v>
      </c>
      <c r="G52" s="2198" t="s">
        <v>63</v>
      </c>
      <c r="H52" s="2318" t="s">
        <v>64</v>
      </c>
      <c r="I52" s="2198" t="s">
        <v>63</v>
      </c>
      <c r="J52" s="2318" t="s">
        <v>64</v>
      </c>
      <c r="K52" s="2198" t="s">
        <v>63</v>
      </c>
      <c r="L52" s="2318" t="s">
        <v>64</v>
      </c>
      <c r="M52" s="5614"/>
      <c r="N52" s="5840"/>
      <c r="O52" s="5615"/>
      <c r="P52" s="2198" t="s">
        <v>63</v>
      </c>
      <c r="Q52" s="2318" t="s">
        <v>64</v>
      </c>
      <c r="R52" s="2198" t="s">
        <v>63</v>
      </c>
      <c r="S52" s="2318" t="s">
        <v>64</v>
      </c>
      <c r="T52" s="2198" t="s">
        <v>63</v>
      </c>
      <c r="U52" s="2318" t="s">
        <v>64</v>
      </c>
      <c r="V52" s="2198" t="s">
        <v>63</v>
      </c>
      <c r="W52" s="2197" t="s">
        <v>64</v>
      </c>
      <c r="X52" s="5840"/>
      <c r="Y52" s="5651"/>
      <c r="Z52" s="5840"/>
      <c r="AA52" s="5615"/>
      <c r="AB52" s="5833"/>
      <c r="AC52" s="5651"/>
    </row>
    <row r="53" spans="1:75" ht="15" customHeight="1" x14ac:dyDescent="0.25">
      <c r="A53" s="2319" t="s">
        <v>69</v>
      </c>
      <c r="B53" s="2320">
        <f>SUM(C53:D53)</f>
        <v>0</v>
      </c>
      <c r="C53" s="2321">
        <f>+E53+G53+I53+K53</f>
        <v>0</v>
      </c>
      <c r="D53" s="2322">
        <f>+F53+H53+J53+L53</f>
        <v>0</v>
      </c>
      <c r="E53" s="2323">
        <v>0</v>
      </c>
      <c r="F53" s="2324">
        <v>0</v>
      </c>
      <c r="G53" s="2323">
        <v>0</v>
      </c>
      <c r="H53" s="2324">
        <v>0</v>
      </c>
      <c r="I53" s="2323">
        <v>0</v>
      </c>
      <c r="J53" s="2324">
        <v>0</v>
      </c>
      <c r="K53" s="2323">
        <v>0</v>
      </c>
      <c r="L53" s="2324">
        <v>0</v>
      </c>
      <c r="M53" s="2322">
        <f>SUM(N53:O53)</f>
        <v>0</v>
      </c>
      <c r="N53" s="2320">
        <f>+P53+R53+T53+V53</f>
        <v>0</v>
      </c>
      <c r="O53" s="2322">
        <f>+Q53+S53+U53+W53</f>
        <v>0</v>
      </c>
      <c r="P53" s="2323"/>
      <c r="Q53" s="2324"/>
      <c r="R53" s="2323"/>
      <c r="S53" s="2324"/>
      <c r="T53" s="2323"/>
      <c r="U53" s="2324"/>
      <c r="V53" s="2323"/>
      <c r="W53" s="2325"/>
      <c r="X53" s="2326"/>
      <c r="Y53" s="2324"/>
      <c r="Z53" s="2326"/>
      <c r="AA53" s="2324"/>
      <c r="AB53" s="2327"/>
      <c r="AC53" s="1285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328" t="s">
        <v>70</v>
      </c>
      <c r="B54" s="2329">
        <f>SUM(C54:D54)</f>
        <v>4</v>
      </c>
      <c r="C54" s="2330">
        <f>+E54+G54+I54+K54</f>
        <v>0</v>
      </c>
      <c r="D54" s="2331">
        <f>+F54+H54+J54+L54</f>
        <v>4</v>
      </c>
      <c r="E54" s="2332">
        <v>0</v>
      </c>
      <c r="F54" s="1286">
        <v>0</v>
      </c>
      <c r="G54" s="2332">
        <v>0</v>
      </c>
      <c r="H54" s="1286">
        <v>1</v>
      </c>
      <c r="I54" s="2332">
        <v>0</v>
      </c>
      <c r="J54" s="1286">
        <v>2</v>
      </c>
      <c r="K54" s="2332">
        <v>0</v>
      </c>
      <c r="L54" s="1286">
        <v>1</v>
      </c>
      <c r="M54" s="2331">
        <f>SUM(N54:O54)</f>
        <v>0</v>
      </c>
      <c r="N54" s="2329">
        <f>+P54+R54+T54+V54</f>
        <v>0</v>
      </c>
      <c r="O54" s="2331">
        <f>+Q54+S54+U54+W54</f>
        <v>0</v>
      </c>
      <c r="P54" s="2332"/>
      <c r="Q54" s="1286"/>
      <c r="R54" s="2332"/>
      <c r="S54" s="1286"/>
      <c r="T54" s="2332"/>
      <c r="U54" s="1286"/>
      <c r="V54" s="2332"/>
      <c r="W54" s="1287"/>
      <c r="X54" s="2332">
        <v>0</v>
      </c>
      <c r="Y54" s="1286">
        <v>0</v>
      </c>
      <c r="Z54" s="2332">
        <v>0</v>
      </c>
      <c r="AA54" s="1286">
        <v>0</v>
      </c>
      <c r="AB54" s="2333">
        <v>0</v>
      </c>
      <c r="AC54" s="2334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197" t="s">
        <v>526</v>
      </c>
      <c r="B55" s="1228"/>
      <c r="C55" s="1228"/>
      <c r="D55" s="1228"/>
      <c r="E55" s="1228"/>
      <c r="F55" s="1228"/>
      <c r="G55" s="2335"/>
      <c r="H55" s="2335"/>
      <c r="I55" s="2335"/>
      <c r="J55" s="2335"/>
      <c r="K55" s="2335"/>
      <c r="L55" s="2335"/>
      <c r="M55" s="2335"/>
      <c r="N55" s="2335"/>
      <c r="O55" s="2336"/>
      <c r="P55" s="1228"/>
      <c r="Q55" s="2335"/>
      <c r="R55" s="2335"/>
      <c r="S55" s="2336"/>
      <c r="T55" s="1228"/>
      <c r="U55" s="2335"/>
      <c r="V55" s="2336"/>
      <c r="W55" s="2337"/>
      <c r="X55" s="19"/>
    </row>
    <row r="56" spans="1:75" x14ac:dyDescent="0.25">
      <c r="A56" s="5792" t="s">
        <v>527</v>
      </c>
      <c r="B56" s="5598" t="s">
        <v>82</v>
      </c>
      <c r="C56" s="5599"/>
      <c r="D56" s="5554"/>
      <c r="E56" s="5724" t="s">
        <v>34</v>
      </c>
      <c r="F56" s="5826"/>
      <c r="G56" s="5826"/>
      <c r="H56" s="5826"/>
      <c r="I56" s="5826"/>
      <c r="J56" s="5826"/>
      <c r="K56" s="5826"/>
      <c r="L56" s="5826"/>
      <c r="M56" s="5826"/>
      <c r="N56" s="5826"/>
      <c r="O56" s="5826"/>
      <c r="P56" s="5826"/>
      <c r="Q56" s="5826"/>
      <c r="R56" s="5826"/>
      <c r="S56" s="5826"/>
      <c r="T56" s="5826"/>
      <c r="U56" s="5826"/>
      <c r="V56" s="5757"/>
      <c r="W56" s="5841" t="s">
        <v>41</v>
      </c>
      <c r="X56" s="5554" t="s">
        <v>42</v>
      </c>
    </row>
    <row r="57" spans="1:75" x14ac:dyDescent="0.25">
      <c r="A57" s="5496"/>
      <c r="B57" s="5518"/>
      <c r="C57" s="5600"/>
      <c r="D57" s="5485"/>
      <c r="E57" s="5849" t="s">
        <v>485</v>
      </c>
      <c r="F57" s="5849" t="s">
        <v>486</v>
      </c>
      <c r="G57" s="5554" t="s">
        <v>335</v>
      </c>
      <c r="H57" s="5792" t="s">
        <v>99</v>
      </c>
      <c r="I57" s="5792" t="s">
        <v>49</v>
      </c>
      <c r="J57" s="5554" t="s">
        <v>50</v>
      </c>
      <c r="K57" s="5554" t="s">
        <v>51</v>
      </c>
      <c r="L57" s="5554" t="s">
        <v>52</v>
      </c>
      <c r="M57" s="5554" t="s">
        <v>53</v>
      </c>
      <c r="N57" s="5554" t="s">
        <v>54</v>
      </c>
      <c r="O57" s="5554" t="s">
        <v>55</v>
      </c>
      <c r="P57" s="5554" t="s">
        <v>56</v>
      </c>
      <c r="Q57" s="5554" t="s">
        <v>57</v>
      </c>
      <c r="R57" s="5554" t="s">
        <v>58</v>
      </c>
      <c r="S57" s="5554" t="s">
        <v>59</v>
      </c>
      <c r="T57" s="5554" t="s">
        <v>60</v>
      </c>
      <c r="U57" s="5554" t="s">
        <v>61</v>
      </c>
      <c r="V57" s="5854" t="s">
        <v>487</v>
      </c>
      <c r="W57" s="5491"/>
      <c r="X57" s="5484"/>
    </row>
    <row r="58" spans="1:75" x14ac:dyDescent="0.25">
      <c r="A58" s="5497"/>
      <c r="B58" s="2118" t="s">
        <v>84</v>
      </c>
      <c r="C58" s="2133" t="s">
        <v>63</v>
      </c>
      <c r="D58" s="2260" t="s">
        <v>64</v>
      </c>
      <c r="E58" s="5481"/>
      <c r="F58" s="5481"/>
      <c r="G58" s="5485"/>
      <c r="H58" s="5497"/>
      <c r="I58" s="5497"/>
      <c r="J58" s="5485"/>
      <c r="K58" s="5485"/>
      <c r="L58" s="5485"/>
      <c r="M58" s="5485"/>
      <c r="N58" s="5485"/>
      <c r="O58" s="5485"/>
      <c r="P58" s="5485"/>
      <c r="Q58" s="5485"/>
      <c r="R58" s="5485"/>
      <c r="S58" s="5485"/>
      <c r="T58" s="5485"/>
      <c r="U58" s="5485"/>
      <c r="V58" s="5855"/>
      <c r="W58" s="5492"/>
      <c r="X58" s="5485"/>
    </row>
    <row r="59" spans="1:75" ht="15" customHeight="1" x14ac:dyDescent="0.25">
      <c r="A59" s="2339" t="s">
        <v>528</v>
      </c>
      <c r="B59" s="2261">
        <f>SUM(B60:B61)</f>
        <v>838</v>
      </c>
      <c r="C59" s="2262">
        <f>SUM(C60:C61)</f>
        <v>294</v>
      </c>
      <c r="D59" s="2340">
        <f t="shared" ref="D59:V59" si="54">SUM(D60:D61)</f>
        <v>544</v>
      </c>
      <c r="E59" s="2341">
        <f t="shared" si="54"/>
        <v>12</v>
      </c>
      <c r="F59" s="2341">
        <f t="shared" si="54"/>
        <v>24</v>
      </c>
      <c r="G59" s="2010">
        <f t="shared" si="54"/>
        <v>32</v>
      </c>
      <c r="H59" s="2341">
        <f t="shared" si="54"/>
        <v>47</v>
      </c>
      <c r="I59" s="2341">
        <f t="shared" si="54"/>
        <v>40</v>
      </c>
      <c r="J59" s="2300">
        <f t="shared" si="54"/>
        <v>45</v>
      </c>
      <c r="K59" s="2341">
        <f t="shared" si="54"/>
        <v>38</v>
      </c>
      <c r="L59" s="2300">
        <f t="shared" si="54"/>
        <v>47</v>
      </c>
      <c r="M59" s="2341">
        <f t="shared" si="54"/>
        <v>36</v>
      </c>
      <c r="N59" s="2300">
        <f t="shared" si="54"/>
        <v>56</v>
      </c>
      <c r="O59" s="2341">
        <f t="shared" si="54"/>
        <v>58</v>
      </c>
      <c r="P59" s="2300">
        <f t="shared" si="54"/>
        <v>61</v>
      </c>
      <c r="Q59" s="2341">
        <f t="shared" si="54"/>
        <v>86</v>
      </c>
      <c r="R59" s="2300">
        <f t="shared" si="54"/>
        <v>89</v>
      </c>
      <c r="S59" s="2341">
        <f t="shared" si="54"/>
        <v>58</v>
      </c>
      <c r="T59" s="2300">
        <f t="shared" si="54"/>
        <v>50</v>
      </c>
      <c r="U59" s="2341">
        <f t="shared" si="54"/>
        <v>26</v>
      </c>
      <c r="V59" s="2342">
        <f t="shared" si="54"/>
        <v>33</v>
      </c>
      <c r="W59" s="2143">
        <f>SUM(W60:W61)</f>
        <v>87</v>
      </c>
      <c r="X59" s="2010">
        <f>SUM(X60:X61)</f>
        <v>13</v>
      </c>
    </row>
    <row r="60" spans="1:75" ht="15" customHeight="1" x14ac:dyDescent="0.25">
      <c r="A60" s="2041" t="s">
        <v>69</v>
      </c>
      <c r="B60" s="2269">
        <f>SUM(C60:D60)</f>
        <v>444</v>
      </c>
      <c r="C60" s="2343">
        <v>193</v>
      </c>
      <c r="D60" s="2344">
        <v>251</v>
      </c>
      <c r="E60" s="2345">
        <v>2</v>
      </c>
      <c r="F60" s="39">
        <v>11</v>
      </c>
      <c r="G60" s="2345">
        <v>19</v>
      </c>
      <c r="H60" s="39">
        <v>23</v>
      </c>
      <c r="I60" s="2345">
        <v>20</v>
      </c>
      <c r="J60" s="39">
        <v>24</v>
      </c>
      <c r="K60" s="2345">
        <v>19</v>
      </c>
      <c r="L60" s="39">
        <v>31</v>
      </c>
      <c r="M60" s="2345">
        <v>21</v>
      </c>
      <c r="N60" s="39">
        <v>29</v>
      </c>
      <c r="O60" s="2345">
        <v>26</v>
      </c>
      <c r="P60" s="39">
        <v>38</v>
      </c>
      <c r="Q60" s="2345">
        <v>46</v>
      </c>
      <c r="R60" s="39">
        <v>41</v>
      </c>
      <c r="S60" s="2345">
        <v>29</v>
      </c>
      <c r="T60" s="39">
        <v>25</v>
      </c>
      <c r="U60" s="2345">
        <v>23</v>
      </c>
      <c r="V60" s="2346">
        <v>17</v>
      </c>
      <c r="W60" s="2347">
        <v>41</v>
      </c>
      <c r="X60" s="2348">
        <v>10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510" t="s">
        <v>529</v>
      </c>
      <c r="B61" s="1534">
        <f>SUM(C61:D61)</f>
        <v>394</v>
      </c>
      <c r="C61" s="2349">
        <v>101</v>
      </c>
      <c r="D61" s="2350">
        <v>293</v>
      </c>
      <c r="E61" s="1570">
        <v>10</v>
      </c>
      <c r="F61" s="1288">
        <v>13</v>
      </c>
      <c r="G61" s="1570">
        <v>13</v>
      </c>
      <c r="H61" s="1288">
        <v>24</v>
      </c>
      <c r="I61" s="1570">
        <v>20</v>
      </c>
      <c r="J61" s="1288">
        <v>21</v>
      </c>
      <c r="K61" s="1570">
        <v>19</v>
      </c>
      <c r="L61" s="1288">
        <v>16</v>
      </c>
      <c r="M61" s="1570">
        <v>15</v>
      </c>
      <c r="N61" s="1288">
        <v>27</v>
      </c>
      <c r="O61" s="1570">
        <v>32</v>
      </c>
      <c r="P61" s="1288">
        <v>23</v>
      </c>
      <c r="Q61" s="1570">
        <v>40</v>
      </c>
      <c r="R61" s="1288">
        <v>48</v>
      </c>
      <c r="S61" s="1570">
        <v>29</v>
      </c>
      <c r="T61" s="1288">
        <v>25</v>
      </c>
      <c r="U61" s="1570">
        <v>3</v>
      </c>
      <c r="V61" s="1631">
        <v>16</v>
      </c>
      <c r="W61" s="1572">
        <v>46</v>
      </c>
      <c r="X61" s="1278">
        <v>3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351" t="s">
        <v>530</v>
      </c>
      <c r="B62" s="2352">
        <f>SUM(B63:B64)</f>
        <v>211</v>
      </c>
      <c r="C62" s="2008">
        <f>SUM(C63:C64)</f>
        <v>66</v>
      </c>
      <c r="D62" s="2340">
        <f t="shared" ref="D62:V62" si="55">SUM(D63:D64)</f>
        <v>145</v>
      </c>
      <c r="E62" s="2341">
        <f t="shared" si="55"/>
        <v>1</v>
      </c>
      <c r="F62" s="2300">
        <f t="shared" si="55"/>
        <v>3</v>
      </c>
      <c r="G62" s="2341">
        <f t="shared" si="55"/>
        <v>4</v>
      </c>
      <c r="H62" s="2300">
        <f t="shared" si="55"/>
        <v>5</v>
      </c>
      <c r="I62" s="2341">
        <f t="shared" si="55"/>
        <v>4</v>
      </c>
      <c r="J62" s="2300">
        <f t="shared" si="55"/>
        <v>3</v>
      </c>
      <c r="K62" s="2341">
        <f t="shared" si="55"/>
        <v>9</v>
      </c>
      <c r="L62" s="2300">
        <f t="shared" si="55"/>
        <v>11</v>
      </c>
      <c r="M62" s="2341">
        <f t="shared" si="55"/>
        <v>10</v>
      </c>
      <c r="N62" s="2300">
        <f t="shared" si="55"/>
        <v>16</v>
      </c>
      <c r="O62" s="2341">
        <f t="shared" si="55"/>
        <v>11</v>
      </c>
      <c r="P62" s="2300">
        <f t="shared" si="55"/>
        <v>19</v>
      </c>
      <c r="Q62" s="2341">
        <f t="shared" si="55"/>
        <v>16</v>
      </c>
      <c r="R62" s="2300">
        <f t="shared" si="55"/>
        <v>21</v>
      </c>
      <c r="S62" s="2341">
        <f t="shared" si="55"/>
        <v>17</v>
      </c>
      <c r="T62" s="2300">
        <f t="shared" si="55"/>
        <v>24</v>
      </c>
      <c r="U62" s="2341">
        <f t="shared" si="55"/>
        <v>11</v>
      </c>
      <c r="V62" s="2342">
        <f t="shared" si="55"/>
        <v>26</v>
      </c>
      <c r="W62" s="2143">
        <f>SUM(W63:W64)</f>
        <v>19</v>
      </c>
      <c r="X62" s="2010">
        <f>SUM(X63:X64)</f>
        <v>4</v>
      </c>
    </row>
    <row r="63" spans="1:75" ht="15" customHeight="1" x14ac:dyDescent="0.25">
      <c r="A63" s="2041" t="s">
        <v>69</v>
      </c>
      <c r="B63" s="2269">
        <f>SUM(C63:D63)</f>
        <v>143</v>
      </c>
      <c r="C63" s="2343">
        <v>57</v>
      </c>
      <c r="D63" s="2344">
        <v>86</v>
      </c>
      <c r="E63" s="2345">
        <v>1</v>
      </c>
      <c r="F63" s="39">
        <v>3</v>
      </c>
      <c r="G63" s="2345">
        <v>4</v>
      </c>
      <c r="H63" s="39">
        <v>5</v>
      </c>
      <c r="I63" s="2345">
        <v>4</v>
      </c>
      <c r="J63" s="39">
        <v>3</v>
      </c>
      <c r="K63" s="2345">
        <v>3</v>
      </c>
      <c r="L63" s="39">
        <v>5</v>
      </c>
      <c r="M63" s="2345">
        <v>3</v>
      </c>
      <c r="N63" s="39">
        <v>9</v>
      </c>
      <c r="O63" s="2345">
        <v>6</v>
      </c>
      <c r="P63" s="39">
        <v>6</v>
      </c>
      <c r="Q63" s="2345">
        <v>8</v>
      </c>
      <c r="R63" s="39">
        <v>18</v>
      </c>
      <c r="S63" s="2345">
        <v>17</v>
      </c>
      <c r="T63" s="39">
        <v>17</v>
      </c>
      <c r="U63" s="2345">
        <v>11</v>
      </c>
      <c r="V63" s="2346">
        <v>20</v>
      </c>
      <c r="W63" s="2347">
        <v>10</v>
      </c>
      <c r="X63" s="2348">
        <v>2</v>
      </c>
      <c r="Y63" t="str">
        <f t="shared" ref="Y63:Y64" si="56">BO63&amp;BP63&amp;BQ63</f>
        <v/>
      </c>
      <c r="BO63" s="54" t="str">
        <f t="shared" ref="BO63:BO64" si="57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8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59">IF(AND(B63&gt;0,W63=""),1,IF(W63&gt;B63,1,0))</f>
        <v>0</v>
      </c>
      <c r="BV63" s="377">
        <f t="shared" ref="BV63:BV64" si="60">IF(AND(B63&gt;0,X63=""),1,IF(X63&gt;B63,1,0))</f>
        <v>0</v>
      </c>
      <c r="BW63" s="377">
        <f t="shared" ref="BW63:BW64" si="61">IF((C63+D63)&lt;&gt;SUM(E63:V63),1,0)</f>
        <v>0</v>
      </c>
    </row>
    <row r="64" spans="1:75" ht="15" customHeight="1" x14ac:dyDescent="0.25">
      <c r="A64" s="1510" t="s">
        <v>529</v>
      </c>
      <c r="B64" s="1534">
        <f>SUM(C64:D64)</f>
        <v>68</v>
      </c>
      <c r="C64" s="2349">
        <v>9</v>
      </c>
      <c r="D64" s="2350">
        <v>59</v>
      </c>
      <c r="E64" s="1570">
        <v>0</v>
      </c>
      <c r="F64" s="1288">
        <v>0</v>
      </c>
      <c r="G64" s="1570">
        <v>0</v>
      </c>
      <c r="H64" s="1288">
        <v>0</v>
      </c>
      <c r="I64" s="1570">
        <v>0</v>
      </c>
      <c r="J64" s="1288">
        <v>0</v>
      </c>
      <c r="K64" s="1570">
        <v>6</v>
      </c>
      <c r="L64" s="1288">
        <v>6</v>
      </c>
      <c r="M64" s="1570">
        <v>7</v>
      </c>
      <c r="N64" s="1288">
        <v>7</v>
      </c>
      <c r="O64" s="1570">
        <v>5</v>
      </c>
      <c r="P64" s="1288">
        <v>13</v>
      </c>
      <c r="Q64" s="1570">
        <v>8</v>
      </c>
      <c r="R64" s="1288">
        <v>3</v>
      </c>
      <c r="S64" s="1570">
        <v>0</v>
      </c>
      <c r="T64" s="1288">
        <v>7</v>
      </c>
      <c r="U64" s="1570">
        <v>0</v>
      </c>
      <c r="V64" s="1631">
        <v>6</v>
      </c>
      <c r="W64" s="1572">
        <v>9</v>
      </c>
      <c r="X64" s="1278">
        <v>2</v>
      </c>
      <c r="Y64" t="str">
        <f t="shared" si="56"/>
        <v/>
      </c>
      <c r="BO64" s="54" t="str">
        <f t="shared" si="57"/>
        <v/>
      </c>
      <c r="BP64" s="54" t="str">
        <f t="shared" si="58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59"/>
        <v>0</v>
      </c>
      <c r="BV64" s="377">
        <f t="shared" si="60"/>
        <v>0</v>
      </c>
      <c r="BW64" s="377">
        <f t="shared" si="61"/>
        <v>0</v>
      </c>
    </row>
    <row r="65" spans="1:77" ht="18" customHeight="1" x14ac:dyDescent="0.25">
      <c r="A65" s="1197" t="s">
        <v>531</v>
      </c>
      <c r="B65" s="60"/>
    </row>
    <row r="66" spans="1:77" ht="15" customHeight="1" x14ac:dyDescent="0.25">
      <c r="A66" s="2353" t="s">
        <v>32</v>
      </c>
      <c r="B66" s="2353" t="s">
        <v>82</v>
      </c>
    </row>
    <row r="67" spans="1:77" ht="15" customHeight="1" x14ac:dyDescent="0.25">
      <c r="A67" s="2041" t="s">
        <v>69</v>
      </c>
      <c r="B67" s="2354">
        <v>495</v>
      </c>
    </row>
    <row r="68" spans="1:77" ht="15" customHeight="1" x14ac:dyDescent="0.25">
      <c r="A68" s="1499" t="s">
        <v>70</v>
      </c>
      <c r="B68" s="2355">
        <v>188</v>
      </c>
    </row>
    <row r="69" spans="1:77" ht="18" customHeight="1" x14ac:dyDescent="0.25">
      <c r="A69" s="2" t="s">
        <v>532</v>
      </c>
      <c r="B69" s="60"/>
      <c r="C69" s="2356"/>
      <c r="D69" s="2356"/>
      <c r="E69" s="19"/>
      <c r="F69" s="19"/>
      <c r="G69" s="19"/>
      <c r="H69" s="19"/>
      <c r="I69" s="19"/>
      <c r="J69" s="2357"/>
      <c r="K69" s="2357"/>
      <c r="L69" s="2357"/>
      <c r="M69" s="2357"/>
      <c r="N69" s="2357"/>
      <c r="O69" s="2357"/>
      <c r="P69" s="2357"/>
      <c r="Q69" s="2357"/>
      <c r="R69" s="2357"/>
      <c r="S69" s="2357"/>
      <c r="T69" s="2358"/>
      <c r="U69" s="2358"/>
    </row>
    <row r="70" spans="1:77" ht="15" customHeight="1" x14ac:dyDescent="0.25">
      <c r="A70" s="5842" t="s">
        <v>310</v>
      </c>
      <c r="B70" s="5843"/>
      <c r="C70" s="5850" t="s">
        <v>82</v>
      </c>
      <c r="D70" s="5852"/>
      <c r="E70" s="5851"/>
      <c r="F70" s="5598" t="s">
        <v>106</v>
      </c>
      <c r="G70" s="5847"/>
      <c r="H70" s="5847"/>
      <c r="I70" s="5847"/>
      <c r="J70" s="5847"/>
      <c r="K70" s="5847"/>
      <c r="L70" s="5847"/>
      <c r="M70" s="5847"/>
      <c r="N70" s="5847"/>
      <c r="O70" s="5847"/>
      <c r="P70" s="5847"/>
      <c r="Q70" s="5847"/>
      <c r="R70" s="5847"/>
      <c r="S70" s="5847"/>
      <c r="T70" s="5847"/>
      <c r="U70" s="5847"/>
      <c r="V70" s="5847"/>
      <c r="W70" s="5847"/>
      <c r="X70" s="5847"/>
      <c r="Y70" s="5847"/>
      <c r="Z70" s="5847"/>
      <c r="AA70" s="5847"/>
      <c r="AB70" s="5847"/>
      <c r="AC70" s="5847"/>
      <c r="AD70" s="5847"/>
      <c r="AE70" s="5847"/>
      <c r="AF70" s="5847"/>
      <c r="AG70" s="5847"/>
      <c r="AH70" s="5847"/>
      <c r="AI70" s="5847"/>
      <c r="AJ70" s="5847"/>
      <c r="AK70" s="5847"/>
      <c r="AL70" s="5847"/>
      <c r="AM70" s="5848"/>
    </row>
    <row r="71" spans="1:77" ht="15" customHeight="1" x14ac:dyDescent="0.25">
      <c r="A71" s="5844"/>
      <c r="B71" s="5774"/>
      <c r="C71" s="5853" t="s">
        <v>84</v>
      </c>
      <c r="D71" s="5918" t="s">
        <v>533</v>
      </c>
      <c r="E71" s="5484" t="s">
        <v>534</v>
      </c>
      <c r="F71" s="5850" t="s">
        <v>352</v>
      </c>
      <c r="G71" s="5851"/>
      <c r="H71" s="5852" t="s">
        <v>535</v>
      </c>
      <c r="I71" s="5852"/>
      <c r="J71" s="5850" t="s">
        <v>99</v>
      </c>
      <c r="K71" s="5851"/>
      <c r="L71" s="5852" t="s">
        <v>49</v>
      </c>
      <c r="M71" s="5852"/>
      <c r="N71" s="5850" t="s">
        <v>50</v>
      </c>
      <c r="O71" s="5851"/>
      <c r="P71" s="5852" t="s">
        <v>51</v>
      </c>
      <c r="Q71" s="5852"/>
      <c r="R71" s="5850" t="s">
        <v>52</v>
      </c>
      <c r="S71" s="5851"/>
      <c r="T71" s="5852" t="s">
        <v>53</v>
      </c>
      <c r="U71" s="5852"/>
      <c r="V71" s="5850" t="s">
        <v>54</v>
      </c>
      <c r="W71" s="5851"/>
      <c r="X71" s="5852" t="s">
        <v>55</v>
      </c>
      <c r="Y71" s="5852"/>
      <c r="Z71" s="5850" t="s">
        <v>56</v>
      </c>
      <c r="AA71" s="5851"/>
      <c r="AB71" s="5852" t="s">
        <v>57</v>
      </c>
      <c r="AC71" s="5852"/>
      <c r="AD71" s="5850" t="s">
        <v>58</v>
      </c>
      <c r="AE71" s="5851"/>
      <c r="AF71" s="5852" t="s">
        <v>59</v>
      </c>
      <c r="AG71" s="5852"/>
      <c r="AH71" s="5850" t="s">
        <v>60</v>
      </c>
      <c r="AI71" s="5851"/>
      <c r="AJ71" s="5850" t="s">
        <v>61</v>
      </c>
      <c r="AK71" s="5851"/>
      <c r="AL71" s="5850" t="s">
        <v>487</v>
      </c>
      <c r="AM71" s="5851"/>
    </row>
    <row r="72" spans="1:77" ht="15" customHeight="1" x14ac:dyDescent="0.25">
      <c r="A72" s="5845"/>
      <c r="B72" s="5846"/>
      <c r="C72" s="5557"/>
      <c r="D72" s="5919"/>
      <c r="E72" s="5485"/>
      <c r="F72" s="2118" t="s">
        <v>533</v>
      </c>
      <c r="G72" s="2085" t="s">
        <v>534</v>
      </c>
      <c r="H72" s="2133" t="s">
        <v>533</v>
      </c>
      <c r="I72" s="2359" t="s">
        <v>534</v>
      </c>
      <c r="J72" s="2118" t="s">
        <v>533</v>
      </c>
      <c r="K72" s="2085" t="s">
        <v>534</v>
      </c>
      <c r="L72" s="2133" t="s">
        <v>533</v>
      </c>
      <c r="M72" s="2359" t="s">
        <v>534</v>
      </c>
      <c r="N72" s="2118" t="s">
        <v>533</v>
      </c>
      <c r="O72" s="2085" t="s">
        <v>534</v>
      </c>
      <c r="P72" s="2133" t="s">
        <v>533</v>
      </c>
      <c r="Q72" s="2359" t="s">
        <v>534</v>
      </c>
      <c r="R72" s="2118" t="s">
        <v>533</v>
      </c>
      <c r="S72" s="2085" t="s">
        <v>534</v>
      </c>
      <c r="T72" s="2133" t="s">
        <v>533</v>
      </c>
      <c r="U72" s="2359" t="s">
        <v>534</v>
      </c>
      <c r="V72" s="2118" t="s">
        <v>533</v>
      </c>
      <c r="W72" s="2085" t="s">
        <v>534</v>
      </c>
      <c r="X72" s="2133" t="s">
        <v>533</v>
      </c>
      <c r="Y72" s="2359" t="s">
        <v>534</v>
      </c>
      <c r="Z72" s="2118" t="s">
        <v>533</v>
      </c>
      <c r="AA72" s="2085" t="s">
        <v>534</v>
      </c>
      <c r="AB72" s="2133" t="s">
        <v>533</v>
      </c>
      <c r="AC72" s="2359" t="s">
        <v>534</v>
      </c>
      <c r="AD72" s="2118" t="s">
        <v>533</v>
      </c>
      <c r="AE72" s="2085" t="s">
        <v>534</v>
      </c>
      <c r="AF72" s="2133" t="s">
        <v>533</v>
      </c>
      <c r="AG72" s="2359" t="s">
        <v>534</v>
      </c>
      <c r="AH72" s="2118" t="s">
        <v>533</v>
      </c>
      <c r="AI72" s="2085" t="s">
        <v>534</v>
      </c>
      <c r="AJ72" s="2118" t="s">
        <v>533</v>
      </c>
      <c r="AK72" s="2085" t="s">
        <v>534</v>
      </c>
      <c r="AL72" s="2118" t="s">
        <v>533</v>
      </c>
      <c r="AM72" s="2085" t="s">
        <v>534</v>
      </c>
    </row>
    <row r="73" spans="1:77" ht="15" customHeight="1" x14ac:dyDescent="0.25">
      <c r="A73" s="5849" t="s">
        <v>536</v>
      </c>
      <c r="B73" s="2360" t="s">
        <v>331</v>
      </c>
      <c r="C73" s="2361">
        <f>SUM(D73,E73)</f>
        <v>0</v>
      </c>
      <c r="D73" s="1996">
        <f>SUM(F73,H73,J73,L73,N73,P73,R73,T73,V73,X73,Z73,AB73,AD73,AF73,AH73,AJ73,AL73)</f>
        <v>0</v>
      </c>
      <c r="E73" s="2362">
        <f>SUM(G73,I73,K73,M73,O73,Q73,S73,U73,W73,Y73,AA73,AC73,AE73,,AG73,AI73,AK73,AM73)</f>
        <v>0</v>
      </c>
      <c r="F73" s="2363"/>
      <c r="G73" s="2364"/>
      <c r="H73" s="2363"/>
      <c r="I73" s="2365"/>
      <c r="J73" s="2363"/>
      <c r="K73" s="2365"/>
      <c r="L73" s="2363"/>
      <c r="M73" s="2365"/>
      <c r="N73" s="2366"/>
      <c r="O73" s="2367"/>
      <c r="P73" s="2363"/>
      <c r="Q73" s="2365"/>
      <c r="R73" s="2366"/>
      <c r="S73" s="2367"/>
      <c r="T73" s="2363"/>
      <c r="U73" s="2367"/>
      <c r="V73" s="2363"/>
      <c r="W73" s="2365"/>
      <c r="X73" s="2366"/>
      <c r="Y73" s="2367"/>
      <c r="Z73" s="2363"/>
      <c r="AA73" s="2365"/>
      <c r="AB73" s="2366"/>
      <c r="AC73" s="2367"/>
      <c r="AD73" s="2363"/>
      <c r="AE73" s="2365"/>
      <c r="AF73" s="2366"/>
      <c r="AG73" s="2367"/>
      <c r="AH73" s="2363"/>
      <c r="AI73" s="2365"/>
      <c r="AJ73" s="2363"/>
      <c r="AK73" s="2365"/>
      <c r="AL73" s="2363"/>
      <c r="AM73" s="2365"/>
    </row>
    <row r="74" spans="1:77" ht="15" customHeight="1" x14ac:dyDescent="0.25">
      <c r="A74" s="5481"/>
      <c r="B74" s="1859" t="s">
        <v>537</v>
      </c>
      <c r="C74" s="2368">
        <f>SUM(D74,E74)</f>
        <v>0</v>
      </c>
      <c r="D74" s="2002">
        <f>SUM(F74,H74,J74,L74,N74,P74,R74,T74,V74,X74,Z74,AB74,AD74,AF74,AH74,AJ74,AL74)</f>
        <v>0</v>
      </c>
      <c r="E74" s="2369">
        <f>SUM(G74,I74,K74,M74,O74,Q74,S74,U74,W74,Y74,AA74,AC74,AE74,,AG74,AI74,AK74,AM74)</f>
        <v>0</v>
      </c>
      <c r="F74" s="2370"/>
      <c r="G74" s="2371"/>
      <c r="H74" s="2370"/>
      <c r="I74" s="379"/>
      <c r="J74" s="2370"/>
      <c r="K74" s="379"/>
      <c r="L74" s="2370"/>
      <c r="M74" s="379"/>
      <c r="N74" s="2372"/>
      <c r="O74" s="380"/>
      <c r="P74" s="2370"/>
      <c r="Q74" s="379"/>
      <c r="R74" s="2372"/>
      <c r="S74" s="380"/>
      <c r="T74" s="2370"/>
      <c r="U74" s="380"/>
      <c r="V74" s="2370"/>
      <c r="W74" s="379"/>
      <c r="X74" s="2372"/>
      <c r="Y74" s="380"/>
      <c r="Z74" s="2370"/>
      <c r="AA74" s="379"/>
      <c r="AB74" s="2372"/>
      <c r="AC74" s="380"/>
      <c r="AD74" s="2370"/>
      <c r="AE74" s="379"/>
      <c r="AF74" s="2372"/>
      <c r="AG74" s="380"/>
      <c r="AH74" s="2370"/>
      <c r="AI74" s="379"/>
      <c r="AJ74" s="2370"/>
      <c r="AK74" s="379"/>
      <c r="AL74" s="2370"/>
      <c r="AM74" s="379"/>
    </row>
    <row r="75" spans="1:77" ht="15" customHeight="1" x14ac:dyDescent="0.25">
      <c r="A75" s="5859" t="s">
        <v>82</v>
      </c>
      <c r="B75" s="5859"/>
      <c r="C75" s="2373">
        <f>SUM(D75:E75)</f>
        <v>0</v>
      </c>
      <c r="D75" s="2002">
        <f>SUM(F75,H75,J75,L75,N75,P75,R75,T75,V75,X75,Z75,AB75,AD75,AF75,AH75,AJ75,AL75)</f>
        <v>0</v>
      </c>
      <c r="E75" s="1289">
        <f>SUM(G75,I75,K75,M75,O75,Q75,S75,U75,W75,Y75,AA75,AC75,AE75,,AG75,AI75,AK75,AM75)</f>
        <v>0</v>
      </c>
      <c r="F75" s="2374">
        <f t="shared" ref="F75:AM75" si="62">SUM(F73:F74)</f>
        <v>0</v>
      </c>
      <c r="G75" s="2375">
        <f t="shared" si="62"/>
        <v>0</v>
      </c>
      <c r="H75" s="2374">
        <f t="shared" si="62"/>
        <v>0</v>
      </c>
      <c r="I75" s="2375">
        <f t="shared" si="62"/>
        <v>0</v>
      </c>
      <c r="J75" s="2374">
        <f t="shared" si="62"/>
        <v>0</v>
      </c>
      <c r="K75" s="2375">
        <f t="shared" si="62"/>
        <v>0</v>
      </c>
      <c r="L75" s="2374">
        <f t="shared" si="62"/>
        <v>0</v>
      </c>
      <c r="M75" s="2375">
        <f t="shared" si="62"/>
        <v>0</v>
      </c>
      <c r="N75" s="2374">
        <f t="shared" si="62"/>
        <v>0</v>
      </c>
      <c r="O75" s="2375">
        <f t="shared" si="62"/>
        <v>0</v>
      </c>
      <c r="P75" s="2374">
        <f t="shared" si="62"/>
        <v>0</v>
      </c>
      <c r="Q75" s="2375">
        <f t="shared" si="62"/>
        <v>0</v>
      </c>
      <c r="R75" s="2374">
        <f t="shared" si="62"/>
        <v>0</v>
      </c>
      <c r="S75" s="2375">
        <f t="shared" si="62"/>
        <v>0</v>
      </c>
      <c r="T75" s="2374">
        <f t="shared" si="62"/>
        <v>0</v>
      </c>
      <c r="U75" s="2375">
        <f t="shared" si="62"/>
        <v>0</v>
      </c>
      <c r="V75" s="2374">
        <f t="shared" si="62"/>
        <v>0</v>
      </c>
      <c r="W75" s="2375">
        <f t="shared" si="62"/>
        <v>0</v>
      </c>
      <c r="X75" s="2374">
        <f t="shared" si="62"/>
        <v>0</v>
      </c>
      <c r="Y75" s="2375">
        <f t="shared" si="62"/>
        <v>0</v>
      </c>
      <c r="Z75" s="2374">
        <f t="shared" si="62"/>
        <v>0</v>
      </c>
      <c r="AA75" s="2375">
        <f t="shared" si="62"/>
        <v>0</v>
      </c>
      <c r="AB75" s="2374">
        <f t="shared" si="62"/>
        <v>0</v>
      </c>
      <c r="AC75" s="2375">
        <f t="shared" si="62"/>
        <v>0</v>
      </c>
      <c r="AD75" s="2374">
        <f t="shared" si="62"/>
        <v>0</v>
      </c>
      <c r="AE75" s="2375">
        <f t="shared" si="62"/>
        <v>0</v>
      </c>
      <c r="AF75" s="2374">
        <f t="shared" si="62"/>
        <v>0</v>
      </c>
      <c r="AG75" s="2375">
        <f t="shared" si="62"/>
        <v>0</v>
      </c>
      <c r="AH75" s="2374">
        <f t="shared" si="62"/>
        <v>0</v>
      </c>
      <c r="AI75" s="2375">
        <f t="shared" si="62"/>
        <v>0</v>
      </c>
      <c r="AJ75" s="2374">
        <f t="shared" si="62"/>
        <v>0</v>
      </c>
      <c r="AK75" s="2375">
        <f t="shared" si="62"/>
        <v>0</v>
      </c>
      <c r="AL75" s="2374">
        <f t="shared" si="62"/>
        <v>0</v>
      </c>
      <c r="AM75" s="2375">
        <f t="shared" si="62"/>
        <v>0</v>
      </c>
      <c r="BO75" s="17"/>
      <c r="BP75" s="17"/>
    </row>
    <row r="76" spans="1:77" ht="18" customHeight="1" x14ac:dyDescent="0.25">
      <c r="A76" s="5856" t="s">
        <v>538</v>
      </c>
      <c r="B76" s="5856"/>
      <c r="C76" s="5856"/>
      <c r="D76" s="5856"/>
      <c r="E76" s="5856"/>
      <c r="F76" s="5856"/>
      <c r="G76" s="5856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376"/>
      <c r="AB76" s="2376"/>
      <c r="AC76" s="2376"/>
      <c r="AD76" s="2376"/>
      <c r="AE76" s="2377"/>
      <c r="AF76" s="2377"/>
      <c r="AG76" s="2377"/>
      <c r="AH76" s="2378"/>
      <c r="AI76" s="2379"/>
      <c r="AJ76" s="2379"/>
      <c r="AK76" s="2379"/>
      <c r="AL76" s="2379"/>
      <c r="AM76" s="2379"/>
      <c r="AN76" s="2379"/>
    </row>
    <row r="77" spans="1:77" ht="15" customHeight="1" x14ac:dyDescent="0.25">
      <c r="A77" s="5792" t="s">
        <v>32</v>
      </c>
      <c r="B77" s="5598" t="s">
        <v>539</v>
      </c>
      <c r="C77" s="5598" t="s">
        <v>82</v>
      </c>
      <c r="D77" s="5599"/>
      <c r="E77" s="5554"/>
      <c r="F77" s="5724" t="s">
        <v>106</v>
      </c>
      <c r="G77" s="5826"/>
      <c r="H77" s="5826"/>
      <c r="I77" s="5826"/>
      <c r="J77" s="5826"/>
      <c r="K77" s="5826"/>
      <c r="L77" s="5826"/>
      <c r="M77" s="5826"/>
      <c r="N77" s="5826"/>
      <c r="O77" s="5826"/>
      <c r="P77" s="5826"/>
      <c r="Q77" s="5826"/>
      <c r="R77" s="5826"/>
      <c r="S77" s="5826"/>
      <c r="T77" s="5826"/>
      <c r="U77" s="5826"/>
      <c r="V77" s="5826"/>
      <c r="W77" s="5826"/>
      <c r="X77" s="5826"/>
      <c r="Y77" s="5826"/>
      <c r="Z77" s="5826"/>
      <c r="AA77" s="5826"/>
      <c r="AB77" s="5826"/>
      <c r="AC77" s="5826"/>
      <c r="AD77" s="5826"/>
      <c r="AE77" s="5826"/>
      <c r="AF77" s="5826"/>
      <c r="AG77" s="5826"/>
      <c r="AH77" s="5826"/>
      <c r="AI77" s="5757"/>
      <c r="AJ77" s="5841" t="s">
        <v>464</v>
      </c>
      <c r="AK77" s="5829" t="s">
        <v>72</v>
      </c>
      <c r="AL77" s="5829" t="s">
        <v>41</v>
      </c>
      <c r="AM77" s="5829" t="s">
        <v>42</v>
      </c>
      <c r="AN77" s="5554" t="s">
        <v>38</v>
      </c>
    </row>
    <row r="78" spans="1:77" ht="15" customHeight="1" x14ac:dyDescent="0.25">
      <c r="A78" s="5496"/>
      <c r="B78" s="5501"/>
      <c r="C78" s="5518"/>
      <c r="D78" s="5600"/>
      <c r="E78" s="5485"/>
      <c r="F78" s="5724" t="s">
        <v>540</v>
      </c>
      <c r="G78" s="5725"/>
      <c r="H78" s="5724" t="s">
        <v>334</v>
      </c>
      <c r="I78" s="5725"/>
      <c r="J78" s="5850" t="s">
        <v>335</v>
      </c>
      <c r="K78" s="5851"/>
      <c r="L78" s="5850" t="s">
        <v>99</v>
      </c>
      <c r="M78" s="5851"/>
      <c r="N78" s="5724" t="s">
        <v>541</v>
      </c>
      <c r="O78" s="5725"/>
      <c r="P78" s="5724" t="s">
        <v>542</v>
      </c>
      <c r="Q78" s="5725"/>
      <c r="R78" s="5850" t="s">
        <v>50</v>
      </c>
      <c r="S78" s="5851"/>
      <c r="T78" s="5850" t="s">
        <v>51</v>
      </c>
      <c r="U78" s="5851"/>
      <c r="V78" s="5850" t="s">
        <v>52</v>
      </c>
      <c r="W78" s="5851"/>
      <c r="X78" s="5850" t="s">
        <v>53</v>
      </c>
      <c r="Y78" s="5851"/>
      <c r="Z78" s="5850" t="s">
        <v>54</v>
      </c>
      <c r="AA78" s="5851"/>
      <c r="AB78" s="5850" t="s">
        <v>55</v>
      </c>
      <c r="AC78" s="5851"/>
      <c r="AD78" s="5850" t="s">
        <v>56</v>
      </c>
      <c r="AE78" s="5851"/>
      <c r="AF78" s="5850" t="s">
        <v>57</v>
      </c>
      <c r="AG78" s="5851"/>
      <c r="AH78" s="5850" t="s">
        <v>58</v>
      </c>
      <c r="AI78" s="5851"/>
      <c r="AJ78" s="5491"/>
      <c r="AK78" s="5830"/>
      <c r="AL78" s="5830"/>
      <c r="AM78" s="5830"/>
      <c r="AN78" s="5484"/>
    </row>
    <row r="79" spans="1:77" ht="15" customHeight="1" x14ac:dyDescent="0.25">
      <c r="A79" s="5497"/>
      <c r="B79" s="5518"/>
      <c r="C79" s="2118" t="s">
        <v>84</v>
      </c>
      <c r="D79" s="2133" t="s">
        <v>63</v>
      </c>
      <c r="E79" s="2260" t="s">
        <v>64</v>
      </c>
      <c r="F79" s="2118" t="s">
        <v>63</v>
      </c>
      <c r="G79" s="2260" t="s">
        <v>64</v>
      </c>
      <c r="H79" s="2133" t="s">
        <v>63</v>
      </c>
      <c r="I79" s="2260" t="s">
        <v>64</v>
      </c>
      <c r="J79" s="2118" t="s">
        <v>63</v>
      </c>
      <c r="K79" s="2260" t="s">
        <v>64</v>
      </c>
      <c r="L79" s="2118" t="s">
        <v>63</v>
      </c>
      <c r="M79" s="2260" t="s">
        <v>64</v>
      </c>
      <c r="N79" s="2118" t="s">
        <v>63</v>
      </c>
      <c r="O79" s="2260" t="s">
        <v>64</v>
      </c>
      <c r="P79" s="2118" t="s">
        <v>63</v>
      </c>
      <c r="Q79" s="2260" t="s">
        <v>64</v>
      </c>
      <c r="R79" s="2118" t="s">
        <v>63</v>
      </c>
      <c r="S79" s="2260" t="s">
        <v>64</v>
      </c>
      <c r="T79" s="2118" t="s">
        <v>63</v>
      </c>
      <c r="U79" s="2260" t="s">
        <v>64</v>
      </c>
      <c r="V79" s="2118" t="s">
        <v>63</v>
      </c>
      <c r="W79" s="2260" t="s">
        <v>64</v>
      </c>
      <c r="X79" s="2118" t="s">
        <v>63</v>
      </c>
      <c r="Y79" s="2260" t="s">
        <v>64</v>
      </c>
      <c r="Z79" s="2118" t="s">
        <v>63</v>
      </c>
      <c r="AA79" s="2260" t="s">
        <v>64</v>
      </c>
      <c r="AB79" s="2118" t="s">
        <v>63</v>
      </c>
      <c r="AC79" s="2260" t="s">
        <v>64</v>
      </c>
      <c r="AD79" s="2118" t="s">
        <v>63</v>
      </c>
      <c r="AE79" s="2260" t="s">
        <v>64</v>
      </c>
      <c r="AF79" s="2118" t="s">
        <v>63</v>
      </c>
      <c r="AG79" s="2260" t="s">
        <v>64</v>
      </c>
      <c r="AH79" s="2118" t="s">
        <v>63</v>
      </c>
      <c r="AI79" s="2019" t="s">
        <v>64</v>
      </c>
      <c r="AJ79" s="5492"/>
      <c r="AK79" s="5539"/>
      <c r="AL79" s="5539"/>
      <c r="AM79" s="5539"/>
      <c r="AN79" s="5485"/>
    </row>
    <row r="80" spans="1:77" ht="15" customHeight="1" x14ac:dyDescent="0.25">
      <c r="A80" s="2380" t="s">
        <v>543</v>
      </c>
      <c r="B80" s="2381" t="s">
        <v>544</v>
      </c>
      <c r="C80" s="2261">
        <f>SUM(D80:E80)</f>
        <v>56</v>
      </c>
      <c r="D80" s="2262">
        <f>SUM(F80,H80,J80,L80,N80,P80,R80,T80,V80,X80,Z80,AB80,AD80,AF80,AH80)</f>
        <v>19</v>
      </c>
      <c r="E80" s="2340">
        <f>SUM(G80,I80,K80,M80,O80,Q80,S80,U80,W80,Y80,AA80,AC80,AE80,AG80,AI80)</f>
        <v>37</v>
      </c>
      <c r="F80" s="1338">
        <v>0</v>
      </c>
      <c r="G80" s="2382">
        <v>0</v>
      </c>
      <c r="H80" s="2383">
        <v>5</v>
      </c>
      <c r="I80" s="2382">
        <v>6</v>
      </c>
      <c r="J80" s="1338">
        <v>14</v>
      </c>
      <c r="K80" s="206">
        <v>24</v>
      </c>
      <c r="L80" s="1338">
        <v>0</v>
      </c>
      <c r="M80" s="206">
        <v>0</v>
      </c>
      <c r="N80" s="1338">
        <v>0</v>
      </c>
      <c r="O80" s="206">
        <v>0</v>
      </c>
      <c r="P80" s="1338">
        <v>0</v>
      </c>
      <c r="Q80" s="206">
        <v>0</v>
      </c>
      <c r="R80" s="1338">
        <v>0</v>
      </c>
      <c r="S80" s="206">
        <v>1</v>
      </c>
      <c r="T80" s="1338">
        <v>0</v>
      </c>
      <c r="U80" s="206">
        <v>1</v>
      </c>
      <c r="V80" s="1338">
        <v>0</v>
      </c>
      <c r="W80" s="206">
        <v>2</v>
      </c>
      <c r="X80" s="1338">
        <v>0</v>
      </c>
      <c r="Y80" s="206">
        <v>0</v>
      </c>
      <c r="Z80" s="1338">
        <v>0</v>
      </c>
      <c r="AA80" s="206">
        <v>0</v>
      </c>
      <c r="AB80" s="1338">
        <v>0</v>
      </c>
      <c r="AC80" s="206">
        <v>1</v>
      </c>
      <c r="AD80" s="1338">
        <v>0</v>
      </c>
      <c r="AE80" s="206">
        <v>1</v>
      </c>
      <c r="AF80" s="1338">
        <v>0</v>
      </c>
      <c r="AG80" s="206">
        <v>0</v>
      </c>
      <c r="AH80" s="1338">
        <v>0</v>
      </c>
      <c r="AI80" s="207">
        <v>1</v>
      </c>
      <c r="AJ80" s="267">
        <v>0</v>
      </c>
      <c r="AK80" s="242">
        <v>0</v>
      </c>
      <c r="AL80" s="242">
        <v>0</v>
      </c>
      <c r="AM80" s="242">
        <v>0</v>
      </c>
      <c r="AN80" s="238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860" t="s">
        <v>545</v>
      </c>
      <c r="B81" s="2047" t="s">
        <v>546</v>
      </c>
      <c r="C81" s="2269">
        <f>SUM(D81:E81)</f>
        <v>43</v>
      </c>
      <c r="D81" s="2385">
        <f t="shared" ref="D81:E83" si="63">SUM(F81,H81,J81,L81,N81,P81,R81,T81,V81,X81,Z81,AB81,AD81,AF81,AH81)</f>
        <v>17</v>
      </c>
      <c r="E81" s="2386">
        <f t="shared" si="63"/>
        <v>26</v>
      </c>
      <c r="F81" s="2387">
        <v>0</v>
      </c>
      <c r="G81" s="2388">
        <v>0</v>
      </c>
      <c r="H81" s="2389">
        <v>0</v>
      </c>
      <c r="I81" s="2388">
        <v>1</v>
      </c>
      <c r="J81" s="2387">
        <v>17</v>
      </c>
      <c r="K81" s="1194">
        <v>18</v>
      </c>
      <c r="L81" s="2387">
        <v>0</v>
      </c>
      <c r="M81" s="1194">
        <v>0</v>
      </c>
      <c r="N81" s="2387">
        <v>0</v>
      </c>
      <c r="O81" s="1194">
        <v>0</v>
      </c>
      <c r="P81" s="2387">
        <v>0</v>
      </c>
      <c r="Q81" s="1194">
        <v>0</v>
      </c>
      <c r="R81" s="2387">
        <v>0</v>
      </c>
      <c r="S81" s="1194">
        <v>1</v>
      </c>
      <c r="T81" s="2387">
        <v>0</v>
      </c>
      <c r="U81" s="1194">
        <v>1</v>
      </c>
      <c r="V81" s="2387">
        <v>0</v>
      </c>
      <c r="W81" s="1194">
        <v>2</v>
      </c>
      <c r="X81" s="2387">
        <v>0</v>
      </c>
      <c r="Y81" s="1194">
        <v>0</v>
      </c>
      <c r="Z81" s="2387">
        <v>0</v>
      </c>
      <c r="AA81" s="1194">
        <v>0</v>
      </c>
      <c r="AB81" s="2387">
        <v>0</v>
      </c>
      <c r="AC81" s="1194">
        <v>1</v>
      </c>
      <c r="AD81" s="2387">
        <v>0</v>
      </c>
      <c r="AE81" s="1194">
        <v>1</v>
      </c>
      <c r="AF81" s="2387">
        <v>0</v>
      </c>
      <c r="AG81" s="1194">
        <v>0</v>
      </c>
      <c r="AH81" s="2387">
        <v>0</v>
      </c>
      <c r="AI81" s="1195">
        <v>1</v>
      </c>
      <c r="AJ81" s="2390">
        <v>0</v>
      </c>
      <c r="AK81" s="1157">
        <v>0</v>
      </c>
      <c r="AL81" s="1157">
        <v>0</v>
      </c>
      <c r="AM81" s="1157">
        <v>0</v>
      </c>
      <c r="AN81" s="2388">
        <v>0</v>
      </c>
      <c r="AO81" t="str">
        <f t="shared" ref="AO81:AO83" si="64">BO81&amp;BP81&amp;BQ81&amp;BR81&amp;BS81</f>
        <v/>
      </c>
      <c r="BO81" s="54" t="str">
        <f t="shared" ref="BO81:BO82" si="65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6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7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8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69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0">IF(AND(E81&gt;0,AJ81=""),1,IF(AJ81&gt;E81,1,0))</f>
        <v>0</v>
      </c>
      <c r="BV81" s="377">
        <f t="shared" ref="BV81:BV83" si="71">IF(AND(E81&gt;0,AK81=""),1,IF(AK81&gt;E81,1,0))</f>
        <v>0</v>
      </c>
      <c r="BW81" s="377">
        <f t="shared" ref="BW81:BW83" si="72">IF(AND(C81&gt;0,AL81=""),1,IF(AL81&gt;C81,1,0))</f>
        <v>0</v>
      </c>
      <c r="BX81" s="377">
        <f t="shared" ref="BX81:BX83" si="73">IF(AND(C81&gt;0,AM81=""),1,IF(AM81&gt;C81,1,0))</f>
        <v>0</v>
      </c>
      <c r="BY81" s="377">
        <f t="shared" ref="BY81:BY83" si="74">IF(AND(C81&gt;0,AN81=""),1,IF(AN81&gt;C81,1,0))</f>
        <v>0</v>
      </c>
    </row>
    <row r="82" spans="1:77" ht="15" customHeight="1" x14ac:dyDescent="0.25">
      <c r="A82" s="5860"/>
      <c r="B82" s="1560" t="s">
        <v>547</v>
      </c>
      <c r="C82" s="1273">
        <f>SUM(D82:E82)</f>
        <v>0</v>
      </c>
      <c r="D82" s="2385">
        <f t="shared" si="63"/>
        <v>0</v>
      </c>
      <c r="E82" s="2386">
        <f t="shared" si="63"/>
        <v>0</v>
      </c>
      <c r="F82" s="1206">
        <v>0</v>
      </c>
      <c r="G82" s="1210">
        <v>0</v>
      </c>
      <c r="H82" s="1244">
        <v>0</v>
      </c>
      <c r="I82" s="1210">
        <v>0</v>
      </c>
      <c r="J82" s="1206">
        <v>0</v>
      </c>
      <c r="K82" s="1207">
        <v>0</v>
      </c>
      <c r="L82" s="1206">
        <v>0</v>
      </c>
      <c r="M82" s="1207">
        <v>0</v>
      </c>
      <c r="N82" s="1206">
        <v>0</v>
      </c>
      <c r="O82" s="1207">
        <v>0</v>
      </c>
      <c r="P82" s="1206">
        <v>0</v>
      </c>
      <c r="Q82" s="1207">
        <v>0</v>
      </c>
      <c r="R82" s="1206">
        <v>0</v>
      </c>
      <c r="S82" s="1207">
        <v>0</v>
      </c>
      <c r="T82" s="1206">
        <v>0</v>
      </c>
      <c r="U82" s="1207">
        <v>0</v>
      </c>
      <c r="V82" s="1206">
        <v>0</v>
      </c>
      <c r="W82" s="1207">
        <v>0</v>
      </c>
      <c r="X82" s="1206">
        <v>0</v>
      </c>
      <c r="Y82" s="1207">
        <v>0</v>
      </c>
      <c r="Z82" s="1206">
        <v>0</v>
      </c>
      <c r="AA82" s="1207">
        <v>0</v>
      </c>
      <c r="AB82" s="1206">
        <v>0</v>
      </c>
      <c r="AC82" s="1207">
        <v>0</v>
      </c>
      <c r="AD82" s="1206">
        <v>0</v>
      </c>
      <c r="AE82" s="1207">
        <v>0</v>
      </c>
      <c r="AF82" s="1206">
        <v>0</v>
      </c>
      <c r="AG82" s="1207">
        <v>0</v>
      </c>
      <c r="AH82" s="1206">
        <v>0</v>
      </c>
      <c r="AI82" s="1248">
        <v>0</v>
      </c>
      <c r="AJ82" s="1166">
        <v>0</v>
      </c>
      <c r="AK82" s="1167">
        <v>0</v>
      </c>
      <c r="AL82" s="1167">
        <v>0</v>
      </c>
      <c r="AM82" s="1167">
        <v>0</v>
      </c>
      <c r="AN82" s="1210">
        <v>0</v>
      </c>
      <c r="AO82" t="str">
        <f t="shared" si="64"/>
        <v/>
      </c>
      <c r="BO82" s="54" t="str">
        <f t="shared" si="65"/>
        <v/>
      </c>
      <c r="BP82" s="54" t="str">
        <f t="shared" si="66"/>
        <v/>
      </c>
      <c r="BQ82" s="54" t="str">
        <f t="shared" si="67"/>
        <v/>
      </c>
      <c r="BR82" s="54" t="str">
        <f t="shared" si="68"/>
        <v/>
      </c>
      <c r="BS82" s="54" t="str">
        <f t="shared" si="69"/>
        <v/>
      </c>
      <c r="BU82" s="377">
        <f t="shared" si="70"/>
        <v>0</v>
      </c>
      <c r="BV82" s="377">
        <f t="shared" si="71"/>
        <v>0</v>
      </c>
      <c r="BW82" s="377">
        <f t="shared" si="72"/>
        <v>0</v>
      </c>
      <c r="BX82" s="377">
        <f t="shared" si="73"/>
        <v>0</v>
      </c>
      <c r="BY82" s="377">
        <f t="shared" si="74"/>
        <v>0</v>
      </c>
    </row>
    <row r="83" spans="1:77" ht="15" customHeight="1" x14ac:dyDescent="0.25">
      <c r="A83" s="2384" t="s">
        <v>514</v>
      </c>
      <c r="B83" s="2391" t="s">
        <v>548</v>
      </c>
      <c r="C83" s="2261">
        <f>SUM(D83:E83)</f>
        <v>41</v>
      </c>
      <c r="D83" s="2262">
        <f t="shared" si="63"/>
        <v>17</v>
      </c>
      <c r="E83" s="2340">
        <f t="shared" si="63"/>
        <v>24</v>
      </c>
      <c r="F83" s="2392">
        <v>0</v>
      </c>
      <c r="G83" s="2393">
        <v>0</v>
      </c>
      <c r="H83" s="2394">
        <v>0</v>
      </c>
      <c r="I83" s="2393"/>
      <c r="J83" s="2392">
        <v>17</v>
      </c>
      <c r="K83" s="1981">
        <v>18</v>
      </c>
      <c r="L83" s="2392">
        <v>0</v>
      </c>
      <c r="M83" s="1981">
        <v>0</v>
      </c>
      <c r="N83" s="2392">
        <v>0</v>
      </c>
      <c r="O83" s="1981">
        <v>0</v>
      </c>
      <c r="P83" s="2392">
        <v>0</v>
      </c>
      <c r="Q83" s="1981"/>
      <c r="R83" s="2392">
        <v>0</v>
      </c>
      <c r="S83" s="1981"/>
      <c r="T83" s="2392">
        <v>0</v>
      </c>
      <c r="U83" s="1981">
        <v>1</v>
      </c>
      <c r="V83" s="2392"/>
      <c r="W83" s="1981">
        <v>2</v>
      </c>
      <c r="X83" s="2392">
        <v>0</v>
      </c>
      <c r="Y83" s="1981"/>
      <c r="Z83" s="2392">
        <v>0</v>
      </c>
      <c r="AA83" s="1981"/>
      <c r="AB83" s="2392">
        <v>0</v>
      </c>
      <c r="AC83" s="1981">
        <v>1</v>
      </c>
      <c r="AD83" s="2392">
        <v>0</v>
      </c>
      <c r="AE83" s="1981">
        <v>1</v>
      </c>
      <c r="AF83" s="2392">
        <v>0</v>
      </c>
      <c r="AG83" s="1981">
        <v>0</v>
      </c>
      <c r="AH83" s="2392">
        <v>0</v>
      </c>
      <c r="AI83" s="2395">
        <v>1</v>
      </c>
      <c r="AJ83" s="1983">
        <v>0</v>
      </c>
      <c r="AK83" s="2396">
        <v>0</v>
      </c>
      <c r="AL83" s="2396">
        <v>0</v>
      </c>
      <c r="AM83" s="2396">
        <v>0</v>
      </c>
      <c r="AN83" s="2393">
        <v>0</v>
      </c>
      <c r="AO83" t="str">
        <f t="shared" si="64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6"/>
        <v/>
      </c>
      <c r="BQ83" s="54" t="str">
        <f t="shared" si="67"/>
        <v/>
      </c>
      <c r="BR83" s="54" t="str">
        <f t="shared" si="68"/>
        <v/>
      </c>
      <c r="BS83" s="54" t="str">
        <f t="shared" si="69"/>
        <v/>
      </c>
      <c r="BU83" s="377">
        <f t="shared" si="70"/>
        <v>0</v>
      </c>
      <c r="BV83" s="377">
        <f t="shared" si="71"/>
        <v>0</v>
      </c>
      <c r="BW83" s="377">
        <f t="shared" si="72"/>
        <v>0</v>
      </c>
      <c r="BX83" s="377">
        <f t="shared" si="73"/>
        <v>0</v>
      </c>
      <c r="BY83" s="377">
        <f t="shared" si="74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57" t="s">
        <v>310</v>
      </c>
      <c r="B85" s="5858"/>
      <c r="C85" s="5859" t="s">
        <v>550</v>
      </c>
      <c r="D85" s="5804" t="s">
        <v>551</v>
      </c>
      <c r="E85" s="5851" t="s">
        <v>552</v>
      </c>
      <c r="F85" s="5859" t="s">
        <v>553</v>
      </c>
    </row>
    <row r="86" spans="1:77" ht="24.6" customHeight="1" x14ac:dyDescent="0.25">
      <c r="A86" s="5857"/>
      <c r="B86" s="5858"/>
      <c r="C86" s="5859"/>
      <c r="D86" s="5804"/>
      <c r="E86" s="5851"/>
      <c r="F86" s="5859"/>
    </row>
    <row r="87" spans="1:77" ht="15" customHeight="1" x14ac:dyDescent="0.25">
      <c r="A87" s="5869" t="s">
        <v>554</v>
      </c>
      <c r="B87" s="5870"/>
      <c r="C87" s="5870"/>
      <c r="D87" s="5870"/>
      <c r="E87" s="5870"/>
      <c r="F87" s="5871"/>
    </row>
    <row r="88" spans="1:77" ht="15" customHeight="1" x14ac:dyDescent="0.25">
      <c r="A88" s="2047" t="s">
        <v>555</v>
      </c>
      <c r="B88" s="2397"/>
      <c r="C88" s="2398">
        <v>35</v>
      </c>
      <c r="D88" s="2399"/>
      <c r="E88" s="2272">
        <v>35</v>
      </c>
      <c r="F88" s="2398">
        <v>0</v>
      </c>
    </row>
    <row r="89" spans="1:77" ht="15" customHeight="1" x14ac:dyDescent="0.25">
      <c r="A89" s="1575" t="s">
        <v>556</v>
      </c>
      <c r="B89" s="2400"/>
      <c r="C89" s="1566">
        <v>15</v>
      </c>
      <c r="D89" s="2401"/>
      <c r="E89" s="2279">
        <v>15</v>
      </c>
      <c r="F89" s="1566">
        <v>0</v>
      </c>
    </row>
    <row r="90" spans="1:77" ht="15" customHeight="1" x14ac:dyDescent="0.25">
      <c r="A90" s="1575" t="s">
        <v>557</v>
      </c>
      <c r="B90" s="2400"/>
      <c r="C90" s="1566">
        <v>35</v>
      </c>
      <c r="D90" s="2401"/>
      <c r="E90" s="2279">
        <v>35</v>
      </c>
      <c r="F90" s="1566">
        <v>0</v>
      </c>
    </row>
    <row r="91" spans="1:77" ht="15" customHeight="1" x14ac:dyDescent="0.25">
      <c r="A91" s="1575" t="s">
        <v>558</v>
      </c>
      <c r="B91" s="2400"/>
      <c r="C91" s="1566">
        <v>15</v>
      </c>
      <c r="D91" s="2401"/>
      <c r="E91" s="2279">
        <v>15</v>
      </c>
      <c r="F91" s="1566">
        <v>0</v>
      </c>
    </row>
    <row r="92" spans="1:77" ht="15" customHeight="1" x14ac:dyDescent="0.25">
      <c r="A92" s="918" t="s">
        <v>559</v>
      </c>
      <c r="B92" s="2402"/>
      <c r="C92" s="2345">
        <v>0</v>
      </c>
      <c r="D92" s="2403"/>
      <c r="E92" s="2348">
        <v>0</v>
      </c>
      <c r="F92" s="2345">
        <v>0</v>
      </c>
    </row>
    <row r="93" spans="1:77" ht="15" customHeight="1" x14ac:dyDescent="0.25">
      <c r="A93" s="5869" t="s">
        <v>560</v>
      </c>
      <c r="B93" s="5870"/>
      <c r="C93" s="5870"/>
      <c r="D93" s="5870"/>
      <c r="E93" s="5870"/>
      <c r="F93" s="5871"/>
    </row>
    <row r="94" spans="1:77" ht="15" customHeight="1" x14ac:dyDescent="0.25">
      <c r="A94" s="1985" t="s">
        <v>561</v>
      </c>
      <c r="B94" s="2404"/>
      <c r="C94" s="2398">
        <v>5</v>
      </c>
      <c r="D94" s="2399"/>
      <c r="E94" s="2272">
        <v>5</v>
      </c>
      <c r="F94" s="2398"/>
    </row>
    <row r="95" spans="1:77" ht="15" customHeight="1" x14ac:dyDescent="0.25">
      <c r="A95" s="1560" t="s">
        <v>562</v>
      </c>
      <c r="B95" s="2405"/>
      <c r="C95" s="1566"/>
      <c r="D95" s="2401"/>
      <c r="E95" s="2279"/>
      <c r="F95" s="1566"/>
    </row>
    <row r="96" spans="1:77" ht="21.6" customHeight="1" x14ac:dyDescent="0.25">
      <c r="A96" s="1798" t="s">
        <v>563</v>
      </c>
      <c r="B96" s="1792"/>
      <c r="C96" s="2406"/>
      <c r="D96" s="2403"/>
      <c r="E96" s="2315"/>
      <c r="F96" s="2406"/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57" t="s">
        <v>310</v>
      </c>
      <c r="B98" s="5859" t="s">
        <v>82</v>
      </c>
      <c r="C98" s="5859" t="s">
        <v>550</v>
      </c>
      <c r="D98" s="5859" t="s">
        <v>551</v>
      </c>
      <c r="E98" s="5851" t="s">
        <v>565</v>
      </c>
    </row>
    <row r="99" spans="1:18" ht="21.6" customHeight="1" x14ac:dyDescent="0.25">
      <c r="A99" s="5857"/>
      <c r="B99" s="5859"/>
      <c r="C99" s="5859"/>
      <c r="D99" s="5859"/>
      <c r="E99" s="5851"/>
    </row>
    <row r="100" spans="1:18" ht="15" customHeight="1" x14ac:dyDescent="0.25">
      <c r="A100" s="2407" t="s">
        <v>554</v>
      </c>
      <c r="B100" s="2408"/>
      <c r="C100" s="2408"/>
      <c r="D100" s="2408"/>
      <c r="E100" s="2409"/>
    </row>
    <row r="101" spans="1:18" ht="15" customHeight="1" x14ac:dyDescent="0.25">
      <c r="A101" s="2047" t="s">
        <v>555</v>
      </c>
      <c r="B101" s="2410">
        <f>SUM(C101:E101)</f>
        <v>0</v>
      </c>
      <c r="C101" s="2398"/>
      <c r="D101" s="2398"/>
      <c r="E101" s="2272"/>
    </row>
    <row r="102" spans="1:18" ht="15" customHeight="1" x14ac:dyDescent="0.25">
      <c r="A102" s="1575" t="s">
        <v>556</v>
      </c>
      <c r="B102" s="1598">
        <f t="shared" ref="B102:B105" si="75">SUM(C102:E102)</f>
        <v>0</v>
      </c>
      <c r="C102" s="1566"/>
      <c r="D102" s="1566"/>
      <c r="E102" s="2279"/>
    </row>
    <row r="103" spans="1:18" ht="15" customHeight="1" x14ac:dyDescent="0.25">
      <c r="A103" s="1575" t="s">
        <v>557</v>
      </c>
      <c r="B103" s="1598">
        <f t="shared" si="75"/>
        <v>0</v>
      </c>
      <c r="C103" s="1566"/>
      <c r="D103" s="1566"/>
      <c r="E103" s="2279"/>
    </row>
    <row r="104" spans="1:18" ht="15" customHeight="1" x14ac:dyDescent="0.25">
      <c r="A104" s="1575" t="s">
        <v>558</v>
      </c>
      <c r="B104" s="1598">
        <f t="shared" si="75"/>
        <v>0</v>
      </c>
      <c r="C104" s="1566"/>
      <c r="D104" s="1566"/>
      <c r="E104" s="2279"/>
    </row>
    <row r="105" spans="1:18" ht="15" customHeight="1" x14ac:dyDescent="0.25">
      <c r="A105" s="918" t="s">
        <v>559</v>
      </c>
      <c r="B105" s="1599">
        <f t="shared" si="75"/>
        <v>0</v>
      </c>
      <c r="C105" s="2345"/>
      <c r="D105" s="2406"/>
      <c r="E105" s="2348"/>
    </row>
    <row r="106" spans="1:18" ht="15" customHeight="1" x14ac:dyDescent="0.25">
      <c r="A106" s="2407" t="s">
        <v>560</v>
      </c>
      <c r="B106" s="2408"/>
      <c r="C106" s="2408"/>
      <c r="D106" s="2408"/>
      <c r="E106" s="2409"/>
    </row>
    <row r="107" spans="1:18" ht="15" customHeight="1" x14ac:dyDescent="0.25">
      <c r="A107" s="1985" t="s">
        <v>561</v>
      </c>
      <c r="B107" s="2410">
        <f>SUM(C107:E107)</f>
        <v>0</v>
      </c>
      <c r="C107" s="2398"/>
      <c r="D107" s="2398"/>
      <c r="E107" s="2272"/>
    </row>
    <row r="108" spans="1:18" ht="15" customHeight="1" x14ac:dyDescent="0.25">
      <c r="A108" s="1560" t="s">
        <v>562</v>
      </c>
      <c r="B108" s="1598">
        <f t="shared" ref="B108:B109" si="76">SUM(C108:E108)</f>
        <v>0</v>
      </c>
      <c r="C108" s="1566"/>
      <c r="D108" s="1566"/>
      <c r="E108" s="2279"/>
    </row>
    <row r="109" spans="1:18" ht="20.25" customHeight="1" x14ac:dyDescent="0.25">
      <c r="A109" s="1798" t="s">
        <v>563</v>
      </c>
      <c r="B109" s="2411">
        <f t="shared" si="76"/>
        <v>0</v>
      </c>
      <c r="C109" s="2406"/>
      <c r="D109" s="2406"/>
      <c r="E109" s="2315"/>
    </row>
    <row r="110" spans="1:18" ht="18" customHeight="1" x14ac:dyDescent="0.25">
      <c r="A110" s="5872" t="s">
        <v>566</v>
      </c>
      <c r="B110" s="5872"/>
      <c r="C110" s="5872"/>
      <c r="D110" s="5872"/>
      <c r="E110" s="5872"/>
      <c r="F110" s="5873"/>
      <c r="G110" s="2412"/>
      <c r="H110" s="2412"/>
      <c r="I110" s="2412"/>
      <c r="J110" s="2412"/>
      <c r="K110" s="2412"/>
      <c r="L110" s="2412"/>
      <c r="M110" s="2412"/>
      <c r="N110" s="2412"/>
      <c r="O110" s="2412"/>
    </row>
    <row r="111" spans="1:18" ht="24" customHeight="1" x14ac:dyDescent="0.25">
      <c r="A111" s="5874" t="s">
        <v>567</v>
      </c>
      <c r="B111" s="5805" t="s">
        <v>568</v>
      </c>
      <c r="C111" s="5817"/>
      <c r="D111" s="5818"/>
      <c r="E111" s="5805" t="s">
        <v>569</v>
      </c>
      <c r="F111" s="5818"/>
      <c r="G111" s="5805" t="s">
        <v>570</v>
      </c>
      <c r="H111" s="5806"/>
      <c r="I111" s="5861" t="s">
        <v>571</v>
      </c>
      <c r="J111" s="5862"/>
      <c r="K111" s="5809" t="s">
        <v>572</v>
      </c>
      <c r="L111" s="5865" t="s">
        <v>573</v>
      </c>
      <c r="M111" s="5866"/>
      <c r="N111" s="5809"/>
      <c r="O111" s="5865" t="s">
        <v>574</v>
      </c>
      <c r="P111" s="5809"/>
      <c r="Q111" s="5865" t="s">
        <v>575</v>
      </c>
      <c r="R111" s="5809"/>
    </row>
    <row r="112" spans="1:18" ht="21" customHeight="1" x14ac:dyDescent="0.25">
      <c r="A112" s="5875"/>
      <c r="B112" s="5807"/>
      <c r="C112" s="5819"/>
      <c r="D112" s="5820"/>
      <c r="E112" s="5807"/>
      <c r="F112" s="5820"/>
      <c r="G112" s="5807"/>
      <c r="H112" s="5808"/>
      <c r="I112" s="5863"/>
      <c r="J112" s="5864"/>
      <c r="K112" s="5810"/>
      <c r="L112" s="5867"/>
      <c r="M112" s="5868"/>
      <c r="N112" s="5811"/>
      <c r="O112" s="5867"/>
      <c r="P112" s="5811"/>
      <c r="Q112" s="5867"/>
      <c r="R112" s="5811"/>
    </row>
    <row r="113" spans="1:20" ht="41.25" customHeight="1" x14ac:dyDescent="0.25">
      <c r="A113" s="5876"/>
      <c r="B113" s="2413" t="s">
        <v>576</v>
      </c>
      <c r="C113" s="2413" t="s">
        <v>577</v>
      </c>
      <c r="D113" s="2414" t="s">
        <v>578</v>
      </c>
      <c r="E113" s="2415" t="s">
        <v>579</v>
      </c>
      <c r="F113" s="2416" t="s">
        <v>580</v>
      </c>
      <c r="G113" s="2415" t="s">
        <v>581</v>
      </c>
      <c r="H113" s="2417" t="s">
        <v>582</v>
      </c>
      <c r="I113" s="2418" t="s">
        <v>579</v>
      </c>
      <c r="J113" s="2419" t="s">
        <v>580</v>
      </c>
      <c r="K113" s="5811"/>
      <c r="L113" s="2413" t="s">
        <v>583</v>
      </c>
      <c r="M113" s="2420" t="s">
        <v>577</v>
      </c>
      <c r="N113" s="382" t="s">
        <v>584</v>
      </c>
      <c r="O113" s="2413" t="s">
        <v>581</v>
      </c>
      <c r="P113" s="2421" t="s">
        <v>582</v>
      </c>
      <c r="Q113" s="2413" t="s">
        <v>585</v>
      </c>
      <c r="R113" s="2421" t="s">
        <v>586</v>
      </c>
    </row>
    <row r="114" spans="1:20" ht="15" customHeight="1" x14ac:dyDescent="0.25">
      <c r="A114" s="2422" t="s">
        <v>587</v>
      </c>
      <c r="B114" s="2423">
        <f>SUM(C114:D114)</f>
        <v>11176</v>
      </c>
      <c r="C114" s="2424">
        <v>11115</v>
      </c>
      <c r="D114" s="2425">
        <v>61</v>
      </c>
      <c r="E114" s="2424">
        <v>10501</v>
      </c>
      <c r="F114" s="2425">
        <v>675</v>
      </c>
      <c r="G114" s="2424">
        <v>39239</v>
      </c>
      <c r="H114" s="1139">
        <v>0</v>
      </c>
      <c r="I114" s="2426">
        <v>0</v>
      </c>
      <c r="J114" s="2427">
        <v>0</v>
      </c>
      <c r="K114" s="2425">
        <v>11115</v>
      </c>
      <c r="L114" s="2424">
        <v>5956</v>
      </c>
      <c r="M114" s="2428">
        <v>5956</v>
      </c>
      <c r="N114" s="2429">
        <v>0</v>
      </c>
      <c r="O114" s="2424">
        <v>17692</v>
      </c>
      <c r="P114" s="2429">
        <v>0</v>
      </c>
      <c r="Q114" s="2430"/>
      <c r="R114" s="1290"/>
    </row>
    <row r="115" spans="1:20" ht="15" customHeight="1" x14ac:dyDescent="0.25">
      <c r="A115" s="2431" t="s">
        <v>588</v>
      </c>
      <c r="B115" s="2423">
        <f>SUM(C115:D115)</f>
        <v>2164</v>
      </c>
      <c r="C115" s="2432">
        <v>2157</v>
      </c>
      <c r="D115" s="2433">
        <v>7</v>
      </c>
      <c r="E115" s="2432">
        <v>2164</v>
      </c>
      <c r="F115" s="2433">
        <v>0</v>
      </c>
      <c r="G115" s="2432">
        <v>4854</v>
      </c>
      <c r="H115" s="1291">
        <v>0</v>
      </c>
      <c r="I115" s="2434">
        <v>0</v>
      </c>
      <c r="J115" s="2435">
        <v>0</v>
      </c>
      <c r="K115" s="2433">
        <v>2157</v>
      </c>
      <c r="L115" s="2430"/>
      <c r="M115" s="2436"/>
      <c r="N115" s="1290"/>
      <c r="O115" s="2430"/>
      <c r="P115" s="1290"/>
      <c r="Q115" s="2424"/>
      <c r="R115" s="2429"/>
    </row>
    <row r="116" spans="1:20" ht="15" customHeight="1" x14ac:dyDescent="0.25">
      <c r="A116" s="2431" t="s">
        <v>589</v>
      </c>
      <c r="B116" s="2437">
        <f>SUM(C116:D116)</f>
        <v>299</v>
      </c>
      <c r="C116" s="2438">
        <v>299</v>
      </c>
      <c r="D116" s="2439">
        <v>0</v>
      </c>
      <c r="E116" s="2440">
        <v>283</v>
      </c>
      <c r="F116" s="2439">
        <v>16</v>
      </c>
      <c r="G116" s="2438">
        <v>299</v>
      </c>
      <c r="H116" s="2441">
        <v>0</v>
      </c>
      <c r="I116" s="2442">
        <v>0</v>
      </c>
      <c r="J116" s="2443">
        <v>0</v>
      </c>
      <c r="K116" s="2439">
        <v>299</v>
      </c>
      <c r="L116" s="2444"/>
      <c r="M116" s="2445"/>
      <c r="N116" s="2446"/>
      <c r="O116" s="2447"/>
      <c r="P116" s="2446"/>
      <c r="Q116" s="2438"/>
      <c r="R116" s="2448"/>
    </row>
    <row r="117" spans="1:20" ht="15" customHeight="1" x14ac:dyDescent="0.25">
      <c r="A117" s="2449" t="s">
        <v>82</v>
      </c>
      <c r="B117" s="2450">
        <f>SUM(C117:D117)</f>
        <v>13639</v>
      </c>
      <c r="C117" s="2450">
        <f t="shared" ref="C117:K117" si="77">SUM(C114:C116)</f>
        <v>13571</v>
      </c>
      <c r="D117" s="2451">
        <f t="shared" si="77"/>
        <v>68</v>
      </c>
      <c r="E117" s="2450">
        <f t="shared" si="77"/>
        <v>12948</v>
      </c>
      <c r="F117" s="2451">
        <f t="shared" si="77"/>
        <v>691</v>
      </c>
      <c r="G117" s="2450">
        <f t="shared" si="77"/>
        <v>44392</v>
      </c>
      <c r="H117" s="2452">
        <f t="shared" si="77"/>
        <v>0</v>
      </c>
      <c r="I117" s="2453">
        <f t="shared" si="77"/>
        <v>0</v>
      </c>
      <c r="J117" s="2454">
        <f t="shared" si="77"/>
        <v>0</v>
      </c>
      <c r="K117" s="2451">
        <f t="shared" si="77"/>
        <v>13571</v>
      </c>
      <c r="L117" s="2450">
        <f>SUM(L114)</f>
        <v>5956</v>
      </c>
      <c r="M117" s="2455">
        <f t="shared" ref="M117:P117" si="78">SUM(M114)</f>
        <v>5956</v>
      </c>
      <c r="N117" s="2456">
        <f>SUM(N114)</f>
        <v>0</v>
      </c>
      <c r="O117" s="2450">
        <f t="shared" si="78"/>
        <v>17692</v>
      </c>
      <c r="P117" s="2456">
        <f t="shared" si="78"/>
        <v>0</v>
      </c>
      <c r="Q117" s="2450">
        <f>SUM(Q115:Q116)</f>
        <v>0</v>
      </c>
      <c r="R117" s="2455">
        <f>SUM(R115:R116)</f>
        <v>0</v>
      </c>
    </row>
    <row r="118" spans="1:20" ht="15" customHeight="1" x14ac:dyDescent="0.25">
      <c r="A118" s="5812" t="s">
        <v>590</v>
      </c>
      <c r="B118" s="5812"/>
      <c r="C118" s="5812"/>
      <c r="D118" s="5812"/>
      <c r="E118" s="5812"/>
      <c r="F118" s="5813"/>
      <c r="G118" s="2412"/>
      <c r="H118" s="2412"/>
      <c r="I118" s="2412"/>
      <c r="J118" s="2412"/>
      <c r="K118" s="2412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814" t="s">
        <v>567</v>
      </c>
      <c r="B119" s="5805" t="s">
        <v>568</v>
      </c>
      <c r="C119" s="5817"/>
      <c r="D119" s="5818"/>
      <c r="E119" s="5805" t="s">
        <v>569</v>
      </c>
      <c r="F119" s="5817"/>
      <c r="G119" s="5817"/>
      <c r="H119" s="5818"/>
      <c r="I119" s="5805" t="s">
        <v>570</v>
      </c>
      <c r="J119" s="5806"/>
      <c r="K119" s="5809" t="s">
        <v>591</v>
      </c>
      <c r="L119" s="5821" t="s">
        <v>592</v>
      </c>
      <c r="M119" s="5822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815"/>
      <c r="B120" s="5807"/>
      <c r="C120" s="5819"/>
      <c r="D120" s="5820"/>
      <c r="E120" s="5807"/>
      <c r="F120" s="5819"/>
      <c r="G120" s="5819"/>
      <c r="H120" s="5820"/>
      <c r="I120" s="5807"/>
      <c r="J120" s="5808"/>
      <c r="K120" s="5810"/>
      <c r="L120" s="5823"/>
      <c r="M120" s="5824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816"/>
      <c r="B121" s="2413" t="s">
        <v>576</v>
      </c>
      <c r="C121" s="2413" t="s">
        <v>577</v>
      </c>
      <c r="D121" s="2414" t="s">
        <v>578</v>
      </c>
      <c r="E121" s="2415" t="s">
        <v>579</v>
      </c>
      <c r="F121" s="2416" t="s">
        <v>580</v>
      </c>
      <c r="G121" s="2415" t="s">
        <v>593</v>
      </c>
      <c r="H121" s="2416" t="s">
        <v>594</v>
      </c>
      <c r="I121" s="2415" t="s">
        <v>581</v>
      </c>
      <c r="J121" s="2417" t="s">
        <v>582</v>
      </c>
      <c r="K121" s="5811"/>
      <c r="L121" s="2457" t="s">
        <v>595</v>
      </c>
      <c r="M121" s="2458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22" t="s">
        <v>597</v>
      </c>
      <c r="B122" s="2423">
        <f>SUM(C122:D122)</f>
        <v>0</v>
      </c>
      <c r="C122" s="2424"/>
      <c r="D122" s="2425"/>
      <c r="E122" s="2459"/>
      <c r="F122" s="2460"/>
      <c r="G122" s="2459"/>
      <c r="H122" s="2460"/>
      <c r="I122" s="2424"/>
      <c r="J122" s="1139"/>
      <c r="K122" s="2460"/>
      <c r="L122" s="2424"/>
      <c r="M122" s="2429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431" t="s">
        <v>598</v>
      </c>
      <c r="B123" s="2423">
        <f t="shared" ref="B123:B124" si="79">SUM(C123:D123)</f>
        <v>0</v>
      </c>
      <c r="C123" s="2432"/>
      <c r="D123" s="2433"/>
      <c r="E123" s="2432"/>
      <c r="F123" s="2433"/>
      <c r="G123" s="2432"/>
      <c r="H123" s="2433"/>
      <c r="I123" s="2432"/>
      <c r="J123" s="1291"/>
      <c r="K123" s="2433"/>
      <c r="L123" s="2432"/>
      <c r="M123" s="1292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461" t="s">
        <v>565</v>
      </c>
      <c r="B124" s="2437">
        <f t="shared" si="79"/>
        <v>0</v>
      </c>
      <c r="C124" s="2438"/>
      <c r="D124" s="1293"/>
      <c r="E124" s="2444"/>
      <c r="F124" s="1294"/>
      <c r="G124" s="2444"/>
      <c r="H124" s="1294"/>
      <c r="I124" s="2438"/>
      <c r="J124" s="2462"/>
      <c r="K124" s="1294"/>
      <c r="L124" s="2438"/>
      <c r="M124" s="2463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197" t="s">
        <v>599</v>
      </c>
      <c r="B125" s="2464"/>
      <c r="C125" s="2464"/>
      <c r="D125" s="384"/>
      <c r="E125" s="2465"/>
      <c r="F125" s="2465"/>
      <c r="G125" s="2465"/>
      <c r="H125" s="2465"/>
      <c r="I125" s="2466"/>
      <c r="J125" s="58"/>
      <c r="K125" s="2466"/>
      <c r="L125" s="58"/>
      <c r="M125" s="6"/>
    </row>
    <row r="126" spans="1:20" ht="15" customHeight="1" x14ac:dyDescent="0.25">
      <c r="A126" s="5877" t="s">
        <v>600</v>
      </c>
      <c r="B126" s="5874" t="s">
        <v>601</v>
      </c>
      <c r="C126" s="5879" t="s">
        <v>602</v>
      </c>
      <c r="D126" s="5880"/>
      <c r="E126" s="5880"/>
      <c r="F126" s="5880"/>
      <c r="G126" s="5880"/>
      <c r="H126" s="5880"/>
      <c r="I126" s="5880"/>
      <c r="J126" s="5880"/>
      <c r="K126" s="5880"/>
      <c r="L126" s="5881"/>
      <c r="M126" s="5874" t="s">
        <v>603</v>
      </c>
    </row>
    <row r="127" spans="1:20" ht="38.450000000000003" customHeight="1" x14ac:dyDescent="0.25">
      <c r="A127" s="5878"/>
      <c r="B127" s="5876"/>
      <c r="C127" s="2138" t="s">
        <v>69</v>
      </c>
      <c r="D127" s="2139" t="s">
        <v>604</v>
      </c>
      <c r="E127" s="2139" t="s">
        <v>103</v>
      </c>
      <c r="F127" s="2139" t="s">
        <v>70</v>
      </c>
      <c r="G127" s="2139" t="s">
        <v>110</v>
      </c>
      <c r="H127" s="1976" t="s">
        <v>199</v>
      </c>
      <c r="I127" s="1976" t="s">
        <v>605</v>
      </c>
      <c r="J127" s="2139" t="s">
        <v>606</v>
      </c>
      <c r="K127" s="1976" t="s">
        <v>607</v>
      </c>
      <c r="L127" s="2131" t="s">
        <v>608</v>
      </c>
      <c r="M127" s="5876"/>
    </row>
    <row r="128" spans="1:20" ht="15" customHeight="1" x14ac:dyDescent="0.25">
      <c r="A128" s="2088" t="s">
        <v>609</v>
      </c>
      <c r="B128" s="2425"/>
      <c r="C128" s="2424"/>
      <c r="D128" s="1076"/>
      <c r="E128" s="1076"/>
      <c r="F128" s="1076"/>
      <c r="G128" s="1076"/>
      <c r="H128" s="1076"/>
      <c r="I128" s="1076"/>
      <c r="J128" s="1076"/>
      <c r="K128" s="1076"/>
      <c r="L128" s="2425"/>
      <c r="M128" s="2467"/>
    </row>
    <row r="129" spans="1:76" ht="15" customHeight="1" x14ac:dyDescent="0.25">
      <c r="A129" s="1471" t="s">
        <v>610</v>
      </c>
      <c r="B129" s="2439"/>
      <c r="C129" s="2440"/>
      <c r="D129" s="2468"/>
      <c r="E129" s="2468"/>
      <c r="F129" s="2468"/>
      <c r="G129" s="2468"/>
      <c r="H129" s="2468"/>
      <c r="I129" s="2468"/>
      <c r="J129" s="2468"/>
      <c r="K129" s="2468"/>
      <c r="L129" s="2439"/>
      <c r="M129" s="2469"/>
    </row>
    <row r="130" spans="1:76" ht="15" customHeight="1" x14ac:dyDescent="0.25">
      <c r="A130" s="1466" t="s">
        <v>611</v>
      </c>
      <c r="B130" s="1293"/>
      <c r="C130" s="2438"/>
      <c r="D130" s="2470"/>
      <c r="E130" s="2470"/>
      <c r="F130" s="2470"/>
      <c r="G130" s="2470"/>
      <c r="H130" s="2470"/>
      <c r="I130" s="2470"/>
      <c r="J130" s="2470"/>
      <c r="K130" s="2470"/>
      <c r="L130" s="1293"/>
      <c r="M130" s="2471"/>
    </row>
    <row r="131" spans="1:76" ht="18" customHeight="1" x14ac:dyDescent="0.25">
      <c r="A131" s="2" t="s">
        <v>612</v>
      </c>
      <c r="B131" s="2472"/>
      <c r="C131" s="2472"/>
      <c r="D131" s="2472"/>
      <c r="E131" s="2472"/>
      <c r="F131" s="2472"/>
      <c r="G131" s="2472"/>
      <c r="H131" s="2472"/>
      <c r="I131" s="2472"/>
      <c r="J131" s="2472"/>
      <c r="K131" s="2472"/>
      <c r="L131" s="2472"/>
      <c r="M131" s="2472"/>
      <c r="N131" s="2472"/>
      <c r="O131" s="2472"/>
      <c r="P131" s="2472"/>
      <c r="Q131" s="2472"/>
      <c r="R131" s="2472"/>
      <c r="S131" s="2472"/>
      <c r="T131" s="2472"/>
      <c r="U131" s="2472"/>
      <c r="V131" s="2472"/>
      <c r="W131" s="2472"/>
      <c r="X131" s="2472"/>
      <c r="Y131" s="2472"/>
      <c r="Z131" s="2472"/>
      <c r="AA131" s="2472"/>
      <c r="AB131" s="2472"/>
      <c r="AC131" s="2472"/>
      <c r="AD131" s="2472"/>
      <c r="AE131" s="2472"/>
      <c r="AF131" s="2472"/>
      <c r="AG131" s="2472"/>
      <c r="AH131" s="2472"/>
      <c r="AI131" s="2472"/>
      <c r="AJ131" s="2472"/>
      <c r="AK131" s="2472"/>
      <c r="AL131" s="2472"/>
      <c r="AM131" s="2472"/>
      <c r="AN131" s="2472"/>
      <c r="AO131" s="2473"/>
      <c r="AP131" s="2473"/>
      <c r="AQ131" s="381"/>
      <c r="AR131" s="381"/>
    </row>
    <row r="132" spans="1:76" ht="15" customHeight="1" x14ac:dyDescent="0.25">
      <c r="A132" s="5792" t="s">
        <v>613</v>
      </c>
      <c r="B132" s="5598" t="s">
        <v>33</v>
      </c>
      <c r="C132" s="5599"/>
      <c r="D132" s="5554"/>
      <c r="E132" s="5724" t="s">
        <v>106</v>
      </c>
      <c r="F132" s="5882"/>
      <c r="G132" s="5882"/>
      <c r="H132" s="5882"/>
      <c r="I132" s="5882"/>
      <c r="J132" s="5882"/>
      <c r="K132" s="5882"/>
      <c r="L132" s="5882"/>
      <c r="M132" s="5882"/>
      <c r="N132" s="5882"/>
      <c r="O132" s="5882"/>
      <c r="P132" s="5882"/>
      <c r="Q132" s="5882"/>
      <c r="R132" s="5882"/>
      <c r="S132" s="5882"/>
      <c r="T132" s="5882"/>
      <c r="U132" s="5882"/>
      <c r="V132" s="5882"/>
      <c r="W132" s="5882"/>
      <c r="X132" s="5882"/>
      <c r="Y132" s="5882"/>
      <c r="Z132" s="5882"/>
      <c r="AA132" s="5882"/>
      <c r="AB132" s="5882"/>
      <c r="AC132" s="5882"/>
      <c r="AD132" s="5882"/>
      <c r="AE132" s="5882"/>
      <c r="AF132" s="5882"/>
      <c r="AG132" s="5882"/>
      <c r="AH132" s="5882"/>
      <c r="AI132" s="5882"/>
      <c r="AJ132" s="5882"/>
      <c r="AK132" s="5882"/>
      <c r="AL132" s="5882"/>
      <c r="AM132" s="5882"/>
      <c r="AN132" s="5883"/>
      <c r="AO132" s="5841" t="s">
        <v>614</v>
      </c>
      <c r="AP132" s="5829" t="s">
        <v>464</v>
      </c>
      <c r="AQ132" s="5829" t="s">
        <v>39</v>
      </c>
      <c r="AR132" s="5554" t="s">
        <v>40</v>
      </c>
    </row>
    <row r="133" spans="1:76" ht="21" customHeight="1" x14ac:dyDescent="0.25">
      <c r="A133" s="5496"/>
      <c r="B133" s="5518"/>
      <c r="C133" s="5600"/>
      <c r="D133" s="5485"/>
      <c r="E133" s="5850" t="s">
        <v>485</v>
      </c>
      <c r="F133" s="5884"/>
      <c r="G133" s="5724" t="s">
        <v>486</v>
      </c>
      <c r="H133" s="5884"/>
      <c r="I133" s="5724" t="s">
        <v>335</v>
      </c>
      <c r="J133" s="5884"/>
      <c r="K133" s="5724" t="s">
        <v>99</v>
      </c>
      <c r="L133" s="5884"/>
      <c r="M133" s="5724" t="s">
        <v>49</v>
      </c>
      <c r="N133" s="5884"/>
      <c r="O133" s="5724" t="s">
        <v>50</v>
      </c>
      <c r="P133" s="5884"/>
      <c r="Q133" s="5882" t="s">
        <v>51</v>
      </c>
      <c r="R133" s="5884"/>
      <c r="S133" s="5724" t="s">
        <v>52</v>
      </c>
      <c r="T133" s="5884"/>
      <c r="U133" s="5724" t="s">
        <v>53</v>
      </c>
      <c r="V133" s="5884"/>
      <c r="W133" s="5724" t="s">
        <v>54</v>
      </c>
      <c r="X133" s="5884"/>
      <c r="Y133" s="5724" t="s">
        <v>55</v>
      </c>
      <c r="Z133" s="5884"/>
      <c r="AA133" s="5724" t="s">
        <v>56</v>
      </c>
      <c r="AB133" s="5884"/>
      <c r="AC133" s="5724" t="s">
        <v>57</v>
      </c>
      <c r="AD133" s="5884"/>
      <c r="AE133" s="5724" t="s">
        <v>58</v>
      </c>
      <c r="AF133" s="5884"/>
      <c r="AG133" s="5724" t="s">
        <v>59</v>
      </c>
      <c r="AH133" s="5884"/>
      <c r="AI133" s="5724" t="s">
        <v>60</v>
      </c>
      <c r="AJ133" s="5884"/>
      <c r="AK133" s="5724" t="s">
        <v>61</v>
      </c>
      <c r="AL133" s="5884"/>
      <c r="AM133" s="5882" t="s">
        <v>487</v>
      </c>
      <c r="AN133" s="5883"/>
      <c r="AO133" s="5491"/>
      <c r="AP133" s="5830"/>
      <c r="AQ133" s="5830"/>
      <c r="AR133" s="5484"/>
    </row>
    <row r="134" spans="1:76" ht="15" customHeight="1" x14ac:dyDescent="0.25">
      <c r="A134" s="5497"/>
      <c r="B134" s="2474" t="s">
        <v>84</v>
      </c>
      <c r="C134" s="2133" t="s">
        <v>63</v>
      </c>
      <c r="D134" s="1859" t="s">
        <v>64</v>
      </c>
      <c r="E134" s="2118" t="s">
        <v>63</v>
      </c>
      <c r="F134" s="2475" t="s">
        <v>64</v>
      </c>
      <c r="G134" s="2118" t="s">
        <v>63</v>
      </c>
      <c r="H134" s="2475" t="s">
        <v>64</v>
      </c>
      <c r="I134" s="2118" t="s">
        <v>63</v>
      </c>
      <c r="J134" s="2475" t="s">
        <v>64</v>
      </c>
      <c r="K134" s="2118" t="s">
        <v>63</v>
      </c>
      <c r="L134" s="2475" t="s">
        <v>64</v>
      </c>
      <c r="M134" s="2118" t="s">
        <v>63</v>
      </c>
      <c r="N134" s="2475" t="s">
        <v>64</v>
      </c>
      <c r="O134" s="2118" t="s">
        <v>63</v>
      </c>
      <c r="P134" s="2475" t="s">
        <v>64</v>
      </c>
      <c r="Q134" s="2118" t="s">
        <v>63</v>
      </c>
      <c r="R134" s="2475" t="s">
        <v>64</v>
      </c>
      <c r="S134" s="2118" t="s">
        <v>63</v>
      </c>
      <c r="T134" s="2475" t="s">
        <v>64</v>
      </c>
      <c r="U134" s="2118" t="s">
        <v>63</v>
      </c>
      <c r="V134" s="2475" t="s">
        <v>64</v>
      </c>
      <c r="W134" s="2118" t="s">
        <v>63</v>
      </c>
      <c r="X134" s="2475" t="s">
        <v>64</v>
      </c>
      <c r="Y134" s="2118" t="s">
        <v>63</v>
      </c>
      <c r="Z134" s="2475" t="s">
        <v>64</v>
      </c>
      <c r="AA134" s="2118" t="s">
        <v>63</v>
      </c>
      <c r="AB134" s="2475" t="s">
        <v>64</v>
      </c>
      <c r="AC134" s="2118" t="s">
        <v>63</v>
      </c>
      <c r="AD134" s="2475" t="s">
        <v>64</v>
      </c>
      <c r="AE134" s="2118" t="s">
        <v>63</v>
      </c>
      <c r="AF134" s="2475" t="s">
        <v>64</v>
      </c>
      <c r="AG134" s="2118" t="s">
        <v>63</v>
      </c>
      <c r="AH134" s="2475" t="s">
        <v>64</v>
      </c>
      <c r="AI134" s="2118" t="s">
        <v>63</v>
      </c>
      <c r="AJ134" s="2475" t="s">
        <v>64</v>
      </c>
      <c r="AK134" s="2118" t="s">
        <v>63</v>
      </c>
      <c r="AL134" s="2475" t="s">
        <v>64</v>
      </c>
      <c r="AM134" s="2118" t="s">
        <v>63</v>
      </c>
      <c r="AN134" s="2019" t="s">
        <v>64</v>
      </c>
      <c r="AO134" s="5492"/>
      <c r="AP134" s="5539"/>
      <c r="AQ134" s="5539"/>
      <c r="AR134" s="5485"/>
    </row>
    <row r="135" spans="1:76" ht="24.75" customHeight="1" x14ac:dyDescent="0.25">
      <c r="A135" s="1679" t="s">
        <v>615</v>
      </c>
      <c r="B135" s="1471">
        <f>SUM(C135:D135)</f>
        <v>28</v>
      </c>
      <c r="C135" s="1719">
        <f>SUM(E135+G135+I135+K135+M135+O135+Q135+S135+U135+W135+Y135+AA135+AC135+AE135+AG135+AI135+AK135+AM135)</f>
        <v>14</v>
      </c>
      <c r="D135" s="1611">
        <f t="shared" ref="C135:D137" si="80">SUM(F135+H135+J135+L135+N135+P135+R135+T135+V135+X135+Z135+AB135+AD135+AF135+AH135+AJ135+AL135+AN135)</f>
        <v>14</v>
      </c>
      <c r="E135" s="2293">
        <v>2</v>
      </c>
      <c r="F135" s="2348">
        <v>0</v>
      </c>
      <c r="G135" s="2293">
        <v>1</v>
      </c>
      <c r="H135" s="1295">
        <v>1</v>
      </c>
      <c r="I135" s="2293">
        <v>3</v>
      </c>
      <c r="J135" s="1295">
        <v>1</v>
      </c>
      <c r="K135" s="2293">
        <v>0</v>
      </c>
      <c r="L135" s="1295">
        <v>2</v>
      </c>
      <c r="M135" s="2293">
        <v>2</v>
      </c>
      <c r="N135" s="1295">
        <v>3</v>
      </c>
      <c r="O135" s="2293">
        <v>1</v>
      </c>
      <c r="P135" s="1295">
        <v>0</v>
      </c>
      <c r="Q135" s="2476">
        <v>0</v>
      </c>
      <c r="R135" s="1295">
        <v>0</v>
      </c>
      <c r="S135" s="2293">
        <v>0</v>
      </c>
      <c r="T135" s="1295">
        <v>0</v>
      </c>
      <c r="U135" s="2293">
        <v>2</v>
      </c>
      <c r="V135" s="1295">
        <v>0</v>
      </c>
      <c r="W135" s="2293">
        <v>0</v>
      </c>
      <c r="X135" s="1295">
        <v>0</v>
      </c>
      <c r="Y135" s="2293">
        <v>0</v>
      </c>
      <c r="Z135" s="1295">
        <v>0</v>
      </c>
      <c r="AA135" s="2293">
        <v>0</v>
      </c>
      <c r="AB135" s="1295">
        <v>0</v>
      </c>
      <c r="AC135" s="2293">
        <v>0</v>
      </c>
      <c r="AD135" s="1295">
        <v>1</v>
      </c>
      <c r="AE135" s="2293">
        <v>0</v>
      </c>
      <c r="AF135" s="1295">
        <v>1</v>
      </c>
      <c r="AG135" s="2293">
        <v>2</v>
      </c>
      <c r="AH135" s="1295">
        <v>1</v>
      </c>
      <c r="AI135" s="2293">
        <v>0</v>
      </c>
      <c r="AJ135" s="1295">
        <v>1</v>
      </c>
      <c r="AK135" s="2293">
        <v>0</v>
      </c>
      <c r="AL135" s="1295">
        <v>1</v>
      </c>
      <c r="AM135" s="39">
        <v>1</v>
      </c>
      <c r="AN135" s="1296">
        <v>2</v>
      </c>
      <c r="AO135" s="2308">
        <v>28</v>
      </c>
      <c r="AP135" s="2309">
        <v>1</v>
      </c>
      <c r="AQ135" s="1046">
        <v>0</v>
      </c>
      <c r="AR135" s="2275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677" t="s">
        <v>616</v>
      </c>
      <c r="B136" s="1471">
        <f>SUM(C136:D136)</f>
        <v>82</v>
      </c>
      <c r="C136" s="1719">
        <f t="shared" si="80"/>
        <v>20</v>
      </c>
      <c r="D136" s="1611">
        <f t="shared" si="80"/>
        <v>62</v>
      </c>
      <c r="E136" s="2278">
        <v>2</v>
      </c>
      <c r="F136" s="2279">
        <v>4</v>
      </c>
      <c r="G136" s="2278">
        <v>1</v>
      </c>
      <c r="H136" s="2280">
        <v>5</v>
      </c>
      <c r="I136" s="2278">
        <v>1</v>
      </c>
      <c r="J136" s="2280">
        <v>4</v>
      </c>
      <c r="K136" s="2278">
        <v>5</v>
      </c>
      <c r="L136" s="2280">
        <v>2</v>
      </c>
      <c r="M136" s="2278">
        <v>2</v>
      </c>
      <c r="N136" s="2280">
        <v>2</v>
      </c>
      <c r="O136" s="2278">
        <v>0</v>
      </c>
      <c r="P136" s="2280">
        <v>5</v>
      </c>
      <c r="Q136" s="1529">
        <v>1</v>
      </c>
      <c r="R136" s="2280">
        <v>6</v>
      </c>
      <c r="S136" s="2278">
        <v>1</v>
      </c>
      <c r="T136" s="2280">
        <v>10</v>
      </c>
      <c r="U136" s="2278">
        <v>2</v>
      </c>
      <c r="V136" s="2280">
        <v>3</v>
      </c>
      <c r="W136" s="2278">
        <v>0</v>
      </c>
      <c r="X136" s="2280">
        <v>2</v>
      </c>
      <c r="Y136" s="2278">
        <v>0</v>
      </c>
      <c r="Z136" s="2280">
        <v>3</v>
      </c>
      <c r="AA136" s="2278">
        <v>1</v>
      </c>
      <c r="AB136" s="2280">
        <v>2</v>
      </c>
      <c r="AC136" s="2278">
        <v>1</v>
      </c>
      <c r="AD136" s="2280">
        <v>4</v>
      </c>
      <c r="AE136" s="2278">
        <v>3</v>
      </c>
      <c r="AF136" s="2280">
        <v>2</v>
      </c>
      <c r="AG136" s="2278">
        <v>0</v>
      </c>
      <c r="AH136" s="2280">
        <v>5</v>
      </c>
      <c r="AI136" s="2278">
        <v>0</v>
      </c>
      <c r="AJ136" s="2280">
        <v>2</v>
      </c>
      <c r="AK136" s="2278">
        <v>0</v>
      </c>
      <c r="AL136" s="2280">
        <v>1</v>
      </c>
      <c r="AM136" s="1569">
        <v>0</v>
      </c>
      <c r="AN136" s="2287">
        <v>0</v>
      </c>
      <c r="AO136" s="2284">
        <v>82</v>
      </c>
      <c r="AP136" s="2285">
        <v>11</v>
      </c>
      <c r="AQ136" s="2309">
        <v>0</v>
      </c>
      <c r="AR136" s="2310">
        <v>0</v>
      </c>
      <c r="AS136" t="str">
        <f t="shared" ref="AS136:AS137" si="81">BO136&amp;BP136&amp;BQ136&amp;BR136&amp;BS136</f>
        <v/>
      </c>
      <c r="BO136" s="54" t="str">
        <f t="shared" ref="BO136:BO137" si="82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3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4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5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6">IF(AND(B136&gt;0,AO136=""),1,IF(AO136&gt;B136,1,0))</f>
        <v>0</v>
      </c>
      <c r="BV136" s="377">
        <f t="shared" ref="BV136:BV137" si="87">IF(AND(D136&gt;0,AP136=""),1,IF(AP136&gt;D136,1,0))</f>
        <v>0</v>
      </c>
      <c r="BW136" s="377">
        <f t="shared" ref="BW136:BW137" si="88">IF(AND(B136&gt;0,AQ136=""),1,IF(AQ136&gt;B136,1,0))</f>
        <v>0</v>
      </c>
      <c r="BX136" s="377">
        <f t="shared" ref="BX136:BX137" si="89">IF(AND(B136&gt;0,AR136=""),1,IF(AR136&gt;B136,1,0))</f>
        <v>0</v>
      </c>
    </row>
    <row r="137" spans="1:76" ht="15" customHeight="1" x14ac:dyDescent="0.25">
      <c r="A137" s="2477" t="s">
        <v>617</v>
      </c>
      <c r="B137" s="1466">
        <f>SUM(C137:D137)</f>
        <v>87</v>
      </c>
      <c r="C137" s="1712">
        <f t="shared" si="80"/>
        <v>39</v>
      </c>
      <c r="D137" s="1297">
        <f t="shared" si="80"/>
        <v>48</v>
      </c>
      <c r="E137" s="1538">
        <v>11</v>
      </c>
      <c r="F137" s="1278">
        <v>7</v>
      </c>
      <c r="G137" s="1538">
        <v>10</v>
      </c>
      <c r="H137" s="1469">
        <v>11</v>
      </c>
      <c r="I137" s="1538">
        <v>2</v>
      </c>
      <c r="J137" s="1469">
        <v>4</v>
      </c>
      <c r="K137" s="1538">
        <v>0</v>
      </c>
      <c r="L137" s="1469">
        <v>1</v>
      </c>
      <c r="M137" s="1538">
        <v>1</v>
      </c>
      <c r="N137" s="1469">
        <v>4</v>
      </c>
      <c r="O137" s="1538">
        <v>5</v>
      </c>
      <c r="P137" s="1469">
        <v>10</v>
      </c>
      <c r="Q137" s="1540">
        <v>3</v>
      </c>
      <c r="R137" s="1469">
        <v>1</v>
      </c>
      <c r="S137" s="1538">
        <v>2</v>
      </c>
      <c r="T137" s="1469">
        <v>2</v>
      </c>
      <c r="U137" s="1538">
        <v>2</v>
      </c>
      <c r="V137" s="1469">
        <v>0</v>
      </c>
      <c r="W137" s="1538">
        <v>0</v>
      </c>
      <c r="X137" s="1469">
        <v>1</v>
      </c>
      <c r="Y137" s="1538">
        <v>0</v>
      </c>
      <c r="Z137" s="1469">
        <v>1</v>
      </c>
      <c r="AA137" s="1538">
        <v>0</v>
      </c>
      <c r="AB137" s="1469">
        <v>0</v>
      </c>
      <c r="AC137" s="1538">
        <v>0</v>
      </c>
      <c r="AD137" s="1469">
        <v>3</v>
      </c>
      <c r="AE137" s="1538">
        <v>0</v>
      </c>
      <c r="AF137" s="1469">
        <v>0</v>
      </c>
      <c r="AG137" s="1538">
        <v>1</v>
      </c>
      <c r="AH137" s="1469">
        <v>1</v>
      </c>
      <c r="AI137" s="1538">
        <v>1</v>
      </c>
      <c r="AJ137" s="1469">
        <v>0</v>
      </c>
      <c r="AK137" s="1538">
        <v>1</v>
      </c>
      <c r="AL137" s="1469">
        <v>1</v>
      </c>
      <c r="AM137" s="1288">
        <v>0</v>
      </c>
      <c r="AN137" s="1571">
        <v>1</v>
      </c>
      <c r="AO137" s="1685">
        <v>87</v>
      </c>
      <c r="AP137" s="1608">
        <v>7</v>
      </c>
      <c r="AQ137" s="1608">
        <v>1</v>
      </c>
      <c r="AR137" s="1279">
        <v>0</v>
      </c>
      <c r="AS137" t="str">
        <f t="shared" si="81"/>
        <v/>
      </c>
      <c r="BO137" s="54" t="str">
        <f t="shared" si="82"/>
        <v/>
      </c>
      <c r="BP137" s="54" t="str">
        <f t="shared" si="83"/>
        <v/>
      </c>
      <c r="BQ137" s="54" t="str">
        <f t="shared" si="84"/>
        <v/>
      </c>
      <c r="BR137" s="54" t="str">
        <f t="shared" si="85"/>
        <v/>
      </c>
      <c r="BU137" s="377">
        <f t="shared" si="86"/>
        <v>0</v>
      </c>
      <c r="BV137" s="377">
        <f t="shared" si="87"/>
        <v>0</v>
      </c>
      <c r="BW137" s="377">
        <f t="shared" si="88"/>
        <v>0</v>
      </c>
      <c r="BX137" s="377">
        <f t="shared" si="89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885" t="s">
        <v>619</v>
      </c>
      <c r="B139" s="5843"/>
      <c r="C139" s="5792" t="s">
        <v>82</v>
      </c>
      <c r="D139" s="5724" t="s">
        <v>34</v>
      </c>
      <c r="E139" s="5882"/>
      <c r="F139" s="5882"/>
      <c r="G139" s="5882"/>
      <c r="H139" s="5884"/>
      <c r="I139" s="5885" t="s">
        <v>464</v>
      </c>
      <c r="J139" s="5841" t="s">
        <v>41</v>
      </c>
      <c r="K139" s="5843" t="s">
        <v>42</v>
      </c>
    </row>
    <row r="140" spans="1:76" ht="35.450000000000003" customHeight="1" x14ac:dyDescent="0.25">
      <c r="A140" s="5886"/>
      <c r="B140" s="5846"/>
      <c r="C140" s="5497"/>
      <c r="D140" s="2478" t="s">
        <v>620</v>
      </c>
      <c r="E140" s="1976" t="s">
        <v>621</v>
      </c>
      <c r="F140" s="1976" t="s">
        <v>622</v>
      </c>
      <c r="G140" s="1976" t="s">
        <v>623</v>
      </c>
      <c r="H140" s="2131" t="s">
        <v>624</v>
      </c>
      <c r="I140" s="5886"/>
      <c r="J140" s="5492"/>
      <c r="K140" s="5846"/>
    </row>
    <row r="141" spans="1:76" ht="15" customHeight="1" x14ac:dyDescent="0.25">
      <c r="A141" s="5565" t="s">
        <v>625</v>
      </c>
      <c r="B141" s="2479" t="s">
        <v>626</v>
      </c>
      <c r="C141" s="2044">
        <f>SUM(D141:H141)</f>
        <v>23</v>
      </c>
      <c r="D141" s="2480">
        <v>21</v>
      </c>
      <c r="E141" s="2481">
        <v>2</v>
      </c>
      <c r="F141" s="2481">
        <v>0</v>
      </c>
      <c r="G141" s="2481">
        <v>0</v>
      </c>
      <c r="H141" s="2482">
        <v>0</v>
      </c>
      <c r="I141" s="386"/>
      <c r="J141" s="2483">
        <v>2</v>
      </c>
      <c r="K141" s="2484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515"/>
      <c r="B142" s="1215" t="s">
        <v>627</v>
      </c>
      <c r="C142" s="1941">
        <f>SUM(D142:H142)</f>
        <v>37</v>
      </c>
      <c r="D142" s="2485">
        <v>20</v>
      </c>
      <c r="E142" s="2486">
        <v>10</v>
      </c>
      <c r="F142" s="2486">
        <v>6</v>
      </c>
      <c r="G142" s="2486">
        <v>1</v>
      </c>
      <c r="H142" s="2487">
        <v>0</v>
      </c>
      <c r="I142" s="386"/>
      <c r="J142" s="2488">
        <v>2</v>
      </c>
      <c r="K142" s="2489">
        <v>0</v>
      </c>
      <c r="L142" t="str">
        <f t="shared" ref="L142:L145" si="90">BO142&amp;BP142&amp;BQ142</f>
        <v/>
      </c>
      <c r="BO142" s="17"/>
      <c r="BP142" s="378" t="str">
        <f t="shared" ref="BP142:BP149" si="91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2">IF(AND(C142&gt;0,K142="")," * No olvide digitar la variable Migrantes. Digite Cero si no tiene.",IF(K142&gt;C142," * La variable Migrantes No puede ser mayor al Total.",""))</f>
        <v/>
      </c>
      <c r="BV142" s="377">
        <f t="shared" ref="BV142:BV149" si="93">IF(AND(C142&gt;0,J142=""),1,IF(J142&gt;C142,1,0))</f>
        <v>0</v>
      </c>
      <c r="BW142" s="377">
        <f t="shared" ref="BW142:BW149" si="94">IF(AND(C142&gt;0,K142=""),1,IF(K142&gt;C142,1,0))</f>
        <v>0</v>
      </c>
    </row>
    <row r="143" spans="1:76" ht="15" customHeight="1" x14ac:dyDescent="0.25">
      <c r="A143" s="5888"/>
      <c r="B143" s="1667" t="s">
        <v>628</v>
      </c>
      <c r="C143" s="1341">
        <f>SUM(D143:H143)</f>
        <v>2</v>
      </c>
      <c r="D143" s="2491">
        <v>2</v>
      </c>
      <c r="E143" s="2492">
        <v>0</v>
      </c>
      <c r="F143" s="2492">
        <v>0</v>
      </c>
      <c r="G143" s="2492">
        <v>0</v>
      </c>
      <c r="H143" s="2493">
        <v>0</v>
      </c>
      <c r="I143" s="386"/>
      <c r="J143" s="2494">
        <v>1</v>
      </c>
      <c r="K143" s="2495">
        <v>0</v>
      </c>
      <c r="L143" t="str">
        <f t="shared" si="90"/>
        <v/>
      </c>
      <c r="BO143" s="17"/>
      <c r="BP143" s="378" t="str">
        <f t="shared" si="91"/>
        <v/>
      </c>
      <c r="BQ143" s="378" t="str">
        <f t="shared" si="92"/>
        <v/>
      </c>
      <c r="BV143" s="377">
        <f t="shared" si="93"/>
        <v>0</v>
      </c>
      <c r="BW143" s="377">
        <f t="shared" si="94"/>
        <v>0</v>
      </c>
    </row>
    <row r="144" spans="1:76" ht="23.25" customHeight="1" x14ac:dyDescent="0.25">
      <c r="A144" s="5889" t="s">
        <v>629</v>
      </c>
      <c r="B144" s="2496" t="s">
        <v>630</v>
      </c>
      <c r="C144" s="2044">
        <f>SUM(I144)</f>
        <v>8</v>
      </c>
      <c r="D144" s="2459"/>
      <c r="E144" s="1077"/>
      <c r="F144" s="1077"/>
      <c r="G144" s="1077"/>
      <c r="H144" s="2497"/>
      <c r="I144" s="2498">
        <v>8</v>
      </c>
      <c r="J144" s="2499">
        <v>2</v>
      </c>
      <c r="K144" s="2500">
        <v>0</v>
      </c>
      <c r="L144" t="str">
        <f t="shared" si="90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1"/>
        <v/>
      </c>
      <c r="BQ144" s="378" t="str">
        <f t="shared" si="92"/>
        <v/>
      </c>
      <c r="BU144" s="377">
        <f>IF(AND(C144&gt;0,I144=""),1,IF(I144&gt;C144,1,0))</f>
        <v>0</v>
      </c>
      <c r="BV144" s="377">
        <f t="shared" si="93"/>
        <v>0</v>
      </c>
      <c r="BW144" s="377">
        <f t="shared" si="94"/>
        <v>0</v>
      </c>
    </row>
    <row r="145" spans="1:75" ht="25.5" customHeight="1" x14ac:dyDescent="0.25">
      <c r="A145" s="5888"/>
      <c r="B145" s="2501" t="s">
        <v>631</v>
      </c>
      <c r="C145" s="1341">
        <f>SUM(D145:H145)</f>
        <v>33</v>
      </c>
      <c r="D145" s="2502">
        <v>31</v>
      </c>
      <c r="E145" s="387">
        <v>1</v>
      </c>
      <c r="F145" s="387">
        <v>1</v>
      </c>
      <c r="G145" s="387">
        <v>0</v>
      </c>
      <c r="H145" s="388">
        <v>0</v>
      </c>
      <c r="I145" s="2503"/>
      <c r="J145" s="2494">
        <v>3</v>
      </c>
      <c r="K145" s="2495">
        <v>0</v>
      </c>
      <c r="L145" t="str">
        <f t="shared" si="90"/>
        <v/>
      </c>
      <c r="BO145" s="17"/>
      <c r="BP145" s="378" t="str">
        <f t="shared" si="91"/>
        <v/>
      </c>
      <c r="BQ145" s="378" t="str">
        <f t="shared" si="92"/>
        <v/>
      </c>
      <c r="BV145" s="377">
        <f t="shared" si="93"/>
        <v>0</v>
      </c>
      <c r="BW145" s="377">
        <f t="shared" si="94"/>
        <v>0</v>
      </c>
    </row>
    <row r="146" spans="1:75" ht="15" customHeight="1" x14ac:dyDescent="0.25">
      <c r="A146" s="5515" t="s">
        <v>632</v>
      </c>
      <c r="B146" s="1126" t="s">
        <v>69</v>
      </c>
      <c r="C146" s="2504">
        <f>SUM(D146:I146)</f>
        <v>0</v>
      </c>
      <c r="D146" s="2505">
        <v>0</v>
      </c>
      <c r="E146" s="2506">
        <v>0</v>
      </c>
      <c r="F146" s="2506">
        <v>0</v>
      </c>
      <c r="G146" s="2506">
        <v>0</v>
      </c>
      <c r="H146" s="2482">
        <v>0</v>
      </c>
      <c r="I146" s="2507">
        <v>0</v>
      </c>
      <c r="J146" s="2508">
        <v>0</v>
      </c>
      <c r="K146" s="2509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1"/>
        <v/>
      </c>
      <c r="BQ146" s="378" t="str">
        <f t="shared" si="92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515"/>
      <c r="B147" s="1126" t="s">
        <v>70</v>
      </c>
      <c r="C147" s="2504">
        <f>SUM(D147:I147)</f>
        <v>41</v>
      </c>
      <c r="D147" s="2505">
        <v>41</v>
      </c>
      <c r="E147" s="2506">
        <v>0</v>
      </c>
      <c r="F147" s="2506">
        <v>0</v>
      </c>
      <c r="G147" s="2506">
        <v>0</v>
      </c>
      <c r="H147" s="2510">
        <v>0</v>
      </c>
      <c r="I147" s="2507">
        <v>0</v>
      </c>
      <c r="J147" s="2508">
        <v>3</v>
      </c>
      <c r="K147" s="2509">
        <v>0</v>
      </c>
      <c r="L147" t="str">
        <f t="shared" ref="L147:L149" si="95">BO147&amp;BP147&amp;BQ147</f>
        <v/>
      </c>
      <c r="BO147" s="378" t="str">
        <f t="shared" ref="BO147:BO149" si="96">IF(AND(C147&gt;0,I147="")," * No olvide digitar la variable Gestantes. Digite Cero si no tiene.",IF(I147&gt;C147," * La variable Gestantes No puede ser mayor al Total.",""))</f>
        <v/>
      </c>
      <c r="BP147" s="378" t="str">
        <f t="shared" si="91"/>
        <v/>
      </c>
      <c r="BQ147" s="378" t="str">
        <f t="shared" si="92"/>
        <v/>
      </c>
      <c r="BU147" s="377">
        <f>IF(AND(C147&gt;0,I147=""),1,IF(I147&gt;C147,1,0))</f>
        <v>0</v>
      </c>
      <c r="BV147" s="377">
        <f t="shared" si="93"/>
        <v>0</v>
      </c>
      <c r="BW147" s="377">
        <f t="shared" si="94"/>
        <v>0</v>
      </c>
    </row>
    <row r="148" spans="1:75" ht="15" customHeight="1" x14ac:dyDescent="0.25">
      <c r="A148" s="5515"/>
      <c r="B148" s="1242" t="s">
        <v>103</v>
      </c>
      <c r="C148" s="2504">
        <f>SUM(D148:I148)</f>
        <v>5</v>
      </c>
      <c r="D148" s="2485">
        <v>0</v>
      </c>
      <c r="E148" s="2486">
        <v>2</v>
      </c>
      <c r="F148" s="2486">
        <v>2</v>
      </c>
      <c r="G148" s="2486">
        <v>1</v>
      </c>
      <c r="H148" s="2487">
        <v>0</v>
      </c>
      <c r="I148" s="2511">
        <v>0</v>
      </c>
      <c r="J148" s="2488">
        <v>1</v>
      </c>
      <c r="K148" s="2489">
        <v>0</v>
      </c>
      <c r="L148" t="str">
        <f t="shared" si="95"/>
        <v/>
      </c>
      <c r="BO148" s="378" t="str">
        <f t="shared" si="96"/>
        <v/>
      </c>
      <c r="BP148" s="378" t="str">
        <f t="shared" si="91"/>
        <v/>
      </c>
      <c r="BQ148" s="378" t="str">
        <f t="shared" si="92"/>
        <v/>
      </c>
      <c r="BU148" s="377">
        <f>IF(AND(C148&gt;0,I148=""),1,IF(I148&gt;C148,1,0))</f>
        <v>0</v>
      </c>
      <c r="BV148" s="377">
        <f t="shared" si="93"/>
        <v>0</v>
      </c>
      <c r="BW148" s="377">
        <f t="shared" si="94"/>
        <v>0</v>
      </c>
    </row>
    <row r="149" spans="1:75" ht="15" customHeight="1" x14ac:dyDescent="0.25">
      <c r="A149" s="5888"/>
      <c r="B149" s="1537" t="s">
        <v>545</v>
      </c>
      <c r="C149" s="1466">
        <f>SUM(D149:I149)</f>
        <v>16</v>
      </c>
      <c r="D149" s="2491">
        <v>2</v>
      </c>
      <c r="E149" s="2492">
        <v>10</v>
      </c>
      <c r="F149" s="2492">
        <v>4</v>
      </c>
      <c r="G149" s="2492">
        <v>0</v>
      </c>
      <c r="H149" s="2493">
        <v>0</v>
      </c>
      <c r="I149" s="2512">
        <v>0</v>
      </c>
      <c r="J149" s="2494">
        <v>1</v>
      </c>
      <c r="K149" s="2495">
        <v>0</v>
      </c>
      <c r="L149" t="str">
        <f t="shared" si="95"/>
        <v/>
      </c>
      <c r="BO149" s="378" t="str">
        <f t="shared" si="96"/>
        <v/>
      </c>
      <c r="BP149" s="378" t="str">
        <f t="shared" si="91"/>
        <v/>
      </c>
      <c r="BQ149" s="378" t="str">
        <f t="shared" si="92"/>
        <v/>
      </c>
      <c r="BU149" s="377">
        <f>IF(AND(C149&gt;0,I149=""),1,IF(I149&gt;C149,1,0))</f>
        <v>0</v>
      </c>
      <c r="BV149" s="377">
        <f t="shared" si="93"/>
        <v>0</v>
      </c>
      <c r="BW149" s="377">
        <f t="shared" si="94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90" t="s">
        <v>32</v>
      </c>
      <c r="B151" s="5890" t="s">
        <v>634</v>
      </c>
      <c r="C151" s="5853" t="s">
        <v>84</v>
      </c>
      <c r="D151" s="5887" t="s">
        <v>63</v>
      </c>
      <c r="E151" s="5843" t="s">
        <v>64</v>
      </c>
      <c r="F151" s="5896" t="s">
        <v>106</v>
      </c>
      <c r="G151" s="5897"/>
      <c r="H151" s="5897"/>
      <c r="I151" s="5897"/>
      <c r="J151" s="5897"/>
      <c r="K151" s="5897"/>
      <c r="L151" s="5897"/>
      <c r="M151" s="5897"/>
      <c r="N151" s="5897"/>
      <c r="O151" s="5897"/>
      <c r="P151" s="5897"/>
      <c r="Q151" s="5897"/>
      <c r="R151" s="5897"/>
      <c r="S151" s="5897"/>
      <c r="T151" s="5897"/>
      <c r="U151" s="5897"/>
      <c r="V151" s="5897"/>
      <c r="W151" s="5897"/>
      <c r="X151" s="5897"/>
      <c r="Y151" s="5897"/>
      <c r="Z151" s="5897"/>
      <c r="AA151" s="5897"/>
      <c r="AB151" s="5897"/>
      <c r="AC151" s="5897"/>
      <c r="AD151" s="5897"/>
      <c r="AE151" s="5897"/>
      <c r="AF151" s="5897"/>
      <c r="AG151" s="5897"/>
      <c r="AH151" s="5897"/>
      <c r="AI151" s="5897"/>
      <c r="AJ151" s="5897"/>
      <c r="AK151" s="5897"/>
      <c r="AL151" s="5897"/>
      <c r="AM151" s="5898"/>
      <c r="AN151" s="5887" t="s">
        <v>41</v>
      </c>
      <c r="AO151" s="5843" t="s">
        <v>42</v>
      </c>
    </row>
    <row r="152" spans="1:75" ht="15" customHeight="1" x14ac:dyDescent="0.25">
      <c r="A152" s="5595"/>
      <c r="B152" s="5595"/>
      <c r="C152" s="5556"/>
      <c r="D152" s="5559"/>
      <c r="E152" s="5774"/>
      <c r="F152" s="5850" t="s">
        <v>352</v>
      </c>
      <c r="G152" s="5851"/>
      <c r="H152" s="5850" t="s">
        <v>335</v>
      </c>
      <c r="I152" s="5851"/>
      <c r="J152" s="5850" t="s">
        <v>99</v>
      </c>
      <c r="K152" s="5851"/>
      <c r="L152" s="5850" t="s">
        <v>49</v>
      </c>
      <c r="M152" s="5851"/>
      <c r="N152" s="5850" t="s">
        <v>50</v>
      </c>
      <c r="O152" s="5851"/>
      <c r="P152" s="5852" t="s">
        <v>51</v>
      </c>
      <c r="Q152" s="5851"/>
      <c r="R152" s="5850" t="s">
        <v>52</v>
      </c>
      <c r="S152" s="5851"/>
      <c r="T152" s="5850" t="s">
        <v>53</v>
      </c>
      <c r="U152" s="5851"/>
      <c r="V152" s="5850" t="s">
        <v>54</v>
      </c>
      <c r="W152" s="5851"/>
      <c r="X152" s="5850" t="s">
        <v>55</v>
      </c>
      <c r="Y152" s="5851"/>
      <c r="Z152" s="5850" t="s">
        <v>56</v>
      </c>
      <c r="AA152" s="5851"/>
      <c r="AB152" s="5850" t="s">
        <v>57</v>
      </c>
      <c r="AC152" s="5851"/>
      <c r="AD152" s="5850" t="s">
        <v>58</v>
      </c>
      <c r="AE152" s="5851"/>
      <c r="AF152" s="5850" t="s">
        <v>59</v>
      </c>
      <c r="AG152" s="5851"/>
      <c r="AH152" s="5850" t="s">
        <v>60</v>
      </c>
      <c r="AI152" s="5851"/>
      <c r="AJ152" s="5850" t="s">
        <v>61</v>
      </c>
      <c r="AK152" s="5851"/>
      <c r="AL152" s="5850" t="s">
        <v>62</v>
      </c>
      <c r="AM152" s="5891"/>
      <c r="AN152" s="5559"/>
      <c r="AO152" s="5774"/>
    </row>
    <row r="153" spans="1:75" ht="15" customHeight="1" x14ac:dyDescent="0.25">
      <c r="A153" s="5597"/>
      <c r="B153" s="5597"/>
      <c r="C153" s="5557"/>
      <c r="D153" s="5560"/>
      <c r="E153" s="5846"/>
      <c r="F153" s="2118" t="s">
        <v>472</v>
      </c>
      <c r="G153" s="2085" t="s">
        <v>64</v>
      </c>
      <c r="H153" s="2118" t="s">
        <v>472</v>
      </c>
      <c r="I153" s="2085" t="s">
        <v>64</v>
      </c>
      <c r="J153" s="2118" t="s">
        <v>472</v>
      </c>
      <c r="K153" s="2085" t="s">
        <v>64</v>
      </c>
      <c r="L153" s="2118" t="s">
        <v>472</v>
      </c>
      <c r="M153" s="2085" t="s">
        <v>64</v>
      </c>
      <c r="N153" s="2118" t="s">
        <v>472</v>
      </c>
      <c r="O153" s="2085" t="s">
        <v>64</v>
      </c>
      <c r="P153" s="2118" t="s">
        <v>472</v>
      </c>
      <c r="Q153" s="2085" t="s">
        <v>64</v>
      </c>
      <c r="R153" s="2118" t="s">
        <v>472</v>
      </c>
      <c r="S153" s="2085" t="s">
        <v>64</v>
      </c>
      <c r="T153" s="2118" t="s">
        <v>472</v>
      </c>
      <c r="U153" s="2085" t="s">
        <v>64</v>
      </c>
      <c r="V153" s="2118" t="s">
        <v>472</v>
      </c>
      <c r="W153" s="2085" t="s">
        <v>64</v>
      </c>
      <c r="X153" s="2118" t="s">
        <v>472</v>
      </c>
      <c r="Y153" s="2085" t="s">
        <v>64</v>
      </c>
      <c r="Z153" s="2118" t="s">
        <v>472</v>
      </c>
      <c r="AA153" s="2085" t="s">
        <v>64</v>
      </c>
      <c r="AB153" s="2118" t="s">
        <v>472</v>
      </c>
      <c r="AC153" s="2085" t="s">
        <v>64</v>
      </c>
      <c r="AD153" s="2118" t="s">
        <v>472</v>
      </c>
      <c r="AE153" s="2085" t="s">
        <v>64</v>
      </c>
      <c r="AF153" s="2118" t="s">
        <v>472</v>
      </c>
      <c r="AG153" s="2085" t="s">
        <v>64</v>
      </c>
      <c r="AH153" s="2118" t="s">
        <v>472</v>
      </c>
      <c r="AI153" s="2085" t="s">
        <v>64</v>
      </c>
      <c r="AJ153" s="2118" t="s">
        <v>472</v>
      </c>
      <c r="AK153" s="2085" t="s">
        <v>64</v>
      </c>
      <c r="AL153" s="2118" t="s">
        <v>472</v>
      </c>
      <c r="AM153" s="2515" t="s">
        <v>64</v>
      </c>
      <c r="AN153" s="5560"/>
      <c r="AO153" s="5846"/>
    </row>
    <row r="154" spans="1:75" ht="15" customHeight="1" x14ac:dyDescent="0.25">
      <c r="A154" s="5889" t="s">
        <v>69</v>
      </c>
      <c r="B154" s="2088" t="s">
        <v>635</v>
      </c>
      <c r="C154" s="2044">
        <f>SUM(D154:E154)</f>
        <v>0</v>
      </c>
      <c r="D154" s="2045">
        <f>+F154+H154+J154+L154+N154+P154+R154+T154+V154+X154+Z154+AB154+AD154+AF154+AH154+AJ154+AL154</f>
        <v>0</v>
      </c>
      <c r="E154" s="1997">
        <f>+G154+I154+K154+M154+O154+Q154+S154+U154+W154+Y154+AA154+AC154+AE154+AG154+AI154+AK154+AM154</f>
        <v>0</v>
      </c>
      <c r="F154" s="2271">
        <v>0</v>
      </c>
      <c r="G154" s="2272">
        <v>0</v>
      </c>
      <c r="H154" s="2271">
        <v>0</v>
      </c>
      <c r="I154" s="2272">
        <v>0</v>
      </c>
      <c r="J154" s="2271">
        <v>0</v>
      </c>
      <c r="K154" s="2272">
        <v>0</v>
      </c>
      <c r="L154" s="2271">
        <v>0</v>
      </c>
      <c r="M154" s="2272">
        <v>0</v>
      </c>
      <c r="N154" s="2271">
        <v>0</v>
      </c>
      <c r="O154" s="2272">
        <v>0</v>
      </c>
      <c r="P154" s="2271">
        <v>0</v>
      </c>
      <c r="Q154" s="2272">
        <v>0</v>
      </c>
      <c r="R154" s="2271">
        <v>0</v>
      </c>
      <c r="S154" s="2272">
        <v>0</v>
      </c>
      <c r="T154" s="2271">
        <v>0</v>
      </c>
      <c r="U154" s="2272">
        <v>0</v>
      </c>
      <c r="V154" s="2271">
        <v>0</v>
      </c>
      <c r="W154" s="2272">
        <v>0</v>
      </c>
      <c r="X154" s="2271">
        <v>0</v>
      </c>
      <c r="Y154" s="2272">
        <v>0</v>
      </c>
      <c r="Z154" s="2271">
        <v>0</v>
      </c>
      <c r="AA154" s="2272">
        <v>0</v>
      </c>
      <c r="AB154" s="2271">
        <v>0</v>
      </c>
      <c r="AC154" s="2272">
        <v>0</v>
      </c>
      <c r="AD154" s="2271">
        <v>0</v>
      </c>
      <c r="AE154" s="2272">
        <v>0</v>
      </c>
      <c r="AF154" s="2271">
        <v>0</v>
      </c>
      <c r="AG154" s="2272">
        <v>0</v>
      </c>
      <c r="AH154" s="2271">
        <v>0</v>
      </c>
      <c r="AI154" s="2272">
        <v>0</v>
      </c>
      <c r="AJ154" s="2271">
        <v>0</v>
      </c>
      <c r="AK154" s="2272">
        <v>0</v>
      </c>
      <c r="AL154" s="2271">
        <v>0</v>
      </c>
      <c r="AM154" s="2516">
        <v>0</v>
      </c>
      <c r="AN154" s="2304">
        <v>0</v>
      </c>
      <c r="AO154" s="2272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515"/>
      <c r="B155" s="1471" t="s">
        <v>636</v>
      </c>
      <c r="C155" s="1941">
        <f>SUM(D155:E155)</f>
        <v>1</v>
      </c>
      <c r="D155" s="1719">
        <f t="shared" ref="D155:E167" si="97">+F155+H155+J155+L155+N155+P155+R155+T155+V155+X155+Z155+AB155+AD155+AF155+AH155+AJ155+AL155</f>
        <v>0</v>
      </c>
      <c r="E155" s="1677">
        <f t="shared" si="97"/>
        <v>1</v>
      </c>
      <c r="F155" s="2293">
        <v>0</v>
      </c>
      <c r="G155" s="2348">
        <v>0</v>
      </c>
      <c r="H155" s="2293">
        <v>0</v>
      </c>
      <c r="I155" s="2348">
        <v>0</v>
      </c>
      <c r="J155" s="2293">
        <v>0</v>
      </c>
      <c r="K155" s="2348">
        <v>0</v>
      </c>
      <c r="L155" s="2293">
        <v>0</v>
      </c>
      <c r="M155" s="2348">
        <v>0</v>
      </c>
      <c r="N155" s="2293">
        <v>0</v>
      </c>
      <c r="O155" s="2348">
        <v>0</v>
      </c>
      <c r="P155" s="2293">
        <v>0</v>
      </c>
      <c r="Q155" s="2348">
        <v>0</v>
      </c>
      <c r="R155" s="2293">
        <v>0</v>
      </c>
      <c r="S155" s="2348">
        <v>0</v>
      </c>
      <c r="T155" s="2293">
        <v>0</v>
      </c>
      <c r="U155" s="2348">
        <v>0</v>
      </c>
      <c r="V155" s="2293">
        <v>0</v>
      </c>
      <c r="W155" s="2348">
        <v>0</v>
      </c>
      <c r="X155" s="2293">
        <v>0</v>
      </c>
      <c r="Y155" s="2348">
        <v>0</v>
      </c>
      <c r="Z155" s="2293">
        <v>0</v>
      </c>
      <c r="AA155" s="2348">
        <v>0</v>
      </c>
      <c r="AB155" s="2293">
        <v>0</v>
      </c>
      <c r="AC155" s="2348">
        <v>0</v>
      </c>
      <c r="AD155" s="2293">
        <v>0</v>
      </c>
      <c r="AE155" s="2348">
        <v>1</v>
      </c>
      <c r="AF155" s="2293">
        <v>0</v>
      </c>
      <c r="AG155" s="2348">
        <v>0</v>
      </c>
      <c r="AH155" s="2293">
        <v>0</v>
      </c>
      <c r="AI155" s="2348">
        <v>0</v>
      </c>
      <c r="AJ155" s="2293">
        <v>0</v>
      </c>
      <c r="AK155" s="2348">
        <v>0</v>
      </c>
      <c r="AL155" s="2293">
        <v>0</v>
      </c>
      <c r="AM155" s="2517">
        <v>0</v>
      </c>
      <c r="AN155" s="2476">
        <v>0</v>
      </c>
      <c r="AO155" s="2348">
        <v>0</v>
      </c>
      <c r="AP155" t="str">
        <f t="shared" ref="AP155:AP167" si="98">BO155&amp;BP155</f>
        <v/>
      </c>
      <c r="BO155" s="54" t="str">
        <f t="shared" ref="BO155:BO167" si="99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0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1">IF(AND(C155&gt;0,AN155=""),1,IF(AN155&gt;C155,1,0))</f>
        <v>0</v>
      </c>
      <c r="BV155" s="377">
        <f t="shared" ref="BV155:BV167" si="102">IF(AND(C155&gt;0,AO155=""),1,IF(AO155&gt;C155,1,0))</f>
        <v>0</v>
      </c>
    </row>
    <row r="156" spans="1:75" ht="15" customHeight="1" x14ac:dyDescent="0.25">
      <c r="A156" s="5515"/>
      <c r="B156" s="1471" t="s">
        <v>637</v>
      </c>
      <c r="C156" s="1941">
        <f t="shared" ref="C156:C167" si="103">SUM(D156:E156)</f>
        <v>5</v>
      </c>
      <c r="D156" s="1719">
        <f t="shared" si="97"/>
        <v>5</v>
      </c>
      <c r="E156" s="1677">
        <f t="shared" si="97"/>
        <v>0</v>
      </c>
      <c r="F156" s="2278">
        <v>0</v>
      </c>
      <c r="G156" s="2279">
        <v>0</v>
      </c>
      <c r="H156" s="2278">
        <v>0</v>
      </c>
      <c r="I156" s="2279">
        <v>0</v>
      </c>
      <c r="J156" s="2278">
        <v>0</v>
      </c>
      <c r="K156" s="2279">
        <v>0</v>
      </c>
      <c r="L156" s="2278">
        <v>0</v>
      </c>
      <c r="M156" s="2279">
        <v>0</v>
      </c>
      <c r="N156" s="2278">
        <v>0</v>
      </c>
      <c r="O156" s="2279">
        <v>0</v>
      </c>
      <c r="P156" s="2278">
        <v>0</v>
      </c>
      <c r="Q156" s="2279">
        <v>0</v>
      </c>
      <c r="R156" s="2278">
        <v>0</v>
      </c>
      <c r="S156" s="2279">
        <v>0</v>
      </c>
      <c r="T156" s="2278">
        <v>2</v>
      </c>
      <c r="U156" s="2279">
        <v>0</v>
      </c>
      <c r="V156" s="2278">
        <v>1</v>
      </c>
      <c r="W156" s="2279">
        <v>0</v>
      </c>
      <c r="X156" s="2278">
        <v>0</v>
      </c>
      <c r="Y156" s="2279">
        <v>0</v>
      </c>
      <c r="Z156" s="2278">
        <v>0</v>
      </c>
      <c r="AA156" s="2279">
        <v>0</v>
      </c>
      <c r="AB156" s="2278">
        <v>0</v>
      </c>
      <c r="AC156" s="2279">
        <v>0</v>
      </c>
      <c r="AD156" s="2278">
        <v>0</v>
      </c>
      <c r="AE156" s="2279">
        <v>0</v>
      </c>
      <c r="AF156" s="2278">
        <v>2</v>
      </c>
      <c r="AG156" s="2279">
        <v>0</v>
      </c>
      <c r="AH156" s="2278">
        <v>0</v>
      </c>
      <c r="AI156" s="2279">
        <v>0</v>
      </c>
      <c r="AJ156" s="2278">
        <v>0</v>
      </c>
      <c r="AK156" s="2279">
        <v>0</v>
      </c>
      <c r="AL156" s="2278">
        <v>0</v>
      </c>
      <c r="AM156" s="1568">
        <v>0</v>
      </c>
      <c r="AN156" s="1529">
        <v>1</v>
      </c>
      <c r="AO156" s="2279">
        <v>0</v>
      </c>
      <c r="AP156" t="str">
        <f t="shared" si="98"/>
        <v/>
      </c>
      <c r="BO156" s="54" t="str">
        <f t="shared" si="99"/>
        <v/>
      </c>
      <c r="BP156" s="54" t="str">
        <f t="shared" si="100"/>
        <v/>
      </c>
      <c r="BQ156" s="378"/>
      <c r="BR156" s="378"/>
      <c r="BS156" s="378"/>
      <c r="BU156" s="377">
        <f t="shared" si="101"/>
        <v>0</v>
      </c>
      <c r="BV156" s="377">
        <f t="shared" si="102"/>
        <v>0</v>
      </c>
    </row>
    <row r="157" spans="1:75" ht="15" customHeight="1" x14ac:dyDescent="0.25">
      <c r="A157" s="5515"/>
      <c r="B157" s="1471" t="s">
        <v>638</v>
      </c>
      <c r="C157" s="1941">
        <f>SUM(D157:E157)</f>
        <v>1</v>
      </c>
      <c r="D157" s="1719">
        <f t="shared" si="97"/>
        <v>1</v>
      </c>
      <c r="E157" s="1677">
        <f t="shared" si="97"/>
        <v>0</v>
      </c>
      <c r="F157" s="2278">
        <v>0</v>
      </c>
      <c r="G157" s="2279">
        <v>0</v>
      </c>
      <c r="H157" s="2278">
        <v>0</v>
      </c>
      <c r="I157" s="2279">
        <v>0</v>
      </c>
      <c r="J157" s="2278">
        <v>0</v>
      </c>
      <c r="K157" s="2279">
        <v>0</v>
      </c>
      <c r="L157" s="2278">
        <v>0</v>
      </c>
      <c r="M157" s="2279">
        <v>0</v>
      </c>
      <c r="N157" s="2278">
        <v>0</v>
      </c>
      <c r="O157" s="2279">
        <v>0</v>
      </c>
      <c r="P157" s="2278">
        <v>0</v>
      </c>
      <c r="Q157" s="2279">
        <v>0</v>
      </c>
      <c r="R157" s="2278">
        <v>0</v>
      </c>
      <c r="S157" s="2279">
        <v>0</v>
      </c>
      <c r="T157" s="2278">
        <v>0</v>
      </c>
      <c r="U157" s="2279">
        <v>0</v>
      </c>
      <c r="V157" s="2278">
        <v>0</v>
      </c>
      <c r="W157" s="2279">
        <v>0</v>
      </c>
      <c r="X157" s="2278">
        <v>0</v>
      </c>
      <c r="Y157" s="2279">
        <v>0</v>
      </c>
      <c r="Z157" s="2278">
        <v>0</v>
      </c>
      <c r="AA157" s="2279">
        <v>0</v>
      </c>
      <c r="AB157" s="2278">
        <v>0</v>
      </c>
      <c r="AC157" s="2279">
        <v>0</v>
      </c>
      <c r="AD157" s="2278">
        <v>0</v>
      </c>
      <c r="AE157" s="2279">
        <v>0</v>
      </c>
      <c r="AF157" s="2278">
        <v>0</v>
      </c>
      <c r="AG157" s="2279">
        <v>0</v>
      </c>
      <c r="AH157" s="2278">
        <v>1</v>
      </c>
      <c r="AI157" s="2279">
        <v>0</v>
      </c>
      <c r="AJ157" s="2278">
        <v>0</v>
      </c>
      <c r="AK157" s="2279">
        <v>0</v>
      </c>
      <c r="AL157" s="2278">
        <v>0</v>
      </c>
      <c r="AM157" s="1568">
        <v>0</v>
      </c>
      <c r="AN157" s="1529">
        <v>1</v>
      </c>
      <c r="AO157" s="2279">
        <v>0</v>
      </c>
      <c r="AP157" t="str">
        <f t="shared" si="98"/>
        <v/>
      </c>
      <c r="BO157" s="54" t="str">
        <f t="shared" si="99"/>
        <v/>
      </c>
      <c r="BP157" s="54" t="str">
        <f t="shared" si="100"/>
        <v/>
      </c>
      <c r="BQ157" s="378"/>
      <c r="BR157" s="378"/>
      <c r="BS157" s="378"/>
      <c r="BU157" s="377">
        <f t="shared" si="101"/>
        <v>0</v>
      </c>
      <c r="BV157" s="377">
        <f t="shared" si="102"/>
        <v>0</v>
      </c>
    </row>
    <row r="158" spans="1:75" ht="15" customHeight="1" x14ac:dyDescent="0.25">
      <c r="A158" s="5515"/>
      <c r="B158" s="1471" t="s">
        <v>639</v>
      </c>
      <c r="C158" s="1941">
        <f t="shared" si="103"/>
        <v>2</v>
      </c>
      <c r="D158" s="1719">
        <f t="shared" si="97"/>
        <v>1</v>
      </c>
      <c r="E158" s="1677">
        <f t="shared" si="97"/>
        <v>1</v>
      </c>
      <c r="F158" s="2278">
        <v>0</v>
      </c>
      <c r="G158" s="2279">
        <v>0</v>
      </c>
      <c r="H158" s="2278">
        <v>0</v>
      </c>
      <c r="I158" s="2279">
        <v>0</v>
      </c>
      <c r="J158" s="2278">
        <v>0</v>
      </c>
      <c r="K158" s="2279">
        <v>0</v>
      </c>
      <c r="L158" s="2278">
        <v>0</v>
      </c>
      <c r="M158" s="2279">
        <v>0</v>
      </c>
      <c r="N158" s="2278">
        <v>0</v>
      </c>
      <c r="O158" s="2279">
        <v>0</v>
      </c>
      <c r="P158" s="2278">
        <v>0</v>
      </c>
      <c r="Q158" s="2279">
        <v>0</v>
      </c>
      <c r="R158" s="2278">
        <v>0</v>
      </c>
      <c r="S158" s="2279">
        <v>0</v>
      </c>
      <c r="T158" s="2278">
        <v>0</v>
      </c>
      <c r="U158" s="2279">
        <v>0</v>
      </c>
      <c r="V158" s="2278">
        <v>0</v>
      </c>
      <c r="W158" s="2279">
        <v>0</v>
      </c>
      <c r="X158" s="2278">
        <v>0</v>
      </c>
      <c r="Y158" s="2279">
        <v>0</v>
      </c>
      <c r="Z158" s="2278">
        <v>0</v>
      </c>
      <c r="AA158" s="2279">
        <v>0</v>
      </c>
      <c r="AB158" s="2278">
        <v>0</v>
      </c>
      <c r="AC158" s="2279">
        <v>0</v>
      </c>
      <c r="AD158" s="2278">
        <v>0</v>
      </c>
      <c r="AE158" s="2279">
        <v>1</v>
      </c>
      <c r="AF158" s="2278">
        <v>1</v>
      </c>
      <c r="AG158" s="2279">
        <v>0</v>
      </c>
      <c r="AH158" s="2278">
        <v>0</v>
      </c>
      <c r="AI158" s="2279">
        <v>0</v>
      </c>
      <c r="AJ158" s="2278">
        <v>0</v>
      </c>
      <c r="AK158" s="2279">
        <v>0</v>
      </c>
      <c r="AL158" s="2278">
        <v>0</v>
      </c>
      <c r="AM158" s="1568">
        <v>0</v>
      </c>
      <c r="AN158" s="1529">
        <v>0</v>
      </c>
      <c r="AO158" s="2279">
        <v>0</v>
      </c>
      <c r="AP158" t="str">
        <f t="shared" si="98"/>
        <v/>
      </c>
      <c r="BO158" s="54" t="str">
        <f t="shared" si="99"/>
        <v/>
      </c>
      <c r="BP158" s="54" t="str">
        <f t="shared" si="100"/>
        <v/>
      </c>
      <c r="BQ158" s="378"/>
      <c r="BR158" s="378"/>
      <c r="BS158" s="378"/>
      <c r="BU158" s="377">
        <f t="shared" si="101"/>
        <v>0</v>
      </c>
      <c r="BV158" s="377">
        <f t="shared" si="102"/>
        <v>0</v>
      </c>
    </row>
    <row r="159" spans="1:75" ht="15" customHeight="1" x14ac:dyDescent="0.25">
      <c r="A159" s="5515"/>
      <c r="B159" s="1471" t="s">
        <v>640</v>
      </c>
      <c r="C159" s="1941">
        <f t="shared" si="103"/>
        <v>0</v>
      </c>
      <c r="D159" s="1719">
        <f t="shared" si="97"/>
        <v>0</v>
      </c>
      <c r="E159" s="1677">
        <f t="shared" si="97"/>
        <v>0</v>
      </c>
      <c r="F159" s="1275">
        <v>0</v>
      </c>
      <c r="G159" s="1276">
        <v>0</v>
      </c>
      <c r="H159" s="1275">
        <v>0</v>
      </c>
      <c r="I159" s="1276">
        <v>0</v>
      </c>
      <c r="J159" s="1275">
        <v>0</v>
      </c>
      <c r="K159" s="1276">
        <v>0</v>
      </c>
      <c r="L159" s="1275">
        <v>0</v>
      </c>
      <c r="M159" s="1276">
        <v>0</v>
      </c>
      <c r="N159" s="1275">
        <v>0</v>
      </c>
      <c r="O159" s="1276">
        <v>0</v>
      </c>
      <c r="P159" s="1275">
        <v>0</v>
      </c>
      <c r="Q159" s="1276">
        <v>0</v>
      </c>
      <c r="R159" s="1275">
        <v>0</v>
      </c>
      <c r="S159" s="1276">
        <v>0</v>
      </c>
      <c r="T159" s="1275">
        <v>0</v>
      </c>
      <c r="U159" s="1276">
        <v>0</v>
      </c>
      <c r="V159" s="1275">
        <v>0</v>
      </c>
      <c r="W159" s="1276">
        <v>0</v>
      </c>
      <c r="X159" s="1275">
        <v>0</v>
      </c>
      <c r="Y159" s="1276">
        <v>0</v>
      </c>
      <c r="Z159" s="1275">
        <v>0</v>
      </c>
      <c r="AA159" s="1276">
        <v>0</v>
      </c>
      <c r="AB159" s="1275">
        <v>0</v>
      </c>
      <c r="AC159" s="1276">
        <v>0</v>
      </c>
      <c r="AD159" s="1275">
        <v>0</v>
      </c>
      <c r="AE159" s="1276">
        <v>0</v>
      </c>
      <c r="AF159" s="1275">
        <v>0</v>
      </c>
      <c r="AG159" s="1276">
        <v>0</v>
      </c>
      <c r="AH159" s="1275">
        <v>0</v>
      </c>
      <c r="AI159" s="1276">
        <v>0</v>
      </c>
      <c r="AJ159" s="1275">
        <v>0</v>
      </c>
      <c r="AK159" s="1276">
        <v>0</v>
      </c>
      <c r="AL159" s="1275">
        <v>0</v>
      </c>
      <c r="AM159" s="1298">
        <v>0</v>
      </c>
      <c r="AN159" s="1282">
        <v>0</v>
      </c>
      <c r="AO159" s="1276">
        <v>0</v>
      </c>
      <c r="AP159" t="str">
        <f t="shared" si="98"/>
        <v/>
      </c>
      <c r="BO159" s="54" t="str">
        <f t="shared" si="99"/>
        <v/>
      </c>
      <c r="BP159" s="54" t="str">
        <f t="shared" si="100"/>
        <v/>
      </c>
      <c r="BQ159" s="378"/>
      <c r="BR159" s="378"/>
      <c r="BS159" s="378"/>
      <c r="BU159" s="377">
        <f t="shared" si="101"/>
        <v>0</v>
      </c>
      <c r="BV159" s="377">
        <f t="shared" si="102"/>
        <v>0</v>
      </c>
    </row>
    <row r="160" spans="1:75" ht="15" customHeight="1" x14ac:dyDescent="0.25">
      <c r="A160" s="5515"/>
      <c r="B160" s="1471" t="s">
        <v>641</v>
      </c>
      <c r="C160" s="1941">
        <f t="shared" si="103"/>
        <v>0</v>
      </c>
      <c r="D160" s="1719">
        <f t="shared" si="97"/>
        <v>0</v>
      </c>
      <c r="E160" s="1677">
        <f t="shared" si="97"/>
        <v>0</v>
      </c>
      <c r="F160" s="1275">
        <v>0</v>
      </c>
      <c r="G160" s="1276">
        <v>0</v>
      </c>
      <c r="H160" s="1275">
        <v>0</v>
      </c>
      <c r="I160" s="1276">
        <v>0</v>
      </c>
      <c r="J160" s="1275">
        <v>0</v>
      </c>
      <c r="K160" s="1276">
        <v>0</v>
      </c>
      <c r="L160" s="1275">
        <v>0</v>
      </c>
      <c r="M160" s="1276">
        <v>0</v>
      </c>
      <c r="N160" s="1275">
        <v>0</v>
      </c>
      <c r="O160" s="1276">
        <v>0</v>
      </c>
      <c r="P160" s="1275">
        <v>0</v>
      </c>
      <c r="Q160" s="1276">
        <v>0</v>
      </c>
      <c r="R160" s="1275">
        <v>0</v>
      </c>
      <c r="S160" s="1276">
        <v>0</v>
      </c>
      <c r="T160" s="1275">
        <v>0</v>
      </c>
      <c r="U160" s="1276">
        <v>0</v>
      </c>
      <c r="V160" s="1275">
        <v>0</v>
      </c>
      <c r="W160" s="1276">
        <v>0</v>
      </c>
      <c r="X160" s="1275">
        <v>0</v>
      </c>
      <c r="Y160" s="1276">
        <v>0</v>
      </c>
      <c r="Z160" s="1275">
        <v>0</v>
      </c>
      <c r="AA160" s="1276">
        <v>0</v>
      </c>
      <c r="AB160" s="1275">
        <v>0</v>
      </c>
      <c r="AC160" s="1276">
        <v>0</v>
      </c>
      <c r="AD160" s="1275">
        <v>0</v>
      </c>
      <c r="AE160" s="1276">
        <v>0</v>
      </c>
      <c r="AF160" s="1275">
        <v>0</v>
      </c>
      <c r="AG160" s="1276">
        <v>0</v>
      </c>
      <c r="AH160" s="1275">
        <v>0</v>
      </c>
      <c r="AI160" s="1276">
        <v>0</v>
      </c>
      <c r="AJ160" s="1275">
        <v>0</v>
      </c>
      <c r="AK160" s="1276">
        <v>0</v>
      </c>
      <c r="AL160" s="1275">
        <v>0</v>
      </c>
      <c r="AM160" s="1298">
        <v>0</v>
      </c>
      <c r="AN160" s="1282">
        <v>0</v>
      </c>
      <c r="AO160" s="1276">
        <v>0</v>
      </c>
      <c r="AP160" t="str">
        <f t="shared" si="98"/>
        <v/>
      </c>
      <c r="BO160" s="54" t="str">
        <f t="shared" si="99"/>
        <v/>
      </c>
      <c r="BP160" s="54" t="str">
        <f t="shared" si="100"/>
        <v/>
      </c>
      <c r="BQ160" s="378"/>
      <c r="BR160" s="378"/>
      <c r="BS160" s="378"/>
      <c r="BU160" s="377">
        <f t="shared" si="101"/>
        <v>0</v>
      </c>
      <c r="BV160" s="377">
        <f t="shared" si="102"/>
        <v>0</v>
      </c>
    </row>
    <row r="161" spans="1:74" ht="15" customHeight="1" x14ac:dyDescent="0.25">
      <c r="A161" s="5888"/>
      <c r="B161" s="1466" t="s">
        <v>642</v>
      </c>
      <c r="C161" s="1694">
        <f t="shared" si="103"/>
        <v>0</v>
      </c>
      <c r="D161" s="1712">
        <f t="shared" si="97"/>
        <v>0</v>
      </c>
      <c r="E161" s="1185">
        <f t="shared" si="97"/>
        <v>0</v>
      </c>
      <c r="F161" s="1538">
        <v>0</v>
      </c>
      <c r="G161" s="1278">
        <v>0</v>
      </c>
      <c r="H161" s="1538">
        <v>0</v>
      </c>
      <c r="I161" s="1278">
        <v>0</v>
      </c>
      <c r="J161" s="1538">
        <v>0</v>
      </c>
      <c r="K161" s="1278">
        <v>0</v>
      </c>
      <c r="L161" s="1538">
        <v>0</v>
      </c>
      <c r="M161" s="1278">
        <v>0</v>
      </c>
      <c r="N161" s="1538">
        <v>0</v>
      </c>
      <c r="O161" s="1278">
        <v>0</v>
      </c>
      <c r="P161" s="1538">
        <v>0</v>
      </c>
      <c r="Q161" s="1278">
        <v>0</v>
      </c>
      <c r="R161" s="1538">
        <v>0</v>
      </c>
      <c r="S161" s="1278">
        <v>0</v>
      </c>
      <c r="T161" s="1538">
        <v>0</v>
      </c>
      <c r="U161" s="1278">
        <v>0</v>
      </c>
      <c r="V161" s="1538">
        <v>0</v>
      </c>
      <c r="W161" s="1278">
        <v>0</v>
      </c>
      <c r="X161" s="1538">
        <v>0</v>
      </c>
      <c r="Y161" s="1278">
        <v>0</v>
      </c>
      <c r="Z161" s="1538">
        <v>0</v>
      </c>
      <c r="AA161" s="1278">
        <v>0</v>
      </c>
      <c r="AB161" s="1538">
        <v>0</v>
      </c>
      <c r="AC161" s="1278">
        <v>0</v>
      </c>
      <c r="AD161" s="1538">
        <v>0</v>
      </c>
      <c r="AE161" s="1278">
        <v>0</v>
      </c>
      <c r="AF161" s="1538">
        <v>0</v>
      </c>
      <c r="AG161" s="1278">
        <v>0</v>
      </c>
      <c r="AH161" s="1538">
        <v>0</v>
      </c>
      <c r="AI161" s="1278">
        <v>0</v>
      </c>
      <c r="AJ161" s="1538">
        <v>0</v>
      </c>
      <c r="AK161" s="1278">
        <v>0</v>
      </c>
      <c r="AL161" s="1538">
        <v>0</v>
      </c>
      <c r="AM161" s="1299">
        <v>0</v>
      </c>
      <c r="AN161" s="1540">
        <v>0</v>
      </c>
      <c r="AO161" s="1278">
        <v>0</v>
      </c>
      <c r="AP161" t="str">
        <f t="shared" si="98"/>
        <v/>
      </c>
      <c r="BO161" s="54" t="str">
        <f t="shared" si="99"/>
        <v/>
      </c>
      <c r="BP161" s="54" t="str">
        <f t="shared" si="100"/>
        <v/>
      </c>
      <c r="BQ161" s="378"/>
      <c r="BR161" s="378"/>
      <c r="BS161" s="378"/>
      <c r="BU161" s="377">
        <f t="shared" si="101"/>
        <v>0</v>
      </c>
      <c r="BV161" s="377">
        <f t="shared" si="102"/>
        <v>0</v>
      </c>
    </row>
    <row r="162" spans="1:74" ht="15" customHeight="1" x14ac:dyDescent="0.25">
      <c r="A162" s="5889" t="s">
        <v>103</v>
      </c>
      <c r="B162" s="2088" t="s">
        <v>635</v>
      </c>
      <c r="C162" s="2044">
        <f t="shared" si="103"/>
        <v>0</v>
      </c>
      <c r="D162" s="2045">
        <f t="shared" si="97"/>
        <v>0</v>
      </c>
      <c r="E162" s="1997">
        <f t="shared" si="97"/>
        <v>0</v>
      </c>
      <c r="F162" s="2271">
        <v>0</v>
      </c>
      <c r="G162" s="2272">
        <v>0</v>
      </c>
      <c r="H162" s="2271">
        <v>0</v>
      </c>
      <c r="I162" s="2272">
        <v>0</v>
      </c>
      <c r="J162" s="2271">
        <v>0</v>
      </c>
      <c r="K162" s="2272">
        <v>0</v>
      </c>
      <c r="L162" s="2271">
        <v>0</v>
      </c>
      <c r="M162" s="2272">
        <v>0</v>
      </c>
      <c r="N162" s="2271">
        <v>0</v>
      </c>
      <c r="O162" s="2272">
        <v>0</v>
      </c>
      <c r="P162" s="2271">
        <v>0</v>
      </c>
      <c r="Q162" s="2272">
        <v>0</v>
      </c>
      <c r="R162" s="2271">
        <v>0</v>
      </c>
      <c r="S162" s="2272">
        <v>0</v>
      </c>
      <c r="T162" s="2271">
        <v>0</v>
      </c>
      <c r="U162" s="2272">
        <v>0</v>
      </c>
      <c r="V162" s="2271">
        <v>0</v>
      </c>
      <c r="W162" s="2272">
        <v>0</v>
      </c>
      <c r="X162" s="2271">
        <v>0</v>
      </c>
      <c r="Y162" s="2272">
        <v>0</v>
      </c>
      <c r="Z162" s="2271">
        <v>0</v>
      </c>
      <c r="AA162" s="2272">
        <v>0</v>
      </c>
      <c r="AB162" s="2271">
        <v>0</v>
      </c>
      <c r="AC162" s="2272">
        <v>0</v>
      </c>
      <c r="AD162" s="2271">
        <v>0</v>
      </c>
      <c r="AE162" s="2272">
        <v>0</v>
      </c>
      <c r="AF162" s="2271">
        <v>0</v>
      </c>
      <c r="AG162" s="2272">
        <v>0</v>
      </c>
      <c r="AH162" s="2271">
        <v>0</v>
      </c>
      <c r="AI162" s="2272">
        <v>0</v>
      </c>
      <c r="AJ162" s="2271">
        <v>0</v>
      </c>
      <c r="AK162" s="2272">
        <v>0</v>
      </c>
      <c r="AL162" s="2271">
        <v>0</v>
      </c>
      <c r="AM162" s="2516">
        <v>0</v>
      </c>
      <c r="AN162" s="2304">
        <v>0</v>
      </c>
      <c r="AO162" s="2272">
        <v>0</v>
      </c>
      <c r="AP162" t="str">
        <f t="shared" si="98"/>
        <v/>
      </c>
      <c r="BO162" s="54" t="str">
        <f t="shared" si="99"/>
        <v/>
      </c>
      <c r="BP162" s="54" t="str">
        <f t="shared" si="100"/>
        <v/>
      </c>
      <c r="BQ162" s="378"/>
      <c r="BR162" s="378"/>
      <c r="BS162" s="378"/>
      <c r="BU162" s="377">
        <f t="shared" si="101"/>
        <v>0</v>
      </c>
      <c r="BV162" s="377">
        <f t="shared" si="102"/>
        <v>0</v>
      </c>
    </row>
    <row r="163" spans="1:74" ht="15" customHeight="1" x14ac:dyDescent="0.25">
      <c r="A163" s="5515"/>
      <c r="B163" s="1471" t="s">
        <v>637</v>
      </c>
      <c r="C163" s="1941">
        <f t="shared" si="103"/>
        <v>0</v>
      </c>
      <c r="D163" s="1719">
        <f t="shared" si="97"/>
        <v>0</v>
      </c>
      <c r="E163" s="1677">
        <f>+G163+I163+K163+M163+O163+Q163+S163+U163+W163+Y163+AA163+AC163+AE163+AG163+AI163+AK163+AM163</f>
        <v>0</v>
      </c>
      <c r="F163" s="2278">
        <v>0</v>
      </c>
      <c r="G163" s="2279">
        <v>0</v>
      </c>
      <c r="H163" s="2278">
        <v>0</v>
      </c>
      <c r="I163" s="2279">
        <v>0</v>
      </c>
      <c r="J163" s="2278">
        <v>0</v>
      </c>
      <c r="K163" s="2279">
        <v>0</v>
      </c>
      <c r="L163" s="2278">
        <v>0</v>
      </c>
      <c r="M163" s="2279">
        <v>0</v>
      </c>
      <c r="N163" s="2278">
        <v>0</v>
      </c>
      <c r="O163" s="2279">
        <v>0</v>
      </c>
      <c r="P163" s="2278">
        <v>0</v>
      </c>
      <c r="Q163" s="2279">
        <v>0</v>
      </c>
      <c r="R163" s="2278">
        <v>0</v>
      </c>
      <c r="S163" s="2279">
        <v>0</v>
      </c>
      <c r="T163" s="2278">
        <v>0</v>
      </c>
      <c r="U163" s="2279">
        <v>0</v>
      </c>
      <c r="V163" s="2278">
        <v>0</v>
      </c>
      <c r="W163" s="2279">
        <v>0</v>
      </c>
      <c r="X163" s="2278">
        <v>0</v>
      </c>
      <c r="Y163" s="2279">
        <v>0</v>
      </c>
      <c r="Z163" s="2278">
        <v>0</v>
      </c>
      <c r="AA163" s="2279">
        <v>0</v>
      </c>
      <c r="AB163" s="2278">
        <v>0</v>
      </c>
      <c r="AC163" s="2279">
        <v>0</v>
      </c>
      <c r="AD163" s="2278">
        <v>0</v>
      </c>
      <c r="AE163" s="2279">
        <v>0</v>
      </c>
      <c r="AF163" s="2278">
        <v>0</v>
      </c>
      <c r="AG163" s="2279">
        <v>0</v>
      </c>
      <c r="AH163" s="2278">
        <v>0</v>
      </c>
      <c r="AI163" s="2279">
        <v>0</v>
      </c>
      <c r="AJ163" s="2278">
        <v>0</v>
      </c>
      <c r="AK163" s="2279">
        <v>0</v>
      </c>
      <c r="AL163" s="2278">
        <v>0</v>
      </c>
      <c r="AM163" s="1568">
        <v>0</v>
      </c>
      <c r="AN163" s="1529">
        <v>0</v>
      </c>
      <c r="AO163" s="2279">
        <v>0</v>
      </c>
      <c r="AP163" t="str">
        <f t="shared" si="98"/>
        <v/>
      </c>
      <c r="BO163" s="54" t="str">
        <f t="shared" si="99"/>
        <v/>
      </c>
      <c r="BP163" s="54" t="str">
        <f t="shared" si="100"/>
        <v/>
      </c>
      <c r="BQ163" s="378"/>
      <c r="BR163" s="378"/>
      <c r="BS163" s="378"/>
      <c r="BU163" s="377">
        <f t="shared" si="101"/>
        <v>0</v>
      </c>
      <c r="BV163" s="377">
        <f t="shared" si="102"/>
        <v>0</v>
      </c>
    </row>
    <row r="164" spans="1:74" ht="15" customHeight="1" x14ac:dyDescent="0.25">
      <c r="A164" s="5515"/>
      <c r="B164" s="1471" t="s">
        <v>638</v>
      </c>
      <c r="C164" s="1941">
        <f>SUM(D164:E164)</f>
        <v>1</v>
      </c>
      <c r="D164" s="1719">
        <f t="shared" si="97"/>
        <v>0</v>
      </c>
      <c r="E164" s="1677">
        <f t="shared" si="97"/>
        <v>1</v>
      </c>
      <c r="F164" s="2278">
        <v>0</v>
      </c>
      <c r="G164" s="2279">
        <v>0</v>
      </c>
      <c r="H164" s="2278">
        <v>0</v>
      </c>
      <c r="I164" s="2279">
        <v>0</v>
      </c>
      <c r="J164" s="2278">
        <v>0</v>
      </c>
      <c r="K164" s="2279">
        <v>0</v>
      </c>
      <c r="L164" s="2278">
        <v>0</v>
      </c>
      <c r="M164" s="2279">
        <v>0</v>
      </c>
      <c r="N164" s="2278">
        <v>0</v>
      </c>
      <c r="O164" s="2279">
        <v>0</v>
      </c>
      <c r="P164" s="2278">
        <v>0</v>
      </c>
      <c r="Q164" s="2279">
        <v>0</v>
      </c>
      <c r="R164" s="2278">
        <v>0</v>
      </c>
      <c r="S164" s="2279">
        <v>0</v>
      </c>
      <c r="T164" s="2278">
        <v>0</v>
      </c>
      <c r="U164" s="2279">
        <v>0</v>
      </c>
      <c r="V164" s="2278">
        <v>0</v>
      </c>
      <c r="W164" s="2279">
        <v>0</v>
      </c>
      <c r="X164" s="2278">
        <v>0</v>
      </c>
      <c r="Y164" s="2279">
        <v>1</v>
      </c>
      <c r="Z164" s="2278">
        <v>0</v>
      </c>
      <c r="AA164" s="2279">
        <v>0</v>
      </c>
      <c r="AB164" s="2278">
        <v>0</v>
      </c>
      <c r="AC164" s="2279">
        <v>0</v>
      </c>
      <c r="AD164" s="2278">
        <v>0</v>
      </c>
      <c r="AE164" s="2279">
        <v>0</v>
      </c>
      <c r="AF164" s="2278">
        <v>0</v>
      </c>
      <c r="AG164" s="2279">
        <v>0</v>
      </c>
      <c r="AH164" s="2278">
        <v>0</v>
      </c>
      <c r="AI164" s="2279">
        <v>0</v>
      </c>
      <c r="AJ164" s="2278">
        <v>0</v>
      </c>
      <c r="AK164" s="2279">
        <v>0</v>
      </c>
      <c r="AL164" s="2278">
        <v>0</v>
      </c>
      <c r="AM164" s="1568">
        <v>0</v>
      </c>
      <c r="AN164" s="1529">
        <v>0</v>
      </c>
      <c r="AO164" s="2279">
        <v>0</v>
      </c>
      <c r="AP164" t="str">
        <f t="shared" si="98"/>
        <v/>
      </c>
      <c r="BO164" s="54" t="str">
        <f t="shared" si="99"/>
        <v/>
      </c>
      <c r="BP164" s="54" t="str">
        <f t="shared" si="100"/>
        <v/>
      </c>
      <c r="BQ164" s="378"/>
      <c r="BR164" s="378"/>
      <c r="BS164" s="378"/>
      <c r="BU164" s="377">
        <f t="shared" si="101"/>
        <v>0</v>
      </c>
      <c r="BV164" s="377">
        <f t="shared" si="102"/>
        <v>0</v>
      </c>
    </row>
    <row r="165" spans="1:74" ht="15" customHeight="1" x14ac:dyDescent="0.25">
      <c r="A165" s="5515"/>
      <c r="B165" s="1471" t="s">
        <v>639</v>
      </c>
      <c r="C165" s="1941">
        <f t="shared" si="103"/>
        <v>9</v>
      </c>
      <c r="D165" s="1719">
        <f>+F165+H165+J165+L165+N165+P165+R165+T165+V165+X165+Z165+AB165+AD165+AF165+AH165+AJ165+AL165</f>
        <v>7</v>
      </c>
      <c r="E165" s="1677">
        <f t="shared" si="97"/>
        <v>2</v>
      </c>
      <c r="F165" s="2278">
        <v>1</v>
      </c>
      <c r="G165" s="2279">
        <v>1</v>
      </c>
      <c r="H165" s="2278">
        <v>0</v>
      </c>
      <c r="I165" s="2279">
        <v>0</v>
      </c>
      <c r="J165" s="2278">
        <v>4</v>
      </c>
      <c r="K165" s="2279">
        <v>0</v>
      </c>
      <c r="L165" s="2278">
        <v>0</v>
      </c>
      <c r="M165" s="2279">
        <v>0</v>
      </c>
      <c r="N165" s="2278">
        <v>0</v>
      </c>
      <c r="O165" s="2279">
        <v>0</v>
      </c>
      <c r="P165" s="2278">
        <v>0</v>
      </c>
      <c r="Q165" s="2279">
        <v>0</v>
      </c>
      <c r="R165" s="2278">
        <v>0</v>
      </c>
      <c r="S165" s="2279">
        <v>0</v>
      </c>
      <c r="T165" s="2278">
        <v>0</v>
      </c>
      <c r="U165" s="2279">
        <v>0</v>
      </c>
      <c r="V165" s="2278">
        <v>0</v>
      </c>
      <c r="W165" s="2279">
        <v>0</v>
      </c>
      <c r="X165" s="2278">
        <v>0</v>
      </c>
      <c r="Y165" s="2279">
        <v>1</v>
      </c>
      <c r="Z165" s="2278">
        <v>0</v>
      </c>
      <c r="AA165" s="2279">
        <v>0</v>
      </c>
      <c r="AB165" s="2278">
        <v>0</v>
      </c>
      <c r="AC165" s="2279">
        <v>0</v>
      </c>
      <c r="AD165" s="2278">
        <v>0</v>
      </c>
      <c r="AE165" s="2279">
        <v>0</v>
      </c>
      <c r="AF165" s="2278">
        <v>1</v>
      </c>
      <c r="AG165" s="2279">
        <v>0</v>
      </c>
      <c r="AH165" s="2278">
        <v>1</v>
      </c>
      <c r="AI165" s="2279">
        <v>0</v>
      </c>
      <c r="AJ165" s="2278">
        <v>0</v>
      </c>
      <c r="AK165" s="2279">
        <v>0</v>
      </c>
      <c r="AL165" s="2278">
        <v>0</v>
      </c>
      <c r="AM165" s="1568">
        <v>0</v>
      </c>
      <c r="AN165" s="1529">
        <v>2</v>
      </c>
      <c r="AO165" s="2279">
        <v>0</v>
      </c>
      <c r="AP165" t="str">
        <f t="shared" si="98"/>
        <v/>
      </c>
      <c r="BO165" s="54" t="str">
        <f t="shared" si="99"/>
        <v/>
      </c>
      <c r="BP165" s="54" t="str">
        <f t="shared" si="100"/>
        <v/>
      </c>
      <c r="BQ165" s="378"/>
      <c r="BR165" s="378"/>
      <c r="BS165" s="378"/>
      <c r="BU165" s="377">
        <f t="shared" si="101"/>
        <v>0</v>
      </c>
      <c r="BV165" s="377">
        <f t="shared" si="102"/>
        <v>0</v>
      </c>
    </row>
    <row r="166" spans="1:74" ht="15" customHeight="1" x14ac:dyDescent="0.25">
      <c r="A166" s="5515"/>
      <c r="B166" s="1471" t="s">
        <v>640</v>
      </c>
      <c r="C166" s="1217">
        <f t="shared" si="103"/>
        <v>0</v>
      </c>
      <c r="D166" s="1218">
        <f t="shared" si="97"/>
        <v>0</v>
      </c>
      <c r="E166" s="1219">
        <f t="shared" si="97"/>
        <v>0</v>
      </c>
      <c r="F166" s="1275">
        <v>0</v>
      </c>
      <c r="G166" s="1276">
        <v>0</v>
      </c>
      <c r="H166" s="1275">
        <v>0</v>
      </c>
      <c r="I166" s="1276">
        <v>0</v>
      </c>
      <c r="J166" s="1275">
        <v>0</v>
      </c>
      <c r="K166" s="1276">
        <v>0</v>
      </c>
      <c r="L166" s="1275">
        <v>0</v>
      </c>
      <c r="M166" s="1276">
        <v>0</v>
      </c>
      <c r="N166" s="1275">
        <v>0</v>
      </c>
      <c r="O166" s="1276">
        <v>0</v>
      </c>
      <c r="P166" s="1275">
        <v>0</v>
      </c>
      <c r="Q166" s="1276">
        <v>0</v>
      </c>
      <c r="R166" s="1275">
        <v>0</v>
      </c>
      <c r="S166" s="1276">
        <v>0</v>
      </c>
      <c r="T166" s="1275">
        <v>0</v>
      </c>
      <c r="U166" s="1276">
        <v>0</v>
      </c>
      <c r="V166" s="1275">
        <v>0</v>
      </c>
      <c r="W166" s="1276">
        <v>0</v>
      </c>
      <c r="X166" s="1275">
        <v>0</v>
      </c>
      <c r="Y166" s="1276">
        <v>0</v>
      </c>
      <c r="Z166" s="1275">
        <v>0</v>
      </c>
      <c r="AA166" s="1276">
        <v>0</v>
      </c>
      <c r="AB166" s="1275">
        <v>0</v>
      </c>
      <c r="AC166" s="1276">
        <v>0</v>
      </c>
      <c r="AD166" s="1275">
        <v>0</v>
      </c>
      <c r="AE166" s="1276">
        <v>0</v>
      </c>
      <c r="AF166" s="1275">
        <v>0</v>
      </c>
      <c r="AG166" s="1276">
        <v>0</v>
      </c>
      <c r="AH166" s="1275">
        <v>0</v>
      </c>
      <c r="AI166" s="1276">
        <v>0</v>
      </c>
      <c r="AJ166" s="1275">
        <v>0</v>
      </c>
      <c r="AK166" s="1276">
        <v>0</v>
      </c>
      <c r="AL166" s="1275">
        <v>0</v>
      </c>
      <c r="AM166" s="1298">
        <v>0</v>
      </c>
      <c r="AN166" s="1282">
        <v>0</v>
      </c>
      <c r="AO166" s="1276">
        <v>0</v>
      </c>
      <c r="AP166" t="str">
        <f t="shared" si="98"/>
        <v/>
      </c>
      <c r="BO166" s="54" t="str">
        <f t="shared" si="99"/>
        <v/>
      </c>
      <c r="BP166" s="54" t="str">
        <f t="shared" si="100"/>
        <v/>
      </c>
      <c r="BQ166" s="378"/>
      <c r="BR166" s="378"/>
      <c r="BS166" s="378"/>
      <c r="BU166" s="377">
        <f t="shared" si="101"/>
        <v>0</v>
      </c>
      <c r="BV166" s="377">
        <f t="shared" si="102"/>
        <v>0</v>
      </c>
    </row>
    <row r="167" spans="1:74" ht="15" customHeight="1" x14ac:dyDescent="0.25">
      <c r="A167" s="5888"/>
      <c r="B167" s="1466" t="s">
        <v>642</v>
      </c>
      <c r="C167" s="1694">
        <f t="shared" si="103"/>
        <v>0</v>
      </c>
      <c r="D167" s="1712">
        <f t="shared" si="97"/>
        <v>0</v>
      </c>
      <c r="E167" s="1185">
        <f t="shared" si="97"/>
        <v>0</v>
      </c>
      <c r="F167" s="1538">
        <v>0</v>
      </c>
      <c r="G167" s="1278">
        <v>0</v>
      </c>
      <c r="H167" s="1538">
        <v>0</v>
      </c>
      <c r="I167" s="1278">
        <v>0</v>
      </c>
      <c r="J167" s="1538">
        <v>0</v>
      </c>
      <c r="K167" s="1278">
        <v>0</v>
      </c>
      <c r="L167" s="1538">
        <v>0</v>
      </c>
      <c r="M167" s="1278">
        <v>0</v>
      </c>
      <c r="N167" s="1538">
        <v>0</v>
      </c>
      <c r="O167" s="1278">
        <v>0</v>
      </c>
      <c r="P167" s="1538">
        <v>0</v>
      </c>
      <c r="Q167" s="1278">
        <v>0</v>
      </c>
      <c r="R167" s="1538">
        <v>0</v>
      </c>
      <c r="S167" s="1278">
        <v>0</v>
      </c>
      <c r="T167" s="1538">
        <v>0</v>
      </c>
      <c r="U167" s="1278">
        <v>0</v>
      </c>
      <c r="V167" s="1538">
        <v>0</v>
      </c>
      <c r="W167" s="1278">
        <v>0</v>
      </c>
      <c r="X167" s="1538">
        <v>0</v>
      </c>
      <c r="Y167" s="1278">
        <v>0</v>
      </c>
      <c r="Z167" s="1538">
        <v>0</v>
      </c>
      <c r="AA167" s="1278">
        <v>0</v>
      </c>
      <c r="AB167" s="1538">
        <v>0</v>
      </c>
      <c r="AC167" s="1278">
        <v>0</v>
      </c>
      <c r="AD167" s="1538">
        <v>0</v>
      </c>
      <c r="AE167" s="1278">
        <v>0</v>
      </c>
      <c r="AF167" s="1538">
        <v>0</v>
      </c>
      <c r="AG167" s="1278">
        <v>0</v>
      </c>
      <c r="AH167" s="1538">
        <v>0</v>
      </c>
      <c r="AI167" s="1278">
        <v>0</v>
      </c>
      <c r="AJ167" s="1538">
        <v>0</v>
      </c>
      <c r="AK167" s="1278">
        <v>0</v>
      </c>
      <c r="AL167" s="1538">
        <v>0</v>
      </c>
      <c r="AM167" s="1299">
        <v>0</v>
      </c>
      <c r="AN167" s="1540">
        <v>0</v>
      </c>
      <c r="AO167" s="1278">
        <v>0</v>
      </c>
      <c r="AP167" t="str">
        <f t="shared" si="98"/>
        <v/>
      </c>
      <c r="BO167" s="54" t="str">
        <f t="shared" si="99"/>
        <v/>
      </c>
      <c r="BP167" s="54" t="str">
        <f t="shared" si="100"/>
        <v/>
      </c>
      <c r="BQ167" s="378"/>
      <c r="BR167" s="378"/>
      <c r="BS167" s="378"/>
      <c r="BU167" s="377">
        <f t="shared" si="101"/>
        <v>0</v>
      </c>
      <c r="BV167" s="377">
        <f t="shared" si="102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893" t="s">
        <v>644</v>
      </c>
      <c r="B169" s="5894" t="s">
        <v>82</v>
      </c>
      <c r="C169" s="5896" t="s">
        <v>34</v>
      </c>
      <c r="D169" s="5897"/>
      <c r="E169" s="5897"/>
      <c r="F169" s="5897"/>
      <c r="G169" s="5897"/>
      <c r="H169" s="5897"/>
      <c r="I169" s="5897"/>
      <c r="J169" s="5897"/>
      <c r="K169" s="5897"/>
      <c r="L169" s="5897"/>
      <c r="M169" s="5897"/>
      <c r="N169" s="5897"/>
      <c r="O169" s="5897"/>
      <c r="P169" s="5897"/>
      <c r="Q169" s="5897"/>
      <c r="R169" s="5897"/>
      <c r="S169" s="5898"/>
      <c r="T169" s="5899" t="s">
        <v>41</v>
      </c>
      <c r="U169" s="5892" t="s">
        <v>42</v>
      </c>
    </row>
    <row r="170" spans="1:74" ht="15" customHeight="1" x14ac:dyDescent="0.25">
      <c r="A170" s="5481"/>
      <c r="B170" s="5895"/>
      <c r="C170" s="2519" t="s">
        <v>352</v>
      </c>
      <c r="D170" s="2520" t="s">
        <v>335</v>
      </c>
      <c r="E170" s="2520" t="s">
        <v>312</v>
      </c>
      <c r="F170" s="2520" t="s">
        <v>49</v>
      </c>
      <c r="G170" s="2520" t="s">
        <v>314</v>
      </c>
      <c r="H170" s="2520" t="s">
        <v>51</v>
      </c>
      <c r="I170" s="2520" t="s">
        <v>645</v>
      </c>
      <c r="J170" s="2520" t="s">
        <v>53</v>
      </c>
      <c r="K170" s="2520" t="s">
        <v>646</v>
      </c>
      <c r="L170" s="2520" t="s">
        <v>55</v>
      </c>
      <c r="M170" s="2520" t="s">
        <v>647</v>
      </c>
      <c r="N170" s="2520" t="s">
        <v>57</v>
      </c>
      <c r="O170" s="2520" t="s">
        <v>58</v>
      </c>
      <c r="P170" s="2520" t="s">
        <v>59</v>
      </c>
      <c r="Q170" s="2520" t="s">
        <v>60</v>
      </c>
      <c r="R170" s="2520" t="s">
        <v>61</v>
      </c>
      <c r="S170" s="2513" t="s">
        <v>62</v>
      </c>
      <c r="T170" s="5899"/>
      <c r="U170" s="5892"/>
    </row>
    <row r="171" spans="1:74" ht="22.5" customHeight="1" x14ac:dyDescent="0.25">
      <c r="A171" s="2521" t="s">
        <v>648</v>
      </c>
      <c r="B171" s="2522">
        <f>SUM(C171:S171)</f>
        <v>8</v>
      </c>
      <c r="C171" s="1538">
        <v>0</v>
      </c>
      <c r="D171" s="1467">
        <v>0</v>
      </c>
      <c r="E171" s="1467">
        <v>0</v>
      </c>
      <c r="F171" s="1467">
        <v>0</v>
      </c>
      <c r="G171" s="1467">
        <v>0</v>
      </c>
      <c r="H171" s="1467">
        <v>0</v>
      </c>
      <c r="I171" s="1467">
        <v>1</v>
      </c>
      <c r="J171" s="1467">
        <v>1</v>
      </c>
      <c r="K171" s="1467">
        <v>1</v>
      </c>
      <c r="L171" s="1467">
        <v>0</v>
      </c>
      <c r="M171" s="1467">
        <v>0</v>
      </c>
      <c r="N171" s="1467">
        <v>0</v>
      </c>
      <c r="O171" s="1467">
        <v>0</v>
      </c>
      <c r="P171" s="1467">
        <v>2</v>
      </c>
      <c r="Q171" s="1467">
        <v>1</v>
      </c>
      <c r="R171" s="1467">
        <v>0</v>
      </c>
      <c r="S171" s="1299">
        <v>2</v>
      </c>
      <c r="T171" s="1572">
        <v>1</v>
      </c>
      <c r="U171" s="1278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911" t="s">
        <v>224</v>
      </c>
      <c r="B173" s="5912" t="s">
        <v>650</v>
      </c>
      <c r="C173" s="5914" t="s">
        <v>651</v>
      </c>
      <c r="D173" s="5915"/>
      <c r="E173" s="5915"/>
      <c r="F173" s="5915"/>
      <c r="G173" s="5915"/>
      <c r="H173" s="5915"/>
      <c r="I173" s="5915"/>
      <c r="J173" s="5915"/>
      <c r="K173" s="5916"/>
      <c r="L173" s="5896" t="s">
        <v>652</v>
      </c>
      <c r="M173" s="5897"/>
      <c r="N173" s="5897"/>
      <c r="O173" s="5897"/>
      <c r="P173" s="5897"/>
      <c r="Q173" s="5897"/>
      <c r="R173" s="5897"/>
      <c r="S173" s="5897"/>
      <c r="T173" s="5917"/>
      <c r="U173" s="5896" t="s">
        <v>653</v>
      </c>
      <c r="V173" s="5897"/>
      <c r="W173" s="5897"/>
      <c r="X173" s="5897"/>
      <c r="Y173" s="5897"/>
      <c r="Z173" s="5897"/>
      <c r="AA173" s="5897"/>
      <c r="AB173" s="5897"/>
      <c r="AC173" s="5898"/>
      <c r="AD173" s="5852" t="s">
        <v>41</v>
      </c>
      <c r="AE173" s="5904" t="s">
        <v>42</v>
      </c>
    </row>
    <row r="174" spans="1:74" ht="18" customHeight="1" x14ac:dyDescent="0.25">
      <c r="A174" s="5594"/>
      <c r="B174" s="5913"/>
      <c r="C174" s="5905" t="s">
        <v>82</v>
      </c>
      <c r="D174" s="5906"/>
      <c r="E174" s="5907"/>
      <c r="F174" s="5908" t="s">
        <v>654</v>
      </c>
      <c r="G174" s="5908"/>
      <c r="H174" s="5908" t="s">
        <v>655</v>
      </c>
      <c r="I174" s="5908"/>
      <c r="J174" s="5909" t="s">
        <v>656</v>
      </c>
      <c r="K174" s="5909"/>
      <c r="L174" s="5905" t="s">
        <v>82</v>
      </c>
      <c r="M174" s="5906"/>
      <c r="N174" s="5907"/>
      <c r="O174" s="5908" t="s">
        <v>654</v>
      </c>
      <c r="P174" s="5908"/>
      <c r="Q174" s="5908" t="s">
        <v>655</v>
      </c>
      <c r="R174" s="5908"/>
      <c r="S174" s="5909" t="s">
        <v>656</v>
      </c>
      <c r="T174" s="5909"/>
      <c r="U174" s="5905" t="s">
        <v>82</v>
      </c>
      <c r="V174" s="5906"/>
      <c r="W174" s="5907"/>
      <c r="X174" s="5908" t="s">
        <v>654</v>
      </c>
      <c r="Y174" s="5908"/>
      <c r="Z174" s="5908" t="s">
        <v>655</v>
      </c>
      <c r="AA174" s="5908"/>
      <c r="AB174" s="5909" t="s">
        <v>656</v>
      </c>
      <c r="AC174" s="5910"/>
      <c r="AD174" s="5852"/>
      <c r="AE174" s="5904"/>
    </row>
    <row r="175" spans="1:74" ht="25.9" customHeight="1" x14ac:dyDescent="0.25">
      <c r="A175" s="5594"/>
      <c r="B175" s="5913"/>
      <c r="C175" s="2526" t="s">
        <v>657</v>
      </c>
      <c r="D175" s="2527" t="s">
        <v>63</v>
      </c>
      <c r="E175" s="2528" t="s">
        <v>64</v>
      </c>
      <c r="F175" s="2529" t="s">
        <v>63</v>
      </c>
      <c r="G175" s="2530" t="s">
        <v>64</v>
      </c>
      <c r="H175" s="2529" t="s">
        <v>63</v>
      </c>
      <c r="I175" s="2530" t="s">
        <v>64</v>
      </c>
      <c r="J175" s="2529" t="s">
        <v>63</v>
      </c>
      <c r="K175" s="2530" t="s">
        <v>64</v>
      </c>
      <c r="L175" s="2529" t="s">
        <v>657</v>
      </c>
      <c r="M175" s="2531" t="s">
        <v>63</v>
      </c>
      <c r="N175" s="2524" t="s">
        <v>64</v>
      </c>
      <c r="O175" s="2529" t="s">
        <v>63</v>
      </c>
      <c r="P175" s="2524" t="s">
        <v>64</v>
      </c>
      <c r="Q175" s="2529" t="s">
        <v>63</v>
      </c>
      <c r="R175" s="2524" t="s">
        <v>64</v>
      </c>
      <c r="S175" s="2529" t="s">
        <v>63</v>
      </c>
      <c r="T175" s="2524" t="s">
        <v>64</v>
      </c>
      <c r="U175" s="2529" t="s">
        <v>657</v>
      </c>
      <c r="V175" s="2532" t="s">
        <v>63</v>
      </c>
      <c r="W175" s="2530" t="s">
        <v>64</v>
      </c>
      <c r="X175" s="2529" t="s">
        <v>63</v>
      </c>
      <c r="Y175" s="2530" t="s">
        <v>64</v>
      </c>
      <c r="Z175" s="2529" t="s">
        <v>63</v>
      </c>
      <c r="AA175" s="2530" t="s">
        <v>64</v>
      </c>
      <c r="AB175" s="2529" t="s">
        <v>63</v>
      </c>
      <c r="AC175" s="2533" t="s">
        <v>64</v>
      </c>
      <c r="AD175" s="5852"/>
      <c r="AE175" s="5904"/>
    </row>
    <row r="176" spans="1:74" ht="25.15" customHeight="1" x14ac:dyDescent="0.25">
      <c r="A176" s="2129" t="s">
        <v>658</v>
      </c>
      <c r="B176" s="2534">
        <f>SUM(C176+L176+U176)</f>
        <v>5</v>
      </c>
      <c r="C176" s="2535">
        <f>SUM(D176:E176)</f>
        <v>5</v>
      </c>
      <c r="D176" s="2045">
        <f>SUM(F176+H176+J176)</f>
        <v>2</v>
      </c>
      <c r="E176" s="2089">
        <f>SUM(G176+I176+K176)</f>
        <v>3</v>
      </c>
      <c r="F176" s="2271">
        <v>0</v>
      </c>
      <c r="G176" s="2273">
        <v>0</v>
      </c>
      <c r="H176" s="2271">
        <v>1</v>
      </c>
      <c r="I176" s="2273">
        <v>0</v>
      </c>
      <c r="J176" s="2271">
        <v>1</v>
      </c>
      <c r="K176" s="2273">
        <v>3</v>
      </c>
      <c r="L176" s="2320">
        <f>SUM(M176:N176)</f>
        <v>0</v>
      </c>
      <c r="M176" s="2045">
        <f>SUM(O176+Q176+S176)</f>
        <v>0</v>
      </c>
      <c r="N176" s="1997">
        <f>SUM(P176+R176+T176)</f>
        <v>0</v>
      </c>
      <c r="O176" s="2271">
        <v>0</v>
      </c>
      <c r="P176" s="2272">
        <v>0</v>
      </c>
      <c r="Q176" s="2271">
        <v>0</v>
      </c>
      <c r="R176" s="2272">
        <v>0</v>
      </c>
      <c r="S176" s="2271">
        <v>0</v>
      </c>
      <c r="T176" s="2272">
        <v>0</v>
      </c>
      <c r="U176" s="2044">
        <f>SUM(V176:W176)</f>
        <v>0</v>
      </c>
      <c r="V176" s="2045">
        <f>SUM(X176+Z176+AB176)</f>
        <v>0</v>
      </c>
      <c r="W176" s="2089">
        <f>SUM(Y176+AA176+AC176)</f>
        <v>0</v>
      </c>
      <c r="X176" s="2271">
        <v>0</v>
      </c>
      <c r="Y176" s="2273">
        <v>0</v>
      </c>
      <c r="Z176" s="2271">
        <v>0</v>
      </c>
      <c r="AA176" s="2273">
        <v>0</v>
      </c>
      <c r="AB176" s="2271">
        <v>0</v>
      </c>
      <c r="AC176" s="1127">
        <v>0</v>
      </c>
      <c r="AD176" s="2305">
        <v>1</v>
      </c>
      <c r="AE176" s="2273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629" t="s">
        <v>659</v>
      </c>
      <c r="B177" s="2536">
        <f>SUM(C177+U177)</f>
        <v>0</v>
      </c>
      <c r="C177" s="2537">
        <f t="shared" ref="C177:C183" si="104">SUM(D177:E177)</f>
        <v>0</v>
      </c>
      <c r="D177" s="2538">
        <f t="shared" ref="D177:E183" si="105">SUM(F177+H177+J177)</f>
        <v>0</v>
      </c>
      <c r="E177" s="2539">
        <f t="shared" si="105"/>
        <v>0</v>
      </c>
      <c r="F177" s="1538">
        <v>0</v>
      </c>
      <c r="G177" s="1469">
        <v>0</v>
      </c>
      <c r="H177" s="1538">
        <v>0</v>
      </c>
      <c r="I177" s="1469">
        <v>0</v>
      </c>
      <c r="J177" s="1538">
        <v>0</v>
      </c>
      <c r="K177" s="1469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694">
        <f t="shared" ref="U177:U183" si="106">SUM(V177:W177)</f>
        <v>0</v>
      </c>
      <c r="V177" s="1712">
        <f t="shared" ref="V177:W183" si="107">SUM(X177+Z177+AB177)</f>
        <v>0</v>
      </c>
      <c r="W177" s="1693">
        <f t="shared" si="107"/>
        <v>0</v>
      </c>
      <c r="X177" s="1538">
        <v>0</v>
      </c>
      <c r="Y177" s="1469">
        <v>0</v>
      </c>
      <c r="Z177" s="1538">
        <v>0</v>
      </c>
      <c r="AA177" s="1469">
        <v>0</v>
      </c>
      <c r="AB177" s="1538">
        <v>0</v>
      </c>
      <c r="AC177" s="1571">
        <v>0</v>
      </c>
      <c r="AD177" s="1288">
        <v>0</v>
      </c>
      <c r="AE177" s="1469">
        <v>0</v>
      </c>
      <c r="AF177" t="str">
        <f t="shared" ref="AF177:AF183" si="108">BO177&amp;BP177</f>
        <v/>
      </c>
      <c r="BO177" s="54" t="str">
        <f t="shared" ref="BO177:BO183" si="109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0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1">IF(AND(B177&gt;0,AD177=""),1,IF(AD177&gt;B177,1,0))</f>
        <v>0</v>
      </c>
      <c r="BV177" s="377">
        <f t="shared" ref="BV177:BV183" si="112">IF(AND(B177&gt;0,AE177=""),1,IF(AE177&gt;B177,1,0))</f>
        <v>0</v>
      </c>
    </row>
    <row r="178" spans="1:74" ht="25.15" customHeight="1" x14ac:dyDescent="0.25">
      <c r="A178" s="2129" t="s">
        <v>660</v>
      </c>
      <c r="B178" s="2534">
        <f t="shared" ref="B178:B182" si="113">SUM(C178+L178+U178)</f>
        <v>5</v>
      </c>
      <c r="C178" s="2535">
        <f t="shared" si="104"/>
        <v>5</v>
      </c>
      <c r="D178" s="2540">
        <f t="shared" si="105"/>
        <v>5</v>
      </c>
      <c r="E178" s="2541">
        <f t="shared" si="105"/>
        <v>0</v>
      </c>
      <c r="F178" s="2271">
        <v>2</v>
      </c>
      <c r="G178" s="2273">
        <v>0</v>
      </c>
      <c r="H178" s="2271">
        <v>1</v>
      </c>
      <c r="I178" s="2273">
        <v>0</v>
      </c>
      <c r="J178" s="2271">
        <v>2</v>
      </c>
      <c r="K178" s="2273">
        <v>0</v>
      </c>
      <c r="L178" s="2320">
        <f>SUM(M178:N178)</f>
        <v>0</v>
      </c>
      <c r="M178" s="2045">
        <f>SUM(O178+Q178+S178)</f>
        <v>0</v>
      </c>
      <c r="N178" s="1997">
        <f>SUM(P178+R178+T178)</f>
        <v>0</v>
      </c>
      <c r="O178" s="2271">
        <v>0</v>
      </c>
      <c r="P178" s="2272">
        <v>0</v>
      </c>
      <c r="Q178" s="2271">
        <v>0</v>
      </c>
      <c r="R178" s="2272">
        <v>0</v>
      </c>
      <c r="S178" s="2271">
        <v>0</v>
      </c>
      <c r="T178" s="2272">
        <v>0</v>
      </c>
      <c r="U178" s="2044">
        <f t="shared" si="106"/>
        <v>0</v>
      </c>
      <c r="V178" s="2045">
        <f t="shared" si="107"/>
        <v>0</v>
      </c>
      <c r="W178" s="2089">
        <f t="shared" si="107"/>
        <v>0</v>
      </c>
      <c r="X178" s="2271">
        <v>0</v>
      </c>
      <c r="Y178" s="2273">
        <v>0</v>
      </c>
      <c r="Z178" s="2271">
        <v>0</v>
      </c>
      <c r="AA178" s="2273">
        <v>0</v>
      </c>
      <c r="AB178" s="2271">
        <v>0</v>
      </c>
      <c r="AC178" s="1127">
        <v>0</v>
      </c>
      <c r="AD178" s="2305">
        <v>0</v>
      </c>
      <c r="AE178" s="2273">
        <v>0</v>
      </c>
      <c r="AF178" t="str">
        <f t="shared" si="108"/>
        <v/>
      </c>
      <c r="BO178" s="54" t="str">
        <f t="shared" si="109"/>
        <v/>
      </c>
      <c r="BP178" s="54" t="str">
        <f t="shared" si="110"/>
        <v/>
      </c>
      <c r="BU178" s="377">
        <f t="shared" si="111"/>
        <v>0</v>
      </c>
      <c r="BV178" s="377">
        <f t="shared" si="112"/>
        <v>0</v>
      </c>
    </row>
    <row r="179" spans="1:74" ht="26.45" customHeight="1" x14ac:dyDescent="0.25">
      <c r="A179" s="1629" t="s">
        <v>661</v>
      </c>
      <c r="B179" s="2536">
        <f>SUM(C179+U179)</f>
        <v>0</v>
      </c>
      <c r="C179" s="2537">
        <f t="shared" si="104"/>
        <v>0</v>
      </c>
      <c r="D179" s="2538">
        <f t="shared" si="105"/>
        <v>0</v>
      </c>
      <c r="E179" s="2539">
        <f t="shared" si="105"/>
        <v>0</v>
      </c>
      <c r="F179" s="1538">
        <v>0</v>
      </c>
      <c r="G179" s="1469">
        <v>0</v>
      </c>
      <c r="H179" s="1538">
        <v>0</v>
      </c>
      <c r="I179" s="1469">
        <v>0</v>
      </c>
      <c r="J179" s="1538">
        <v>0</v>
      </c>
      <c r="K179" s="1469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694">
        <f t="shared" si="106"/>
        <v>0</v>
      </c>
      <c r="V179" s="1712">
        <f t="shared" si="107"/>
        <v>0</v>
      </c>
      <c r="W179" s="1693">
        <f t="shared" si="107"/>
        <v>0</v>
      </c>
      <c r="X179" s="1538">
        <v>0</v>
      </c>
      <c r="Y179" s="1469">
        <v>0</v>
      </c>
      <c r="Z179" s="1538">
        <v>0</v>
      </c>
      <c r="AA179" s="1469">
        <v>0</v>
      </c>
      <c r="AB179" s="1538">
        <v>0</v>
      </c>
      <c r="AC179" s="1571">
        <v>0</v>
      </c>
      <c r="AD179" s="1288">
        <v>0</v>
      </c>
      <c r="AE179" s="1469">
        <v>0</v>
      </c>
      <c r="AF179" t="str">
        <f t="shared" si="108"/>
        <v/>
      </c>
      <c r="BO179" s="54" t="str">
        <f t="shared" si="109"/>
        <v/>
      </c>
      <c r="BP179" s="54" t="str">
        <f t="shared" si="110"/>
        <v/>
      </c>
      <c r="BU179" s="377">
        <f t="shared" si="111"/>
        <v>0</v>
      </c>
      <c r="BV179" s="377">
        <f t="shared" si="112"/>
        <v>0</v>
      </c>
    </row>
    <row r="180" spans="1:74" ht="21" x14ac:dyDescent="0.25">
      <c r="A180" s="2129" t="s">
        <v>662</v>
      </c>
      <c r="B180" s="2534">
        <f t="shared" si="113"/>
        <v>4</v>
      </c>
      <c r="C180" s="2535">
        <f t="shared" si="104"/>
        <v>4</v>
      </c>
      <c r="D180" s="2540">
        <f t="shared" si="105"/>
        <v>1</v>
      </c>
      <c r="E180" s="2541">
        <f t="shared" si="105"/>
        <v>3</v>
      </c>
      <c r="F180" s="2271">
        <v>0</v>
      </c>
      <c r="G180" s="2273">
        <v>0</v>
      </c>
      <c r="H180" s="2271">
        <v>1</v>
      </c>
      <c r="I180" s="2273">
        <v>3</v>
      </c>
      <c r="J180" s="2271">
        <v>0</v>
      </c>
      <c r="K180" s="2273">
        <v>0</v>
      </c>
      <c r="L180" s="2320">
        <f>SUM(M180:N180)</f>
        <v>0</v>
      </c>
      <c r="M180" s="2045">
        <f>SUM(O180+Q180+S180)</f>
        <v>0</v>
      </c>
      <c r="N180" s="1997">
        <f>SUM(P180+R180+T180)</f>
        <v>0</v>
      </c>
      <c r="O180" s="2271">
        <v>0</v>
      </c>
      <c r="P180" s="2272">
        <v>0</v>
      </c>
      <c r="Q180" s="2271">
        <v>0</v>
      </c>
      <c r="R180" s="2272">
        <v>0</v>
      </c>
      <c r="S180" s="2271">
        <v>0</v>
      </c>
      <c r="T180" s="2272">
        <v>0</v>
      </c>
      <c r="U180" s="2044">
        <f t="shared" si="106"/>
        <v>0</v>
      </c>
      <c r="V180" s="2045">
        <f t="shared" si="107"/>
        <v>0</v>
      </c>
      <c r="W180" s="2089">
        <f t="shared" si="107"/>
        <v>0</v>
      </c>
      <c r="X180" s="2271">
        <v>0</v>
      </c>
      <c r="Y180" s="2273">
        <v>0</v>
      </c>
      <c r="Z180" s="2271">
        <v>0</v>
      </c>
      <c r="AA180" s="2273">
        <v>0</v>
      </c>
      <c r="AB180" s="2271">
        <v>0</v>
      </c>
      <c r="AC180" s="1127">
        <v>0</v>
      </c>
      <c r="AD180" s="2305">
        <v>0</v>
      </c>
      <c r="AE180" s="2273">
        <v>0</v>
      </c>
      <c r="AF180" t="str">
        <f t="shared" si="108"/>
        <v/>
      </c>
      <c r="BO180" s="54" t="str">
        <f t="shared" si="109"/>
        <v/>
      </c>
      <c r="BP180" s="54" t="str">
        <f t="shared" si="110"/>
        <v/>
      </c>
      <c r="BU180" s="377">
        <f t="shared" si="111"/>
        <v>0</v>
      </c>
      <c r="BV180" s="377">
        <f t="shared" si="112"/>
        <v>0</v>
      </c>
    </row>
    <row r="181" spans="1:74" ht="25.9" customHeight="1" x14ac:dyDescent="0.25">
      <c r="A181" s="1629" t="s">
        <v>663</v>
      </c>
      <c r="B181" s="2536">
        <f>SUM(C181+U181)</f>
        <v>0</v>
      </c>
      <c r="C181" s="2537">
        <f t="shared" si="104"/>
        <v>0</v>
      </c>
      <c r="D181" s="2538">
        <f t="shared" si="105"/>
        <v>0</v>
      </c>
      <c r="E181" s="2539">
        <f t="shared" si="105"/>
        <v>0</v>
      </c>
      <c r="F181" s="1538">
        <v>0</v>
      </c>
      <c r="G181" s="1469">
        <v>0</v>
      </c>
      <c r="H181" s="1538">
        <v>0</v>
      </c>
      <c r="I181" s="1469">
        <v>0</v>
      </c>
      <c r="J181" s="1538">
        <v>0</v>
      </c>
      <c r="K181" s="1469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694">
        <f t="shared" si="106"/>
        <v>0</v>
      </c>
      <c r="V181" s="1712">
        <f t="shared" si="107"/>
        <v>0</v>
      </c>
      <c r="W181" s="1693">
        <f t="shared" si="107"/>
        <v>0</v>
      </c>
      <c r="X181" s="1538">
        <v>0</v>
      </c>
      <c r="Y181" s="1469">
        <v>0</v>
      </c>
      <c r="Z181" s="1538">
        <v>0</v>
      </c>
      <c r="AA181" s="1469">
        <v>0</v>
      </c>
      <c r="AB181" s="1538">
        <v>0</v>
      </c>
      <c r="AC181" s="1571">
        <v>0</v>
      </c>
      <c r="AD181" s="1288">
        <v>0</v>
      </c>
      <c r="AE181" s="1469">
        <v>0</v>
      </c>
      <c r="AF181" t="str">
        <f t="shared" si="108"/>
        <v/>
      </c>
      <c r="BO181" s="54" t="str">
        <f t="shared" si="109"/>
        <v/>
      </c>
      <c r="BP181" s="54" t="str">
        <f t="shared" si="110"/>
        <v/>
      </c>
      <c r="BU181" s="377">
        <f t="shared" si="111"/>
        <v>0</v>
      </c>
      <c r="BV181" s="377">
        <f t="shared" si="112"/>
        <v>0</v>
      </c>
    </row>
    <row r="182" spans="1:74" ht="26.45" customHeight="1" x14ac:dyDescent="0.25">
      <c r="A182" s="2542" t="s">
        <v>664</v>
      </c>
      <c r="B182" s="2543">
        <f t="shared" si="113"/>
        <v>33</v>
      </c>
      <c r="C182" s="2544">
        <f t="shared" si="104"/>
        <v>33</v>
      </c>
      <c r="D182" s="2545">
        <f t="shared" si="105"/>
        <v>17</v>
      </c>
      <c r="E182" s="1300">
        <f t="shared" si="105"/>
        <v>16</v>
      </c>
      <c r="F182" s="2293">
        <v>15</v>
      </c>
      <c r="G182" s="1295">
        <v>14</v>
      </c>
      <c r="H182" s="2293">
        <v>0</v>
      </c>
      <c r="I182" s="1295">
        <v>2</v>
      </c>
      <c r="J182" s="2293">
        <v>2</v>
      </c>
      <c r="K182" s="1295">
        <v>0</v>
      </c>
      <c r="L182" s="2504">
        <f>SUM(M182:N182)</f>
        <v>0</v>
      </c>
      <c r="M182" s="2546">
        <f>SUM(O182+Q182+S182)</f>
        <v>0</v>
      </c>
      <c r="N182" s="2547">
        <f>SUM(P182+R182+T182)</f>
        <v>0</v>
      </c>
      <c r="O182" s="2293">
        <v>0</v>
      </c>
      <c r="P182" s="2348">
        <v>0</v>
      </c>
      <c r="Q182" s="2293">
        <v>0</v>
      </c>
      <c r="R182" s="2348">
        <v>0</v>
      </c>
      <c r="S182" s="2293">
        <v>0</v>
      </c>
      <c r="T182" s="2348">
        <v>0</v>
      </c>
      <c r="U182" s="2504">
        <f t="shared" si="106"/>
        <v>0</v>
      </c>
      <c r="V182" s="2546">
        <f>SUM(X182+Z182+AB182)</f>
        <v>0</v>
      </c>
      <c r="W182" s="1233">
        <f t="shared" si="107"/>
        <v>0</v>
      </c>
      <c r="X182" s="2293">
        <v>0</v>
      </c>
      <c r="Y182" s="1295">
        <v>0</v>
      </c>
      <c r="Z182" s="2293">
        <v>0</v>
      </c>
      <c r="AA182" s="1295">
        <v>0</v>
      </c>
      <c r="AB182" s="2293">
        <v>0</v>
      </c>
      <c r="AC182" s="1296">
        <v>0</v>
      </c>
      <c r="AD182" s="39">
        <v>7</v>
      </c>
      <c r="AE182" s="1295">
        <v>0</v>
      </c>
      <c r="AF182" t="str">
        <f t="shared" si="108"/>
        <v/>
      </c>
      <c r="BO182" s="54" t="str">
        <f t="shared" si="109"/>
        <v/>
      </c>
      <c r="BP182" s="54" t="str">
        <f t="shared" si="110"/>
        <v/>
      </c>
      <c r="BU182" s="377">
        <f t="shared" si="111"/>
        <v>0</v>
      </c>
      <c r="BV182" s="377">
        <f t="shared" si="112"/>
        <v>0</v>
      </c>
    </row>
    <row r="183" spans="1:74" ht="31.15" customHeight="1" x14ac:dyDescent="0.25">
      <c r="A183" s="1629" t="s">
        <v>665</v>
      </c>
      <c r="B183" s="2536">
        <f>SUM(C183+U183)</f>
        <v>0</v>
      </c>
      <c r="C183" s="2537">
        <f t="shared" si="104"/>
        <v>0</v>
      </c>
      <c r="D183" s="2538">
        <f t="shared" si="105"/>
        <v>0</v>
      </c>
      <c r="E183" s="2539">
        <f>SUM(G183+I183+K183)</f>
        <v>0</v>
      </c>
      <c r="F183" s="1538">
        <v>0</v>
      </c>
      <c r="G183" s="1469">
        <v>0</v>
      </c>
      <c r="H183" s="1538">
        <v>0</v>
      </c>
      <c r="I183" s="1469">
        <v>0</v>
      </c>
      <c r="J183" s="1538">
        <v>0</v>
      </c>
      <c r="K183" s="1469">
        <v>0</v>
      </c>
      <c r="L183" s="2548"/>
      <c r="M183" s="2549"/>
      <c r="N183" s="1301"/>
      <c r="O183" s="2548"/>
      <c r="P183" s="1301"/>
      <c r="Q183" s="2548"/>
      <c r="R183" s="1301"/>
      <c r="S183" s="2548"/>
      <c r="T183" s="1302"/>
      <c r="U183" s="1694">
        <f t="shared" si="106"/>
        <v>0</v>
      </c>
      <c r="V183" s="1712">
        <f t="shared" si="107"/>
        <v>0</v>
      </c>
      <c r="W183" s="1693">
        <f t="shared" si="107"/>
        <v>0</v>
      </c>
      <c r="X183" s="1538">
        <v>0</v>
      </c>
      <c r="Y183" s="1469">
        <v>0</v>
      </c>
      <c r="Z183" s="1538">
        <v>0</v>
      </c>
      <c r="AA183" s="1469">
        <v>0</v>
      </c>
      <c r="AB183" s="1538">
        <v>0</v>
      </c>
      <c r="AC183" s="1571">
        <v>0</v>
      </c>
      <c r="AD183" s="1288">
        <v>0</v>
      </c>
      <c r="AE183" s="1469">
        <v>0</v>
      </c>
      <c r="AF183" t="str">
        <f t="shared" si="108"/>
        <v/>
      </c>
      <c r="BO183" s="54" t="str">
        <f t="shared" si="109"/>
        <v/>
      </c>
      <c r="BP183" s="54" t="str">
        <f t="shared" si="110"/>
        <v/>
      </c>
      <c r="BU183" s="377">
        <f t="shared" si="111"/>
        <v>0</v>
      </c>
      <c r="BV183" s="377">
        <f t="shared" si="112"/>
        <v>0</v>
      </c>
    </row>
    <row r="184" spans="1:74" ht="18" customHeight="1" x14ac:dyDescent="0.25">
      <c r="A184" s="2550" t="s">
        <v>666</v>
      </c>
      <c r="B184" s="20"/>
      <c r="C184" s="20"/>
      <c r="D184" s="20"/>
      <c r="E184" s="20"/>
    </row>
    <row r="185" spans="1:74" ht="31.5" x14ac:dyDescent="0.25">
      <c r="A185" s="2551" t="s">
        <v>667</v>
      </c>
      <c r="B185" s="1954" t="s">
        <v>82</v>
      </c>
      <c r="C185" s="2552" t="s">
        <v>668</v>
      </c>
      <c r="D185" s="2085" t="s">
        <v>669</v>
      </c>
    </row>
    <row r="186" spans="1:74" x14ac:dyDescent="0.25">
      <c r="A186" s="1994" t="s">
        <v>670</v>
      </c>
      <c r="B186" s="2553">
        <f>SUM(C186:D186)</f>
        <v>8</v>
      </c>
      <c r="C186" s="2293">
        <v>8</v>
      </c>
      <c r="D186" s="2348"/>
    </row>
    <row r="187" spans="1:74" x14ac:dyDescent="0.25">
      <c r="A187" s="1483" t="s">
        <v>671</v>
      </c>
      <c r="B187" s="2554">
        <f t="shared" ref="B187:B189" si="114">SUM(C187:D187)</f>
        <v>0</v>
      </c>
      <c r="C187" s="2278"/>
      <c r="D187" s="2279"/>
    </row>
    <row r="188" spans="1:74" x14ac:dyDescent="0.25">
      <c r="A188" s="1483" t="s">
        <v>672</v>
      </c>
      <c r="B188" s="1598">
        <f t="shared" si="114"/>
        <v>7</v>
      </c>
      <c r="C188" s="2278">
        <v>7</v>
      </c>
      <c r="D188" s="2280"/>
    </row>
    <row r="189" spans="1:74" x14ac:dyDescent="0.25">
      <c r="A189" s="1548" t="s">
        <v>673</v>
      </c>
      <c r="B189" s="1599">
        <f t="shared" si="114"/>
        <v>1</v>
      </c>
      <c r="C189" s="1538">
        <v>1</v>
      </c>
      <c r="D189" s="1469"/>
    </row>
    <row r="190" spans="1:74" ht="18" customHeight="1" x14ac:dyDescent="0.25">
      <c r="A190" s="2550" t="s">
        <v>674</v>
      </c>
      <c r="B190" s="20"/>
      <c r="C190" s="20"/>
      <c r="D190" s="20"/>
      <c r="E190" s="20"/>
    </row>
    <row r="191" spans="1:74" ht="30" customHeight="1" x14ac:dyDescent="0.25">
      <c r="A191" s="5843" t="s">
        <v>667</v>
      </c>
      <c r="B191" s="5848" t="s">
        <v>82</v>
      </c>
      <c r="C191" s="5850" t="s">
        <v>34</v>
      </c>
      <c r="D191" s="5852"/>
      <c r="E191" s="5891"/>
      <c r="F191" s="5887" t="s">
        <v>675</v>
      </c>
      <c r="G191" s="5829" t="s">
        <v>676</v>
      </c>
      <c r="H191" s="5848" t="s">
        <v>677</v>
      </c>
    </row>
    <row r="192" spans="1:74" ht="38.25" customHeight="1" x14ac:dyDescent="0.25">
      <c r="A192" s="5846"/>
      <c r="B192" s="5485"/>
      <c r="C192" s="1954" t="s">
        <v>678</v>
      </c>
      <c r="D192" s="2259" t="s">
        <v>679</v>
      </c>
      <c r="E192" s="2515" t="s">
        <v>680</v>
      </c>
      <c r="F192" s="5560"/>
      <c r="G192" s="5539"/>
      <c r="H192" s="5485"/>
    </row>
    <row r="193" spans="1:75" x14ac:dyDescent="0.25">
      <c r="A193" s="2362" t="s">
        <v>681</v>
      </c>
      <c r="B193" s="2555">
        <f>SUM(C193:E193)</f>
        <v>0</v>
      </c>
      <c r="C193" s="2271"/>
      <c r="D193" s="1045"/>
      <c r="E193" s="1127"/>
      <c r="F193" s="2304"/>
      <c r="G193" s="1045"/>
      <c r="H193" s="2272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619" t="s">
        <v>682</v>
      </c>
      <c r="B194" s="2556">
        <f t="shared" ref="B194:B198" si="115">SUM(C194:E194)</f>
        <v>0</v>
      </c>
      <c r="C194" s="2278"/>
      <c r="D194" s="1565"/>
      <c r="E194" s="2287"/>
      <c r="F194" s="1529"/>
      <c r="G194" s="1565"/>
      <c r="H194" s="2279"/>
      <c r="I194" t="str">
        <f t="shared" ref="I194:I198" si="116">BO194&amp;BP194&amp;BQ194</f>
        <v/>
      </c>
      <c r="BO194" s="54" t="str">
        <f t="shared" ref="BO194:BO197" si="117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8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19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0">IF(AND($B194&gt;0,F194=""),1,IF(F194&gt;$B194,1,0))</f>
        <v>0</v>
      </c>
      <c r="BV194" s="377">
        <f t="shared" ref="BV194:BV198" si="121">IF(AND($B194&gt;0,G194=""),1,IF(G194&gt;$B194,1,0))</f>
        <v>0</v>
      </c>
      <c r="BW194" s="377">
        <f t="shared" ref="BW194:BW198" si="122">IF(AND($B194&gt;0,H194=""),1,IF(H194&gt;$B194,1,0))</f>
        <v>0</v>
      </c>
    </row>
    <row r="195" spans="1:75" x14ac:dyDescent="0.25">
      <c r="A195" s="1734" t="s">
        <v>683</v>
      </c>
      <c r="B195" s="394">
        <f t="shared" si="115"/>
        <v>0</v>
      </c>
      <c r="C195" s="2293"/>
      <c r="D195" s="2557"/>
      <c r="E195" s="1296"/>
      <c r="F195" s="2476"/>
      <c r="G195" s="2557"/>
      <c r="H195" s="2348"/>
      <c r="I195" t="str">
        <f t="shared" si="116"/>
        <v/>
      </c>
      <c r="BO195" s="54" t="str">
        <f t="shared" si="117"/>
        <v/>
      </c>
      <c r="BP195" s="54" t="str">
        <f t="shared" si="118"/>
        <v/>
      </c>
      <c r="BQ195" s="54" t="str">
        <f t="shared" si="119"/>
        <v/>
      </c>
      <c r="BU195" s="377">
        <f t="shared" si="120"/>
        <v>0</v>
      </c>
      <c r="BV195" s="377">
        <f t="shared" si="121"/>
        <v>0</v>
      </c>
      <c r="BW195" s="377">
        <f t="shared" si="122"/>
        <v>0</v>
      </c>
    </row>
    <row r="196" spans="1:75" x14ac:dyDescent="0.25">
      <c r="A196" s="1734" t="s">
        <v>684</v>
      </c>
      <c r="B196" s="394">
        <f t="shared" si="115"/>
        <v>0</v>
      </c>
      <c r="C196" s="2293"/>
      <c r="D196" s="2557"/>
      <c r="E196" s="1296"/>
      <c r="F196" s="2476"/>
      <c r="G196" s="2557"/>
      <c r="H196" s="2348"/>
      <c r="I196" t="str">
        <f t="shared" si="116"/>
        <v/>
      </c>
      <c r="BO196" s="54" t="str">
        <f t="shared" si="117"/>
        <v/>
      </c>
      <c r="BP196" s="54" t="str">
        <f t="shared" si="118"/>
        <v/>
      </c>
      <c r="BQ196" s="54" t="str">
        <f t="shared" si="119"/>
        <v/>
      </c>
      <c r="BU196" s="377">
        <f t="shared" si="120"/>
        <v>0</v>
      </c>
      <c r="BV196" s="377">
        <f t="shared" si="121"/>
        <v>0</v>
      </c>
      <c r="BW196" s="377">
        <f t="shared" si="122"/>
        <v>0</v>
      </c>
    </row>
    <row r="197" spans="1:75" x14ac:dyDescent="0.25">
      <c r="A197" s="1734" t="s">
        <v>685</v>
      </c>
      <c r="B197" s="394">
        <f t="shared" si="115"/>
        <v>0</v>
      </c>
      <c r="C197" s="2293"/>
      <c r="D197" s="2557"/>
      <c r="E197" s="1296"/>
      <c r="F197" s="2476"/>
      <c r="G197" s="2557"/>
      <c r="H197" s="2348"/>
      <c r="I197" t="str">
        <f t="shared" si="116"/>
        <v/>
      </c>
      <c r="BO197" s="54" t="str">
        <f t="shared" si="117"/>
        <v/>
      </c>
      <c r="BP197" s="54" t="str">
        <f t="shared" si="118"/>
        <v/>
      </c>
      <c r="BQ197" s="54" t="str">
        <f t="shared" si="119"/>
        <v/>
      </c>
      <c r="BU197" s="377">
        <f t="shared" si="120"/>
        <v>0</v>
      </c>
      <c r="BV197" s="377">
        <f t="shared" si="121"/>
        <v>0</v>
      </c>
      <c r="BW197" s="377">
        <f t="shared" si="122"/>
        <v>0</v>
      </c>
    </row>
    <row r="198" spans="1:75" x14ac:dyDescent="0.25">
      <c r="A198" s="2369" t="s">
        <v>686</v>
      </c>
      <c r="B198" s="2558">
        <f t="shared" si="115"/>
        <v>0</v>
      </c>
      <c r="C198" s="1351"/>
      <c r="D198" s="164"/>
      <c r="E198" s="191"/>
      <c r="F198" s="2559"/>
      <c r="G198" s="164"/>
      <c r="H198" s="2315"/>
      <c r="I198" t="str">
        <f t="shared" si="116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0"/>
        <v>0</v>
      </c>
      <c r="BV198" s="377">
        <f t="shared" si="121"/>
        <v>0</v>
      </c>
      <c r="BW198" s="377">
        <f t="shared" si="122"/>
        <v>0</v>
      </c>
    </row>
    <row r="199" spans="1:75" ht="18" customHeight="1" x14ac:dyDescent="0.25">
      <c r="A199" s="2550" t="s">
        <v>687</v>
      </c>
      <c r="B199" s="20"/>
      <c r="C199" s="20"/>
      <c r="D199" s="20"/>
      <c r="E199" s="20"/>
    </row>
    <row r="200" spans="1:75" x14ac:dyDescent="0.25">
      <c r="A200" s="5792" t="s">
        <v>667</v>
      </c>
      <c r="B200" s="5849" t="s">
        <v>82</v>
      </c>
      <c r="C200" s="5850" t="s">
        <v>34</v>
      </c>
      <c r="D200" s="5852"/>
      <c r="E200" s="5851"/>
    </row>
    <row r="201" spans="1:75" ht="21" customHeight="1" x14ac:dyDescent="0.25">
      <c r="A201" s="5497"/>
      <c r="B201" s="5481"/>
      <c r="C201" s="1954" t="s">
        <v>678</v>
      </c>
      <c r="D201" s="2259" t="s">
        <v>679</v>
      </c>
      <c r="E201" s="2085" t="s">
        <v>680</v>
      </c>
    </row>
    <row r="202" spans="1:75" x14ac:dyDescent="0.25">
      <c r="A202" s="2560" t="s">
        <v>688</v>
      </c>
      <c r="B202" s="2561">
        <f>SUM(C202:E202)</f>
        <v>0</v>
      </c>
      <c r="C202" s="2271"/>
      <c r="D202" s="1045"/>
      <c r="E202" s="2273"/>
    </row>
    <row r="203" spans="1:75" x14ac:dyDescent="0.25">
      <c r="A203" s="1483" t="s">
        <v>689</v>
      </c>
      <c r="B203" s="1598">
        <f t="shared" ref="B203:B206" si="123">SUM(C203:E203)</f>
        <v>0</v>
      </c>
      <c r="C203" s="2278"/>
      <c r="D203" s="1565"/>
      <c r="E203" s="2280"/>
    </row>
    <row r="204" spans="1:75" x14ac:dyDescent="0.25">
      <c r="A204" s="1483" t="s">
        <v>690</v>
      </c>
      <c r="B204" s="1598">
        <f t="shared" si="123"/>
        <v>0</v>
      </c>
      <c r="C204" s="2293"/>
      <c r="D204" s="2557"/>
      <c r="E204" s="1295"/>
    </row>
    <row r="205" spans="1:75" x14ac:dyDescent="0.25">
      <c r="A205" s="1483" t="s">
        <v>691</v>
      </c>
      <c r="B205" s="1598">
        <f t="shared" si="123"/>
        <v>0</v>
      </c>
      <c r="C205" s="2293"/>
      <c r="D205" s="2557"/>
      <c r="E205" s="1295"/>
    </row>
    <row r="206" spans="1:75" ht="23.45" customHeight="1" x14ac:dyDescent="0.25">
      <c r="A206" s="1499" t="s">
        <v>692</v>
      </c>
      <c r="B206" s="2411">
        <f t="shared" si="123"/>
        <v>0</v>
      </c>
      <c r="C206" s="1538"/>
      <c r="D206" s="1467"/>
      <c r="E206" s="1469"/>
    </row>
    <row r="207" spans="1:75" ht="18" customHeight="1" x14ac:dyDescent="0.25">
      <c r="A207" s="11" t="s">
        <v>693</v>
      </c>
    </row>
    <row r="208" spans="1:75" x14ac:dyDescent="0.25">
      <c r="A208" s="5885" t="s">
        <v>667</v>
      </c>
      <c r="B208" s="5843"/>
      <c r="C208" s="5848" t="s">
        <v>82</v>
      </c>
      <c r="D208" s="5850" t="s">
        <v>34</v>
      </c>
      <c r="E208" s="5852"/>
      <c r="F208" s="5851"/>
    </row>
    <row r="209" spans="1:6" ht="24" customHeight="1" x14ac:dyDescent="0.25">
      <c r="A209" s="5886"/>
      <c r="B209" s="5846"/>
      <c r="C209" s="5485"/>
      <c r="D209" s="1954" t="s">
        <v>678</v>
      </c>
      <c r="E209" s="2259" t="s">
        <v>679</v>
      </c>
      <c r="F209" s="2085" t="s">
        <v>680</v>
      </c>
    </row>
    <row r="210" spans="1:6" x14ac:dyDescent="0.25">
      <c r="A210" s="5843" t="s">
        <v>694</v>
      </c>
      <c r="B210" s="2041" t="s">
        <v>695</v>
      </c>
      <c r="C210" s="1303">
        <f>SUM(D210:F210)</f>
        <v>2</v>
      </c>
      <c r="D210" s="2271"/>
      <c r="E210" s="1045">
        <v>2</v>
      </c>
      <c r="F210" s="2273"/>
    </row>
    <row r="211" spans="1:6" ht="16.899999999999999" customHeight="1" x14ac:dyDescent="0.25">
      <c r="A211" s="5774"/>
      <c r="B211" s="1499" t="s">
        <v>696</v>
      </c>
      <c r="C211" s="1303">
        <f>SUM(D211:F211)</f>
        <v>0</v>
      </c>
      <c r="D211" s="1538"/>
      <c r="E211" s="1467"/>
      <c r="F211" s="1469"/>
    </row>
    <row r="212" spans="1:6" ht="16.899999999999999" customHeight="1" x14ac:dyDescent="0.25">
      <c r="A212" s="5843" t="s">
        <v>697</v>
      </c>
      <c r="B212" s="2288" t="s">
        <v>698</v>
      </c>
      <c r="C212" s="394">
        <f t="shared" ref="C212:C213" si="124">SUM(D212:F212)</f>
        <v>0</v>
      </c>
      <c r="D212" s="2293"/>
      <c r="E212" s="2557"/>
      <c r="F212" s="1295"/>
    </row>
    <row r="213" spans="1:6" ht="21" x14ac:dyDescent="0.25">
      <c r="A213" s="5846"/>
      <c r="B213" s="2562" t="s">
        <v>699</v>
      </c>
      <c r="C213" s="2563">
        <f t="shared" si="124"/>
        <v>0</v>
      </c>
      <c r="D213" s="1538"/>
      <c r="E213" s="1467"/>
      <c r="F213" s="1469"/>
    </row>
    <row r="214" spans="1:6" ht="18" customHeight="1" x14ac:dyDescent="0.25">
      <c r="A214" s="2564" t="s">
        <v>700</v>
      </c>
      <c r="B214" s="2565"/>
      <c r="C214" s="20"/>
      <c r="D214" s="20"/>
    </row>
    <row r="215" spans="1:6" x14ac:dyDescent="0.25">
      <c r="A215" s="5843" t="s">
        <v>667</v>
      </c>
      <c r="B215" s="5848" t="s">
        <v>82</v>
      </c>
      <c r="C215" s="5852" t="s">
        <v>701</v>
      </c>
      <c r="D215" s="5852"/>
      <c r="E215" s="5852"/>
      <c r="F215" s="919"/>
    </row>
    <row r="216" spans="1:6" ht="21" x14ac:dyDescent="0.25">
      <c r="A216" s="5846"/>
      <c r="B216" s="5485"/>
      <c r="C216" s="1352" t="s">
        <v>702</v>
      </c>
      <c r="D216" s="2259" t="s">
        <v>703</v>
      </c>
      <c r="E216" s="2085" t="s">
        <v>704</v>
      </c>
    </row>
    <row r="217" spans="1:6" x14ac:dyDescent="0.25">
      <c r="A217" s="2041" t="s">
        <v>705</v>
      </c>
      <c r="B217" s="2270">
        <f>SUM(C217:E217)</f>
        <v>4</v>
      </c>
      <c r="C217" s="2304"/>
      <c r="D217" s="1045"/>
      <c r="E217" s="2273">
        <v>4</v>
      </c>
    </row>
    <row r="218" spans="1:6" x14ac:dyDescent="0.25">
      <c r="A218" s="1498" t="s">
        <v>706</v>
      </c>
      <c r="B218" s="2277">
        <f t="shared" ref="B218:B219" si="125">SUM(C218:E218)</f>
        <v>4</v>
      </c>
      <c r="C218" s="2278"/>
      <c r="D218" s="1565">
        <v>4</v>
      </c>
      <c r="E218" s="2280"/>
    </row>
    <row r="219" spans="1:6" x14ac:dyDescent="0.25">
      <c r="A219" s="1499" t="s">
        <v>707</v>
      </c>
      <c r="B219" s="1304">
        <f t="shared" si="125"/>
        <v>0</v>
      </c>
      <c r="C219" s="2559"/>
      <c r="D219" s="164"/>
      <c r="E219" s="198"/>
    </row>
    <row r="220" spans="1:6" ht="18" customHeight="1" x14ac:dyDescent="0.25">
      <c r="A220" s="2564" t="s">
        <v>708</v>
      </c>
      <c r="B220" s="2565"/>
    </row>
    <row r="221" spans="1:6" x14ac:dyDescent="0.25">
      <c r="A221" s="5843" t="s">
        <v>667</v>
      </c>
      <c r="B221" s="5849" t="s">
        <v>709</v>
      </c>
    </row>
    <row r="222" spans="1:6" x14ac:dyDescent="0.25">
      <c r="A222" s="5846"/>
      <c r="B222" s="5481"/>
    </row>
    <row r="223" spans="1:6" x14ac:dyDescent="0.25">
      <c r="A223" s="2041" t="s">
        <v>710</v>
      </c>
      <c r="B223" s="1566"/>
    </row>
    <row r="224" spans="1:6" x14ac:dyDescent="0.25">
      <c r="A224" s="1499" t="s">
        <v>711</v>
      </c>
      <c r="B224" s="1570"/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23683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3" zoomScaleNormal="100" workbookViewId="0">
      <selection activeCell="AW97" sqref="AW9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8" t="str">
        <f>CONCATENATE("MES: ",NOMBRE!B6," (",NOMBRE!C6,NOMBRE!D6,")")</f>
        <v>MES: MAYO (05)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25" t="s">
        <v>712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</row>
    <row r="8" spans="1:102" ht="18" customHeight="1" x14ac:dyDescent="0.25">
      <c r="A8" s="316" t="s">
        <v>713</v>
      </c>
    </row>
    <row r="9" spans="1:102" ht="21.6" customHeight="1" x14ac:dyDescent="0.25">
      <c r="A9" s="5598" t="s">
        <v>714</v>
      </c>
      <c r="B9" s="5935"/>
      <c r="C9" s="5849" t="s">
        <v>33</v>
      </c>
      <c r="D9" s="5959" t="s">
        <v>34</v>
      </c>
      <c r="E9" s="5882"/>
      <c r="F9" s="5882"/>
      <c r="G9" s="5882"/>
      <c r="H9" s="5882"/>
      <c r="I9" s="5882"/>
      <c r="J9" s="5882"/>
      <c r="K9" s="5882"/>
      <c r="L9" s="5882"/>
      <c r="M9" s="5882"/>
      <c r="N9" s="5883"/>
      <c r="O9" s="5841" t="s">
        <v>715</v>
      </c>
      <c r="P9" s="5829" t="s">
        <v>716</v>
      </c>
      <c r="Q9" s="5829" t="s">
        <v>717</v>
      </c>
      <c r="R9" s="5972" t="s">
        <v>718</v>
      </c>
      <c r="S9" s="5974" t="s">
        <v>524</v>
      </c>
      <c r="T9" s="5974"/>
      <c r="U9" s="5829" t="s">
        <v>43</v>
      </c>
      <c r="V9" s="5935" t="s">
        <v>41</v>
      </c>
      <c r="W9" s="5940" t="s">
        <v>42</v>
      </c>
      <c r="X9" s="5943"/>
    </row>
    <row r="10" spans="1:102" ht="27" customHeight="1" x14ac:dyDescent="0.25">
      <c r="A10" s="5501"/>
      <c r="B10" s="5484"/>
      <c r="C10" s="5936"/>
      <c r="D10" s="2567" t="s">
        <v>719</v>
      </c>
      <c r="E10" s="2568" t="s">
        <v>720</v>
      </c>
      <c r="F10" s="2569" t="s">
        <v>49</v>
      </c>
      <c r="G10" s="2569" t="s">
        <v>50</v>
      </c>
      <c r="H10" s="2569" t="s">
        <v>51</v>
      </c>
      <c r="I10" s="2569" t="s">
        <v>52</v>
      </c>
      <c r="J10" s="2569" t="s">
        <v>53</v>
      </c>
      <c r="K10" s="2569" t="s">
        <v>54</v>
      </c>
      <c r="L10" s="2569" t="s">
        <v>55</v>
      </c>
      <c r="M10" s="2569" t="s">
        <v>56</v>
      </c>
      <c r="N10" s="2515" t="s">
        <v>721</v>
      </c>
      <c r="O10" s="5492"/>
      <c r="P10" s="5539"/>
      <c r="Q10" s="5539"/>
      <c r="R10" s="5973"/>
      <c r="S10" s="397" t="s">
        <v>65</v>
      </c>
      <c r="T10" s="397" t="s">
        <v>67</v>
      </c>
      <c r="U10" s="5539"/>
      <c r="V10" s="5930"/>
      <c r="W10" s="2567" t="s">
        <v>722</v>
      </c>
      <c r="X10" s="2570" t="s">
        <v>723</v>
      </c>
    </row>
    <row r="11" spans="1:102" ht="15" customHeight="1" x14ac:dyDescent="0.25">
      <c r="A11" s="5980" t="s">
        <v>724</v>
      </c>
      <c r="B11" s="5980"/>
      <c r="C11" s="2571">
        <f>SUM(D11:N11)</f>
        <v>33</v>
      </c>
      <c r="D11" s="2271">
        <v>0</v>
      </c>
      <c r="E11" s="2304">
        <v>0</v>
      </c>
      <c r="F11" s="1045">
        <v>4</v>
      </c>
      <c r="G11" s="1045">
        <v>4</v>
      </c>
      <c r="H11" s="1045">
        <v>13</v>
      </c>
      <c r="I11" s="1045">
        <v>10</v>
      </c>
      <c r="J11" s="1045">
        <v>1</v>
      </c>
      <c r="K11" s="1045">
        <v>0</v>
      </c>
      <c r="L11" s="1045">
        <v>1</v>
      </c>
      <c r="M11" s="2572">
        <v>0</v>
      </c>
      <c r="N11" s="1127">
        <v>0</v>
      </c>
      <c r="O11" s="2573">
        <v>0</v>
      </c>
      <c r="P11" s="1045">
        <v>2</v>
      </c>
      <c r="Q11" s="1045">
        <v>6</v>
      </c>
      <c r="R11" s="2574">
        <v>0</v>
      </c>
      <c r="S11" s="2574">
        <v>0</v>
      </c>
      <c r="T11" s="2574">
        <v>0</v>
      </c>
      <c r="U11" s="2574">
        <v>0</v>
      </c>
      <c r="V11" s="2272">
        <v>4</v>
      </c>
      <c r="W11" s="2271">
        <v>0</v>
      </c>
      <c r="X11" s="2272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81" t="s">
        <v>725</v>
      </c>
      <c r="B12" s="5981"/>
      <c r="C12" s="1603">
        <f t="shared" ref="C12:C14" si="2">SUM(D12:N12)</f>
        <v>15</v>
      </c>
      <c r="D12" s="1527">
        <v>0</v>
      </c>
      <c r="E12" s="1529">
        <v>0</v>
      </c>
      <c r="F12" s="1565">
        <v>4</v>
      </c>
      <c r="G12" s="1565">
        <v>2</v>
      </c>
      <c r="H12" s="1565">
        <v>5</v>
      </c>
      <c r="I12" s="1565">
        <v>4</v>
      </c>
      <c r="J12" s="1565">
        <v>0</v>
      </c>
      <c r="K12" s="1565">
        <v>0</v>
      </c>
      <c r="L12" s="1565">
        <v>0</v>
      </c>
      <c r="M12" s="1530">
        <v>0</v>
      </c>
      <c r="N12" s="1533">
        <v>0</v>
      </c>
      <c r="O12" s="1567">
        <v>0</v>
      </c>
      <c r="P12" s="1565">
        <v>1</v>
      </c>
      <c r="Q12" s="1565">
        <v>3</v>
      </c>
      <c r="R12" s="2574">
        <v>0</v>
      </c>
      <c r="S12" s="2574">
        <v>0</v>
      </c>
      <c r="T12" s="2574">
        <v>0</v>
      </c>
      <c r="U12" s="2574">
        <v>0</v>
      </c>
      <c r="V12" s="1528">
        <v>1</v>
      </c>
      <c r="W12" s="1527">
        <v>0</v>
      </c>
      <c r="X12" s="1528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82" t="s">
        <v>726</v>
      </c>
      <c r="B13" s="5983"/>
      <c r="C13" s="1603">
        <f>SUM(D13:N13)</f>
        <v>32</v>
      </c>
      <c r="D13" s="1527">
        <v>0</v>
      </c>
      <c r="E13" s="1529">
        <v>0</v>
      </c>
      <c r="F13" s="1565">
        <v>3</v>
      </c>
      <c r="G13" s="1565">
        <v>4</v>
      </c>
      <c r="H13" s="1565">
        <v>13</v>
      </c>
      <c r="I13" s="1565">
        <v>10</v>
      </c>
      <c r="J13" s="1565">
        <v>1</v>
      </c>
      <c r="K13" s="1565">
        <v>0</v>
      </c>
      <c r="L13" s="1565">
        <v>1</v>
      </c>
      <c r="M13" s="1530">
        <v>0</v>
      </c>
      <c r="N13" s="1533">
        <v>0</v>
      </c>
      <c r="O13" s="1567">
        <v>0</v>
      </c>
      <c r="P13" s="1565">
        <v>2</v>
      </c>
      <c r="Q13" s="1565">
        <v>6</v>
      </c>
      <c r="R13" s="2574">
        <v>0</v>
      </c>
      <c r="S13" s="2574">
        <v>0</v>
      </c>
      <c r="T13" s="2574">
        <v>0</v>
      </c>
      <c r="U13" s="2574">
        <v>0</v>
      </c>
      <c r="V13" s="1528">
        <v>4</v>
      </c>
      <c r="W13" s="1527">
        <v>0</v>
      </c>
      <c r="X13" s="1528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84" t="s">
        <v>727</v>
      </c>
      <c r="B14" s="5985"/>
      <c r="C14" s="1604">
        <f t="shared" si="2"/>
        <v>16</v>
      </c>
      <c r="D14" s="1538">
        <v>0</v>
      </c>
      <c r="E14" s="1540">
        <v>0</v>
      </c>
      <c r="F14" s="1467">
        <v>4</v>
      </c>
      <c r="G14" s="1467">
        <v>2</v>
      </c>
      <c r="H14" s="1467">
        <v>7</v>
      </c>
      <c r="I14" s="1467">
        <v>2</v>
      </c>
      <c r="J14" s="1467">
        <v>0</v>
      </c>
      <c r="K14" s="1467">
        <v>0</v>
      </c>
      <c r="L14" s="1467">
        <v>1</v>
      </c>
      <c r="M14" s="1541">
        <v>0</v>
      </c>
      <c r="N14" s="1571">
        <v>0</v>
      </c>
      <c r="O14" s="1572">
        <v>0</v>
      </c>
      <c r="P14" s="1467">
        <v>1</v>
      </c>
      <c r="Q14" s="1467">
        <v>2</v>
      </c>
      <c r="R14" s="398">
        <v>0</v>
      </c>
      <c r="S14" s="398">
        <v>0</v>
      </c>
      <c r="T14" s="398">
        <v>0</v>
      </c>
      <c r="U14" s="398">
        <v>0</v>
      </c>
      <c r="V14" s="1278">
        <v>2</v>
      </c>
      <c r="W14" s="1538">
        <v>0</v>
      </c>
      <c r="X14" s="1278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598" t="s">
        <v>729</v>
      </c>
      <c r="B16" s="5935"/>
      <c r="C16" s="5555" t="s">
        <v>730</v>
      </c>
      <c r="D16" s="6004" t="s">
        <v>731</v>
      </c>
      <c r="E16" s="5933" t="s">
        <v>41</v>
      </c>
      <c r="F16" s="593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01"/>
      <c r="B17" s="5484"/>
      <c r="C17" s="5557"/>
      <c r="D17" s="5668"/>
      <c r="E17" s="5929"/>
      <c r="F17" s="593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86" t="s">
        <v>732</v>
      </c>
      <c r="B18" s="5987"/>
      <c r="C18" s="2577"/>
      <c r="D18" s="2578"/>
      <c r="E18" s="2579"/>
      <c r="F18" s="2580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90" t="s">
        <v>733</v>
      </c>
      <c r="B19" s="5991"/>
      <c r="C19" s="2293"/>
      <c r="D19" s="1296"/>
      <c r="E19" s="2476"/>
      <c r="F19" s="2348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81" t="s">
        <v>734</v>
      </c>
      <c r="B20" s="5682"/>
      <c r="C20" s="1527"/>
      <c r="D20" s="1533"/>
      <c r="E20" s="1529"/>
      <c r="F20" s="1528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81" t="s">
        <v>735</v>
      </c>
      <c r="B21" s="5682"/>
      <c r="C21" s="1527"/>
      <c r="D21" s="1533"/>
      <c r="E21" s="1529"/>
      <c r="F21" s="1528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81" t="s">
        <v>736</v>
      </c>
      <c r="B22" s="5682"/>
      <c r="C22" s="1527"/>
      <c r="D22" s="1533"/>
      <c r="E22" s="1529"/>
      <c r="F22" s="1528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81" t="s">
        <v>737</v>
      </c>
      <c r="B23" s="5682"/>
      <c r="C23" s="1527"/>
      <c r="D23" s="1533"/>
      <c r="E23" s="1529"/>
      <c r="F23" s="1528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81" t="s">
        <v>738</v>
      </c>
      <c r="B24" s="5682"/>
      <c r="C24" s="1527"/>
      <c r="D24" s="1533"/>
      <c r="E24" s="1529"/>
      <c r="F24" s="1528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81" t="s">
        <v>739</v>
      </c>
      <c r="B25" s="5682"/>
      <c r="C25" s="1527"/>
      <c r="D25" s="1533"/>
      <c r="E25" s="1529"/>
      <c r="F25" s="1528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81" t="s">
        <v>740</v>
      </c>
      <c r="B26" s="5682"/>
      <c r="C26" s="1527"/>
      <c r="D26" s="1533"/>
      <c r="E26" s="1529"/>
      <c r="F26" s="1528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81" t="s">
        <v>741</v>
      </c>
      <c r="B27" s="5682"/>
      <c r="C27" s="1527"/>
      <c r="D27" s="1533"/>
      <c r="E27" s="1529"/>
      <c r="F27" s="1528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81" t="s">
        <v>742</v>
      </c>
      <c r="B28" s="5682"/>
      <c r="C28" s="1275"/>
      <c r="D28" s="1272"/>
      <c r="E28" s="1282"/>
      <c r="F28" s="1276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81" t="s">
        <v>743</v>
      </c>
      <c r="B29" s="5682"/>
      <c r="C29" s="1275"/>
      <c r="D29" s="1272"/>
      <c r="E29" s="1282"/>
      <c r="F29" s="1276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81" t="s">
        <v>744</v>
      </c>
      <c r="B30" s="5682"/>
      <c r="C30" s="1275"/>
      <c r="D30" s="1272"/>
      <c r="E30" s="1282"/>
      <c r="F30" s="1276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88" t="s">
        <v>745</v>
      </c>
      <c r="B31" s="5989"/>
      <c r="C31" s="1538"/>
      <c r="D31" s="1571"/>
      <c r="E31" s="1540"/>
      <c r="F31" s="1278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20"/>
      <c r="C32" s="92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598" t="s">
        <v>747</v>
      </c>
      <c r="B33" s="5935"/>
      <c r="C33" s="5849" t="s">
        <v>33</v>
      </c>
      <c r="D33" s="5959" t="s">
        <v>34</v>
      </c>
      <c r="E33" s="5882"/>
      <c r="F33" s="5882"/>
      <c r="G33" s="5882"/>
      <c r="H33" s="5882"/>
      <c r="I33" s="5882"/>
      <c r="J33" s="5882"/>
      <c r="K33" s="5882"/>
      <c r="L33" s="5882"/>
      <c r="M33" s="5882"/>
      <c r="N33" s="5882"/>
      <c r="O33" s="5882"/>
      <c r="P33" s="5883"/>
      <c r="Q33" s="5841" t="s">
        <v>38</v>
      </c>
      <c r="R33" s="5829" t="s">
        <v>748</v>
      </c>
      <c r="S33" s="5935" t="s">
        <v>41</v>
      </c>
      <c r="T33" s="5940" t="s">
        <v>42</v>
      </c>
      <c r="U33" s="5943"/>
      <c r="V33" s="5975" t="s">
        <v>749</v>
      </c>
      <c r="W33" s="5956" t="s">
        <v>750</v>
      </c>
      <c r="X33" s="5940" t="s">
        <v>751</v>
      </c>
      <c r="Y33" s="5957"/>
      <c r="Z33" s="5943"/>
      <c r="AA33" s="5958" t="s">
        <v>752</v>
      </c>
    </row>
    <row r="34" spans="1:103" ht="27.75" customHeight="1" x14ac:dyDescent="0.25">
      <c r="A34" s="5501"/>
      <c r="B34" s="5484"/>
      <c r="C34" s="5936"/>
      <c r="D34" s="2567" t="s">
        <v>753</v>
      </c>
      <c r="E34" s="2569" t="s">
        <v>49</v>
      </c>
      <c r="F34" s="2569" t="s">
        <v>50</v>
      </c>
      <c r="G34" s="2569" t="s">
        <v>51</v>
      </c>
      <c r="H34" s="2569" t="s">
        <v>52</v>
      </c>
      <c r="I34" s="2569" t="s">
        <v>53</v>
      </c>
      <c r="J34" s="2569" t="s">
        <v>54</v>
      </c>
      <c r="K34" s="2569" t="s">
        <v>55</v>
      </c>
      <c r="L34" s="2569" t="s">
        <v>56</v>
      </c>
      <c r="M34" s="2569" t="s">
        <v>57</v>
      </c>
      <c r="N34" s="2584" t="s">
        <v>58</v>
      </c>
      <c r="O34" s="2569" t="s">
        <v>59</v>
      </c>
      <c r="P34" s="2515" t="s">
        <v>754</v>
      </c>
      <c r="Q34" s="5492"/>
      <c r="R34" s="5539"/>
      <c r="S34" s="5930"/>
      <c r="T34" s="2567" t="s">
        <v>722</v>
      </c>
      <c r="U34" s="2570" t="s">
        <v>723</v>
      </c>
      <c r="V34" s="5976"/>
      <c r="W34" s="5956"/>
      <c r="X34" s="2585" t="s">
        <v>65</v>
      </c>
      <c r="Y34" s="2586" t="s">
        <v>755</v>
      </c>
      <c r="Z34" s="399" t="s">
        <v>67</v>
      </c>
      <c r="AA34" s="5521"/>
    </row>
    <row r="35" spans="1:103" ht="15" customHeight="1" x14ac:dyDescent="0.25">
      <c r="A35" s="5965" t="s">
        <v>756</v>
      </c>
      <c r="B35" s="5965"/>
      <c r="C35" s="2587">
        <f>SUM(D35:P35)</f>
        <v>72</v>
      </c>
      <c r="D35" s="2522">
        <f>SUM(D36:D49)</f>
        <v>3</v>
      </c>
      <c r="E35" s="2588">
        <f>SUM(E36:E49)</f>
        <v>18</v>
      </c>
      <c r="F35" s="2588">
        <f t="shared" ref="F35:M35" si="22">SUM(F36:F49)</f>
        <v>14</v>
      </c>
      <c r="G35" s="2588">
        <f t="shared" si="22"/>
        <v>10</v>
      </c>
      <c r="H35" s="2588">
        <f t="shared" si="22"/>
        <v>13</v>
      </c>
      <c r="I35" s="2588">
        <f t="shared" si="22"/>
        <v>7</v>
      </c>
      <c r="J35" s="2588">
        <f t="shared" si="22"/>
        <v>4</v>
      </c>
      <c r="K35" s="2588">
        <f t="shared" si="22"/>
        <v>3</v>
      </c>
      <c r="L35" s="2588">
        <f t="shared" si="22"/>
        <v>0</v>
      </c>
      <c r="M35" s="2588">
        <f t="shared" si="22"/>
        <v>0</v>
      </c>
      <c r="N35" s="2588">
        <f>SUM(N36:N48)</f>
        <v>0</v>
      </c>
      <c r="O35" s="2588">
        <f t="shared" ref="O35:P35" si="23">SUM(O36:O48)</f>
        <v>0</v>
      </c>
      <c r="P35" s="2588">
        <f t="shared" si="23"/>
        <v>0</v>
      </c>
      <c r="Q35" s="2589">
        <f t="shared" ref="Q35:AA35" si="24">SUM(Q36:Q49)</f>
        <v>0</v>
      </c>
      <c r="R35" s="2588">
        <f t="shared" si="24"/>
        <v>30</v>
      </c>
      <c r="S35" s="2590">
        <f t="shared" si="24"/>
        <v>9</v>
      </c>
      <c r="T35" s="2522">
        <f t="shared" si="24"/>
        <v>0</v>
      </c>
      <c r="U35" s="2590">
        <f t="shared" si="24"/>
        <v>0</v>
      </c>
      <c r="V35" s="2522">
        <f t="shared" si="24"/>
        <v>0</v>
      </c>
      <c r="W35" s="2590">
        <f t="shared" si="24"/>
        <v>0</v>
      </c>
      <c r="X35" s="2522">
        <f t="shared" si="24"/>
        <v>0</v>
      </c>
      <c r="Y35" s="2588">
        <f t="shared" si="24"/>
        <v>0</v>
      </c>
      <c r="Z35" s="2590">
        <f t="shared" si="24"/>
        <v>0</v>
      </c>
      <c r="AA35" s="2590">
        <f t="shared" si="24"/>
        <v>0</v>
      </c>
    </row>
    <row r="36" spans="1:103" ht="15" customHeight="1" x14ac:dyDescent="0.25">
      <c r="A36" s="5992" t="s">
        <v>757</v>
      </c>
      <c r="B36" s="5993"/>
      <c r="C36" s="2088">
        <f>SUM(D36:M36)</f>
        <v>4</v>
      </c>
      <c r="D36" s="2271">
        <v>0</v>
      </c>
      <c r="E36" s="1045">
        <v>0</v>
      </c>
      <c r="F36" s="1045">
        <v>3</v>
      </c>
      <c r="G36" s="1045">
        <v>1</v>
      </c>
      <c r="H36" s="1045">
        <v>0</v>
      </c>
      <c r="I36" s="1045">
        <v>0</v>
      </c>
      <c r="J36" s="1045">
        <v>0</v>
      </c>
      <c r="K36" s="1045">
        <v>0</v>
      </c>
      <c r="L36" s="1045">
        <v>0</v>
      </c>
      <c r="M36" s="1045">
        <v>0</v>
      </c>
      <c r="N36" s="1055"/>
      <c r="O36" s="1055"/>
      <c r="P36" s="1140"/>
      <c r="Q36" s="2573">
        <v>0</v>
      </c>
      <c r="R36" s="1045">
        <v>3</v>
      </c>
      <c r="S36" s="2272">
        <v>0</v>
      </c>
      <c r="T36" s="2271">
        <v>0</v>
      </c>
      <c r="U36" s="2272">
        <v>0</v>
      </c>
      <c r="V36" s="2271">
        <v>0</v>
      </c>
      <c r="W36" s="2272">
        <v>0</v>
      </c>
      <c r="X36" s="2271">
        <v>0</v>
      </c>
      <c r="Y36" s="1045">
        <v>0</v>
      </c>
      <c r="Z36" s="2272">
        <v>0</v>
      </c>
      <c r="AA36" s="2272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5994" t="s">
        <v>758</v>
      </c>
      <c r="B37" s="5995"/>
      <c r="C37" s="1466">
        <f t="shared" ref="C37:C51" si="26">SUM(D37:M37)</f>
        <v>5</v>
      </c>
      <c r="D37" s="1538">
        <v>0</v>
      </c>
      <c r="E37" s="1467">
        <v>0</v>
      </c>
      <c r="F37" s="1467">
        <v>0</v>
      </c>
      <c r="G37" s="1467">
        <v>1</v>
      </c>
      <c r="H37" s="1467">
        <v>2</v>
      </c>
      <c r="I37" s="1467">
        <v>2</v>
      </c>
      <c r="J37" s="1467">
        <v>0</v>
      </c>
      <c r="K37" s="1467">
        <v>0</v>
      </c>
      <c r="L37" s="1467">
        <v>0</v>
      </c>
      <c r="M37" s="1467">
        <v>0</v>
      </c>
      <c r="N37" s="1577"/>
      <c r="O37" s="1577"/>
      <c r="P37" s="2591"/>
      <c r="Q37" s="1572">
        <v>0</v>
      </c>
      <c r="R37" s="1467">
        <v>0</v>
      </c>
      <c r="S37" s="1278">
        <v>0</v>
      </c>
      <c r="T37" s="1538">
        <v>0</v>
      </c>
      <c r="U37" s="1278">
        <v>0</v>
      </c>
      <c r="V37" s="1538">
        <v>0</v>
      </c>
      <c r="W37" s="1278">
        <v>0</v>
      </c>
      <c r="X37" s="1538">
        <v>0</v>
      </c>
      <c r="Y37" s="1467">
        <v>0</v>
      </c>
      <c r="Z37" s="1278">
        <v>0</v>
      </c>
      <c r="AA37" s="1278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5960" t="s">
        <v>759</v>
      </c>
      <c r="B38" s="2592" t="s">
        <v>760</v>
      </c>
      <c r="C38" s="2088">
        <f t="shared" si="26"/>
        <v>15</v>
      </c>
      <c r="D38" s="2271">
        <v>0</v>
      </c>
      <c r="E38" s="1045">
        <v>6</v>
      </c>
      <c r="F38" s="1045">
        <v>2</v>
      </c>
      <c r="G38" s="1045">
        <v>1</v>
      </c>
      <c r="H38" s="1045">
        <v>4</v>
      </c>
      <c r="I38" s="1045">
        <v>1</v>
      </c>
      <c r="J38" s="1045">
        <v>0</v>
      </c>
      <c r="K38" s="1045">
        <v>1</v>
      </c>
      <c r="L38" s="1045">
        <v>0</v>
      </c>
      <c r="M38" s="1045">
        <v>0</v>
      </c>
      <c r="N38" s="1055"/>
      <c r="O38" s="1055"/>
      <c r="P38" s="1140"/>
      <c r="Q38" s="2573">
        <v>0</v>
      </c>
      <c r="R38" s="1045">
        <v>2</v>
      </c>
      <c r="S38" s="2272">
        <v>2</v>
      </c>
      <c r="T38" s="2271">
        <v>0</v>
      </c>
      <c r="U38" s="2272">
        <v>0</v>
      </c>
      <c r="V38" s="2271">
        <v>0</v>
      </c>
      <c r="W38" s="2272">
        <v>0</v>
      </c>
      <c r="X38" s="2271">
        <v>0</v>
      </c>
      <c r="Y38" s="1045">
        <v>0</v>
      </c>
      <c r="Z38" s="2272">
        <v>0</v>
      </c>
      <c r="AA38" s="2272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5960"/>
      <c r="B39" s="2593" t="s">
        <v>761</v>
      </c>
      <c r="C39" s="1471">
        <f t="shared" si="26"/>
        <v>4</v>
      </c>
      <c r="D39" s="1527">
        <v>0</v>
      </c>
      <c r="E39" s="1565">
        <v>0</v>
      </c>
      <c r="F39" s="1565">
        <v>2</v>
      </c>
      <c r="G39" s="1565">
        <v>0</v>
      </c>
      <c r="H39" s="1565">
        <v>0</v>
      </c>
      <c r="I39" s="1565">
        <v>1</v>
      </c>
      <c r="J39" s="1565">
        <v>1</v>
      </c>
      <c r="K39" s="1565">
        <v>0</v>
      </c>
      <c r="L39" s="1565">
        <v>0</v>
      </c>
      <c r="M39" s="1565">
        <v>0</v>
      </c>
      <c r="N39" s="1578"/>
      <c r="O39" s="1578"/>
      <c r="P39" s="1644"/>
      <c r="Q39" s="1567">
        <v>0</v>
      </c>
      <c r="R39" s="1565">
        <v>1</v>
      </c>
      <c r="S39" s="1528">
        <v>0</v>
      </c>
      <c r="T39" s="1527">
        <v>0</v>
      </c>
      <c r="U39" s="1528">
        <v>0</v>
      </c>
      <c r="V39" s="1527">
        <v>0</v>
      </c>
      <c r="W39" s="1528">
        <v>0</v>
      </c>
      <c r="X39" s="1527">
        <v>0</v>
      </c>
      <c r="Y39" s="1565">
        <v>0</v>
      </c>
      <c r="Z39" s="1528">
        <v>0</v>
      </c>
      <c r="AA39" s="1528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5960"/>
      <c r="B40" s="2593" t="s">
        <v>762</v>
      </c>
      <c r="C40" s="1471">
        <f t="shared" si="26"/>
        <v>11</v>
      </c>
      <c r="D40" s="1527">
        <v>0</v>
      </c>
      <c r="E40" s="1565">
        <v>6</v>
      </c>
      <c r="F40" s="1565">
        <v>1</v>
      </c>
      <c r="G40" s="1565">
        <v>2</v>
      </c>
      <c r="H40" s="1565">
        <v>1</v>
      </c>
      <c r="I40" s="1565">
        <v>1</v>
      </c>
      <c r="J40" s="1565">
        <v>0</v>
      </c>
      <c r="K40" s="1565">
        <v>0</v>
      </c>
      <c r="L40" s="1565">
        <v>0</v>
      </c>
      <c r="M40" s="1565">
        <v>0</v>
      </c>
      <c r="N40" s="1578"/>
      <c r="O40" s="1578"/>
      <c r="P40" s="1644"/>
      <c r="Q40" s="1567">
        <v>0</v>
      </c>
      <c r="R40" s="1565">
        <v>2</v>
      </c>
      <c r="S40" s="1528">
        <v>2</v>
      </c>
      <c r="T40" s="1527">
        <v>0</v>
      </c>
      <c r="U40" s="1528">
        <v>0</v>
      </c>
      <c r="V40" s="1527">
        <v>0</v>
      </c>
      <c r="W40" s="1528">
        <v>0</v>
      </c>
      <c r="X40" s="1527">
        <v>0</v>
      </c>
      <c r="Y40" s="1565">
        <v>0</v>
      </c>
      <c r="Z40" s="1528">
        <v>0</v>
      </c>
      <c r="AA40" s="1528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5960"/>
      <c r="B41" s="2593" t="s">
        <v>763</v>
      </c>
      <c r="C41" s="1471">
        <f t="shared" si="26"/>
        <v>11</v>
      </c>
      <c r="D41" s="1527">
        <v>1</v>
      </c>
      <c r="E41" s="1565">
        <v>2</v>
      </c>
      <c r="F41" s="1565">
        <v>4</v>
      </c>
      <c r="G41" s="1565">
        <v>1</v>
      </c>
      <c r="H41" s="1565">
        <v>1</v>
      </c>
      <c r="I41" s="1565">
        <v>0</v>
      </c>
      <c r="J41" s="1565">
        <v>2</v>
      </c>
      <c r="K41" s="1565">
        <v>0</v>
      </c>
      <c r="L41" s="1565">
        <v>0</v>
      </c>
      <c r="M41" s="1565">
        <v>0</v>
      </c>
      <c r="N41" s="1578"/>
      <c r="O41" s="1578"/>
      <c r="P41" s="1644"/>
      <c r="Q41" s="1567">
        <v>0</v>
      </c>
      <c r="R41" s="1565">
        <v>1</v>
      </c>
      <c r="S41" s="1528">
        <v>1</v>
      </c>
      <c r="T41" s="1527">
        <v>0</v>
      </c>
      <c r="U41" s="1528">
        <v>0</v>
      </c>
      <c r="V41" s="1527">
        <v>0</v>
      </c>
      <c r="W41" s="1528">
        <v>0</v>
      </c>
      <c r="X41" s="1527">
        <v>0</v>
      </c>
      <c r="Y41" s="1565">
        <v>0</v>
      </c>
      <c r="Z41" s="1528">
        <v>0</v>
      </c>
      <c r="AA41" s="1528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5960"/>
      <c r="B42" s="2593" t="s">
        <v>764</v>
      </c>
      <c r="C42" s="1471">
        <f t="shared" si="26"/>
        <v>6</v>
      </c>
      <c r="D42" s="1527">
        <v>1</v>
      </c>
      <c r="E42" s="1565">
        <v>2</v>
      </c>
      <c r="F42" s="1565">
        <v>1</v>
      </c>
      <c r="G42" s="1565">
        <v>0</v>
      </c>
      <c r="H42" s="1565">
        <v>2</v>
      </c>
      <c r="I42" s="1565">
        <v>0</v>
      </c>
      <c r="J42" s="1565">
        <v>0</v>
      </c>
      <c r="K42" s="1565">
        <v>0</v>
      </c>
      <c r="L42" s="1565">
        <v>0</v>
      </c>
      <c r="M42" s="1565">
        <v>0</v>
      </c>
      <c r="N42" s="1578"/>
      <c r="O42" s="1578"/>
      <c r="P42" s="1644"/>
      <c r="Q42" s="1567">
        <v>0</v>
      </c>
      <c r="R42" s="1565">
        <v>1</v>
      </c>
      <c r="S42" s="1528">
        <v>1</v>
      </c>
      <c r="T42" s="1527">
        <v>0</v>
      </c>
      <c r="U42" s="1528">
        <v>0</v>
      </c>
      <c r="V42" s="1527">
        <v>0</v>
      </c>
      <c r="W42" s="1528">
        <v>0</v>
      </c>
      <c r="X42" s="1527">
        <v>0</v>
      </c>
      <c r="Y42" s="1565">
        <v>0</v>
      </c>
      <c r="Z42" s="1528">
        <v>0</v>
      </c>
      <c r="AA42" s="1528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5960"/>
      <c r="B43" s="1306" t="s">
        <v>765</v>
      </c>
      <c r="C43" s="908">
        <f t="shared" si="26"/>
        <v>2</v>
      </c>
      <c r="D43" s="922">
        <v>0</v>
      </c>
      <c r="E43" s="151">
        <v>0</v>
      </c>
      <c r="F43" s="151">
        <v>0</v>
      </c>
      <c r="G43" s="151">
        <v>0</v>
      </c>
      <c r="H43" s="151">
        <v>1</v>
      </c>
      <c r="I43" s="151">
        <v>0</v>
      </c>
      <c r="J43" s="151">
        <v>0</v>
      </c>
      <c r="K43" s="151">
        <v>1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1</v>
      </c>
      <c r="S43" s="992">
        <v>0</v>
      </c>
      <c r="T43" s="922">
        <v>0</v>
      </c>
      <c r="U43" s="992">
        <v>0</v>
      </c>
      <c r="V43" s="922">
        <v>0</v>
      </c>
      <c r="W43" s="992">
        <v>0</v>
      </c>
      <c r="X43" s="922">
        <v>0</v>
      </c>
      <c r="Y43" s="151">
        <v>0</v>
      </c>
      <c r="Z43" s="992">
        <v>0</v>
      </c>
      <c r="AA43" s="992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5960"/>
      <c r="B44" s="1562" t="s">
        <v>766</v>
      </c>
      <c r="C44" s="1466">
        <f>SUM(D44:M44)</f>
        <v>1</v>
      </c>
      <c r="D44" s="1538">
        <v>0</v>
      </c>
      <c r="E44" s="1467">
        <v>1</v>
      </c>
      <c r="F44" s="1467">
        <v>0</v>
      </c>
      <c r="G44" s="1467">
        <v>0</v>
      </c>
      <c r="H44" s="1467">
        <v>0</v>
      </c>
      <c r="I44" s="1467">
        <v>0</v>
      </c>
      <c r="J44" s="1467">
        <v>0</v>
      </c>
      <c r="K44" s="1467">
        <v>0</v>
      </c>
      <c r="L44" s="1467">
        <v>0</v>
      </c>
      <c r="M44" s="1467">
        <v>0</v>
      </c>
      <c r="N44" s="1577"/>
      <c r="O44" s="1577"/>
      <c r="P44" s="2591"/>
      <c r="Q44" s="1572">
        <v>0</v>
      </c>
      <c r="R44" s="1467">
        <v>0</v>
      </c>
      <c r="S44" s="1278">
        <v>0</v>
      </c>
      <c r="T44" s="1538">
        <v>0</v>
      </c>
      <c r="U44" s="1278">
        <v>0</v>
      </c>
      <c r="V44" s="1538">
        <v>0</v>
      </c>
      <c r="W44" s="1278">
        <v>0</v>
      </c>
      <c r="X44" s="1538">
        <v>0</v>
      </c>
      <c r="Y44" s="1467">
        <v>0</v>
      </c>
      <c r="Z44" s="1278">
        <v>0</v>
      </c>
      <c r="AA44" s="127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565" t="s">
        <v>767</v>
      </c>
      <c r="B45" s="2592" t="s">
        <v>768</v>
      </c>
      <c r="C45" s="2088">
        <f>SUM(D45:P45)</f>
        <v>13</v>
      </c>
      <c r="D45" s="2271">
        <v>1</v>
      </c>
      <c r="E45" s="1045">
        <v>1</v>
      </c>
      <c r="F45" s="1045">
        <v>1</v>
      </c>
      <c r="G45" s="1045">
        <v>4</v>
      </c>
      <c r="H45" s="1045">
        <v>2</v>
      </c>
      <c r="I45" s="1045">
        <v>2</v>
      </c>
      <c r="J45" s="1045">
        <v>1</v>
      </c>
      <c r="K45" s="1045">
        <v>1</v>
      </c>
      <c r="L45" s="1045">
        <v>0</v>
      </c>
      <c r="M45" s="1045">
        <v>0</v>
      </c>
      <c r="N45" s="1078"/>
      <c r="O45" s="1078"/>
      <c r="P45" s="1078"/>
      <c r="Q45" s="2573">
        <v>0</v>
      </c>
      <c r="R45" s="1045">
        <v>19</v>
      </c>
      <c r="S45" s="2272">
        <v>3</v>
      </c>
      <c r="T45" s="2271">
        <v>0</v>
      </c>
      <c r="U45" s="2272">
        <v>0</v>
      </c>
      <c r="V45" s="2271">
        <v>0</v>
      </c>
      <c r="W45" s="2272">
        <v>0</v>
      </c>
      <c r="X45" s="2271">
        <v>0</v>
      </c>
      <c r="Y45" s="1045">
        <v>0</v>
      </c>
      <c r="Z45" s="2272">
        <v>0</v>
      </c>
      <c r="AA45" s="2272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888"/>
      <c r="B46" s="2594" t="s">
        <v>63</v>
      </c>
      <c r="C46" s="1466">
        <f>SUM(D46:P46)</f>
        <v>0</v>
      </c>
      <c r="D46" s="1538">
        <v>0</v>
      </c>
      <c r="E46" s="1467">
        <v>0</v>
      </c>
      <c r="F46" s="1467">
        <v>0</v>
      </c>
      <c r="G46" s="1467">
        <v>0</v>
      </c>
      <c r="H46" s="1467">
        <v>0</v>
      </c>
      <c r="I46" s="1467">
        <v>0</v>
      </c>
      <c r="J46" s="1467">
        <v>0</v>
      </c>
      <c r="K46" s="1467">
        <v>0</v>
      </c>
      <c r="L46" s="1467">
        <v>0</v>
      </c>
      <c r="M46" s="1467">
        <v>0</v>
      </c>
      <c r="N46" s="1467">
        <v>0</v>
      </c>
      <c r="O46" s="1467">
        <v>0</v>
      </c>
      <c r="P46" s="1467">
        <v>0</v>
      </c>
      <c r="Q46" s="1572">
        <v>0</v>
      </c>
      <c r="R46" s="1467">
        <v>0</v>
      </c>
      <c r="S46" s="1278">
        <v>0</v>
      </c>
      <c r="T46" s="1538">
        <v>0</v>
      </c>
      <c r="U46" s="1278">
        <v>0</v>
      </c>
      <c r="V46" s="1538">
        <v>0</v>
      </c>
      <c r="W46" s="1278">
        <v>0</v>
      </c>
      <c r="X46" s="1538">
        <v>0</v>
      </c>
      <c r="Y46" s="1467">
        <v>0</v>
      </c>
      <c r="Z46" s="1278">
        <v>0</v>
      </c>
      <c r="AA46" s="1278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565" t="s">
        <v>769</v>
      </c>
      <c r="B47" s="2592" t="s">
        <v>768</v>
      </c>
      <c r="C47" s="2088">
        <f>SUM(D47:M47)</f>
        <v>0</v>
      </c>
      <c r="D47" s="2271">
        <v>0</v>
      </c>
      <c r="E47" s="1045">
        <v>0</v>
      </c>
      <c r="F47" s="1045">
        <v>0</v>
      </c>
      <c r="G47" s="1045">
        <v>0</v>
      </c>
      <c r="H47" s="1045">
        <v>0</v>
      </c>
      <c r="I47" s="1045">
        <v>0</v>
      </c>
      <c r="J47" s="1045">
        <v>0</v>
      </c>
      <c r="K47" s="1045">
        <v>0</v>
      </c>
      <c r="L47" s="1045">
        <v>0</v>
      </c>
      <c r="M47" s="1045">
        <v>0</v>
      </c>
      <c r="N47" s="1055"/>
      <c r="O47" s="1055"/>
      <c r="P47" s="1140"/>
      <c r="Q47" s="2573">
        <v>0</v>
      </c>
      <c r="R47" s="1045">
        <v>0</v>
      </c>
      <c r="S47" s="2272">
        <v>0</v>
      </c>
      <c r="T47" s="2271">
        <v>0</v>
      </c>
      <c r="U47" s="2272">
        <v>0</v>
      </c>
      <c r="V47" s="2271">
        <v>0</v>
      </c>
      <c r="W47" s="2272">
        <v>0</v>
      </c>
      <c r="X47" s="2271">
        <v>0</v>
      </c>
      <c r="Y47" s="1045">
        <v>0</v>
      </c>
      <c r="Z47" s="2272">
        <v>0</v>
      </c>
      <c r="AA47" s="2272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888"/>
      <c r="B48" s="2595" t="s">
        <v>63</v>
      </c>
      <c r="C48" s="2596">
        <f>SUM(D48:M48)</f>
        <v>0</v>
      </c>
      <c r="D48" s="1351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315">
        <v>0</v>
      </c>
      <c r="T48" s="1351">
        <v>0</v>
      </c>
      <c r="U48" s="2315">
        <v>0</v>
      </c>
      <c r="V48" s="1351">
        <v>0</v>
      </c>
      <c r="W48" s="2315">
        <v>0</v>
      </c>
      <c r="X48" s="1351">
        <v>0</v>
      </c>
      <c r="Y48" s="164">
        <v>0</v>
      </c>
      <c r="Z48" s="2315">
        <v>0</v>
      </c>
      <c r="AA48" s="2315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020" t="s">
        <v>608</v>
      </c>
      <c r="B49" s="6021"/>
      <c r="C49" s="2587">
        <f>SUM(D49:M49)</f>
        <v>0</v>
      </c>
      <c r="D49" s="2577">
        <v>0</v>
      </c>
      <c r="E49" s="2597">
        <v>0</v>
      </c>
      <c r="F49" s="2597">
        <v>0</v>
      </c>
      <c r="G49" s="2597">
        <v>0</v>
      </c>
      <c r="H49" s="2597">
        <v>0</v>
      </c>
      <c r="I49" s="2597">
        <v>0</v>
      </c>
      <c r="J49" s="2597">
        <v>0</v>
      </c>
      <c r="K49" s="2597">
        <v>0</v>
      </c>
      <c r="L49" s="2597">
        <v>0</v>
      </c>
      <c r="M49" s="2597">
        <v>0</v>
      </c>
      <c r="N49" s="2598"/>
      <c r="O49" s="2598"/>
      <c r="P49" s="2599"/>
      <c r="Q49" s="2600">
        <v>0</v>
      </c>
      <c r="R49" s="2597">
        <v>0</v>
      </c>
      <c r="S49" s="2580">
        <v>0</v>
      </c>
      <c r="T49" s="2577">
        <v>0</v>
      </c>
      <c r="U49" s="2580">
        <v>0</v>
      </c>
      <c r="V49" s="2577">
        <v>0</v>
      </c>
      <c r="W49" s="2580">
        <v>0</v>
      </c>
      <c r="X49" s="2577">
        <v>0</v>
      </c>
      <c r="Y49" s="2597">
        <v>0</v>
      </c>
      <c r="Z49" s="2580">
        <v>0</v>
      </c>
      <c r="AA49" s="2580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016" t="s">
        <v>770</v>
      </c>
      <c r="B50" s="6017"/>
      <c r="C50" s="2311">
        <f t="shared" si="26"/>
        <v>0</v>
      </c>
      <c r="D50" s="2293">
        <v>0</v>
      </c>
      <c r="E50" s="2557">
        <v>0</v>
      </c>
      <c r="F50" s="2557">
        <v>0</v>
      </c>
      <c r="G50" s="2557">
        <v>0</v>
      </c>
      <c r="H50" s="2557">
        <v>0</v>
      </c>
      <c r="I50" s="2557">
        <v>0</v>
      </c>
      <c r="J50" s="2557">
        <v>0</v>
      </c>
      <c r="K50" s="2557">
        <v>0</v>
      </c>
      <c r="L50" s="2557">
        <v>0</v>
      </c>
      <c r="M50" s="2557">
        <v>0</v>
      </c>
      <c r="N50" s="2601"/>
      <c r="O50" s="2601"/>
      <c r="P50" s="1307"/>
      <c r="Q50" s="2347">
        <v>0</v>
      </c>
      <c r="R50" s="2557">
        <v>0</v>
      </c>
      <c r="S50" s="2348">
        <v>0</v>
      </c>
      <c r="T50" s="2293">
        <v>0</v>
      </c>
      <c r="U50" s="2348">
        <v>0</v>
      </c>
      <c r="V50" s="2293">
        <v>0</v>
      </c>
      <c r="W50" s="2348">
        <v>0</v>
      </c>
      <c r="X50" s="2293">
        <v>0</v>
      </c>
      <c r="Y50" s="2557">
        <v>0</v>
      </c>
      <c r="Z50" s="2348">
        <v>0</v>
      </c>
      <c r="AA50" s="234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018" t="s">
        <v>771</v>
      </c>
      <c r="B51" s="6019"/>
      <c r="C51" s="2596">
        <f t="shared" si="26"/>
        <v>28</v>
      </c>
      <c r="D51" s="1351">
        <v>0</v>
      </c>
      <c r="E51" s="164">
        <v>4</v>
      </c>
      <c r="F51" s="164">
        <v>4</v>
      </c>
      <c r="G51" s="164">
        <v>11</v>
      </c>
      <c r="H51" s="164">
        <v>8</v>
      </c>
      <c r="I51" s="164">
        <v>0</v>
      </c>
      <c r="J51" s="164">
        <v>0</v>
      </c>
      <c r="K51" s="164">
        <v>1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315">
        <v>0</v>
      </c>
      <c r="T51" s="1351">
        <v>0</v>
      </c>
      <c r="U51" s="2315">
        <v>0</v>
      </c>
      <c r="V51" s="1351">
        <v>0</v>
      </c>
      <c r="W51" s="2315">
        <v>0</v>
      </c>
      <c r="X51" s="1351">
        <v>0</v>
      </c>
      <c r="Y51" s="164">
        <v>0</v>
      </c>
      <c r="Z51" s="2315">
        <v>0</v>
      </c>
      <c r="AA51" s="2315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5598" t="s">
        <v>747</v>
      </c>
      <c r="B53" s="5935"/>
      <c r="C53" s="5849" t="s">
        <v>33</v>
      </c>
      <c r="D53" s="5959" t="s">
        <v>34</v>
      </c>
      <c r="E53" s="5882"/>
      <c r="F53" s="5882"/>
      <c r="G53" s="5882"/>
      <c r="H53" s="5882"/>
      <c r="I53" s="5882"/>
      <c r="J53" s="5882"/>
      <c r="K53" s="5882"/>
      <c r="L53" s="5882"/>
      <c r="M53" s="5882"/>
      <c r="N53" s="5882"/>
      <c r="O53" s="5882"/>
      <c r="P53" s="5883"/>
      <c r="Q53" s="5841" t="s">
        <v>38</v>
      </c>
      <c r="R53" s="5935" t="s">
        <v>41</v>
      </c>
      <c r="S53" s="5940" t="s">
        <v>42</v>
      </c>
      <c r="T53" s="5943"/>
      <c r="U53" s="5940" t="s">
        <v>751</v>
      </c>
      <c r="V53" s="5957"/>
      <c r="W53" s="5943"/>
      <c r="X53" s="5935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501"/>
      <c r="B54" s="5484"/>
      <c r="C54" s="5936"/>
      <c r="D54" s="2567" t="s">
        <v>753</v>
      </c>
      <c r="E54" s="2569" t="s">
        <v>49</v>
      </c>
      <c r="F54" s="2569" t="s">
        <v>50</v>
      </c>
      <c r="G54" s="2569" t="s">
        <v>51</v>
      </c>
      <c r="H54" s="2569" t="s">
        <v>52</v>
      </c>
      <c r="I54" s="2569" t="s">
        <v>53</v>
      </c>
      <c r="J54" s="2569" t="s">
        <v>54</v>
      </c>
      <c r="K54" s="2569" t="s">
        <v>55</v>
      </c>
      <c r="L54" s="2569" t="s">
        <v>56</v>
      </c>
      <c r="M54" s="2569" t="s">
        <v>57</v>
      </c>
      <c r="N54" s="2584" t="s">
        <v>58</v>
      </c>
      <c r="O54" s="2569" t="s">
        <v>59</v>
      </c>
      <c r="P54" s="2515" t="s">
        <v>754</v>
      </c>
      <c r="Q54" s="5492"/>
      <c r="R54" s="5930"/>
      <c r="S54" s="2567" t="s">
        <v>722</v>
      </c>
      <c r="T54" s="2570" t="s">
        <v>723</v>
      </c>
      <c r="U54" s="2585" t="s">
        <v>65</v>
      </c>
      <c r="V54" s="2586" t="s">
        <v>755</v>
      </c>
      <c r="W54" s="401" t="s">
        <v>67</v>
      </c>
      <c r="X54" s="5930"/>
      <c r="CA54" s="17"/>
      <c r="CB54" s="17"/>
      <c r="CC54" s="17"/>
      <c r="CD54" s="17"/>
      <c r="CE54" s="17"/>
      <c r="CQ54" s="400"/>
    </row>
    <row r="55" spans="1:103" ht="15" customHeight="1" x14ac:dyDescent="0.25">
      <c r="A55" s="5565" t="s">
        <v>773</v>
      </c>
      <c r="B55" s="2602" t="s">
        <v>768</v>
      </c>
      <c r="C55" s="2088">
        <f>SUM(D55:P55)</f>
        <v>6</v>
      </c>
      <c r="D55" s="2271">
        <v>0</v>
      </c>
      <c r="E55" s="1045">
        <v>0</v>
      </c>
      <c r="F55" s="1045">
        <v>0</v>
      </c>
      <c r="G55" s="1045">
        <v>4</v>
      </c>
      <c r="H55" s="1045">
        <v>2</v>
      </c>
      <c r="I55" s="1045">
        <v>0</v>
      </c>
      <c r="J55" s="1045">
        <v>0</v>
      </c>
      <c r="K55" s="1045">
        <v>0</v>
      </c>
      <c r="L55" s="1045">
        <v>0</v>
      </c>
      <c r="M55" s="1045">
        <v>0</v>
      </c>
      <c r="N55" s="2304">
        <v>0</v>
      </c>
      <c r="O55" s="1045">
        <v>0</v>
      </c>
      <c r="P55" s="1127">
        <v>0</v>
      </c>
      <c r="Q55" s="2573">
        <v>0</v>
      </c>
      <c r="R55" s="2272">
        <v>1</v>
      </c>
      <c r="S55" s="2271">
        <v>0</v>
      </c>
      <c r="T55" s="2272">
        <v>1</v>
      </c>
      <c r="U55" s="2271">
        <v>0</v>
      </c>
      <c r="V55" s="1045">
        <v>0</v>
      </c>
      <c r="W55" s="2272">
        <v>0</v>
      </c>
      <c r="X55" s="2272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888"/>
      <c r="B56" s="1308" t="s">
        <v>63</v>
      </c>
      <c r="C56" s="2596">
        <f>SUM(D56:P56)</f>
        <v>0</v>
      </c>
      <c r="D56" s="1351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559">
        <v>0</v>
      </c>
      <c r="O56" s="164">
        <v>0</v>
      </c>
      <c r="P56" s="191">
        <v>0</v>
      </c>
      <c r="Q56" s="168">
        <v>0</v>
      </c>
      <c r="R56" s="2315">
        <v>0</v>
      </c>
      <c r="S56" s="1351">
        <v>0</v>
      </c>
      <c r="T56" s="2315">
        <v>0</v>
      </c>
      <c r="U56" s="1351">
        <v>0</v>
      </c>
      <c r="V56" s="164">
        <v>0</v>
      </c>
      <c r="W56" s="2315">
        <v>0</v>
      </c>
      <c r="X56" s="2315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565" t="s">
        <v>774</v>
      </c>
      <c r="B57" s="2602" t="s">
        <v>768</v>
      </c>
      <c r="C57" s="2088">
        <f>SUM(D57:P57)</f>
        <v>0</v>
      </c>
      <c r="D57" s="2271">
        <v>0</v>
      </c>
      <c r="E57" s="1045">
        <v>0</v>
      </c>
      <c r="F57" s="1045">
        <v>0</v>
      </c>
      <c r="G57" s="1045">
        <v>0</v>
      </c>
      <c r="H57" s="1045">
        <v>0</v>
      </c>
      <c r="I57" s="1045">
        <v>0</v>
      </c>
      <c r="J57" s="1045">
        <v>0</v>
      </c>
      <c r="K57" s="1045">
        <v>0</v>
      </c>
      <c r="L57" s="1045">
        <v>0</v>
      </c>
      <c r="M57" s="1045">
        <v>0</v>
      </c>
      <c r="N57" s="2304">
        <v>0</v>
      </c>
      <c r="O57" s="1045">
        <v>0</v>
      </c>
      <c r="P57" s="1127">
        <v>0</v>
      </c>
      <c r="Q57" s="2573">
        <v>0</v>
      </c>
      <c r="R57" s="2272">
        <v>0</v>
      </c>
      <c r="S57" s="2271">
        <v>0</v>
      </c>
      <c r="T57" s="2272">
        <v>0</v>
      </c>
      <c r="U57" s="2271">
        <v>0</v>
      </c>
      <c r="V57" s="1045">
        <v>0</v>
      </c>
      <c r="W57" s="2272">
        <v>0</v>
      </c>
      <c r="X57" s="2272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888"/>
      <c r="B58" s="2603" t="s">
        <v>63</v>
      </c>
      <c r="C58" s="2596">
        <f>SUM(D58:P58)</f>
        <v>0</v>
      </c>
      <c r="D58" s="1351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559">
        <v>0</v>
      </c>
      <c r="O58" s="164">
        <v>0</v>
      </c>
      <c r="P58" s="191">
        <v>0</v>
      </c>
      <c r="Q58" s="168">
        <v>0</v>
      </c>
      <c r="R58" s="2315">
        <v>0</v>
      </c>
      <c r="S58" s="1351">
        <v>0</v>
      </c>
      <c r="T58" s="2315">
        <v>0</v>
      </c>
      <c r="U58" s="1351">
        <v>0</v>
      </c>
      <c r="V58" s="164">
        <v>0</v>
      </c>
      <c r="W58" s="2315">
        <v>0</v>
      </c>
      <c r="X58" s="2315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5996" t="s">
        <v>775</v>
      </c>
      <c r="B59" s="5997"/>
      <c r="C59" s="2596">
        <f>SUM(D59:P59)</f>
        <v>0</v>
      </c>
      <c r="D59" s="1351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559">
        <v>0</v>
      </c>
      <c r="O59" s="164">
        <v>0</v>
      </c>
      <c r="P59" s="191">
        <v>0</v>
      </c>
      <c r="Q59" s="168">
        <v>0</v>
      </c>
      <c r="R59" s="2315">
        <v>0</v>
      </c>
      <c r="S59" s="1351">
        <v>0</v>
      </c>
      <c r="T59" s="2315">
        <v>0</v>
      </c>
      <c r="U59" s="1351">
        <v>0</v>
      </c>
      <c r="V59" s="164">
        <v>0</v>
      </c>
      <c r="W59" s="2315">
        <v>0</v>
      </c>
      <c r="X59" s="2315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20"/>
      <c r="C60" s="92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598" t="s">
        <v>747</v>
      </c>
      <c r="B61" s="5935"/>
      <c r="C61" s="5849" t="s">
        <v>33</v>
      </c>
      <c r="D61" s="5959" t="s">
        <v>34</v>
      </c>
      <c r="E61" s="5882"/>
      <c r="F61" s="5882"/>
      <c r="G61" s="5882"/>
      <c r="H61" s="5882"/>
      <c r="I61" s="5882"/>
      <c r="J61" s="5882"/>
      <c r="K61" s="5882"/>
      <c r="L61" s="5882"/>
      <c r="M61" s="5882"/>
      <c r="N61" s="5882"/>
      <c r="O61" s="5882"/>
      <c r="P61" s="5883"/>
      <c r="Q61" s="5841" t="s">
        <v>41</v>
      </c>
      <c r="R61" s="5935" t="s">
        <v>42</v>
      </c>
    </row>
    <row r="62" spans="1:103" ht="21" x14ac:dyDescent="0.25">
      <c r="A62" s="5998"/>
      <c r="B62" s="5930"/>
      <c r="C62" s="5936"/>
      <c r="D62" s="2567" t="s">
        <v>753</v>
      </c>
      <c r="E62" s="2569" t="s">
        <v>49</v>
      </c>
      <c r="F62" s="2569" t="s">
        <v>50</v>
      </c>
      <c r="G62" s="2569" t="s">
        <v>51</v>
      </c>
      <c r="H62" s="2569" t="s">
        <v>52</v>
      </c>
      <c r="I62" s="2569" t="s">
        <v>53</v>
      </c>
      <c r="J62" s="2569" t="s">
        <v>54</v>
      </c>
      <c r="K62" s="2569" t="s">
        <v>55</v>
      </c>
      <c r="L62" s="2569" t="s">
        <v>56</v>
      </c>
      <c r="M62" s="2569" t="s">
        <v>57</v>
      </c>
      <c r="N62" s="2584" t="s">
        <v>58</v>
      </c>
      <c r="O62" s="2569" t="s">
        <v>59</v>
      </c>
      <c r="P62" s="2515" t="s">
        <v>754</v>
      </c>
      <c r="Q62" s="5492"/>
      <c r="R62" s="5930"/>
    </row>
    <row r="63" spans="1:103" ht="15" customHeight="1" x14ac:dyDescent="0.25">
      <c r="A63" s="5999" t="s">
        <v>756</v>
      </c>
      <c r="B63" s="6000"/>
      <c r="C63" s="2587">
        <f>SUM(D63:P63)</f>
        <v>0</v>
      </c>
      <c r="D63" s="2522">
        <f>SUM(D64:D76)</f>
        <v>0</v>
      </c>
      <c r="E63" s="2588">
        <f t="shared" ref="E63:M63" si="67">SUM(E64:E76)</f>
        <v>0</v>
      </c>
      <c r="F63" s="2588">
        <f>SUM(F64:F76)</f>
        <v>0</v>
      </c>
      <c r="G63" s="2588">
        <f t="shared" si="67"/>
        <v>0</v>
      </c>
      <c r="H63" s="2588">
        <f t="shared" si="67"/>
        <v>0</v>
      </c>
      <c r="I63" s="2588">
        <f t="shared" si="67"/>
        <v>0</v>
      </c>
      <c r="J63" s="2588">
        <f t="shared" si="67"/>
        <v>0</v>
      </c>
      <c r="K63" s="2588">
        <f t="shared" si="67"/>
        <v>0</v>
      </c>
      <c r="L63" s="2588">
        <f t="shared" si="67"/>
        <v>0</v>
      </c>
      <c r="M63" s="2588">
        <f t="shared" si="67"/>
        <v>0</v>
      </c>
      <c r="N63" s="2588">
        <f>SUM(N79:N83)</f>
        <v>0</v>
      </c>
      <c r="O63" s="2588">
        <f t="shared" ref="O63:P63" si="68">SUM(O79:O83)</f>
        <v>0</v>
      </c>
      <c r="P63" s="2605">
        <f t="shared" si="68"/>
        <v>0</v>
      </c>
      <c r="Q63" s="2589">
        <f>SUM(Q64:Q76)</f>
        <v>0</v>
      </c>
      <c r="R63" s="2590">
        <f>SUM(R64:R76)</f>
        <v>0</v>
      </c>
    </row>
    <row r="64" spans="1:103" ht="15" customHeight="1" x14ac:dyDescent="0.25">
      <c r="A64" s="5992" t="s">
        <v>757</v>
      </c>
      <c r="B64" s="5993"/>
      <c r="C64" s="2088">
        <f>SUM(D64:M64)</f>
        <v>0</v>
      </c>
      <c r="D64" s="2271"/>
      <c r="E64" s="1045"/>
      <c r="F64" s="1045"/>
      <c r="G64" s="1045"/>
      <c r="H64" s="1045"/>
      <c r="I64" s="1045"/>
      <c r="J64" s="1045"/>
      <c r="K64" s="1045"/>
      <c r="L64" s="1045"/>
      <c r="M64" s="1045"/>
      <c r="N64" s="2606"/>
      <c r="O64" s="1055"/>
      <c r="P64" s="1140"/>
      <c r="Q64" s="2573"/>
      <c r="R64" s="2272"/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5994" t="s">
        <v>758</v>
      </c>
      <c r="B65" s="5995"/>
      <c r="C65" s="1466">
        <f>SUM(D65:M65)</f>
        <v>0</v>
      </c>
      <c r="D65" s="1538"/>
      <c r="E65" s="1467"/>
      <c r="F65" s="1467"/>
      <c r="G65" s="1467"/>
      <c r="H65" s="1467"/>
      <c r="I65" s="1467"/>
      <c r="J65" s="1467"/>
      <c r="K65" s="1467"/>
      <c r="L65" s="1467"/>
      <c r="M65" s="1467"/>
      <c r="N65" s="2607"/>
      <c r="O65" s="1577"/>
      <c r="P65" s="2591"/>
      <c r="Q65" s="2347"/>
      <c r="R65" s="2348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565" t="s">
        <v>759</v>
      </c>
      <c r="B66" s="2592" t="s">
        <v>760</v>
      </c>
      <c r="C66" s="2088">
        <f t="shared" ref="C66:C78" si="74">SUM(D66:M66)</f>
        <v>0</v>
      </c>
      <c r="D66" s="2271"/>
      <c r="E66" s="1045"/>
      <c r="F66" s="1045"/>
      <c r="G66" s="1045"/>
      <c r="H66" s="1045"/>
      <c r="I66" s="1045"/>
      <c r="J66" s="1045"/>
      <c r="K66" s="1045"/>
      <c r="L66" s="1045"/>
      <c r="M66" s="1045"/>
      <c r="N66" s="2606"/>
      <c r="O66" s="1055"/>
      <c r="P66" s="1140"/>
      <c r="Q66" s="2573"/>
      <c r="R66" s="2272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515"/>
      <c r="B67" s="2593" t="s">
        <v>761</v>
      </c>
      <c r="C67" s="1471">
        <f t="shared" si="74"/>
        <v>0</v>
      </c>
      <c r="D67" s="1527"/>
      <c r="E67" s="1565"/>
      <c r="F67" s="1565"/>
      <c r="G67" s="1565"/>
      <c r="H67" s="1565"/>
      <c r="I67" s="1565"/>
      <c r="J67" s="1565"/>
      <c r="K67" s="1565"/>
      <c r="L67" s="1565"/>
      <c r="M67" s="1565"/>
      <c r="N67" s="2307"/>
      <c r="O67" s="1578"/>
      <c r="P67" s="1644"/>
      <c r="Q67" s="1567"/>
      <c r="R67" s="1528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515"/>
      <c r="B68" s="2593" t="s">
        <v>762</v>
      </c>
      <c r="C68" s="1471">
        <f t="shared" si="74"/>
        <v>0</v>
      </c>
      <c r="D68" s="1527"/>
      <c r="E68" s="1565"/>
      <c r="F68" s="1565"/>
      <c r="G68" s="1565"/>
      <c r="H68" s="1565"/>
      <c r="I68" s="1565"/>
      <c r="J68" s="1565"/>
      <c r="K68" s="1565"/>
      <c r="L68" s="1565"/>
      <c r="M68" s="1565"/>
      <c r="N68" s="2307"/>
      <c r="O68" s="1578"/>
      <c r="P68" s="1644"/>
      <c r="Q68" s="1567"/>
      <c r="R68" s="1528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515"/>
      <c r="B69" s="2593" t="s">
        <v>763</v>
      </c>
      <c r="C69" s="1471">
        <f t="shared" si="74"/>
        <v>0</v>
      </c>
      <c r="D69" s="1527"/>
      <c r="E69" s="1565"/>
      <c r="F69" s="1565"/>
      <c r="G69" s="1565"/>
      <c r="H69" s="1565"/>
      <c r="I69" s="1565"/>
      <c r="J69" s="1565"/>
      <c r="K69" s="1565"/>
      <c r="L69" s="1565"/>
      <c r="M69" s="1565"/>
      <c r="N69" s="2307"/>
      <c r="O69" s="1578"/>
      <c r="P69" s="1644"/>
      <c r="Q69" s="1567"/>
      <c r="R69" s="1528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515"/>
      <c r="B70" s="2593" t="s">
        <v>764</v>
      </c>
      <c r="C70" s="1471">
        <f t="shared" si="74"/>
        <v>0</v>
      </c>
      <c r="D70" s="1527"/>
      <c r="E70" s="1565"/>
      <c r="F70" s="1565"/>
      <c r="G70" s="1565"/>
      <c r="H70" s="1565"/>
      <c r="I70" s="1565"/>
      <c r="J70" s="1565"/>
      <c r="K70" s="1565"/>
      <c r="L70" s="1565"/>
      <c r="M70" s="1565"/>
      <c r="N70" s="2307"/>
      <c r="O70" s="1578"/>
      <c r="P70" s="1644"/>
      <c r="Q70" s="1567"/>
      <c r="R70" s="1528"/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515"/>
      <c r="B71" s="1306" t="s">
        <v>765</v>
      </c>
      <c r="C71" s="908">
        <f t="shared" si="74"/>
        <v>0</v>
      </c>
      <c r="D71" s="922"/>
      <c r="E71" s="151"/>
      <c r="F71" s="151"/>
      <c r="G71" s="151"/>
      <c r="H71" s="151"/>
      <c r="I71" s="151"/>
      <c r="J71" s="151"/>
      <c r="K71" s="151"/>
      <c r="L71" s="151"/>
      <c r="M71" s="151"/>
      <c r="N71" s="219"/>
      <c r="O71" s="153"/>
      <c r="P71" s="188"/>
      <c r="Q71" s="45"/>
      <c r="R71" s="992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888"/>
      <c r="B72" s="1562" t="s">
        <v>766</v>
      </c>
      <c r="C72" s="1466">
        <f>SUM(D72:M72)</f>
        <v>0</v>
      </c>
      <c r="D72" s="1538"/>
      <c r="E72" s="1467"/>
      <c r="F72" s="1467"/>
      <c r="G72" s="1467"/>
      <c r="H72" s="1467"/>
      <c r="I72" s="1467"/>
      <c r="J72" s="1467"/>
      <c r="K72" s="1467"/>
      <c r="L72" s="1467"/>
      <c r="M72" s="1467"/>
      <c r="N72" s="2607"/>
      <c r="O72" s="1577"/>
      <c r="P72" s="2591"/>
      <c r="Q72" s="1572"/>
      <c r="R72" s="1278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565" t="s">
        <v>767</v>
      </c>
      <c r="B73" s="2592" t="s">
        <v>768</v>
      </c>
      <c r="C73" s="2088">
        <f>SUM(D73:P73)</f>
        <v>0</v>
      </c>
      <c r="D73" s="2271"/>
      <c r="E73" s="1045"/>
      <c r="F73" s="1045"/>
      <c r="G73" s="1045"/>
      <c r="H73" s="1045"/>
      <c r="I73" s="1045"/>
      <c r="J73" s="1045"/>
      <c r="K73" s="1045"/>
      <c r="L73" s="1045"/>
      <c r="M73" s="1045"/>
      <c r="N73" s="1078"/>
      <c r="O73" s="1078"/>
      <c r="P73" s="1078"/>
      <c r="Q73" s="2573"/>
      <c r="R73" s="2272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888"/>
      <c r="B74" s="2594" t="s">
        <v>63</v>
      </c>
      <c r="C74" s="1466">
        <f>SUM(D74:P74)</f>
        <v>0</v>
      </c>
      <c r="D74" s="1538"/>
      <c r="E74" s="1467"/>
      <c r="F74" s="1467"/>
      <c r="G74" s="1467"/>
      <c r="H74" s="1467"/>
      <c r="I74" s="1467"/>
      <c r="J74" s="1467"/>
      <c r="K74" s="1467"/>
      <c r="L74" s="1467"/>
      <c r="M74" s="1467"/>
      <c r="N74" s="1467"/>
      <c r="O74" s="1467"/>
      <c r="P74" s="1467"/>
      <c r="Q74" s="1572"/>
      <c r="R74" s="1278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565" t="s">
        <v>769</v>
      </c>
      <c r="B75" s="2592" t="s">
        <v>768</v>
      </c>
      <c r="C75" s="2088">
        <f>SUM(D75:M75)</f>
        <v>0</v>
      </c>
      <c r="D75" s="1045"/>
      <c r="E75" s="1045"/>
      <c r="F75" s="1045"/>
      <c r="G75" s="1045"/>
      <c r="H75" s="1045"/>
      <c r="I75" s="1045"/>
      <c r="J75" s="1045"/>
      <c r="K75" s="1045"/>
      <c r="L75" s="1045"/>
      <c r="M75" s="1045"/>
      <c r="N75" s="2606"/>
      <c r="O75" s="1055"/>
      <c r="P75" s="1140"/>
      <c r="Q75" s="2573"/>
      <c r="R75" s="2272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5964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608"/>
      <c r="R76" s="2609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5962" t="s">
        <v>770</v>
      </c>
      <c r="B77" s="5963"/>
      <c r="C77" s="2311">
        <f t="shared" si="74"/>
        <v>0</v>
      </c>
      <c r="D77" s="2557"/>
      <c r="E77" s="2557"/>
      <c r="F77" s="2557"/>
      <c r="G77" s="2557"/>
      <c r="H77" s="2557"/>
      <c r="I77" s="2557"/>
      <c r="J77" s="2557"/>
      <c r="K77" s="2557"/>
      <c r="L77" s="2557"/>
      <c r="M77" s="2557"/>
      <c r="N77" s="2610"/>
      <c r="O77" s="2601"/>
      <c r="P77" s="1307"/>
      <c r="Q77" s="2347"/>
      <c r="R77" s="2348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5961" t="s">
        <v>771</v>
      </c>
      <c r="B78" s="5768"/>
      <c r="C78" s="2596">
        <f t="shared" si="74"/>
        <v>0</v>
      </c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2611"/>
      <c r="O78" s="189"/>
      <c r="P78" s="190"/>
      <c r="Q78" s="1572"/>
      <c r="R78" s="1278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565" t="s">
        <v>773</v>
      </c>
      <c r="B79" s="2602" t="s">
        <v>768</v>
      </c>
      <c r="C79" s="2088">
        <f>SUM(D79:P79)</f>
        <v>0</v>
      </c>
      <c r="D79" s="2271"/>
      <c r="E79" s="1045"/>
      <c r="F79" s="1045"/>
      <c r="G79" s="1045"/>
      <c r="H79" s="1045"/>
      <c r="I79" s="1045"/>
      <c r="J79" s="1045"/>
      <c r="K79" s="1045"/>
      <c r="L79" s="1045"/>
      <c r="M79" s="1045"/>
      <c r="N79" s="2304"/>
      <c r="O79" s="1045"/>
      <c r="P79" s="1127"/>
      <c r="Q79" s="2573"/>
      <c r="R79" s="2272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888"/>
      <c r="B80" s="1308" t="s">
        <v>63</v>
      </c>
      <c r="C80" s="2596">
        <f>SUM(D80:P80)</f>
        <v>0</v>
      </c>
      <c r="D80" s="1351"/>
      <c r="E80" s="164"/>
      <c r="F80" s="164"/>
      <c r="G80" s="164"/>
      <c r="H80" s="164"/>
      <c r="I80" s="164"/>
      <c r="J80" s="164"/>
      <c r="K80" s="164"/>
      <c r="L80" s="164"/>
      <c r="M80" s="164"/>
      <c r="N80" s="2559"/>
      <c r="O80" s="164"/>
      <c r="P80" s="191"/>
      <c r="Q80" s="168"/>
      <c r="R80" s="2315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565" t="s">
        <v>774</v>
      </c>
      <c r="B81" s="2602" t="s">
        <v>768</v>
      </c>
      <c r="C81" s="2088">
        <f>SUM(D81:P81)</f>
        <v>0</v>
      </c>
      <c r="D81" s="1045"/>
      <c r="E81" s="1045"/>
      <c r="F81" s="1045"/>
      <c r="G81" s="1045"/>
      <c r="H81" s="1045"/>
      <c r="I81" s="1045"/>
      <c r="J81" s="1045"/>
      <c r="K81" s="1045"/>
      <c r="L81" s="1045"/>
      <c r="M81" s="1045"/>
      <c r="N81" s="2304"/>
      <c r="O81" s="1045"/>
      <c r="P81" s="1127"/>
      <c r="Q81" s="2347"/>
      <c r="R81" s="2348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888"/>
      <c r="B82" s="2603" t="s">
        <v>63</v>
      </c>
      <c r="C82" s="2596">
        <f>SUM(D82:P82)</f>
        <v>0</v>
      </c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2559"/>
      <c r="O82" s="164"/>
      <c r="P82" s="191"/>
      <c r="Q82" s="168"/>
      <c r="R82" s="2315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022" t="s">
        <v>775</v>
      </c>
      <c r="B83" s="6023"/>
      <c r="C83" s="2596">
        <f>SUM(D83:P83)</f>
        <v>0</v>
      </c>
      <c r="D83" s="1351"/>
      <c r="E83" s="164"/>
      <c r="F83" s="164"/>
      <c r="G83" s="164"/>
      <c r="H83" s="164"/>
      <c r="I83" s="164"/>
      <c r="J83" s="164"/>
      <c r="K83" s="164"/>
      <c r="L83" s="164"/>
      <c r="M83" s="164"/>
      <c r="N83" s="2559"/>
      <c r="O83" s="164"/>
      <c r="P83" s="191"/>
      <c r="Q83" s="168"/>
      <c r="R83" s="2315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74" t="s">
        <v>293</v>
      </c>
      <c r="B85" s="2612" t="s">
        <v>82</v>
      </c>
      <c r="C85" s="2518" t="s">
        <v>65</v>
      </c>
      <c r="D85" s="404" t="s">
        <v>43</v>
      </c>
    </row>
    <row r="86" spans="1:95" ht="18" customHeight="1" x14ac:dyDescent="0.25">
      <c r="A86" s="2604" t="s">
        <v>778</v>
      </c>
      <c r="B86" s="2613">
        <v>3</v>
      </c>
      <c r="C86" s="2614">
        <v>0</v>
      </c>
      <c r="D86" s="2615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3" t="s">
        <v>779</v>
      </c>
      <c r="B87" s="3"/>
      <c r="C87" s="7"/>
      <c r="D87" s="7"/>
      <c r="E87" s="2616"/>
    </row>
    <row r="88" spans="1:95" x14ac:dyDescent="0.25">
      <c r="A88" s="5598" t="s">
        <v>780</v>
      </c>
      <c r="B88" s="5935"/>
      <c r="C88" s="2567" t="s">
        <v>82</v>
      </c>
      <c r="D88" s="2568" t="s">
        <v>781</v>
      </c>
      <c r="E88" s="2523" t="s">
        <v>782</v>
      </c>
    </row>
    <row r="89" spans="1:95" ht="18" customHeight="1" x14ac:dyDescent="0.25">
      <c r="A89" s="5999" t="s">
        <v>783</v>
      </c>
      <c r="B89" s="6000"/>
      <c r="C89" s="2522">
        <f>SUM(D89:E89)</f>
        <v>23</v>
      </c>
      <c r="D89" s="2579">
        <v>12</v>
      </c>
      <c r="E89" s="2580">
        <v>11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309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610" t="s">
        <v>785</v>
      </c>
      <c r="B91" s="6024"/>
      <c r="C91" s="5610" t="s">
        <v>226</v>
      </c>
      <c r="D91" s="6089"/>
      <c r="E91" s="6024"/>
      <c r="F91" s="6090" t="s">
        <v>786</v>
      </c>
      <c r="G91" s="6091"/>
      <c r="H91" s="6091"/>
      <c r="I91" s="6091"/>
      <c r="J91" s="6091"/>
      <c r="K91" s="6091"/>
      <c r="L91" s="6091"/>
      <c r="M91" s="6091"/>
      <c r="N91" s="6091"/>
      <c r="O91" s="6091"/>
      <c r="P91" s="6091"/>
      <c r="Q91" s="6091"/>
      <c r="R91" s="6091"/>
      <c r="S91" s="6091"/>
      <c r="T91" s="6091"/>
      <c r="U91" s="6091"/>
      <c r="V91" s="6091"/>
      <c r="W91" s="6091"/>
      <c r="X91" s="6091"/>
      <c r="Y91" s="6091"/>
      <c r="Z91" s="6091"/>
      <c r="AA91" s="6091"/>
      <c r="AB91" s="6091"/>
      <c r="AC91" s="6092"/>
      <c r="AD91" s="6108" t="s">
        <v>787</v>
      </c>
      <c r="AE91" s="6108"/>
      <c r="AF91" s="6108"/>
      <c r="AG91" s="6108"/>
      <c r="AH91" s="6108"/>
      <c r="AI91" s="6108"/>
      <c r="AJ91" s="6108"/>
      <c r="AK91" s="6108"/>
      <c r="AL91" s="6108"/>
      <c r="AM91" s="6108"/>
      <c r="AN91" s="6108"/>
      <c r="AO91" s="6108"/>
      <c r="AP91" s="6108"/>
      <c r="AQ91" s="6108"/>
      <c r="AR91" s="6108"/>
      <c r="AS91" s="6108"/>
      <c r="AT91" s="6122"/>
      <c r="AU91" s="6082" t="s">
        <v>41</v>
      </c>
      <c r="AV91" s="6094" t="s">
        <v>42</v>
      </c>
      <c r="AW91" s="6097" t="s">
        <v>788</v>
      </c>
    </row>
    <row r="92" spans="1:95" s="5" customFormat="1" ht="18" customHeight="1" x14ac:dyDescent="0.2">
      <c r="A92" s="6025"/>
      <c r="B92" s="5835"/>
      <c r="C92" s="6025"/>
      <c r="D92" s="5903"/>
      <c r="E92" s="5835"/>
      <c r="F92" s="6100" t="s">
        <v>789</v>
      </c>
      <c r="G92" s="6101"/>
      <c r="H92" s="6101"/>
      <c r="I92" s="6101"/>
      <c r="J92" s="6101"/>
      <c r="K92" s="6101"/>
      <c r="L92" s="6101"/>
      <c r="M92" s="6101"/>
      <c r="N92" s="6101"/>
      <c r="O92" s="6101"/>
      <c r="P92" s="6101"/>
      <c r="Q92" s="6102"/>
      <c r="R92" s="6103" t="s">
        <v>790</v>
      </c>
      <c r="S92" s="6104"/>
      <c r="T92" s="6104"/>
      <c r="U92" s="6104"/>
      <c r="V92" s="6104"/>
      <c r="W92" s="6105"/>
      <c r="X92" s="6106" t="s">
        <v>652</v>
      </c>
      <c r="Y92" s="6106"/>
      <c r="Z92" s="6106"/>
      <c r="AA92" s="6106"/>
      <c r="AB92" s="6106"/>
      <c r="AC92" s="6107"/>
      <c r="AD92" s="6108" t="s">
        <v>791</v>
      </c>
      <c r="AE92" s="6108"/>
      <c r="AF92" s="6108"/>
      <c r="AG92" s="6108"/>
      <c r="AH92" s="6108"/>
      <c r="AI92" s="6108"/>
      <c r="AJ92" s="6108"/>
      <c r="AK92" s="6108"/>
      <c r="AL92" s="6108"/>
      <c r="AM92" s="6108"/>
      <c r="AN92" s="6108"/>
      <c r="AO92" s="6109"/>
      <c r="AP92" s="6110" t="s">
        <v>653</v>
      </c>
      <c r="AQ92" s="6113" t="s">
        <v>652</v>
      </c>
      <c r="AR92" s="6113" t="s">
        <v>792</v>
      </c>
      <c r="AS92" s="6113" t="s">
        <v>608</v>
      </c>
      <c r="AT92" s="6116" t="s">
        <v>793</v>
      </c>
      <c r="AU92" s="6083"/>
      <c r="AV92" s="6095"/>
      <c r="AW92" s="6098"/>
    </row>
    <row r="93" spans="1:95" s="5" customFormat="1" ht="15" customHeight="1" x14ac:dyDescent="0.2">
      <c r="A93" s="6025"/>
      <c r="B93" s="5835"/>
      <c r="C93" s="6026"/>
      <c r="D93" s="5614"/>
      <c r="E93" s="5615"/>
      <c r="F93" s="6119" t="s">
        <v>227</v>
      </c>
      <c r="G93" s="5979"/>
      <c r="H93" s="5978" t="s">
        <v>228</v>
      </c>
      <c r="I93" s="5979"/>
      <c r="J93" s="5978" t="s">
        <v>93</v>
      </c>
      <c r="K93" s="5979"/>
      <c r="L93" s="5978" t="s">
        <v>229</v>
      </c>
      <c r="M93" s="5979"/>
      <c r="N93" s="5978" t="s">
        <v>230</v>
      </c>
      <c r="O93" s="5979"/>
      <c r="P93" s="5978" t="s">
        <v>231</v>
      </c>
      <c r="Q93" s="5892"/>
      <c r="R93" s="6119" t="s">
        <v>654</v>
      </c>
      <c r="S93" s="5979"/>
      <c r="T93" s="5978" t="s">
        <v>655</v>
      </c>
      <c r="U93" s="5979"/>
      <c r="V93" s="5978" t="s">
        <v>656</v>
      </c>
      <c r="W93" s="5892"/>
      <c r="X93" s="6123" t="s">
        <v>654</v>
      </c>
      <c r="Y93" s="5979"/>
      <c r="Z93" s="5978" t="s">
        <v>655</v>
      </c>
      <c r="AA93" s="5979"/>
      <c r="AB93" s="5978" t="s">
        <v>656</v>
      </c>
      <c r="AC93" s="6093"/>
      <c r="AD93" s="6123" t="s">
        <v>227</v>
      </c>
      <c r="AE93" s="5979"/>
      <c r="AF93" s="5978" t="s">
        <v>228</v>
      </c>
      <c r="AG93" s="5979"/>
      <c r="AH93" s="5978" t="s">
        <v>93</v>
      </c>
      <c r="AI93" s="5979"/>
      <c r="AJ93" s="5978" t="s">
        <v>229</v>
      </c>
      <c r="AK93" s="5979"/>
      <c r="AL93" s="5978" t="s">
        <v>230</v>
      </c>
      <c r="AM93" s="5979"/>
      <c r="AN93" s="5978" t="s">
        <v>231</v>
      </c>
      <c r="AO93" s="5979"/>
      <c r="AP93" s="6111"/>
      <c r="AQ93" s="6114"/>
      <c r="AR93" s="6114"/>
      <c r="AS93" s="6114"/>
      <c r="AT93" s="6117"/>
      <c r="AU93" s="6083"/>
      <c r="AV93" s="6095"/>
      <c r="AW93" s="6098"/>
    </row>
    <row r="94" spans="1:95" s="5" customFormat="1" ht="18" customHeight="1" x14ac:dyDescent="0.2">
      <c r="A94" s="6026"/>
      <c r="B94" s="5615"/>
      <c r="C94" s="2617" t="s">
        <v>84</v>
      </c>
      <c r="D94" s="2618" t="s">
        <v>63</v>
      </c>
      <c r="E94" s="2619" t="s">
        <v>64</v>
      </c>
      <c r="F94" s="2582" t="s">
        <v>63</v>
      </c>
      <c r="G94" s="2620" t="s">
        <v>64</v>
      </c>
      <c r="H94" s="2582" t="s">
        <v>63</v>
      </c>
      <c r="I94" s="2620" t="s">
        <v>64</v>
      </c>
      <c r="J94" s="2582" t="s">
        <v>63</v>
      </c>
      <c r="K94" s="2620" t="s">
        <v>64</v>
      </c>
      <c r="L94" s="2582" t="s">
        <v>63</v>
      </c>
      <c r="M94" s="2620" t="s">
        <v>64</v>
      </c>
      <c r="N94" s="2582" t="s">
        <v>63</v>
      </c>
      <c r="O94" s="2620" t="s">
        <v>64</v>
      </c>
      <c r="P94" s="2582" t="s">
        <v>63</v>
      </c>
      <c r="Q94" s="2621" t="s">
        <v>64</v>
      </c>
      <c r="R94" s="2582" t="s">
        <v>63</v>
      </c>
      <c r="S94" s="2620" t="s">
        <v>64</v>
      </c>
      <c r="T94" s="2582" t="s">
        <v>63</v>
      </c>
      <c r="U94" s="2620" t="s">
        <v>64</v>
      </c>
      <c r="V94" s="2622" t="s">
        <v>63</v>
      </c>
      <c r="W94" s="2619" t="s">
        <v>64</v>
      </c>
      <c r="X94" s="2623" t="s">
        <v>63</v>
      </c>
      <c r="Y94" s="2620" t="s">
        <v>64</v>
      </c>
      <c r="Z94" s="2582" t="s">
        <v>63</v>
      </c>
      <c r="AA94" s="2620" t="s">
        <v>64</v>
      </c>
      <c r="AB94" s="2582" t="s">
        <v>63</v>
      </c>
      <c r="AC94" s="2624" t="s">
        <v>64</v>
      </c>
      <c r="AD94" s="2623" t="s">
        <v>63</v>
      </c>
      <c r="AE94" s="2620" t="s">
        <v>64</v>
      </c>
      <c r="AF94" s="2582" t="s">
        <v>63</v>
      </c>
      <c r="AG94" s="2620" t="s">
        <v>64</v>
      </c>
      <c r="AH94" s="2582" t="s">
        <v>63</v>
      </c>
      <c r="AI94" s="2620" t="s">
        <v>64</v>
      </c>
      <c r="AJ94" s="2582" t="s">
        <v>63</v>
      </c>
      <c r="AK94" s="2620" t="s">
        <v>64</v>
      </c>
      <c r="AL94" s="2582" t="s">
        <v>63</v>
      </c>
      <c r="AM94" s="2620" t="s">
        <v>64</v>
      </c>
      <c r="AN94" s="2582" t="s">
        <v>63</v>
      </c>
      <c r="AO94" s="2620" t="s">
        <v>64</v>
      </c>
      <c r="AP94" s="6112"/>
      <c r="AQ94" s="6115"/>
      <c r="AR94" s="6115"/>
      <c r="AS94" s="6115"/>
      <c r="AT94" s="6118"/>
      <c r="AU94" s="6084"/>
      <c r="AV94" s="6096"/>
      <c r="AW94" s="6099"/>
      <c r="CA94" s="17"/>
      <c r="CB94" s="17"/>
    </row>
    <row r="95" spans="1:95" s="5" customFormat="1" ht="15" customHeight="1" x14ac:dyDescent="0.25">
      <c r="A95" s="6085" t="s">
        <v>234</v>
      </c>
      <c r="B95" s="6086"/>
      <c r="C95" s="2320">
        <f>SUM(D95:E95)</f>
        <v>2</v>
      </c>
      <c r="D95" s="2321">
        <f>+F95+H95+J95+L95+N95+P95+R95+T95+V95+X95+Z95+AB95</f>
        <v>1</v>
      </c>
      <c r="E95" s="2322">
        <f>+G95+I95+K95+M95+O95+Q95+S95+U95+W95+Y95+AA95+AC95</f>
        <v>1</v>
      </c>
      <c r="F95" s="2323"/>
      <c r="G95" s="2625"/>
      <c r="H95" s="2626"/>
      <c r="I95" s="2625"/>
      <c r="J95" s="2626"/>
      <c r="K95" s="2625"/>
      <c r="L95" s="2626"/>
      <c r="M95" s="2625"/>
      <c r="N95" s="2626">
        <v>1</v>
      </c>
      <c r="O95" s="2625">
        <v>1</v>
      </c>
      <c r="P95" s="2626"/>
      <c r="Q95" s="2324"/>
      <c r="R95" s="2323"/>
      <c r="S95" s="2625"/>
      <c r="T95" s="2626"/>
      <c r="U95" s="2625"/>
      <c r="V95" s="2626"/>
      <c r="W95" s="2324"/>
      <c r="X95" s="2627"/>
      <c r="Y95" s="2625"/>
      <c r="Z95" s="2626"/>
      <c r="AA95" s="2628"/>
      <c r="AB95" s="2627"/>
      <c r="AC95" s="2629"/>
      <c r="AD95" s="2627"/>
      <c r="AE95" s="2628"/>
      <c r="AF95" s="2626">
        <v>0</v>
      </c>
      <c r="AG95" s="2625">
        <v>0</v>
      </c>
      <c r="AH95" s="2626"/>
      <c r="AI95" s="2628"/>
      <c r="AJ95" s="2626">
        <v>0</v>
      </c>
      <c r="AK95" s="2625">
        <v>0</v>
      </c>
      <c r="AL95" s="2626">
        <v>0</v>
      </c>
      <c r="AM95" s="2628">
        <v>0</v>
      </c>
      <c r="AN95" s="2627"/>
      <c r="AO95" s="2625"/>
      <c r="AP95" s="2630"/>
      <c r="AQ95" s="1038"/>
      <c r="AR95" s="405"/>
      <c r="AS95" s="405"/>
      <c r="AT95" s="2629"/>
      <c r="AU95" s="2327">
        <v>0</v>
      </c>
      <c r="AV95" s="2625">
        <v>0</v>
      </c>
      <c r="AW95" s="2631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87" t="s">
        <v>235</v>
      </c>
      <c r="B96" s="6088"/>
      <c r="C96" s="2632">
        <f t="shared" ref="C96:C98" si="75">SUM(D96:E96)</f>
        <v>1</v>
      </c>
      <c r="D96" s="2633">
        <f t="shared" ref="D96:E98" si="76">+F96+H96+J96+L96+N96+P96+R96+T96+V96+X96+Z96+AB96</f>
        <v>1</v>
      </c>
      <c r="E96" s="2634">
        <f t="shared" si="76"/>
        <v>0</v>
      </c>
      <c r="F96" s="2326"/>
      <c r="G96" s="2635"/>
      <c r="H96" s="2636"/>
      <c r="I96" s="2635"/>
      <c r="J96" s="2636"/>
      <c r="K96" s="2635"/>
      <c r="L96" s="2636">
        <v>1</v>
      </c>
      <c r="M96" s="2635"/>
      <c r="N96" s="2636"/>
      <c r="O96" s="2635"/>
      <c r="P96" s="2636"/>
      <c r="Q96" s="1753"/>
      <c r="R96" s="2326"/>
      <c r="S96" s="2635"/>
      <c r="T96" s="2636"/>
      <c r="U96" s="2635"/>
      <c r="V96" s="2636"/>
      <c r="W96" s="1753"/>
      <c r="X96" s="2327"/>
      <c r="Y96" s="2635"/>
      <c r="Z96" s="2636"/>
      <c r="AA96" s="2625"/>
      <c r="AB96" s="2327"/>
      <c r="AC96" s="2629"/>
      <c r="AD96" s="2327"/>
      <c r="AE96" s="2625"/>
      <c r="AF96" s="2636">
        <v>1</v>
      </c>
      <c r="AG96" s="2625">
        <v>0</v>
      </c>
      <c r="AH96" s="2636"/>
      <c r="AI96" s="2625"/>
      <c r="AJ96" s="2636">
        <v>0</v>
      </c>
      <c r="AK96" s="2625">
        <v>0</v>
      </c>
      <c r="AL96" s="2636">
        <v>0</v>
      </c>
      <c r="AM96" s="2625">
        <v>0</v>
      </c>
      <c r="AN96" s="2327"/>
      <c r="AO96" s="2625"/>
      <c r="AP96" s="2637"/>
      <c r="AQ96" s="405"/>
      <c r="AR96" s="405"/>
      <c r="AS96" s="405"/>
      <c r="AT96" s="2629"/>
      <c r="AU96" s="2327">
        <v>0</v>
      </c>
      <c r="AV96" s="2625">
        <v>0</v>
      </c>
      <c r="AW96" s="2631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87" t="s">
        <v>236</v>
      </c>
      <c r="B97" s="6088"/>
      <c r="C97" s="2638">
        <f t="shared" si="75"/>
        <v>0</v>
      </c>
      <c r="D97" s="2633">
        <f t="shared" si="76"/>
        <v>0</v>
      </c>
      <c r="E97" s="2634">
        <f t="shared" si="76"/>
        <v>0</v>
      </c>
      <c r="F97" s="2326"/>
      <c r="G97" s="2625"/>
      <c r="H97" s="2636"/>
      <c r="I97" s="2625"/>
      <c r="J97" s="2636"/>
      <c r="K97" s="2625"/>
      <c r="L97" s="2636"/>
      <c r="M97" s="2625"/>
      <c r="N97" s="2636"/>
      <c r="O97" s="2625"/>
      <c r="P97" s="2636"/>
      <c r="Q97" s="2324"/>
      <c r="R97" s="2326"/>
      <c r="S97" s="2625"/>
      <c r="T97" s="2636"/>
      <c r="U97" s="2625"/>
      <c r="V97" s="2636"/>
      <c r="W97" s="2324"/>
      <c r="X97" s="2327"/>
      <c r="Y97" s="2625"/>
      <c r="Z97" s="2636"/>
      <c r="AA97" s="2625"/>
      <c r="AB97" s="2327"/>
      <c r="AC97" s="2629"/>
      <c r="AD97" s="2327"/>
      <c r="AE97" s="2625"/>
      <c r="AF97" s="2636">
        <v>0</v>
      </c>
      <c r="AG97" s="2625">
        <v>0</v>
      </c>
      <c r="AH97" s="2636"/>
      <c r="AI97" s="2625"/>
      <c r="AJ97" s="2636">
        <v>1</v>
      </c>
      <c r="AK97" s="2625">
        <v>0</v>
      </c>
      <c r="AL97" s="2636">
        <v>0</v>
      </c>
      <c r="AM97" s="2625">
        <v>0</v>
      </c>
      <c r="AN97" s="2327"/>
      <c r="AO97" s="2625"/>
      <c r="AP97" s="2637"/>
      <c r="AQ97" s="405"/>
      <c r="AR97" s="405"/>
      <c r="AS97" s="405"/>
      <c r="AT97" s="2629"/>
      <c r="AU97" s="2327"/>
      <c r="AV97" s="2625"/>
      <c r="AW97" s="2631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20" t="s">
        <v>254</v>
      </c>
      <c r="B98" s="6121"/>
      <c r="C98" s="2329">
        <f t="shared" si="75"/>
        <v>7</v>
      </c>
      <c r="D98" s="2639">
        <f t="shared" si="76"/>
        <v>3</v>
      </c>
      <c r="E98" s="1310">
        <f t="shared" si="76"/>
        <v>4</v>
      </c>
      <c r="F98" s="1350">
        <v>2</v>
      </c>
      <c r="G98" s="2640">
        <v>3</v>
      </c>
      <c r="H98" s="1141">
        <v>1</v>
      </c>
      <c r="I98" s="2640">
        <v>1</v>
      </c>
      <c r="J98" s="1141">
        <v>0</v>
      </c>
      <c r="K98" s="2640">
        <v>0</v>
      </c>
      <c r="L98" s="1141">
        <v>0</v>
      </c>
      <c r="M98" s="2640">
        <v>0</v>
      </c>
      <c r="N98" s="1141">
        <v>0</v>
      </c>
      <c r="O98" s="2640">
        <v>0</v>
      </c>
      <c r="P98" s="1141">
        <v>0</v>
      </c>
      <c r="Q98" s="2641">
        <v>0</v>
      </c>
      <c r="R98" s="1350"/>
      <c r="S98" s="2640"/>
      <c r="T98" s="1141"/>
      <c r="U98" s="2640"/>
      <c r="V98" s="1141"/>
      <c r="W98" s="2641"/>
      <c r="X98" s="2333"/>
      <c r="Y98" s="1311"/>
      <c r="Z98" s="2642"/>
      <c r="AA98" s="1311"/>
      <c r="AB98" s="2333"/>
      <c r="AC98" s="2643"/>
      <c r="AD98" s="2644">
        <v>3</v>
      </c>
      <c r="AE98" s="2640">
        <v>1</v>
      </c>
      <c r="AF98" s="1141">
        <v>1</v>
      </c>
      <c r="AG98" s="2640">
        <v>0</v>
      </c>
      <c r="AH98" s="1141"/>
      <c r="AI98" s="2640"/>
      <c r="AJ98" s="1141">
        <v>0</v>
      </c>
      <c r="AK98" s="2640">
        <v>0</v>
      </c>
      <c r="AL98" s="1141">
        <v>2</v>
      </c>
      <c r="AM98" s="2640">
        <v>0</v>
      </c>
      <c r="AN98" s="2644"/>
      <c r="AO98" s="2640"/>
      <c r="AP98" s="2645"/>
      <c r="AQ98" s="406"/>
      <c r="AR98" s="406"/>
      <c r="AS98" s="406">
        <v>1</v>
      </c>
      <c r="AT98" s="2646">
        <v>5</v>
      </c>
      <c r="AU98" s="2644">
        <v>0</v>
      </c>
      <c r="AV98" s="2640">
        <v>0</v>
      </c>
      <c r="AW98" s="2647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598" t="s">
        <v>785</v>
      </c>
      <c r="B100" s="5935"/>
      <c r="C100" s="5598" t="s">
        <v>226</v>
      </c>
      <c r="D100" s="5934"/>
      <c r="E100" s="5935"/>
      <c r="F100" s="5905" t="s">
        <v>795</v>
      </c>
      <c r="G100" s="5906"/>
      <c r="H100" s="5906"/>
      <c r="I100" s="5906"/>
      <c r="J100" s="5906"/>
      <c r="K100" s="5906"/>
      <c r="L100" s="5906"/>
      <c r="M100" s="5906"/>
      <c r="N100" s="5906"/>
      <c r="O100" s="5906"/>
      <c r="P100" s="5906"/>
      <c r="Q100" s="5907"/>
      <c r="R100" s="5906" t="s">
        <v>796</v>
      </c>
      <c r="S100" s="5906"/>
      <c r="T100" s="5906"/>
      <c r="U100" s="5906"/>
      <c r="V100" s="5906"/>
      <c r="W100" s="5907"/>
      <c r="X100" s="5907" t="s">
        <v>797</v>
      </c>
      <c r="Y100" s="5909"/>
      <c r="Z100" s="5909"/>
      <c r="AA100" s="5909"/>
      <c r="AB100" s="5909"/>
      <c r="AC100" s="5910"/>
      <c r="AD100" s="6006" t="s">
        <v>798</v>
      </c>
      <c r="AE100" s="6006"/>
      <c r="AF100" s="6006"/>
      <c r="AG100" s="6006"/>
      <c r="AH100" s="6006"/>
      <c r="AI100" s="6007"/>
      <c r="AJ100" s="5934" t="s">
        <v>41</v>
      </c>
      <c r="AK100" s="6011" t="s">
        <v>42</v>
      </c>
      <c r="AL100" s="5958" t="s">
        <v>788</v>
      </c>
    </row>
    <row r="101" spans="1:101" s="5" customFormat="1" ht="21.95" customHeight="1" x14ac:dyDescent="0.2">
      <c r="A101" s="5925"/>
      <c r="B101" s="5484"/>
      <c r="C101" s="5998"/>
      <c r="D101" s="5600"/>
      <c r="E101" s="5930"/>
      <c r="F101" s="6119" t="s">
        <v>227</v>
      </c>
      <c r="G101" s="5979"/>
      <c r="H101" s="5978" t="s">
        <v>228</v>
      </c>
      <c r="I101" s="5979"/>
      <c r="J101" s="5978" t="s">
        <v>93</v>
      </c>
      <c r="K101" s="5979"/>
      <c r="L101" s="5978" t="s">
        <v>229</v>
      </c>
      <c r="M101" s="5979"/>
      <c r="N101" s="5978" t="s">
        <v>230</v>
      </c>
      <c r="O101" s="5979"/>
      <c r="P101" s="5978" t="s">
        <v>231</v>
      </c>
      <c r="Q101" s="5892"/>
      <c r="R101" s="5940" t="s">
        <v>654</v>
      </c>
      <c r="S101" s="5943"/>
      <c r="T101" s="5940" t="s">
        <v>655</v>
      </c>
      <c r="U101" s="5943"/>
      <c r="V101" s="5940" t="s">
        <v>799</v>
      </c>
      <c r="W101" s="5943"/>
      <c r="X101" s="5957" t="s">
        <v>654</v>
      </c>
      <c r="Y101" s="5943"/>
      <c r="Z101" s="5940" t="s">
        <v>655</v>
      </c>
      <c r="AA101" s="5943"/>
      <c r="AB101" s="6003" t="s">
        <v>799</v>
      </c>
      <c r="AC101" s="6005"/>
      <c r="AD101" s="5957" t="s">
        <v>800</v>
      </c>
      <c r="AE101" s="5957"/>
      <c r="AF101" s="5957"/>
      <c r="AG101" s="5943"/>
      <c r="AH101" s="5940" t="s">
        <v>801</v>
      </c>
      <c r="AI101" s="5943"/>
      <c r="AJ101" s="5502"/>
      <c r="AK101" s="6012"/>
      <c r="AL101" s="5520"/>
    </row>
    <row r="102" spans="1:101" s="5" customFormat="1" ht="35.25" customHeight="1" x14ac:dyDescent="0.2">
      <c r="A102" s="5998"/>
      <c r="B102" s="5930"/>
      <c r="C102" s="2567" t="s">
        <v>84</v>
      </c>
      <c r="D102" s="2648" t="s">
        <v>63</v>
      </c>
      <c r="E102" s="2570" t="s">
        <v>64</v>
      </c>
      <c r="F102" s="1975" t="s">
        <v>63</v>
      </c>
      <c r="G102" s="2475" t="s">
        <v>64</v>
      </c>
      <c r="H102" s="1975" t="s">
        <v>63</v>
      </c>
      <c r="I102" s="2475" t="s">
        <v>64</v>
      </c>
      <c r="J102" s="1975" t="s">
        <v>63</v>
      </c>
      <c r="K102" s="2475" t="s">
        <v>64</v>
      </c>
      <c r="L102" s="1975" t="s">
        <v>63</v>
      </c>
      <c r="M102" s="2475" t="s">
        <v>64</v>
      </c>
      <c r="N102" s="1975" t="s">
        <v>63</v>
      </c>
      <c r="O102" s="2475" t="s">
        <v>64</v>
      </c>
      <c r="P102" s="1975" t="s">
        <v>63</v>
      </c>
      <c r="Q102" s="2475" t="s">
        <v>64</v>
      </c>
      <c r="R102" s="1975" t="s">
        <v>63</v>
      </c>
      <c r="S102" s="2475" t="s">
        <v>64</v>
      </c>
      <c r="T102" s="1975" t="s">
        <v>63</v>
      </c>
      <c r="U102" s="2475" t="s">
        <v>64</v>
      </c>
      <c r="V102" s="1975" t="s">
        <v>63</v>
      </c>
      <c r="W102" s="2475" t="s">
        <v>64</v>
      </c>
      <c r="X102" s="1354" t="s">
        <v>63</v>
      </c>
      <c r="Y102" s="2475" t="s">
        <v>64</v>
      </c>
      <c r="Z102" s="1975" t="s">
        <v>63</v>
      </c>
      <c r="AA102" s="2475" t="s">
        <v>64</v>
      </c>
      <c r="AB102" s="2567" t="s">
        <v>63</v>
      </c>
      <c r="AC102" s="2514" t="s">
        <v>64</v>
      </c>
      <c r="AD102" s="2649" t="s">
        <v>802</v>
      </c>
      <c r="AE102" s="2474" t="s">
        <v>792</v>
      </c>
      <c r="AF102" s="2119" t="s">
        <v>608</v>
      </c>
      <c r="AG102" s="1353" t="s">
        <v>793</v>
      </c>
      <c r="AH102" s="2567" t="s">
        <v>803</v>
      </c>
      <c r="AI102" s="2475" t="s">
        <v>804</v>
      </c>
      <c r="AJ102" s="5600"/>
      <c r="AK102" s="6013"/>
      <c r="AL102" s="5521"/>
    </row>
    <row r="103" spans="1:101" s="5" customFormat="1" ht="15" customHeight="1" x14ac:dyDescent="0.25">
      <c r="A103" s="5990" t="s">
        <v>234</v>
      </c>
      <c r="B103" s="5991"/>
      <c r="C103" s="2044">
        <f>SUM(D103:E103)</f>
        <v>0</v>
      </c>
      <c r="D103" s="2045">
        <f>SUM(F103+H103+J103+L103+N103+P103+R103+T103+V103+X103+Z103+AB103)</f>
        <v>0</v>
      </c>
      <c r="E103" s="2089">
        <f>SUM(G103+I103+K103+M103+O103+Q103+S103+U103+W103+Y103+AA103+AC103)</f>
        <v>0</v>
      </c>
      <c r="F103" s="2271"/>
      <c r="G103" s="2272"/>
      <c r="H103" s="2271"/>
      <c r="I103" s="2272"/>
      <c r="J103" s="2271"/>
      <c r="K103" s="2272"/>
      <c r="L103" s="2271"/>
      <c r="M103" s="2272"/>
      <c r="N103" s="2271"/>
      <c r="O103" s="2272"/>
      <c r="P103" s="2271"/>
      <c r="Q103" s="2272"/>
      <c r="R103" s="2271"/>
      <c r="S103" s="2272"/>
      <c r="T103" s="2271"/>
      <c r="U103" s="2272"/>
      <c r="V103" s="2271"/>
      <c r="W103" s="2272"/>
      <c r="X103" s="2304"/>
      <c r="Y103" s="2272"/>
      <c r="Z103" s="2271"/>
      <c r="AA103" s="2272"/>
      <c r="AB103" s="2271"/>
      <c r="AC103" s="2516"/>
      <c r="AD103" s="2650"/>
      <c r="AE103" s="2398"/>
      <c r="AF103" s="2398"/>
      <c r="AG103" s="2651"/>
      <c r="AH103" s="2271"/>
      <c r="AI103" s="2272"/>
      <c r="AJ103" s="2271"/>
      <c r="AK103" s="1045"/>
      <c r="AL103" s="2272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81" t="s">
        <v>235</v>
      </c>
      <c r="B104" s="5682"/>
      <c r="C104" s="1941">
        <f>SUM(D104:E104)</f>
        <v>0</v>
      </c>
      <c r="D104" s="1719">
        <f t="shared" ref="D104:E106" si="84">SUM(F104+H104+J104+L104+N104+P104+R104+T104+V104+X104+Z104+AB104)</f>
        <v>0</v>
      </c>
      <c r="E104" s="2094">
        <f t="shared" si="84"/>
        <v>0</v>
      </c>
      <c r="F104" s="1527"/>
      <c r="G104" s="1528"/>
      <c r="H104" s="1527"/>
      <c r="I104" s="1528"/>
      <c r="J104" s="1527"/>
      <c r="K104" s="1528"/>
      <c r="L104" s="1527"/>
      <c r="M104" s="1528"/>
      <c r="N104" s="1527"/>
      <c r="O104" s="1528"/>
      <c r="P104" s="1527"/>
      <c r="Q104" s="1528"/>
      <c r="R104" s="1527"/>
      <c r="S104" s="1528"/>
      <c r="T104" s="1527"/>
      <c r="U104" s="1528"/>
      <c r="V104" s="1527"/>
      <c r="W104" s="1528"/>
      <c r="X104" s="1529"/>
      <c r="Y104" s="1528"/>
      <c r="Z104" s="1527"/>
      <c r="AA104" s="1528"/>
      <c r="AB104" s="1527"/>
      <c r="AC104" s="1568"/>
      <c r="AD104" s="1628"/>
      <c r="AE104" s="1566"/>
      <c r="AF104" s="1566"/>
      <c r="AG104" s="1569"/>
      <c r="AH104" s="1527"/>
      <c r="AI104" s="1528"/>
      <c r="AJ104" s="1527"/>
      <c r="AK104" s="1565"/>
      <c r="AL104" s="1528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81" t="s">
        <v>236</v>
      </c>
      <c r="B105" s="5682"/>
      <c r="C105" s="1941">
        <f>SUM(D105:E105)</f>
        <v>0</v>
      </c>
      <c r="D105" s="1719">
        <f t="shared" si="84"/>
        <v>0</v>
      </c>
      <c r="E105" s="2094">
        <f t="shared" si="84"/>
        <v>0</v>
      </c>
      <c r="F105" s="1527"/>
      <c r="G105" s="1528"/>
      <c r="H105" s="1527"/>
      <c r="I105" s="1528"/>
      <c r="J105" s="1527"/>
      <c r="K105" s="1528"/>
      <c r="L105" s="1527"/>
      <c r="M105" s="1528"/>
      <c r="N105" s="1527"/>
      <c r="O105" s="1528"/>
      <c r="P105" s="1527"/>
      <c r="Q105" s="1528"/>
      <c r="R105" s="1527"/>
      <c r="S105" s="1528"/>
      <c r="T105" s="1527"/>
      <c r="U105" s="1528"/>
      <c r="V105" s="1527"/>
      <c r="W105" s="1528"/>
      <c r="X105" s="1529"/>
      <c r="Y105" s="1528"/>
      <c r="Z105" s="1527"/>
      <c r="AA105" s="1528"/>
      <c r="AB105" s="1527"/>
      <c r="AC105" s="1568"/>
      <c r="AD105" s="1628"/>
      <c r="AE105" s="1566"/>
      <c r="AF105" s="1566"/>
      <c r="AG105" s="1569"/>
      <c r="AH105" s="1527"/>
      <c r="AI105" s="1528"/>
      <c r="AJ105" s="1527"/>
      <c r="AK105" s="1565"/>
      <c r="AL105" s="1528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88" t="s">
        <v>254</v>
      </c>
      <c r="B106" s="5989"/>
      <c r="C106" s="1341">
        <f>SUM(D106:E106)</f>
        <v>0</v>
      </c>
      <c r="D106" s="1712">
        <f t="shared" si="84"/>
        <v>0</v>
      </c>
      <c r="E106" s="1693">
        <f t="shared" si="84"/>
        <v>0</v>
      </c>
      <c r="F106" s="1538"/>
      <c r="G106" s="1278"/>
      <c r="H106" s="1538"/>
      <c r="I106" s="1278"/>
      <c r="J106" s="1538"/>
      <c r="K106" s="1278"/>
      <c r="L106" s="1538"/>
      <c r="M106" s="1278"/>
      <c r="N106" s="1538"/>
      <c r="O106" s="1278"/>
      <c r="P106" s="1538"/>
      <c r="Q106" s="1278"/>
      <c r="R106" s="1538"/>
      <c r="S106" s="1278"/>
      <c r="T106" s="1538"/>
      <c r="U106" s="1278"/>
      <c r="V106" s="1538"/>
      <c r="W106" s="1278"/>
      <c r="X106" s="1540"/>
      <c r="Y106" s="1278"/>
      <c r="Z106" s="1538"/>
      <c r="AA106" s="1278"/>
      <c r="AB106" s="1538"/>
      <c r="AC106" s="1299"/>
      <c r="AD106" s="1630"/>
      <c r="AE106" s="1570"/>
      <c r="AF106" s="1570"/>
      <c r="AG106" s="1288"/>
      <c r="AH106" s="1652"/>
      <c r="AI106" s="2652"/>
      <c r="AJ106" s="1538"/>
      <c r="AK106" s="1467"/>
      <c r="AL106" s="1278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3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598" t="s">
        <v>806</v>
      </c>
      <c r="B108" s="5935"/>
      <c r="C108" s="5598" t="s">
        <v>82</v>
      </c>
      <c r="D108" s="5934"/>
      <c r="E108" s="5935"/>
      <c r="F108" s="5940" t="s">
        <v>106</v>
      </c>
      <c r="G108" s="5957"/>
      <c r="H108" s="5957"/>
      <c r="I108" s="5957"/>
      <c r="J108" s="5957"/>
      <c r="K108" s="5957"/>
      <c r="L108" s="5957"/>
      <c r="M108" s="5943"/>
    </row>
    <row r="109" spans="1:101" x14ac:dyDescent="0.25">
      <c r="A109" s="5925"/>
      <c r="B109" s="5484"/>
      <c r="C109" s="5925"/>
      <c r="D109" s="5502"/>
      <c r="E109" s="5484"/>
      <c r="F109" s="5940" t="s">
        <v>807</v>
      </c>
      <c r="G109" s="5943"/>
      <c r="H109" s="5940" t="s">
        <v>808</v>
      </c>
      <c r="I109" s="5943"/>
      <c r="J109" s="5940" t="s">
        <v>809</v>
      </c>
      <c r="K109" s="5943"/>
      <c r="L109" s="5940" t="s">
        <v>49</v>
      </c>
      <c r="M109" s="5943"/>
    </row>
    <row r="110" spans="1:101" x14ac:dyDescent="0.25">
      <c r="A110" s="5998"/>
      <c r="B110" s="5930"/>
      <c r="C110" s="1960" t="s">
        <v>84</v>
      </c>
      <c r="D110" s="2648" t="s">
        <v>63</v>
      </c>
      <c r="E110" s="2475" t="s">
        <v>64</v>
      </c>
      <c r="F110" s="2567" t="s">
        <v>63</v>
      </c>
      <c r="G110" s="2475" t="s">
        <v>64</v>
      </c>
      <c r="H110" s="2567" t="s">
        <v>63</v>
      </c>
      <c r="I110" s="2475" t="s">
        <v>64</v>
      </c>
      <c r="J110" s="2567" t="s">
        <v>63</v>
      </c>
      <c r="K110" s="2475" t="s">
        <v>64</v>
      </c>
      <c r="L110" s="2567" t="s">
        <v>63</v>
      </c>
      <c r="M110" s="2475" t="s">
        <v>64</v>
      </c>
    </row>
    <row r="111" spans="1:101" ht="15" customHeight="1" x14ac:dyDescent="0.25">
      <c r="A111" s="6028" t="s">
        <v>810</v>
      </c>
      <c r="B111" s="6029"/>
      <c r="C111" s="2653">
        <f>SUM(D111:E111)</f>
        <v>7</v>
      </c>
      <c r="D111" s="2654">
        <f>+F111+H111+J111+L111</f>
        <v>2</v>
      </c>
      <c r="E111" s="2655">
        <f>+G111+I111+K111+M111</f>
        <v>5</v>
      </c>
      <c r="F111" s="2522">
        <f>SUM(F112:F114)</f>
        <v>1</v>
      </c>
      <c r="G111" s="2656">
        <f t="shared" ref="G111:M111" si="91">SUM(G112:G114)</f>
        <v>3</v>
      </c>
      <c r="H111" s="2522">
        <f t="shared" si="91"/>
        <v>1</v>
      </c>
      <c r="I111" s="2656">
        <f t="shared" si="91"/>
        <v>2</v>
      </c>
      <c r="J111" s="2522">
        <f t="shared" si="91"/>
        <v>0</v>
      </c>
      <c r="K111" s="2656">
        <f t="shared" si="91"/>
        <v>0</v>
      </c>
      <c r="L111" s="2522">
        <f t="shared" si="91"/>
        <v>0</v>
      </c>
      <c r="M111" s="2590">
        <f t="shared" si="91"/>
        <v>0</v>
      </c>
    </row>
    <row r="112" spans="1:101" ht="15" customHeight="1" x14ac:dyDescent="0.25">
      <c r="A112" s="6014" t="s">
        <v>811</v>
      </c>
      <c r="B112" s="6015"/>
      <c r="C112" s="2659">
        <f>SUM(D112:E112)</f>
        <v>7</v>
      </c>
      <c r="D112" s="1079">
        <f>+F112+H112+J112+L112</f>
        <v>2</v>
      </c>
      <c r="E112" s="2660">
        <f>+G112+I112+K112+M112</f>
        <v>5</v>
      </c>
      <c r="F112" s="2271">
        <v>1</v>
      </c>
      <c r="G112" s="2661">
        <v>3</v>
      </c>
      <c r="H112" s="2271">
        <v>1</v>
      </c>
      <c r="I112" s="2661">
        <v>2</v>
      </c>
      <c r="J112" s="2271">
        <v>0</v>
      </c>
      <c r="K112" s="2273">
        <v>0</v>
      </c>
      <c r="L112" s="2271">
        <v>0</v>
      </c>
      <c r="M112" s="2273">
        <v>0</v>
      </c>
    </row>
    <row r="113" spans="1:94" ht="15" customHeight="1" x14ac:dyDescent="0.25">
      <c r="A113" s="5982" t="s">
        <v>812</v>
      </c>
      <c r="B113" s="5983"/>
      <c r="C113" s="2662">
        <f>SUM(D113:E113)</f>
        <v>0</v>
      </c>
      <c r="D113" s="2663">
        <f t="shared" ref="D113:E114" si="92">+F113+H113+J113+L113</f>
        <v>0</v>
      </c>
      <c r="E113" s="2664">
        <f t="shared" si="92"/>
        <v>0</v>
      </c>
      <c r="F113" s="1527">
        <v>0</v>
      </c>
      <c r="G113" s="1528">
        <v>0</v>
      </c>
      <c r="H113" s="1527">
        <v>0</v>
      </c>
      <c r="I113" s="1528">
        <v>0</v>
      </c>
      <c r="J113" s="1527">
        <v>0</v>
      </c>
      <c r="K113" s="1531">
        <v>0</v>
      </c>
      <c r="L113" s="1527">
        <v>0</v>
      </c>
      <c r="M113" s="1531">
        <v>0</v>
      </c>
    </row>
    <row r="114" spans="1:94" ht="15" customHeight="1" x14ac:dyDescent="0.25">
      <c r="A114" s="5984" t="s">
        <v>813</v>
      </c>
      <c r="B114" s="5985"/>
      <c r="C114" s="2665">
        <f>SUM(D114:E114)</f>
        <v>0</v>
      </c>
      <c r="D114" s="2666">
        <f t="shared" si="92"/>
        <v>0</v>
      </c>
      <c r="E114" s="1312">
        <f t="shared" si="92"/>
        <v>0</v>
      </c>
      <c r="F114" s="1538">
        <v>0</v>
      </c>
      <c r="G114" s="1278">
        <v>0</v>
      </c>
      <c r="H114" s="1538">
        <v>0</v>
      </c>
      <c r="I114" s="1278">
        <v>0</v>
      </c>
      <c r="J114" s="1538">
        <v>0</v>
      </c>
      <c r="K114" s="1469">
        <v>0</v>
      </c>
      <c r="L114" s="1538">
        <v>0</v>
      </c>
      <c r="M114" s="1469">
        <v>0</v>
      </c>
    </row>
    <row r="115" spans="1:94" s="5" customFormat="1" ht="18" customHeight="1" x14ac:dyDescent="0.2">
      <c r="A115" s="924" t="s">
        <v>814</v>
      </c>
      <c r="B115" s="266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598" t="s">
        <v>293</v>
      </c>
      <c r="B116" s="5935"/>
      <c r="C116" s="5598" t="s">
        <v>82</v>
      </c>
      <c r="D116" s="5934"/>
      <c r="E116" s="5935"/>
      <c r="F116" s="5940" t="s">
        <v>106</v>
      </c>
      <c r="G116" s="5957"/>
      <c r="H116" s="5957"/>
      <c r="I116" s="5957"/>
      <c r="J116" s="5957"/>
      <c r="K116" s="5957"/>
      <c r="L116" s="5957"/>
      <c r="M116" s="5957"/>
      <c r="N116" s="5957"/>
      <c r="O116" s="5957"/>
      <c r="P116" s="5957"/>
      <c r="Q116" s="5957"/>
      <c r="R116" s="5957"/>
      <c r="S116" s="5957"/>
      <c r="T116" s="5957"/>
      <c r="U116" s="5957"/>
      <c r="V116" s="5957"/>
      <c r="W116" s="5957"/>
      <c r="X116" s="5957"/>
      <c r="Y116" s="5957"/>
      <c r="Z116" s="5957"/>
      <c r="AA116" s="5957"/>
      <c r="AB116" s="5957"/>
      <c r="AC116" s="5957"/>
      <c r="AD116" s="5957"/>
      <c r="AE116" s="5957"/>
      <c r="AF116" s="5957"/>
      <c r="AG116" s="5891"/>
      <c r="AH116" s="5841" t="s">
        <v>41</v>
      </c>
      <c r="AI116" s="5935" t="s">
        <v>42</v>
      </c>
    </row>
    <row r="117" spans="1:94" x14ac:dyDescent="0.25">
      <c r="A117" s="5925"/>
      <c r="B117" s="5484"/>
      <c r="C117" s="5925"/>
      <c r="D117" s="5502"/>
      <c r="E117" s="5484"/>
      <c r="F117" s="5959" t="s">
        <v>49</v>
      </c>
      <c r="G117" s="5884"/>
      <c r="H117" s="6027" t="s">
        <v>50</v>
      </c>
      <c r="I117" s="6027"/>
      <c r="J117" s="6027" t="s">
        <v>51</v>
      </c>
      <c r="K117" s="6027"/>
      <c r="L117" s="6027" t="s">
        <v>52</v>
      </c>
      <c r="M117" s="6027"/>
      <c r="N117" s="6027" t="s">
        <v>53</v>
      </c>
      <c r="O117" s="6027"/>
      <c r="P117" s="6027" t="s">
        <v>54</v>
      </c>
      <c r="Q117" s="6027"/>
      <c r="R117" s="6027" t="s">
        <v>55</v>
      </c>
      <c r="S117" s="6027"/>
      <c r="T117" s="6027" t="s">
        <v>56</v>
      </c>
      <c r="U117" s="6027"/>
      <c r="V117" s="6027" t="s">
        <v>57</v>
      </c>
      <c r="W117" s="6027"/>
      <c r="X117" s="6027" t="s">
        <v>58</v>
      </c>
      <c r="Y117" s="6027"/>
      <c r="Z117" s="5940" t="s">
        <v>59</v>
      </c>
      <c r="AA117" s="5943"/>
      <c r="AB117" s="5940" t="s">
        <v>60</v>
      </c>
      <c r="AC117" s="5943"/>
      <c r="AD117" s="5940" t="s">
        <v>61</v>
      </c>
      <c r="AE117" s="5943"/>
      <c r="AF117" s="5940" t="s">
        <v>62</v>
      </c>
      <c r="AG117" s="5891"/>
      <c r="AH117" s="5491"/>
      <c r="AI117" s="5484"/>
    </row>
    <row r="118" spans="1:94" x14ac:dyDescent="0.25">
      <c r="A118" s="5998"/>
      <c r="B118" s="5930"/>
      <c r="C118" s="2567" t="s">
        <v>84</v>
      </c>
      <c r="D118" s="2648" t="s">
        <v>63</v>
      </c>
      <c r="E118" s="2475" t="s">
        <v>64</v>
      </c>
      <c r="F118" s="1975" t="s">
        <v>63</v>
      </c>
      <c r="G118" s="2583" t="s">
        <v>64</v>
      </c>
      <c r="H118" s="1975" t="s">
        <v>63</v>
      </c>
      <c r="I118" s="2583" t="s">
        <v>64</v>
      </c>
      <c r="J118" s="1975" t="s">
        <v>63</v>
      </c>
      <c r="K118" s="2583" t="s">
        <v>64</v>
      </c>
      <c r="L118" s="1975" t="s">
        <v>63</v>
      </c>
      <c r="M118" s="2583" t="s">
        <v>64</v>
      </c>
      <c r="N118" s="1975" t="s">
        <v>63</v>
      </c>
      <c r="O118" s="2583" t="s">
        <v>64</v>
      </c>
      <c r="P118" s="1975" t="s">
        <v>63</v>
      </c>
      <c r="Q118" s="2583" t="s">
        <v>64</v>
      </c>
      <c r="R118" s="1975" t="s">
        <v>63</v>
      </c>
      <c r="S118" s="2583" t="s">
        <v>64</v>
      </c>
      <c r="T118" s="1975" t="s">
        <v>63</v>
      </c>
      <c r="U118" s="2583" t="s">
        <v>64</v>
      </c>
      <c r="V118" s="1975" t="s">
        <v>63</v>
      </c>
      <c r="W118" s="2583" t="s">
        <v>64</v>
      </c>
      <c r="X118" s="1975" t="s">
        <v>63</v>
      </c>
      <c r="Y118" s="2583" t="s">
        <v>64</v>
      </c>
      <c r="Z118" s="1975" t="s">
        <v>63</v>
      </c>
      <c r="AA118" s="2583" t="s">
        <v>64</v>
      </c>
      <c r="AB118" s="1975" t="s">
        <v>63</v>
      </c>
      <c r="AC118" s="2583" t="s">
        <v>64</v>
      </c>
      <c r="AD118" s="1975" t="s">
        <v>63</v>
      </c>
      <c r="AE118" s="2583" t="s">
        <v>64</v>
      </c>
      <c r="AF118" s="1975" t="s">
        <v>63</v>
      </c>
      <c r="AG118" s="2575" t="s">
        <v>64</v>
      </c>
      <c r="AH118" s="5492"/>
      <c r="AI118" s="5930"/>
    </row>
    <row r="119" spans="1:94" ht="15" customHeight="1" x14ac:dyDescent="0.25">
      <c r="A119" s="5999" t="s">
        <v>815</v>
      </c>
      <c r="B119" s="6000"/>
      <c r="C119" s="2522">
        <f>SUM(D119:E119)</f>
        <v>82</v>
      </c>
      <c r="D119" s="2588">
        <f>SUM(F119+H119+J119+L119+N119+P119+R119+T119+V119+X119+Z119+AB119+AD119+AF119)</f>
        <v>30</v>
      </c>
      <c r="E119" s="2669">
        <f>SUM(+G119+I119+K119+M119+O119+Q119+S119+U119+W119+Y119+AA119+AC119+AE119+AG119)</f>
        <v>52</v>
      </c>
      <c r="F119" s="2271">
        <v>0</v>
      </c>
      <c r="G119" s="2304">
        <v>1</v>
      </c>
      <c r="H119" s="2271">
        <v>0</v>
      </c>
      <c r="I119" s="2304">
        <v>0</v>
      </c>
      <c r="J119" s="2271">
        <v>0</v>
      </c>
      <c r="K119" s="2304">
        <v>1</v>
      </c>
      <c r="L119" s="2271">
        <v>0</v>
      </c>
      <c r="M119" s="2304">
        <v>2</v>
      </c>
      <c r="N119" s="2271">
        <v>2</v>
      </c>
      <c r="O119" s="2304">
        <v>3</v>
      </c>
      <c r="P119" s="2271">
        <v>2</v>
      </c>
      <c r="Q119" s="2304">
        <v>3</v>
      </c>
      <c r="R119" s="2271">
        <v>5</v>
      </c>
      <c r="S119" s="2304">
        <v>4</v>
      </c>
      <c r="T119" s="2271">
        <v>4</v>
      </c>
      <c r="U119" s="2304">
        <v>4</v>
      </c>
      <c r="V119" s="2271">
        <v>1</v>
      </c>
      <c r="W119" s="2304">
        <v>5</v>
      </c>
      <c r="X119" s="2271">
        <v>3</v>
      </c>
      <c r="Y119" s="2304">
        <v>8</v>
      </c>
      <c r="Z119" s="2271">
        <v>5</v>
      </c>
      <c r="AA119" s="2304">
        <v>8</v>
      </c>
      <c r="AB119" s="2271">
        <v>1</v>
      </c>
      <c r="AC119" s="2304">
        <v>4</v>
      </c>
      <c r="AD119" s="2271">
        <v>4</v>
      </c>
      <c r="AE119" s="2304">
        <v>3</v>
      </c>
      <c r="AF119" s="2271">
        <v>3</v>
      </c>
      <c r="AG119" s="1127">
        <v>6</v>
      </c>
      <c r="AH119" s="2573">
        <v>0</v>
      </c>
      <c r="AI119" s="2272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565" t="s">
        <v>816</v>
      </c>
      <c r="B120" s="2088" t="s">
        <v>817</v>
      </c>
      <c r="C120" s="2504">
        <f t="shared" ref="C120:C128" si="93">SUM(D120:E120)</f>
        <v>48</v>
      </c>
      <c r="D120" s="2670">
        <f t="shared" ref="D120:D128" si="94">SUM(F120+H120+J120+L120+N120+P120+R120+T120+V120+X120+Z120+AB120+AD120+AF120)</f>
        <v>20</v>
      </c>
      <c r="E120" s="1233">
        <f>SUM(+G120+I120+K120+M120+O120+Q120+S120+U120+W120+Y120+AA120+AC120+AE120+AG120)</f>
        <v>28</v>
      </c>
      <c r="F120" s="2271">
        <v>0</v>
      </c>
      <c r="G120" s="2661">
        <v>0</v>
      </c>
      <c r="H120" s="2271">
        <v>0</v>
      </c>
      <c r="I120" s="2661">
        <v>0</v>
      </c>
      <c r="J120" s="2271">
        <v>0</v>
      </c>
      <c r="K120" s="2661">
        <v>1</v>
      </c>
      <c r="L120" s="2271">
        <v>0</v>
      </c>
      <c r="M120" s="2661">
        <v>1</v>
      </c>
      <c r="N120" s="2271">
        <v>2</v>
      </c>
      <c r="O120" s="2661">
        <v>1</v>
      </c>
      <c r="P120" s="2271">
        <v>1</v>
      </c>
      <c r="Q120" s="2661">
        <v>2</v>
      </c>
      <c r="R120" s="2271">
        <v>2</v>
      </c>
      <c r="S120" s="2661">
        <v>0</v>
      </c>
      <c r="T120" s="2271">
        <v>1</v>
      </c>
      <c r="U120" s="2661">
        <v>1</v>
      </c>
      <c r="V120" s="2271">
        <v>1</v>
      </c>
      <c r="W120" s="2661">
        <v>2</v>
      </c>
      <c r="X120" s="2271">
        <v>3</v>
      </c>
      <c r="Y120" s="2661">
        <v>5</v>
      </c>
      <c r="Z120" s="2271">
        <v>5</v>
      </c>
      <c r="AA120" s="2661">
        <v>7</v>
      </c>
      <c r="AB120" s="2271">
        <v>0</v>
      </c>
      <c r="AC120" s="2661">
        <v>3</v>
      </c>
      <c r="AD120" s="2271">
        <v>4</v>
      </c>
      <c r="AE120" s="2661">
        <v>0</v>
      </c>
      <c r="AF120" s="2271">
        <v>1</v>
      </c>
      <c r="AG120" s="1127">
        <v>5</v>
      </c>
      <c r="AH120" s="2573">
        <v>0</v>
      </c>
      <c r="AI120" s="2272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515"/>
      <c r="B121" s="1471" t="s">
        <v>818</v>
      </c>
      <c r="C121" s="1941">
        <f t="shared" si="93"/>
        <v>23</v>
      </c>
      <c r="D121" s="2671">
        <f t="shared" si="94"/>
        <v>7</v>
      </c>
      <c r="E121" s="2094">
        <f>SUM(+G121+I121+K121+M121+O121+Q121+S121+U121+W121+Y121+AA121+AC121+AE121+AG121)</f>
        <v>16</v>
      </c>
      <c r="F121" s="1527">
        <v>0</v>
      </c>
      <c r="G121" s="1528">
        <v>1</v>
      </c>
      <c r="H121" s="1527">
        <v>0</v>
      </c>
      <c r="I121" s="1528">
        <v>0</v>
      </c>
      <c r="J121" s="1527">
        <v>0</v>
      </c>
      <c r="K121" s="1528">
        <v>0</v>
      </c>
      <c r="L121" s="1527">
        <v>0</v>
      </c>
      <c r="M121" s="1528">
        <v>0</v>
      </c>
      <c r="N121" s="1527">
        <v>0</v>
      </c>
      <c r="O121" s="1528">
        <v>1</v>
      </c>
      <c r="P121" s="1527">
        <v>0</v>
      </c>
      <c r="Q121" s="1528">
        <v>2</v>
      </c>
      <c r="R121" s="1527">
        <v>2</v>
      </c>
      <c r="S121" s="1528">
        <v>2</v>
      </c>
      <c r="T121" s="1527">
        <v>1</v>
      </c>
      <c r="U121" s="1528">
        <v>1</v>
      </c>
      <c r="V121" s="1527">
        <v>1</v>
      </c>
      <c r="W121" s="1528">
        <v>2</v>
      </c>
      <c r="X121" s="1527">
        <v>1</v>
      </c>
      <c r="Y121" s="1528">
        <v>4</v>
      </c>
      <c r="Z121" s="1527">
        <v>0</v>
      </c>
      <c r="AA121" s="1528">
        <v>0</v>
      </c>
      <c r="AB121" s="1527">
        <v>0</v>
      </c>
      <c r="AC121" s="1528">
        <v>1</v>
      </c>
      <c r="AD121" s="1527">
        <v>1</v>
      </c>
      <c r="AE121" s="1528">
        <v>0</v>
      </c>
      <c r="AF121" s="1527">
        <v>1</v>
      </c>
      <c r="AG121" s="1533">
        <v>2</v>
      </c>
      <c r="AH121" s="1567">
        <v>0</v>
      </c>
      <c r="AI121" s="1528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515"/>
      <c r="B122" s="1471" t="s">
        <v>819</v>
      </c>
      <c r="C122" s="1941">
        <f t="shared" si="93"/>
        <v>41</v>
      </c>
      <c r="D122" s="2671">
        <f t="shared" si="94"/>
        <v>14</v>
      </c>
      <c r="E122" s="2094">
        <f t="shared" ref="E122:E128" si="99">SUM(+G122+I122+K122+M122+O122+Q122+S122+U122+W122+Y122+AA122+AC122+AE122+AG122)</f>
        <v>27</v>
      </c>
      <c r="F122" s="1527">
        <v>0</v>
      </c>
      <c r="G122" s="1528">
        <v>1</v>
      </c>
      <c r="H122" s="1527">
        <v>0</v>
      </c>
      <c r="I122" s="1528">
        <v>0</v>
      </c>
      <c r="J122" s="1527">
        <v>0</v>
      </c>
      <c r="K122" s="1528">
        <v>0</v>
      </c>
      <c r="L122" s="1527">
        <v>0</v>
      </c>
      <c r="M122" s="1528">
        <v>1</v>
      </c>
      <c r="N122" s="1527">
        <v>1</v>
      </c>
      <c r="O122" s="1528">
        <v>2</v>
      </c>
      <c r="P122" s="1527">
        <v>2</v>
      </c>
      <c r="Q122" s="1528">
        <v>1</v>
      </c>
      <c r="R122" s="1527">
        <v>2</v>
      </c>
      <c r="S122" s="1528">
        <v>2</v>
      </c>
      <c r="T122" s="1527">
        <v>1</v>
      </c>
      <c r="U122" s="1528">
        <v>3</v>
      </c>
      <c r="V122" s="1527">
        <v>0</v>
      </c>
      <c r="W122" s="1528">
        <v>2</v>
      </c>
      <c r="X122" s="1527">
        <v>2</v>
      </c>
      <c r="Y122" s="1528">
        <v>5</v>
      </c>
      <c r="Z122" s="1527">
        <v>2</v>
      </c>
      <c r="AA122" s="1528">
        <v>5</v>
      </c>
      <c r="AB122" s="1527">
        <v>1</v>
      </c>
      <c r="AC122" s="1528">
        <v>1</v>
      </c>
      <c r="AD122" s="1527">
        <v>2</v>
      </c>
      <c r="AE122" s="1528">
        <v>2</v>
      </c>
      <c r="AF122" s="1527">
        <v>1</v>
      </c>
      <c r="AG122" s="1533">
        <v>2</v>
      </c>
      <c r="AH122" s="1567">
        <v>0</v>
      </c>
      <c r="AI122" s="1528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515"/>
      <c r="B123" s="1553" t="s">
        <v>820</v>
      </c>
      <c r="C123" s="1941">
        <f>SUM(D123:E123)</f>
        <v>1</v>
      </c>
      <c r="D123" s="2671">
        <f t="shared" si="94"/>
        <v>0</v>
      </c>
      <c r="E123" s="2094">
        <f t="shared" si="99"/>
        <v>1</v>
      </c>
      <c r="F123" s="1527">
        <v>0</v>
      </c>
      <c r="G123" s="1528">
        <v>0</v>
      </c>
      <c r="H123" s="1527">
        <v>0</v>
      </c>
      <c r="I123" s="1528">
        <v>0</v>
      </c>
      <c r="J123" s="1527">
        <v>0</v>
      </c>
      <c r="K123" s="1528">
        <v>0</v>
      </c>
      <c r="L123" s="1527">
        <v>0</v>
      </c>
      <c r="M123" s="1528">
        <v>0</v>
      </c>
      <c r="N123" s="1527">
        <v>0</v>
      </c>
      <c r="O123" s="1528">
        <v>0</v>
      </c>
      <c r="P123" s="1527">
        <v>0</v>
      </c>
      <c r="Q123" s="1528">
        <v>0</v>
      </c>
      <c r="R123" s="1527">
        <v>0</v>
      </c>
      <c r="S123" s="1528">
        <v>0</v>
      </c>
      <c r="T123" s="1527">
        <v>0</v>
      </c>
      <c r="U123" s="1528">
        <v>0</v>
      </c>
      <c r="V123" s="1527">
        <v>0</v>
      </c>
      <c r="W123" s="1528">
        <v>0</v>
      </c>
      <c r="X123" s="1527">
        <v>0</v>
      </c>
      <c r="Y123" s="1528">
        <v>0</v>
      </c>
      <c r="Z123" s="1527">
        <v>0</v>
      </c>
      <c r="AA123" s="1528">
        <v>0</v>
      </c>
      <c r="AB123" s="1527">
        <v>0</v>
      </c>
      <c r="AC123" s="1528">
        <v>1</v>
      </c>
      <c r="AD123" s="1527">
        <v>0</v>
      </c>
      <c r="AE123" s="1528">
        <v>0</v>
      </c>
      <c r="AF123" s="1527">
        <v>0</v>
      </c>
      <c r="AG123" s="1533">
        <v>0</v>
      </c>
      <c r="AH123" s="1567">
        <v>0</v>
      </c>
      <c r="AI123" s="1528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515"/>
      <c r="B124" s="1553" t="s">
        <v>821</v>
      </c>
      <c r="C124" s="1941">
        <f>SUM(D124:E124)</f>
        <v>0</v>
      </c>
      <c r="D124" s="2671">
        <f>SUM(F124+H124+J124+L124+N124+P124+R124+T124+V124+X124+Z124+AB124+AD124+AF124)</f>
        <v>0</v>
      </c>
      <c r="E124" s="2094">
        <f t="shared" ref="E124" si="100">SUM(+G124+I124+K124+M124+O124+Q124+S124+U124+W124+Y124+AA124+AC124+AE124+AG124)</f>
        <v>0</v>
      </c>
      <c r="F124" s="1275">
        <v>0</v>
      </c>
      <c r="G124" s="1276">
        <v>0</v>
      </c>
      <c r="H124" s="1275">
        <v>0</v>
      </c>
      <c r="I124" s="1276">
        <v>0</v>
      </c>
      <c r="J124" s="1275">
        <v>0</v>
      </c>
      <c r="K124" s="1276">
        <v>0</v>
      </c>
      <c r="L124" s="1275">
        <v>0</v>
      </c>
      <c r="M124" s="1276">
        <v>0</v>
      </c>
      <c r="N124" s="1275">
        <v>0</v>
      </c>
      <c r="O124" s="1276">
        <v>0</v>
      </c>
      <c r="P124" s="1275">
        <v>0</v>
      </c>
      <c r="Q124" s="1276">
        <v>0</v>
      </c>
      <c r="R124" s="1275">
        <v>0</v>
      </c>
      <c r="S124" s="1276">
        <v>0</v>
      </c>
      <c r="T124" s="1275">
        <v>0</v>
      </c>
      <c r="U124" s="1276">
        <v>0</v>
      </c>
      <c r="V124" s="1275">
        <v>0</v>
      </c>
      <c r="W124" s="1276">
        <v>0</v>
      </c>
      <c r="X124" s="1275">
        <v>0</v>
      </c>
      <c r="Y124" s="1276">
        <v>0</v>
      </c>
      <c r="Z124" s="1275">
        <v>0</v>
      </c>
      <c r="AA124" s="1276">
        <v>0</v>
      </c>
      <c r="AB124" s="1275">
        <v>0</v>
      </c>
      <c r="AC124" s="1276">
        <v>0</v>
      </c>
      <c r="AD124" s="1275">
        <v>0</v>
      </c>
      <c r="AE124" s="1276">
        <v>0</v>
      </c>
      <c r="AF124" s="1275">
        <v>0</v>
      </c>
      <c r="AG124" s="1272">
        <v>0</v>
      </c>
      <c r="AH124" s="1313">
        <v>0</v>
      </c>
      <c r="AI124" s="127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515"/>
      <c r="B125" s="1553" t="s">
        <v>822</v>
      </c>
      <c r="C125" s="1941">
        <f t="shared" si="93"/>
        <v>6</v>
      </c>
      <c r="D125" s="2671">
        <f t="shared" si="94"/>
        <v>1</v>
      </c>
      <c r="E125" s="2094">
        <f t="shared" si="99"/>
        <v>5</v>
      </c>
      <c r="F125" s="1275">
        <v>0</v>
      </c>
      <c r="G125" s="1276">
        <v>0</v>
      </c>
      <c r="H125" s="1275">
        <v>0</v>
      </c>
      <c r="I125" s="1276">
        <v>0</v>
      </c>
      <c r="J125" s="1275">
        <v>0</v>
      </c>
      <c r="K125" s="1276">
        <v>1</v>
      </c>
      <c r="L125" s="1275">
        <v>0</v>
      </c>
      <c r="M125" s="1276">
        <v>1</v>
      </c>
      <c r="N125" s="1275">
        <v>0</v>
      </c>
      <c r="O125" s="1276">
        <v>0</v>
      </c>
      <c r="P125" s="1275">
        <v>0</v>
      </c>
      <c r="Q125" s="1276">
        <v>1</v>
      </c>
      <c r="R125" s="1275">
        <v>0</v>
      </c>
      <c r="S125" s="1276">
        <v>0</v>
      </c>
      <c r="T125" s="1275">
        <v>0</v>
      </c>
      <c r="U125" s="1276">
        <v>0</v>
      </c>
      <c r="V125" s="1275">
        <v>0</v>
      </c>
      <c r="W125" s="1276">
        <v>1</v>
      </c>
      <c r="X125" s="1275">
        <v>0</v>
      </c>
      <c r="Y125" s="1276">
        <v>0</v>
      </c>
      <c r="Z125" s="1275">
        <v>1</v>
      </c>
      <c r="AA125" s="1276">
        <v>1</v>
      </c>
      <c r="AB125" s="1275">
        <v>0</v>
      </c>
      <c r="AC125" s="1276">
        <v>0</v>
      </c>
      <c r="AD125" s="1275">
        <v>0</v>
      </c>
      <c r="AE125" s="1276">
        <v>0</v>
      </c>
      <c r="AF125" s="1275">
        <v>0</v>
      </c>
      <c r="AG125" s="1272">
        <v>0</v>
      </c>
      <c r="AH125" s="1313">
        <v>0</v>
      </c>
      <c r="AI125" s="127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515"/>
      <c r="B126" s="1243" t="s">
        <v>823</v>
      </c>
      <c r="C126" s="1941">
        <f t="shared" si="93"/>
        <v>4</v>
      </c>
      <c r="D126" s="2671">
        <f t="shared" si="94"/>
        <v>3</v>
      </c>
      <c r="E126" s="2094">
        <f t="shared" si="99"/>
        <v>1</v>
      </c>
      <c r="F126" s="1275">
        <v>0</v>
      </c>
      <c r="G126" s="1276">
        <v>0</v>
      </c>
      <c r="H126" s="1275">
        <v>0</v>
      </c>
      <c r="I126" s="1276">
        <v>0</v>
      </c>
      <c r="J126" s="1275">
        <v>0</v>
      </c>
      <c r="K126" s="1276">
        <v>0</v>
      </c>
      <c r="L126" s="1275">
        <v>0</v>
      </c>
      <c r="M126" s="1276">
        <v>0</v>
      </c>
      <c r="N126" s="1275">
        <v>0</v>
      </c>
      <c r="O126" s="1276">
        <v>0</v>
      </c>
      <c r="P126" s="1275">
        <v>1</v>
      </c>
      <c r="Q126" s="1276">
        <v>0</v>
      </c>
      <c r="R126" s="1275">
        <v>0</v>
      </c>
      <c r="S126" s="1276">
        <v>0</v>
      </c>
      <c r="T126" s="1275">
        <v>0</v>
      </c>
      <c r="U126" s="1276">
        <v>0</v>
      </c>
      <c r="V126" s="1275">
        <v>0</v>
      </c>
      <c r="W126" s="1276">
        <v>1</v>
      </c>
      <c r="X126" s="1275">
        <v>0</v>
      </c>
      <c r="Y126" s="1276">
        <v>0</v>
      </c>
      <c r="Z126" s="1275">
        <v>2</v>
      </c>
      <c r="AA126" s="1276">
        <v>0</v>
      </c>
      <c r="AB126" s="1275">
        <v>0</v>
      </c>
      <c r="AC126" s="1276">
        <v>0</v>
      </c>
      <c r="AD126" s="1275">
        <v>0</v>
      </c>
      <c r="AE126" s="1276">
        <v>0</v>
      </c>
      <c r="AF126" s="1275">
        <v>0</v>
      </c>
      <c r="AG126" s="1272">
        <v>0</v>
      </c>
      <c r="AH126" s="1313">
        <v>0</v>
      </c>
      <c r="AI126" s="127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888"/>
      <c r="B127" s="1466" t="s">
        <v>824</v>
      </c>
      <c r="C127" s="1217">
        <f t="shared" si="93"/>
        <v>7</v>
      </c>
      <c r="D127" s="1314">
        <f>SUM(V127+X127+Z127+AB127+AD127+AF127)</f>
        <v>2</v>
      </c>
      <c r="E127" s="1236">
        <f>SUM(W127+Y127+AA127+AC127+AE127+AG127)</f>
        <v>5</v>
      </c>
      <c r="F127" s="2672"/>
      <c r="G127" s="1315"/>
      <c r="H127" s="2672"/>
      <c r="I127" s="1315"/>
      <c r="J127" s="2672"/>
      <c r="K127" s="1315"/>
      <c r="L127" s="2672"/>
      <c r="M127" s="1315"/>
      <c r="N127" s="2672"/>
      <c r="O127" s="1315"/>
      <c r="P127" s="2672"/>
      <c r="Q127" s="1315"/>
      <c r="R127" s="2672"/>
      <c r="S127" s="1315"/>
      <c r="T127" s="2672"/>
      <c r="U127" s="1315"/>
      <c r="V127" s="1538">
        <v>1</v>
      </c>
      <c r="W127" s="1278">
        <v>0</v>
      </c>
      <c r="X127" s="1538">
        <v>1</v>
      </c>
      <c r="Y127" s="1278">
        <v>4</v>
      </c>
      <c r="Z127" s="1538">
        <v>0</v>
      </c>
      <c r="AA127" s="1278">
        <v>0</v>
      </c>
      <c r="AB127" s="1538">
        <v>0</v>
      </c>
      <c r="AC127" s="1278">
        <v>0</v>
      </c>
      <c r="AD127" s="1538">
        <v>0</v>
      </c>
      <c r="AE127" s="1278">
        <v>0</v>
      </c>
      <c r="AF127" s="1538">
        <v>0</v>
      </c>
      <c r="AG127" s="1571">
        <v>1</v>
      </c>
      <c r="AH127" s="1572">
        <v>0</v>
      </c>
      <c r="AI127" s="1278">
        <v>1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5960" t="s">
        <v>825</v>
      </c>
      <c r="B128" s="5960"/>
      <c r="C128" s="2522">
        <f t="shared" si="93"/>
        <v>9</v>
      </c>
      <c r="D128" s="2588">
        <f t="shared" si="94"/>
        <v>1</v>
      </c>
      <c r="E128" s="2669">
        <f t="shared" si="99"/>
        <v>8</v>
      </c>
      <c r="F128" s="2577">
        <v>0</v>
      </c>
      <c r="G128" s="2580">
        <v>0</v>
      </c>
      <c r="H128" s="2577">
        <v>0</v>
      </c>
      <c r="I128" s="2580">
        <v>0</v>
      </c>
      <c r="J128" s="2577">
        <v>0</v>
      </c>
      <c r="K128" s="2580">
        <v>0</v>
      </c>
      <c r="L128" s="2577">
        <v>0</v>
      </c>
      <c r="M128" s="2580">
        <v>0</v>
      </c>
      <c r="N128" s="2577">
        <v>0</v>
      </c>
      <c r="O128" s="2580">
        <v>1</v>
      </c>
      <c r="P128" s="2577">
        <v>0</v>
      </c>
      <c r="Q128" s="2580">
        <v>0</v>
      </c>
      <c r="R128" s="2577">
        <v>1</v>
      </c>
      <c r="S128" s="2580">
        <v>1</v>
      </c>
      <c r="T128" s="2577">
        <v>0</v>
      </c>
      <c r="U128" s="2580">
        <v>1</v>
      </c>
      <c r="V128" s="2577">
        <v>0</v>
      </c>
      <c r="W128" s="2580">
        <v>1</v>
      </c>
      <c r="X128" s="2577">
        <v>0</v>
      </c>
      <c r="Y128" s="2580">
        <v>1</v>
      </c>
      <c r="Z128" s="2577">
        <v>0</v>
      </c>
      <c r="AA128" s="2580">
        <v>1</v>
      </c>
      <c r="AB128" s="2577">
        <v>0</v>
      </c>
      <c r="AC128" s="2580">
        <v>1</v>
      </c>
      <c r="AD128" s="2577">
        <v>0</v>
      </c>
      <c r="AE128" s="2580">
        <v>1</v>
      </c>
      <c r="AF128" s="2577">
        <v>0</v>
      </c>
      <c r="AG128" s="2578">
        <v>0</v>
      </c>
      <c r="AH128" s="2600">
        <v>0</v>
      </c>
      <c r="AI128" s="2580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3" t="s">
        <v>826</v>
      </c>
      <c r="B129" s="92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73"/>
      <c r="AM129" s="2673"/>
    </row>
    <row r="130" spans="1:95" x14ac:dyDescent="0.25">
      <c r="A130" s="5598" t="s">
        <v>293</v>
      </c>
      <c r="B130" s="5935"/>
      <c r="C130" s="5849" t="s">
        <v>82</v>
      </c>
      <c r="D130" s="5849"/>
      <c r="E130" s="5849"/>
      <c r="F130" s="5940" t="s">
        <v>106</v>
      </c>
      <c r="G130" s="5957"/>
      <c r="H130" s="5957"/>
      <c r="I130" s="5957"/>
      <c r="J130" s="5957"/>
      <c r="K130" s="5957"/>
      <c r="L130" s="5957"/>
      <c r="M130" s="5957"/>
      <c r="N130" s="5957"/>
      <c r="O130" s="5957"/>
      <c r="P130" s="5957"/>
      <c r="Q130" s="5957"/>
      <c r="R130" s="5957"/>
      <c r="S130" s="5957"/>
      <c r="T130" s="5957"/>
      <c r="U130" s="5957"/>
      <c r="V130" s="5957"/>
      <c r="W130" s="5957"/>
      <c r="X130" s="5957"/>
      <c r="Y130" s="5957"/>
      <c r="Z130" s="5957"/>
      <c r="AA130" s="5957"/>
      <c r="AB130" s="5957"/>
      <c r="AC130" s="5957"/>
      <c r="AD130" s="5957"/>
      <c r="AE130" s="5957"/>
      <c r="AF130" s="5957"/>
      <c r="AG130" s="5891"/>
      <c r="AH130" s="6008" t="s">
        <v>827</v>
      </c>
      <c r="AI130" s="6009"/>
      <c r="AJ130" s="6009"/>
      <c r="AK130" s="6010"/>
      <c r="AL130" s="5841" t="s">
        <v>41</v>
      </c>
      <c r="AM130" s="5935" t="s">
        <v>42</v>
      </c>
    </row>
    <row r="131" spans="1:95" x14ac:dyDescent="0.25">
      <c r="A131" s="5925"/>
      <c r="B131" s="5484"/>
      <c r="C131" s="5480"/>
      <c r="D131" s="5480"/>
      <c r="E131" s="5480"/>
      <c r="F131" s="6027" t="s">
        <v>49</v>
      </c>
      <c r="G131" s="6027"/>
      <c r="H131" s="6027" t="s">
        <v>50</v>
      </c>
      <c r="I131" s="6027"/>
      <c r="J131" s="6027" t="s">
        <v>51</v>
      </c>
      <c r="K131" s="6027"/>
      <c r="L131" s="6027" t="s">
        <v>52</v>
      </c>
      <c r="M131" s="6027"/>
      <c r="N131" s="6027" t="s">
        <v>53</v>
      </c>
      <c r="O131" s="6027"/>
      <c r="P131" s="6027" t="s">
        <v>54</v>
      </c>
      <c r="Q131" s="6027"/>
      <c r="R131" s="6027" t="s">
        <v>55</v>
      </c>
      <c r="S131" s="6027"/>
      <c r="T131" s="6027" t="s">
        <v>56</v>
      </c>
      <c r="U131" s="6027"/>
      <c r="V131" s="6027" t="s">
        <v>57</v>
      </c>
      <c r="W131" s="6027"/>
      <c r="X131" s="6027" t="s">
        <v>58</v>
      </c>
      <c r="Y131" s="6027"/>
      <c r="Z131" s="5940" t="s">
        <v>59</v>
      </c>
      <c r="AA131" s="5943"/>
      <c r="AB131" s="5940" t="s">
        <v>60</v>
      </c>
      <c r="AC131" s="5943"/>
      <c r="AD131" s="5940" t="s">
        <v>61</v>
      </c>
      <c r="AE131" s="5943"/>
      <c r="AF131" s="5940" t="s">
        <v>62</v>
      </c>
      <c r="AG131" s="5891"/>
      <c r="AH131" s="5841" t="s">
        <v>828</v>
      </c>
      <c r="AI131" s="5829" t="s">
        <v>829</v>
      </c>
      <c r="AJ131" s="5829" t="s">
        <v>830</v>
      </c>
      <c r="AK131" s="5854" t="s">
        <v>831</v>
      </c>
      <c r="AL131" s="5491"/>
      <c r="AM131" s="5484"/>
    </row>
    <row r="132" spans="1:95" ht="18.75" customHeight="1" x14ac:dyDescent="0.25">
      <c r="A132" s="5998"/>
      <c r="B132" s="5930"/>
      <c r="C132" s="2567" t="s">
        <v>84</v>
      </c>
      <c r="D132" s="2648" t="s">
        <v>63</v>
      </c>
      <c r="E132" s="2475" t="s">
        <v>64</v>
      </c>
      <c r="F132" s="1975" t="s">
        <v>63</v>
      </c>
      <c r="G132" s="1353" t="s">
        <v>64</v>
      </c>
      <c r="H132" s="1975" t="s">
        <v>63</v>
      </c>
      <c r="I132" s="1353" t="s">
        <v>64</v>
      </c>
      <c r="J132" s="1975" t="s">
        <v>63</v>
      </c>
      <c r="K132" s="1353" t="s">
        <v>64</v>
      </c>
      <c r="L132" s="1975" t="s">
        <v>63</v>
      </c>
      <c r="M132" s="1353" t="s">
        <v>64</v>
      </c>
      <c r="N132" s="1975" t="s">
        <v>63</v>
      </c>
      <c r="O132" s="1353" t="s">
        <v>64</v>
      </c>
      <c r="P132" s="1975" t="s">
        <v>63</v>
      </c>
      <c r="Q132" s="1353" t="s">
        <v>64</v>
      </c>
      <c r="R132" s="1975" t="s">
        <v>63</v>
      </c>
      <c r="S132" s="1353" t="s">
        <v>64</v>
      </c>
      <c r="T132" s="1975" t="s">
        <v>63</v>
      </c>
      <c r="U132" s="1353" t="s">
        <v>64</v>
      </c>
      <c r="V132" s="1975" t="s">
        <v>63</v>
      </c>
      <c r="W132" s="1353" t="s">
        <v>64</v>
      </c>
      <c r="X132" s="1975" t="s">
        <v>63</v>
      </c>
      <c r="Y132" s="1353" t="s">
        <v>64</v>
      </c>
      <c r="Z132" s="1975" t="s">
        <v>63</v>
      </c>
      <c r="AA132" s="1353" t="s">
        <v>64</v>
      </c>
      <c r="AB132" s="1975" t="s">
        <v>63</v>
      </c>
      <c r="AC132" s="1353" t="s">
        <v>64</v>
      </c>
      <c r="AD132" s="1975" t="s">
        <v>63</v>
      </c>
      <c r="AE132" s="1353" t="s">
        <v>64</v>
      </c>
      <c r="AF132" s="1975" t="s">
        <v>63</v>
      </c>
      <c r="AG132" s="1355" t="s">
        <v>64</v>
      </c>
      <c r="AH132" s="5492"/>
      <c r="AI132" s="5539"/>
      <c r="AJ132" s="5539"/>
      <c r="AK132" s="5855"/>
      <c r="AL132" s="5492"/>
      <c r="AM132" s="5930"/>
    </row>
    <row r="133" spans="1:95" x14ac:dyDescent="0.25">
      <c r="A133" s="5999" t="s">
        <v>832</v>
      </c>
      <c r="B133" s="6000"/>
      <c r="C133" s="2522">
        <f>SUM(D133:E133)</f>
        <v>0</v>
      </c>
      <c r="D133" s="2588">
        <f>SUM(F133+H133+J133+L133+N133+P133+R133+T133+V133+X133+Z133+AB133+AD133+AF133)</f>
        <v>0</v>
      </c>
      <c r="E133" s="2669">
        <f>SUM(G133+I133+K133+M133+O133+Q133+S133+U133+W133+Y133+AA133+AC133+AE133+AG133)</f>
        <v>0</v>
      </c>
      <c r="F133" s="2271"/>
      <c r="G133" s="2661"/>
      <c r="H133" s="2271"/>
      <c r="I133" s="2661"/>
      <c r="J133" s="2271"/>
      <c r="K133" s="2661"/>
      <c r="L133" s="2271"/>
      <c r="M133" s="2661"/>
      <c r="N133" s="2271"/>
      <c r="O133" s="2661"/>
      <c r="P133" s="2271"/>
      <c r="Q133" s="2661"/>
      <c r="R133" s="2271"/>
      <c r="S133" s="2661"/>
      <c r="T133" s="2271"/>
      <c r="U133" s="2661"/>
      <c r="V133" s="2271"/>
      <c r="W133" s="2661"/>
      <c r="X133" s="2271"/>
      <c r="Y133" s="2661"/>
      <c r="Z133" s="2271"/>
      <c r="AA133" s="2661"/>
      <c r="AB133" s="2271"/>
      <c r="AC133" s="2661"/>
      <c r="AD133" s="2271"/>
      <c r="AE133" s="2661"/>
      <c r="AF133" s="2271"/>
      <c r="AG133" s="2516"/>
      <c r="AH133" s="2573"/>
      <c r="AI133" s="1045"/>
      <c r="AJ133" s="1045"/>
      <c r="AK133" s="2516"/>
      <c r="AL133" s="2573"/>
      <c r="AM133" s="2272"/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565" t="s">
        <v>816</v>
      </c>
      <c r="B134" s="2088" t="s">
        <v>817</v>
      </c>
      <c r="C134" s="2504">
        <f t="shared" ref="C134:C141" si="104">SUM(D134:E134)</f>
        <v>0</v>
      </c>
      <c r="D134" s="2670">
        <f t="shared" ref="D134:E140" si="105">SUM(F134+H134+J134+L134+N134+P134+R134+T134+V134+X134+Z134+AB134+AD134+AF134)</f>
        <v>0</v>
      </c>
      <c r="E134" s="1233">
        <f t="shared" si="105"/>
        <v>0</v>
      </c>
      <c r="F134" s="2271"/>
      <c r="G134" s="2661"/>
      <c r="H134" s="2271"/>
      <c r="I134" s="2661"/>
      <c r="J134" s="2271"/>
      <c r="K134" s="2661"/>
      <c r="L134" s="2271"/>
      <c r="M134" s="2661"/>
      <c r="N134" s="2271"/>
      <c r="O134" s="2661"/>
      <c r="P134" s="2271"/>
      <c r="Q134" s="2661"/>
      <c r="R134" s="2271"/>
      <c r="S134" s="2661"/>
      <c r="T134" s="2271"/>
      <c r="U134" s="2661"/>
      <c r="V134" s="2271"/>
      <c r="W134" s="2661"/>
      <c r="X134" s="2271"/>
      <c r="Y134" s="2661"/>
      <c r="Z134" s="2271"/>
      <c r="AA134" s="2661"/>
      <c r="AB134" s="2271"/>
      <c r="AC134" s="2661"/>
      <c r="AD134" s="2271"/>
      <c r="AE134" s="2661"/>
      <c r="AF134" s="2271"/>
      <c r="AG134" s="2516"/>
      <c r="AH134" s="2573"/>
      <c r="AI134" s="1045"/>
      <c r="AJ134" s="1045"/>
      <c r="AK134" s="2516"/>
      <c r="AL134" s="2573"/>
      <c r="AM134" s="2272"/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515"/>
      <c r="B135" s="1471" t="s">
        <v>818</v>
      </c>
      <c r="C135" s="1941">
        <f t="shared" si="104"/>
        <v>0</v>
      </c>
      <c r="D135" s="2671">
        <f t="shared" si="105"/>
        <v>0</v>
      </c>
      <c r="E135" s="2094">
        <f t="shared" si="105"/>
        <v>0</v>
      </c>
      <c r="F135" s="1527"/>
      <c r="G135" s="1528"/>
      <c r="H135" s="1527"/>
      <c r="I135" s="1528"/>
      <c r="J135" s="1527"/>
      <c r="K135" s="1528"/>
      <c r="L135" s="1527"/>
      <c r="M135" s="1528"/>
      <c r="N135" s="1527"/>
      <c r="O135" s="1528"/>
      <c r="P135" s="1527"/>
      <c r="Q135" s="1528"/>
      <c r="R135" s="1527"/>
      <c r="S135" s="1528"/>
      <c r="T135" s="1527"/>
      <c r="U135" s="1528"/>
      <c r="V135" s="1527"/>
      <c r="W135" s="1528"/>
      <c r="X135" s="1527"/>
      <c r="Y135" s="1528"/>
      <c r="Z135" s="1527"/>
      <c r="AA135" s="1528"/>
      <c r="AB135" s="1527"/>
      <c r="AC135" s="1528"/>
      <c r="AD135" s="1527"/>
      <c r="AE135" s="1528"/>
      <c r="AF135" s="1527"/>
      <c r="AG135" s="1568"/>
      <c r="AH135" s="1567"/>
      <c r="AI135" s="1565"/>
      <c r="AJ135" s="1565"/>
      <c r="AK135" s="1568"/>
      <c r="AL135" s="1567"/>
      <c r="AM135" s="1528"/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515"/>
      <c r="B136" s="1471" t="s">
        <v>819</v>
      </c>
      <c r="C136" s="1941">
        <f t="shared" si="104"/>
        <v>0</v>
      </c>
      <c r="D136" s="2671">
        <f t="shared" si="105"/>
        <v>0</v>
      </c>
      <c r="E136" s="2094">
        <f t="shared" si="105"/>
        <v>0</v>
      </c>
      <c r="F136" s="1527"/>
      <c r="G136" s="1528"/>
      <c r="H136" s="1527"/>
      <c r="I136" s="1528"/>
      <c r="J136" s="1527"/>
      <c r="K136" s="1528"/>
      <c r="L136" s="1527"/>
      <c r="M136" s="1528"/>
      <c r="N136" s="1527"/>
      <c r="O136" s="1528"/>
      <c r="P136" s="1527"/>
      <c r="Q136" s="1528"/>
      <c r="R136" s="1527"/>
      <c r="S136" s="1528"/>
      <c r="T136" s="1527"/>
      <c r="U136" s="1528"/>
      <c r="V136" s="1527"/>
      <c r="W136" s="1528"/>
      <c r="X136" s="1527"/>
      <c r="Y136" s="1528"/>
      <c r="Z136" s="1527"/>
      <c r="AA136" s="1528"/>
      <c r="AB136" s="1527"/>
      <c r="AC136" s="1528"/>
      <c r="AD136" s="1527"/>
      <c r="AE136" s="1528"/>
      <c r="AF136" s="1527"/>
      <c r="AG136" s="1568"/>
      <c r="AH136" s="1567"/>
      <c r="AI136" s="1565"/>
      <c r="AJ136" s="1565"/>
      <c r="AK136" s="1568"/>
      <c r="AL136" s="1567"/>
      <c r="AM136" s="1528"/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515"/>
      <c r="B137" s="1553" t="s">
        <v>833</v>
      </c>
      <c r="C137" s="1941">
        <f t="shared" si="104"/>
        <v>0</v>
      </c>
      <c r="D137" s="2671">
        <f t="shared" si="105"/>
        <v>0</v>
      </c>
      <c r="E137" s="2094">
        <f t="shared" si="105"/>
        <v>0</v>
      </c>
      <c r="F137" s="1527"/>
      <c r="G137" s="1528"/>
      <c r="H137" s="1527"/>
      <c r="I137" s="1528"/>
      <c r="J137" s="1527"/>
      <c r="K137" s="1528"/>
      <c r="L137" s="1527"/>
      <c r="M137" s="1528"/>
      <c r="N137" s="1527"/>
      <c r="O137" s="1528"/>
      <c r="P137" s="1527"/>
      <c r="Q137" s="1528"/>
      <c r="R137" s="1527"/>
      <c r="S137" s="1528"/>
      <c r="T137" s="1527"/>
      <c r="U137" s="1528"/>
      <c r="V137" s="1527"/>
      <c r="W137" s="1528"/>
      <c r="X137" s="1527"/>
      <c r="Y137" s="1528"/>
      <c r="Z137" s="1527"/>
      <c r="AA137" s="1528"/>
      <c r="AB137" s="1527"/>
      <c r="AC137" s="1528"/>
      <c r="AD137" s="1527"/>
      <c r="AE137" s="1528"/>
      <c r="AF137" s="1527"/>
      <c r="AG137" s="1568"/>
      <c r="AH137" s="1567"/>
      <c r="AI137" s="1565"/>
      <c r="AJ137" s="1565"/>
      <c r="AK137" s="1568"/>
      <c r="AL137" s="1567"/>
      <c r="AM137" s="1528"/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515"/>
      <c r="B138" s="1553" t="s">
        <v>821</v>
      </c>
      <c r="C138" s="1941">
        <f t="shared" ref="C138" si="110">SUM(D138:E138)</f>
        <v>0</v>
      </c>
      <c r="D138" s="2671">
        <f t="shared" ref="D138" si="111">SUM(F138+H138+J138+L138+N138+P138+R138+T138+V138+X138+Z138+AB138+AD138+AF138)</f>
        <v>0</v>
      </c>
      <c r="E138" s="2094">
        <f t="shared" ref="E138" si="112">SUM(G138+I138+K138+M138+O138+Q138+S138+U138+W138+Y138+AA138+AC138+AE138+AG138)</f>
        <v>0</v>
      </c>
      <c r="F138" s="1275"/>
      <c r="G138" s="1276"/>
      <c r="H138" s="1275"/>
      <c r="I138" s="1276"/>
      <c r="J138" s="1275"/>
      <c r="K138" s="1276"/>
      <c r="L138" s="1275"/>
      <c r="M138" s="1276"/>
      <c r="N138" s="1275"/>
      <c r="O138" s="1276"/>
      <c r="P138" s="1275"/>
      <c r="Q138" s="1276"/>
      <c r="R138" s="1275"/>
      <c r="S138" s="1276"/>
      <c r="T138" s="1275"/>
      <c r="U138" s="1276"/>
      <c r="V138" s="1275"/>
      <c r="W138" s="1276"/>
      <c r="X138" s="1275"/>
      <c r="Y138" s="1276"/>
      <c r="Z138" s="1275"/>
      <c r="AA138" s="1276"/>
      <c r="AB138" s="1275"/>
      <c r="AC138" s="1276"/>
      <c r="AD138" s="1275"/>
      <c r="AE138" s="1276"/>
      <c r="AF138" s="1275"/>
      <c r="AG138" s="1298"/>
      <c r="AH138" s="1313"/>
      <c r="AI138" s="1316"/>
      <c r="AJ138" s="1316"/>
      <c r="AK138" s="1298"/>
      <c r="AL138" s="1313"/>
      <c r="AM138" s="1276"/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515"/>
      <c r="B139" s="1553" t="s">
        <v>822</v>
      </c>
      <c r="C139" s="1941">
        <f t="shared" si="104"/>
        <v>0</v>
      </c>
      <c r="D139" s="2671">
        <f t="shared" si="105"/>
        <v>0</v>
      </c>
      <c r="E139" s="2094">
        <f t="shared" si="105"/>
        <v>0</v>
      </c>
      <c r="F139" s="1275"/>
      <c r="G139" s="1276"/>
      <c r="H139" s="1275"/>
      <c r="I139" s="1276"/>
      <c r="J139" s="1275"/>
      <c r="K139" s="1276"/>
      <c r="L139" s="1275"/>
      <c r="M139" s="1276"/>
      <c r="N139" s="1275"/>
      <c r="O139" s="1276"/>
      <c r="P139" s="1275"/>
      <c r="Q139" s="1276"/>
      <c r="R139" s="1275"/>
      <c r="S139" s="1276"/>
      <c r="T139" s="1275"/>
      <c r="U139" s="1276"/>
      <c r="V139" s="1275"/>
      <c r="W139" s="1276"/>
      <c r="X139" s="1275"/>
      <c r="Y139" s="1276"/>
      <c r="Z139" s="1275"/>
      <c r="AA139" s="1276"/>
      <c r="AB139" s="1275"/>
      <c r="AC139" s="1276"/>
      <c r="AD139" s="1275"/>
      <c r="AE139" s="1276"/>
      <c r="AF139" s="1275"/>
      <c r="AG139" s="1298"/>
      <c r="AH139" s="1313"/>
      <c r="AI139" s="1316"/>
      <c r="AJ139" s="1316"/>
      <c r="AK139" s="1298"/>
      <c r="AL139" s="1313"/>
      <c r="AM139" s="1276"/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515"/>
      <c r="B140" s="1243" t="s">
        <v>823</v>
      </c>
      <c r="C140" s="1941">
        <f t="shared" si="104"/>
        <v>0</v>
      </c>
      <c r="D140" s="2671">
        <f t="shared" si="105"/>
        <v>0</v>
      </c>
      <c r="E140" s="2094">
        <f t="shared" si="105"/>
        <v>0</v>
      </c>
      <c r="F140" s="1275"/>
      <c r="G140" s="1276"/>
      <c r="H140" s="1275"/>
      <c r="I140" s="1276"/>
      <c r="J140" s="1275"/>
      <c r="K140" s="1276"/>
      <c r="L140" s="1275"/>
      <c r="M140" s="1276"/>
      <c r="N140" s="1275"/>
      <c r="O140" s="1276"/>
      <c r="P140" s="1275"/>
      <c r="Q140" s="1276"/>
      <c r="R140" s="1275"/>
      <c r="S140" s="1276"/>
      <c r="T140" s="1275"/>
      <c r="U140" s="1276"/>
      <c r="V140" s="1275"/>
      <c r="W140" s="1276"/>
      <c r="X140" s="1275"/>
      <c r="Y140" s="1276"/>
      <c r="Z140" s="1275"/>
      <c r="AA140" s="1276"/>
      <c r="AB140" s="1275"/>
      <c r="AC140" s="1276"/>
      <c r="AD140" s="1275"/>
      <c r="AE140" s="1276"/>
      <c r="AF140" s="1275"/>
      <c r="AG140" s="1298"/>
      <c r="AH140" s="1313"/>
      <c r="AI140" s="1316"/>
      <c r="AJ140" s="1316"/>
      <c r="AK140" s="1298"/>
      <c r="AL140" s="1313"/>
      <c r="AM140" s="1276"/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888"/>
      <c r="B141" s="1466" t="s">
        <v>824</v>
      </c>
      <c r="C141" s="1694">
        <f t="shared" si="104"/>
        <v>0</v>
      </c>
      <c r="D141" s="1692">
        <f>SUM(V141+X141+Z141+AB141+AD141+AF141)</f>
        <v>0</v>
      </c>
      <c r="E141" s="1693">
        <f>SUM(W141+Y141+AA141+AC141+AE141+AG141)</f>
        <v>0</v>
      </c>
      <c r="F141" s="2672"/>
      <c r="G141" s="1315"/>
      <c r="H141" s="2672"/>
      <c r="I141" s="1315"/>
      <c r="J141" s="2672"/>
      <c r="K141" s="1315"/>
      <c r="L141" s="2672"/>
      <c r="M141" s="1315"/>
      <c r="N141" s="2672"/>
      <c r="O141" s="1315"/>
      <c r="P141" s="2672"/>
      <c r="Q141" s="1315"/>
      <c r="R141" s="2672"/>
      <c r="S141" s="1315"/>
      <c r="T141" s="2672"/>
      <c r="U141" s="1315"/>
      <c r="V141" s="1538"/>
      <c r="W141" s="1278"/>
      <c r="X141" s="1538"/>
      <c r="Y141" s="1278"/>
      <c r="Z141" s="1538"/>
      <c r="AA141" s="1278"/>
      <c r="AB141" s="1538"/>
      <c r="AC141" s="1278"/>
      <c r="AD141" s="1538"/>
      <c r="AE141" s="1278"/>
      <c r="AF141" s="1538"/>
      <c r="AG141" s="1299"/>
      <c r="AH141" s="1572"/>
      <c r="AI141" s="1467"/>
      <c r="AJ141" s="1467"/>
      <c r="AK141" s="1299"/>
      <c r="AL141" s="1572"/>
      <c r="AM141" s="1278"/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3" t="s">
        <v>834</v>
      </c>
      <c r="B142" s="92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598" t="s">
        <v>293</v>
      </c>
      <c r="B143" s="5935"/>
      <c r="C143" s="5598" t="s">
        <v>835</v>
      </c>
      <c r="D143" s="5934"/>
      <c r="E143" s="5935"/>
      <c r="F143" s="5940" t="s">
        <v>106</v>
      </c>
      <c r="G143" s="5957"/>
      <c r="H143" s="5957"/>
      <c r="I143" s="5957"/>
      <c r="J143" s="5957"/>
      <c r="K143" s="5957"/>
      <c r="L143" s="5957"/>
      <c r="M143" s="5957"/>
      <c r="N143" s="5957"/>
      <c r="O143" s="5957"/>
      <c r="P143" s="5957"/>
      <c r="Q143" s="5957"/>
      <c r="R143" s="5957"/>
      <c r="S143" s="5957"/>
      <c r="T143" s="5957"/>
      <c r="U143" s="5957"/>
      <c r="V143" s="5957"/>
      <c r="W143" s="5957"/>
      <c r="X143" s="5957"/>
      <c r="Y143" s="5957"/>
      <c r="Z143" s="5957"/>
      <c r="AA143" s="5957"/>
      <c r="AB143" s="5957"/>
      <c r="AC143" s="5957"/>
      <c r="AD143" s="5957"/>
      <c r="AE143" s="5957"/>
      <c r="AF143" s="5957"/>
      <c r="AG143" s="5957"/>
      <c r="AH143" s="5957"/>
      <c r="AI143" s="5957"/>
      <c r="AJ143" s="5957"/>
      <c r="AK143" s="5957"/>
      <c r="AL143" s="5957"/>
      <c r="AM143" s="5891"/>
      <c r="AN143" s="5966" t="s">
        <v>827</v>
      </c>
      <c r="AO143" s="5967"/>
      <c r="AP143" s="5968"/>
      <c r="AQ143" s="5841" t="s">
        <v>41</v>
      </c>
      <c r="AR143" s="5935" t="s">
        <v>42</v>
      </c>
    </row>
    <row r="144" spans="1:95" ht="15" customHeight="1" x14ac:dyDescent="0.25">
      <c r="A144" s="5925"/>
      <c r="B144" s="5484"/>
      <c r="C144" s="5925"/>
      <c r="D144" s="5502"/>
      <c r="E144" s="5484"/>
      <c r="F144" s="5940" t="s">
        <v>807</v>
      </c>
      <c r="G144" s="5943"/>
      <c r="H144" s="5940" t="s">
        <v>808</v>
      </c>
      <c r="I144" s="5943"/>
      <c r="J144" s="5940" t="s">
        <v>48</v>
      </c>
      <c r="K144" s="5943"/>
      <c r="L144" s="5940" t="s">
        <v>49</v>
      </c>
      <c r="M144" s="5943"/>
      <c r="N144" s="6027" t="s">
        <v>50</v>
      </c>
      <c r="O144" s="6027"/>
      <c r="P144" s="6027" t="s">
        <v>51</v>
      </c>
      <c r="Q144" s="6027"/>
      <c r="R144" s="6027" t="s">
        <v>52</v>
      </c>
      <c r="S144" s="6027"/>
      <c r="T144" s="6027" t="s">
        <v>53</v>
      </c>
      <c r="U144" s="6027"/>
      <c r="V144" s="6027" t="s">
        <v>54</v>
      </c>
      <c r="W144" s="6027"/>
      <c r="X144" s="6027" t="s">
        <v>55</v>
      </c>
      <c r="Y144" s="6027"/>
      <c r="Z144" s="6027" t="s">
        <v>56</v>
      </c>
      <c r="AA144" s="6027"/>
      <c r="AB144" s="6027" t="s">
        <v>57</v>
      </c>
      <c r="AC144" s="6027"/>
      <c r="AD144" s="6027" t="s">
        <v>58</v>
      </c>
      <c r="AE144" s="6027"/>
      <c r="AF144" s="5940" t="s">
        <v>59</v>
      </c>
      <c r="AG144" s="5943"/>
      <c r="AH144" s="5940" t="s">
        <v>60</v>
      </c>
      <c r="AI144" s="5943"/>
      <c r="AJ144" s="5940" t="s">
        <v>61</v>
      </c>
      <c r="AK144" s="5943"/>
      <c r="AL144" s="5940" t="s">
        <v>62</v>
      </c>
      <c r="AM144" s="5891"/>
      <c r="AN144" s="5841" t="s">
        <v>836</v>
      </c>
      <c r="AO144" s="5829" t="s">
        <v>837</v>
      </c>
      <c r="AP144" s="5854" t="s">
        <v>830</v>
      </c>
      <c r="AQ144" s="5491"/>
      <c r="AR144" s="5484"/>
    </row>
    <row r="145" spans="1:95" ht="15" customHeight="1" x14ac:dyDescent="0.25">
      <c r="A145" s="5998"/>
      <c r="B145" s="5930"/>
      <c r="C145" s="2567" t="s">
        <v>84</v>
      </c>
      <c r="D145" s="2648" t="s">
        <v>63</v>
      </c>
      <c r="E145" s="2475" t="s">
        <v>64</v>
      </c>
      <c r="F145" s="1975" t="s">
        <v>63</v>
      </c>
      <c r="G145" s="1353" t="s">
        <v>64</v>
      </c>
      <c r="H145" s="1975" t="s">
        <v>63</v>
      </c>
      <c r="I145" s="1353" t="s">
        <v>64</v>
      </c>
      <c r="J145" s="1975" t="s">
        <v>63</v>
      </c>
      <c r="K145" s="1353" t="s">
        <v>64</v>
      </c>
      <c r="L145" s="1975" t="s">
        <v>63</v>
      </c>
      <c r="M145" s="1353" t="s">
        <v>64</v>
      </c>
      <c r="N145" s="1975" t="s">
        <v>63</v>
      </c>
      <c r="O145" s="1353" t="s">
        <v>64</v>
      </c>
      <c r="P145" s="1975" t="s">
        <v>63</v>
      </c>
      <c r="Q145" s="1353" t="s">
        <v>64</v>
      </c>
      <c r="R145" s="1975" t="s">
        <v>63</v>
      </c>
      <c r="S145" s="1353" t="s">
        <v>64</v>
      </c>
      <c r="T145" s="1975" t="s">
        <v>63</v>
      </c>
      <c r="U145" s="1353" t="s">
        <v>64</v>
      </c>
      <c r="V145" s="1975" t="s">
        <v>63</v>
      </c>
      <c r="W145" s="1353" t="s">
        <v>64</v>
      </c>
      <c r="X145" s="1975" t="s">
        <v>63</v>
      </c>
      <c r="Y145" s="1353" t="s">
        <v>64</v>
      </c>
      <c r="Z145" s="1975" t="s">
        <v>63</v>
      </c>
      <c r="AA145" s="1353" t="s">
        <v>64</v>
      </c>
      <c r="AB145" s="1975" t="s">
        <v>63</v>
      </c>
      <c r="AC145" s="1353" t="s">
        <v>64</v>
      </c>
      <c r="AD145" s="1975" t="s">
        <v>63</v>
      </c>
      <c r="AE145" s="1353" t="s">
        <v>64</v>
      </c>
      <c r="AF145" s="1975" t="s">
        <v>63</v>
      </c>
      <c r="AG145" s="1353" t="s">
        <v>64</v>
      </c>
      <c r="AH145" s="1975" t="s">
        <v>63</v>
      </c>
      <c r="AI145" s="1353" t="s">
        <v>64</v>
      </c>
      <c r="AJ145" s="1975" t="s">
        <v>63</v>
      </c>
      <c r="AK145" s="1353" t="s">
        <v>64</v>
      </c>
      <c r="AL145" s="1975" t="s">
        <v>63</v>
      </c>
      <c r="AM145" s="1355" t="s">
        <v>64</v>
      </c>
      <c r="AN145" s="5492"/>
      <c r="AO145" s="5539"/>
      <c r="AP145" s="5855"/>
      <c r="AQ145" s="5492"/>
      <c r="AR145" s="5930"/>
    </row>
    <row r="146" spans="1:95" ht="15" customHeight="1" x14ac:dyDescent="0.25">
      <c r="A146" s="5990" t="s">
        <v>838</v>
      </c>
      <c r="B146" s="6030"/>
      <c r="C146" s="2044">
        <f>SUM(D146:E146)</f>
        <v>0</v>
      </c>
      <c r="D146" s="1042">
        <f>SUM(F146+H146+J146+L146+N146+P146+R146+T146+V146+X146+Z146+AB146+AD146+AF146+AH146+AJ146+AL146)</f>
        <v>0</v>
      </c>
      <c r="E146" s="2674">
        <f>SUM(G146+I146+K146+M146+O146+Q146+S146+U146+W146+Y146+AA146+AC146+AE146+AG146+AI146+AK146+AM146)</f>
        <v>0</v>
      </c>
      <c r="F146" s="2271"/>
      <c r="G146" s="2661"/>
      <c r="H146" s="2271"/>
      <c r="I146" s="2661"/>
      <c r="J146" s="2271"/>
      <c r="K146" s="2661"/>
      <c r="L146" s="2271"/>
      <c r="M146" s="2661"/>
      <c r="N146" s="2271"/>
      <c r="O146" s="2661"/>
      <c r="P146" s="2271"/>
      <c r="Q146" s="2661"/>
      <c r="R146" s="2271"/>
      <c r="S146" s="2661"/>
      <c r="T146" s="2271"/>
      <c r="U146" s="2661"/>
      <c r="V146" s="2271"/>
      <c r="W146" s="2661"/>
      <c r="X146" s="2271"/>
      <c r="Y146" s="2661"/>
      <c r="Z146" s="2271"/>
      <c r="AA146" s="2661"/>
      <c r="AB146" s="2271"/>
      <c r="AC146" s="2661"/>
      <c r="AD146" s="2271"/>
      <c r="AE146" s="2661"/>
      <c r="AF146" s="2271"/>
      <c r="AG146" s="2661"/>
      <c r="AH146" s="2271"/>
      <c r="AI146" s="2661"/>
      <c r="AJ146" s="2271"/>
      <c r="AK146" s="2661"/>
      <c r="AL146" s="2271"/>
      <c r="AM146" s="2516"/>
      <c r="AN146" s="2573">
        <v>2</v>
      </c>
      <c r="AO146" s="1045"/>
      <c r="AP146" s="2516"/>
      <c r="AQ146" s="2573"/>
      <c r="AR146" s="2272"/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988" t="s">
        <v>839</v>
      </c>
      <c r="B147" s="5989"/>
      <c r="C147" s="1217">
        <f>SUM(D147:E147)</f>
        <v>0</v>
      </c>
      <c r="D147" s="1314">
        <f t="shared" ref="D147:E150" si="113">SUM(F147+H147+J147+L147+N147+P147+R147+T147+V147+X147+Z147+AB147+AD147+AF147+AH147+AJ147+AL147)</f>
        <v>0</v>
      </c>
      <c r="E147" s="1219">
        <f>SUM(G147+I147+K147+M147+O147+Q147+S147+U147+W147+Y147+AA147+AC147+AE147+AG147+AI147+AK147+AM147)</f>
        <v>0</v>
      </c>
      <c r="F147" s="1275"/>
      <c r="G147" s="1276"/>
      <c r="H147" s="1275"/>
      <c r="I147" s="1276"/>
      <c r="J147" s="1275"/>
      <c r="K147" s="1276"/>
      <c r="L147" s="1275"/>
      <c r="M147" s="1276"/>
      <c r="N147" s="1275"/>
      <c r="O147" s="1276"/>
      <c r="P147" s="1275"/>
      <c r="Q147" s="1276"/>
      <c r="R147" s="1275"/>
      <c r="S147" s="1276"/>
      <c r="T147" s="1275"/>
      <c r="U147" s="1276"/>
      <c r="V147" s="1275"/>
      <c r="W147" s="1276"/>
      <c r="X147" s="1275"/>
      <c r="Y147" s="1276"/>
      <c r="Z147" s="1275"/>
      <c r="AA147" s="1276"/>
      <c r="AB147" s="1275"/>
      <c r="AC147" s="1276"/>
      <c r="AD147" s="1275"/>
      <c r="AE147" s="1276"/>
      <c r="AF147" s="1275"/>
      <c r="AG147" s="1276"/>
      <c r="AH147" s="1275"/>
      <c r="AI147" s="1276"/>
      <c r="AJ147" s="1275"/>
      <c r="AK147" s="1276"/>
      <c r="AL147" s="1275"/>
      <c r="AM147" s="1298"/>
      <c r="AN147" s="1313">
        <v>1</v>
      </c>
      <c r="AO147" s="1316"/>
      <c r="AP147" s="1298"/>
      <c r="AQ147" s="1313"/>
      <c r="AR147" s="1276"/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565" t="s">
        <v>840</v>
      </c>
      <c r="B148" s="2088" t="s">
        <v>841</v>
      </c>
      <c r="C148" s="2044">
        <f>SUM(D148:E148)</f>
        <v>1</v>
      </c>
      <c r="D148" s="1042">
        <f t="shared" si="113"/>
        <v>1</v>
      </c>
      <c r="E148" s="2674">
        <f t="shared" si="113"/>
        <v>0</v>
      </c>
      <c r="F148" s="2271"/>
      <c r="G148" s="2661"/>
      <c r="H148" s="2271"/>
      <c r="I148" s="2661"/>
      <c r="J148" s="2271"/>
      <c r="K148" s="2661"/>
      <c r="L148" s="2271"/>
      <c r="M148" s="2661"/>
      <c r="N148" s="2271"/>
      <c r="O148" s="2661"/>
      <c r="P148" s="2271"/>
      <c r="Q148" s="2661"/>
      <c r="R148" s="2271"/>
      <c r="S148" s="2661"/>
      <c r="T148" s="2271"/>
      <c r="U148" s="2661"/>
      <c r="V148" s="2271"/>
      <c r="W148" s="2661"/>
      <c r="X148" s="2271"/>
      <c r="Y148" s="2661"/>
      <c r="Z148" s="2271"/>
      <c r="AA148" s="2661"/>
      <c r="AB148" s="2271"/>
      <c r="AC148" s="2661"/>
      <c r="AD148" s="2271"/>
      <c r="AE148" s="2661"/>
      <c r="AF148" s="2271"/>
      <c r="AG148" s="2661"/>
      <c r="AH148" s="2271"/>
      <c r="AI148" s="2661"/>
      <c r="AJ148" s="2271">
        <v>1</v>
      </c>
      <c r="AK148" s="2661"/>
      <c r="AL148" s="2271"/>
      <c r="AM148" s="2516"/>
      <c r="AN148" s="2573"/>
      <c r="AO148" s="1045"/>
      <c r="AP148" s="2516"/>
      <c r="AQ148" s="2573">
        <v>0</v>
      </c>
      <c r="AR148" s="2272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888"/>
      <c r="B149" s="1466" t="s">
        <v>842</v>
      </c>
      <c r="C149" s="1694">
        <f>SUM(D149:E149)</f>
        <v>3</v>
      </c>
      <c r="D149" s="1692">
        <f>SUM(F149+H149+J149+L149+N149+P149+R149+T149+V149+X149+Z149+AB149+AD149+AF149+AH149+AJ149+AL149)</f>
        <v>0</v>
      </c>
      <c r="E149" s="1185">
        <f t="shared" si="113"/>
        <v>3</v>
      </c>
      <c r="F149" s="1538"/>
      <c r="G149" s="1278"/>
      <c r="H149" s="1538"/>
      <c r="I149" s="1278"/>
      <c r="J149" s="1538"/>
      <c r="K149" s="1278"/>
      <c r="L149" s="1538"/>
      <c r="M149" s="1278"/>
      <c r="N149" s="1538"/>
      <c r="O149" s="1278"/>
      <c r="P149" s="1538"/>
      <c r="Q149" s="1278"/>
      <c r="R149" s="1538"/>
      <c r="S149" s="1278"/>
      <c r="T149" s="1538"/>
      <c r="U149" s="1278"/>
      <c r="V149" s="1538"/>
      <c r="W149" s="1278"/>
      <c r="X149" s="1538"/>
      <c r="Y149" s="1278"/>
      <c r="Z149" s="1538"/>
      <c r="AA149" s="1278"/>
      <c r="AB149" s="1538"/>
      <c r="AC149" s="1278"/>
      <c r="AD149" s="1538"/>
      <c r="AE149" s="1278"/>
      <c r="AF149" s="1538"/>
      <c r="AG149" s="1278"/>
      <c r="AH149" s="1538"/>
      <c r="AI149" s="1278"/>
      <c r="AJ149" s="1538"/>
      <c r="AK149" s="1278"/>
      <c r="AL149" s="1538"/>
      <c r="AM149" s="1299">
        <v>3</v>
      </c>
      <c r="AN149" s="1572"/>
      <c r="AO149" s="1467">
        <v>1</v>
      </c>
      <c r="AP149" s="1299">
        <v>13</v>
      </c>
      <c r="AQ149" s="1572">
        <v>3</v>
      </c>
      <c r="AR149" s="1278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032" t="s">
        <v>843</v>
      </c>
      <c r="B150" s="6033"/>
      <c r="C150" s="1341">
        <f>SUM(D150:E150)</f>
        <v>0</v>
      </c>
      <c r="D150" s="192">
        <f t="shared" si="113"/>
        <v>0</v>
      </c>
      <c r="E150" s="2003">
        <f>SUM(G150+I150+K150+M150+O150+Q150+S150+U150+W150+Y150+AA150+AC150+AE150+AG150+AI150+AK150+AM150)</f>
        <v>0</v>
      </c>
      <c r="F150" s="1351"/>
      <c r="G150" s="2315"/>
      <c r="H150" s="1351"/>
      <c r="I150" s="2315"/>
      <c r="J150" s="1351"/>
      <c r="K150" s="2315"/>
      <c r="L150" s="1351"/>
      <c r="M150" s="2315"/>
      <c r="N150" s="1351"/>
      <c r="O150" s="2315"/>
      <c r="P150" s="1351"/>
      <c r="Q150" s="2315"/>
      <c r="R150" s="1351"/>
      <c r="S150" s="2315"/>
      <c r="T150" s="1351"/>
      <c r="U150" s="2315"/>
      <c r="V150" s="1351"/>
      <c r="W150" s="2315"/>
      <c r="X150" s="1351"/>
      <c r="Y150" s="2315"/>
      <c r="Z150" s="1351"/>
      <c r="AA150" s="2315"/>
      <c r="AB150" s="1351"/>
      <c r="AC150" s="2315"/>
      <c r="AD150" s="1351"/>
      <c r="AE150" s="2315"/>
      <c r="AF150" s="1351"/>
      <c r="AG150" s="2315"/>
      <c r="AH150" s="1351"/>
      <c r="AI150" s="2315"/>
      <c r="AJ150" s="1351"/>
      <c r="AK150" s="2315"/>
      <c r="AL150" s="1351"/>
      <c r="AM150" s="2316"/>
      <c r="AN150" s="168"/>
      <c r="AO150" s="164"/>
      <c r="AP150" s="2316"/>
      <c r="AQ150" s="168"/>
      <c r="AR150" s="2315"/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3" t="s">
        <v>844</v>
      </c>
      <c r="B151" s="92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75"/>
      <c r="N151" s="2676"/>
      <c r="O151" s="2677"/>
    </row>
    <row r="152" spans="1:95" ht="15" customHeight="1" x14ac:dyDescent="0.25">
      <c r="A152" s="5598" t="s">
        <v>714</v>
      </c>
      <c r="B152" s="5935"/>
      <c r="C152" s="5969" t="s">
        <v>82</v>
      </c>
      <c r="D152" s="5941"/>
      <c r="E152" s="5970"/>
      <c r="F152" s="5969" t="s">
        <v>59</v>
      </c>
      <c r="G152" s="5970"/>
      <c r="H152" s="5969" t="s">
        <v>60</v>
      </c>
      <c r="I152" s="5970"/>
      <c r="J152" s="5969" t="s">
        <v>61</v>
      </c>
      <c r="K152" s="5970"/>
      <c r="L152" s="5969" t="s">
        <v>62</v>
      </c>
      <c r="M152" s="5971"/>
      <c r="N152" s="5841" t="s">
        <v>41</v>
      </c>
      <c r="O152" s="5935" t="s">
        <v>42</v>
      </c>
    </row>
    <row r="153" spans="1:95" ht="15" customHeight="1" x14ac:dyDescent="0.25">
      <c r="A153" s="5998"/>
      <c r="B153" s="5930"/>
      <c r="C153" s="2682" t="s">
        <v>84</v>
      </c>
      <c r="D153" s="2683" t="s">
        <v>63</v>
      </c>
      <c r="E153" s="2680" t="s">
        <v>64</v>
      </c>
      <c r="F153" s="2682" t="s">
        <v>63</v>
      </c>
      <c r="G153" s="2680" t="s">
        <v>64</v>
      </c>
      <c r="H153" s="2682" t="s">
        <v>63</v>
      </c>
      <c r="I153" s="2680" t="s">
        <v>64</v>
      </c>
      <c r="J153" s="2682" t="s">
        <v>63</v>
      </c>
      <c r="K153" s="2680" t="s">
        <v>64</v>
      </c>
      <c r="L153" s="2682" t="s">
        <v>63</v>
      </c>
      <c r="M153" s="2681" t="s">
        <v>64</v>
      </c>
      <c r="N153" s="5492"/>
      <c r="O153" s="5930"/>
    </row>
    <row r="154" spans="1:95" ht="15" customHeight="1" x14ac:dyDescent="0.25">
      <c r="A154" s="5565" t="s">
        <v>845</v>
      </c>
      <c r="B154" s="2684" t="s">
        <v>846</v>
      </c>
      <c r="C154" s="2685">
        <f>SUM(D154:E154)</f>
        <v>7</v>
      </c>
      <c r="D154" s="2686">
        <f>SUM(F154+H154+J154+L154)</f>
        <v>3</v>
      </c>
      <c r="E154" s="2687">
        <f>SUM(G154+I154+K154+M154)</f>
        <v>4</v>
      </c>
      <c r="F154" s="2293">
        <v>3</v>
      </c>
      <c r="G154" s="2348">
        <v>4</v>
      </c>
      <c r="H154" s="2293">
        <v>0</v>
      </c>
      <c r="I154" s="2348">
        <v>0</v>
      </c>
      <c r="J154" s="2293">
        <v>0</v>
      </c>
      <c r="K154" s="2348">
        <v>0</v>
      </c>
      <c r="L154" s="2293">
        <v>0</v>
      </c>
      <c r="M154" s="2517">
        <v>0</v>
      </c>
      <c r="N154" s="2347">
        <v>0</v>
      </c>
      <c r="O154" s="234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515"/>
      <c r="B155" s="1471" t="s">
        <v>847</v>
      </c>
      <c r="C155" s="1941">
        <f>SUM(D155:E155)</f>
        <v>8</v>
      </c>
      <c r="D155" s="2671">
        <f t="shared" ref="D155:E156" si="118">SUM(F155+H155+J155+L155)</f>
        <v>4</v>
      </c>
      <c r="E155" s="1677">
        <f t="shared" si="118"/>
        <v>4</v>
      </c>
      <c r="F155" s="2293">
        <v>2</v>
      </c>
      <c r="G155" s="2348">
        <v>4</v>
      </c>
      <c r="H155" s="2293">
        <v>1</v>
      </c>
      <c r="I155" s="2348">
        <v>0</v>
      </c>
      <c r="J155" s="2293">
        <v>1</v>
      </c>
      <c r="K155" s="2348">
        <v>0</v>
      </c>
      <c r="L155" s="2293">
        <v>0</v>
      </c>
      <c r="M155" s="2517">
        <v>0</v>
      </c>
      <c r="N155" s="2347">
        <v>2</v>
      </c>
      <c r="O155" s="234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515"/>
      <c r="B156" s="1317" t="s">
        <v>848</v>
      </c>
      <c r="C156" s="1217">
        <f>SUM(D156:E156)</f>
        <v>3</v>
      </c>
      <c r="D156" s="1314">
        <f t="shared" si="118"/>
        <v>3</v>
      </c>
      <c r="E156" s="1219">
        <f t="shared" si="118"/>
        <v>0</v>
      </c>
      <c r="F156" s="2293">
        <v>1</v>
      </c>
      <c r="G156" s="2348">
        <v>0</v>
      </c>
      <c r="H156" s="2293">
        <v>0</v>
      </c>
      <c r="I156" s="2348">
        <v>0</v>
      </c>
      <c r="J156" s="2293">
        <v>1</v>
      </c>
      <c r="K156" s="2348">
        <v>0</v>
      </c>
      <c r="L156" s="2293">
        <v>1</v>
      </c>
      <c r="M156" s="2517">
        <v>0</v>
      </c>
      <c r="N156" s="2347">
        <v>1</v>
      </c>
      <c r="O156" s="234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031" t="s">
        <v>849</v>
      </c>
      <c r="B157" s="6031"/>
      <c r="C157" s="2689">
        <f>SUM(C154:C156)</f>
        <v>18</v>
      </c>
      <c r="D157" s="2690">
        <f>SUM(D154:D156)</f>
        <v>10</v>
      </c>
      <c r="E157" s="2691">
        <f>SUM(E154:E156)</f>
        <v>8</v>
      </c>
      <c r="F157" s="2689">
        <f>SUM(F154:F156)</f>
        <v>6</v>
      </c>
      <c r="G157" s="2691">
        <f t="shared" ref="G157:M157" si="123">SUM(G154:G156)</f>
        <v>8</v>
      </c>
      <c r="H157" s="2689">
        <f t="shared" si="123"/>
        <v>1</v>
      </c>
      <c r="I157" s="2691">
        <f t="shared" si="123"/>
        <v>0</v>
      </c>
      <c r="J157" s="2689">
        <f t="shared" si="123"/>
        <v>2</v>
      </c>
      <c r="K157" s="2691">
        <f t="shared" si="123"/>
        <v>0</v>
      </c>
      <c r="L157" s="2689">
        <f t="shared" si="123"/>
        <v>1</v>
      </c>
      <c r="M157" s="2692">
        <f t="shared" si="123"/>
        <v>0</v>
      </c>
      <c r="N157" s="2589">
        <f>SUM(N154:N156)</f>
        <v>3</v>
      </c>
      <c r="O157" s="2691">
        <f>SUM(O154:O156)</f>
        <v>0</v>
      </c>
    </row>
    <row r="158" spans="1:95" x14ac:dyDescent="0.25">
      <c r="A158" s="5565" t="s">
        <v>850</v>
      </c>
      <c r="B158" s="2311" t="s">
        <v>851</v>
      </c>
      <c r="C158" s="2504">
        <f>SUM(D158:E158)</f>
        <v>4</v>
      </c>
      <c r="D158" s="2670">
        <f t="shared" ref="D158:E161" si="124">SUM(F158+H158+J158+L158)</f>
        <v>2</v>
      </c>
      <c r="E158" s="2547">
        <f t="shared" si="124"/>
        <v>2</v>
      </c>
      <c r="F158" s="2293">
        <v>1</v>
      </c>
      <c r="G158" s="2348">
        <v>2</v>
      </c>
      <c r="H158" s="2293">
        <v>0</v>
      </c>
      <c r="I158" s="2348">
        <v>0</v>
      </c>
      <c r="J158" s="2293">
        <v>0</v>
      </c>
      <c r="K158" s="2348">
        <v>0</v>
      </c>
      <c r="L158" s="2293">
        <v>1</v>
      </c>
      <c r="M158" s="2517">
        <v>0</v>
      </c>
      <c r="N158" s="2347">
        <v>0</v>
      </c>
      <c r="O158" s="234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515"/>
      <c r="B159" s="1471" t="s">
        <v>852</v>
      </c>
      <c r="C159" s="1941">
        <f>SUM(D159:E159)</f>
        <v>0</v>
      </c>
      <c r="D159" s="2671">
        <f t="shared" si="124"/>
        <v>0</v>
      </c>
      <c r="E159" s="1677">
        <f t="shared" si="124"/>
        <v>0</v>
      </c>
      <c r="F159" s="1527">
        <v>0</v>
      </c>
      <c r="G159" s="1528">
        <v>0</v>
      </c>
      <c r="H159" s="1527">
        <v>0</v>
      </c>
      <c r="I159" s="1528">
        <v>0</v>
      </c>
      <c r="J159" s="1527">
        <v>0</v>
      </c>
      <c r="K159" s="1528">
        <v>0</v>
      </c>
      <c r="L159" s="1527">
        <v>0</v>
      </c>
      <c r="M159" s="1568">
        <v>0</v>
      </c>
      <c r="N159" s="1567">
        <v>0</v>
      </c>
      <c r="O159" s="1528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515"/>
      <c r="B160" s="1471" t="s">
        <v>853</v>
      </c>
      <c r="C160" s="1941">
        <f>SUM(D160:E160)</f>
        <v>0</v>
      </c>
      <c r="D160" s="2671">
        <f t="shared" si="124"/>
        <v>0</v>
      </c>
      <c r="E160" s="1677">
        <f t="shared" si="124"/>
        <v>0</v>
      </c>
      <c r="F160" s="1527">
        <v>0</v>
      </c>
      <c r="G160" s="1528">
        <v>0</v>
      </c>
      <c r="H160" s="1527">
        <v>0</v>
      </c>
      <c r="I160" s="1528">
        <v>0</v>
      </c>
      <c r="J160" s="1527">
        <v>0</v>
      </c>
      <c r="K160" s="1528">
        <v>0</v>
      </c>
      <c r="L160" s="1527">
        <v>0</v>
      </c>
      <c r="M160" s="1568">
        <v>0</v>
      </c>
      <c r="N160" s="1567">
        <v>0</v>
      </c>
      <c r="O160" s="1528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888"/>
      <c r="B161" s="1170" t="s">
        <v>854</v>
      </c>
      <c r="C161" s="1217">
        <f>SUM(D161:E161)</f>
        <v>0</v>
      </c>
      <c r="D161" s="1314">
        <f t="shared" si="124"/>
        <v>0</v>
      </c>
      <c r="E161" s="1219">
        <f t="shared" si="124"/>
        <v>0</v>
      </c>
      <c r="F161" s="1275">
        <v>0</v>
      </c>
      <c r="G161" s="1276">
        <v>0</v>
      </c>
      <c r="H161" s="1275">
        <v>0</v>
      </c>
      <c r="I161" s="1276">
        <v>0</v>
      </c>
      <c r="J161" s="1275">
        <v>0</v>
      </c>
      <c r="K161" s="1276">
        <v>0</v>
      </c>
      <c r="L161" s="1275">
        <v>0</v>
      </c>
      <c r="M161" s="1298">
        <v>0</v>
      </c>
      <c r="N161" s="1313">
        <v>0</v>
      </c>
      <c r="O161" s="127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034" t="s">
        <v>849</v>
      </c>
      <c r="B162" s="6031"/>
      <c r="C162" s="2689">
        <f>SUM(C158:C161)</f>
        <v>4</v>
      </c>
      <c r="D162" s="2690">
        <f>SUM(D158:D161)</f>
        <v>2</v>
      </c>
      <c r="E162" s="2691">
        <f>SUM(E158:E161)</f>
        <v>2</v>
      </c>
      <c r="F162" s="2689">
        <f>SUM(F158:F161)</f>
        <v>1</v>
      </c>
      <c r="G162" s="2691">
        <f t="shared" ref="G162:M162" si="127">SUM(G158:G161)</f>
        <v>2</v>
      </c>
      <c r="H162" s="2689">
        <f t="shared" si="127"/>
        <v>0</v>
      </c>
      <c r="I162" s="2691">
        <f t="shared" si="127"/>
        <v>0</v>
      </c>
      <c r="J162" s="2689">
        <f t="shared" si="127"/>
        <v>0</v>
      </c>
      <c r="K162" s="2691">
        <f t="shared" si="127"/>
        <v>0</v>
      </c>
      <c r="L162" s="2689">
        <f t="shared" si="127"/>
        <v>1</v>
      </c>
      <c r="M162" s="2692">
        <f t="shared" si="127"/>
        <v>0</v>
      </c>
      <c r="N162" s="2589">
        <f>SUM(N158:N161)</f>
        <v>0</v>
      </c>
      <c r="O162" s="2691">
        <f>SUM(O158:O161)</f>
        <v>0</v>
      </c>
    </row>
    <row r="163" spans="1:94" x14ac:dyDescent="0.25">
      <c r="A163" s="6034" t="s">
        <v>217</v>
      </c>
      <c r="B163" s="6034"/>
      <c r="C163" s="1341">
        <f>SUM(C157+C162)</f>
        <v>22</v>
      </c>
      <c r="D163" s="192">
        <f>SUM(D157+D162)</f>
        <v>12</v>
      </c>
      <c r="E163" s="2003">
        <f>SUM(E157+E162)</f>
        <v>10</v>
      </c>
      <c r="F163" s="1341">
        <f>SUM(F157+F162)</f>
        <v>7</v>
      </c>
      <c r="G163" s="2003">
        <f>SUM(G157+G162)</f>
        <v>10</v>
      </c>
      <c r="H163" s="1341">
        <f t="shared" ref="H163:M163" si="128">SUM(H157+H162)</f>
        <v>1</v>
      </c>
      <c r="I163" s="2003">
        <f t="shared" si="128"/>
        <v>0</v>
      </c>
      <c r="J163" s="1341">
        <f t="shared" si="128"/>
        <v>2</v>
      </c>
      <c r="K163" s="2003">
        <f t="shared" si="128"/>
        <v>0</v>
      </c>
      <c r="L163" s="1341">
        <f t="shared" si="128"/>
        <v>2</v>
      </c>
      <c r="M163" s="2693">
        <f t="shared" si="128"/>
        <v>0</v>
      </c>
      <c r="N163" s="193">
        <f>SUM(N157+N162)</f>
        <v>3</v>
      </c>
      <c r="O163" s="2003">
        <f>SUM(O157+O162)</f>
        <v>0</v>
      </c>
    </row>
    <row r="164" spans="1:94" s="5" customFormat="1" ht="18" customHeight="1" x14ac:dyDescent="0.2">
      <c r="A164" s="923" t="s">
        <v>855</v>
      </c>
      <c r="B164" s="92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76"/>
      <c r="R164" s="2677"/>
    </row>
    <row r="165" spans="1:94" x14ac:dyDescent="0.25">
      <c r="A165" s="5598" t="s">
        <v>714</v>
      </c>
      <c r="B165" s="5935"/>
      <c r="C165" s="5969" t="s">
        <v>82</v>
      </c>
      <c r="D165" s="5941"/>
      <c r="E165" s="5970"/>
      <c r="F165" s="5969" t="s">
        <v>59</v>
      </c>
      <c r="G165" s="5970"/>
      <c r="H165" s="5969" t="s">
        <v>60</v>
      </c>
      <c r="I165" s="5970"/>
      <c r="J165" s="5969" t="s">
        <v>61</v>
      </c>
      <c r="K165" s="5970"/>
      <c r="L165" s="5969" t="s">
        <v>62</v>
      </c>
      <c r="M165" s="5971"/>
      <c r="N165" s="5942" t="s">
        <v>827</v>
      </c>
      <c r="O165" s="5941"/>
      <c r="P165" s="5971"/>
      <c r="Q165" s="5841" t="s">
        <v>41</v>
      </c>
      <c r="R165" s="5935" t="s">
        <v>42</v>
      </c>
    </row>
    <row r="166" spans="1:94" x14ac:dyDescent="0.25">
      <c r="A166" s="5998"/>
      <c r="B166" s="5930"/>
      <c r="C166" s="2682" t="s">
        <v>84</v>
      </c>
      <c r="D166" s="2683" t="s">
        <v>63</v>
      </c>
      <c r="E166" s="2680" t="s">
        <v>64</v>
      </c>
      <c r="F166" s="2682" t="s">
        <v>63</v>
      </c>
      <c r="G166" s="2680" t="s">
        <v>64</v>
      </c>
      <c r="H166" s="2682" t="s">
        <v>63</v>
      </c>
      <c r="I166" s="2680" t="s">
        <v>64</v>
      </c>
      <c r="J166" s="2682" t="s">
        <v>63</v>
      </c>
      <c r="K166" s="2680" t="s">
        <v>64</v>
      </c>
      <c r="L166" s="2682" t="s">
        <v>63</v>
      </c>
      <c r="M166" s="2679" t="s">
        <v>64</v>
      </c>
      <c r="N166" s="2694" t="s">
        <v>828</v>
      </c>
      <c r="O166" s="2683" t="s">
        <v>829</v>
      </c>
      <c r="P166" s="2681" t="s">
        <v>830</v>
      </c>
      <c r="Q166" s="5492"/>
      <c r="R166" s="5930"/>
    </row>
    <row r="167" spans="1:94" x14ac:dyDescent="0.25">
      <c r="A167" s="5565" t="s">
        <v>845</v>
      </c>
      <c r="B167" s="2088" t="s">
        <v>846</v>
      </c>
      <c r="C167" s="2695">
        <f>SUM(D167:E167)</f>
        <v>0</v>
      </c>
      <c r="D167" s="2696">
        <f t="shared" ref="D167:E169" si="129">SUM(F167+H167+J167+L167)</f>
        <v>0</v>
      </c>
      <c r="E167" s="2697">
        <f t="shared" si="129"/>
        <v>0</v>
      </c>
      <c r="F167" s="2271"/>
      <c r="G167" s="2661"/>
      <c r="H167" s="2271"/>
      <c r="I167" s="2661"/>
      <c r="J167" s="2271"/>
      <c r="K167" s="2661"/>
      <c r="L167" s="2271"/>
      <c r="M167" s="2651"/>
      <c r="N167" s="2573"/>
      <c r="O167" s="1045"/>
      <c r="P167" s="2516"/>
      <c r="Q167" s="2573"/>
      <c r="R167" s="2661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515"/>
      <c r="B168" s="1471" t="s">
        <v>847</v>
      </c>
      <c r="C168" s="1516">
        <f>SUM(D168:E168)</f>
        <v>0</v>
      </c>
      <c r="D168" s="2698">
        <f t="shared" si="129"/>
        <v>0</v>
      </c>
      <c r="E168" s="1526">
        <f t="shared" si="129"/>
        <v>0</v>
      </c>
      <c r="F168" s="1527"/>
      <c r="G168" s="1528"/>
      <c r="H168" s="1527"/>
      <c r="I168" s="1528"/>
      <c r="J168" s="1527"/>
      <c r="K168" s="1528"/>
      <c r="L168" s="1527"/>
      <c r="M168" s="1569"/>
      <c r="N168" s="1567"/>
      <c r="O168" s="1565"/>
      <c r="P168" s="1568"/>
      <c r="Q168" s="1567"/>
      <c r="R168" s="1528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515"/>
      <c r="B169" s="1317" t="s">
        <v>848</v>
      </c>
      <c r="C169" s="1273">
        <f>SUM(D169:E169)</f>
        <v>0</v>
      </c>
      <c r="D169" s="1318">
        <f t="shared" si="129"/>
        <v>0</v>
      </c>
      <c r="E169" s="1213">
        <f t="shared" si="129"/>
        <v>0</v>
      </c>
      <c r="F169" s="1275"/>
      <c r="G169" s="1276"/>
      <c r="H169" s="1275"/>
      <c r="I169" s="1276"/>
      <c r="J169" s="1275"/>
      <c r="K169" s="1276"/>
      <c r="L169" s="1275"/>
      <c r="M169" s="38"/>
      <c r="N169" s="1313"/>
      <c r="O169" s="1316"/>
      <c r="P169" s="1298"/>
      <c r="Q169" s="1313"/>
      <c r="R169" s="1276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031" t="s">
        <v>849</v>
      </c>
      <c r="B170" s="6031"/>
      <c r="C170" s="2699">
        <f>SUM(C167:C169)</f>
        <v>0</v>
      </c>
      <c r="D170" s="2700">
        <f>SUM(D167:D169)</f>
        <v>0</v>
      </c>
      <c r="E170" s="2701">
        <f>SUM(E167:E169)</f>
        <v>0</v>
      </c>
      <c r="F170" s="2699">
        <f>SUM(F167:F169)</f>
        <v>0</v>
      </c>
      <c r="G170" s="2701">
        <f t="shared" ref="G170:P170" si="130">SUM(G167:G169)</f>
        <v>0</v>
      </c>
      <c r="H170" s="2699">
        <f t="shared" si="130"/>
        <v>0</v>
      </c>
      <c r="I170" s="2701">
        <f t="shared" si="130"/>
        <v>0</v>
      </c>
      <c r="J170" s="2699">
        <f t="shared" si="130"/>
        <v>0</v>
      </c>
      <c r="K170" s="2701">
        <f t="shared" si="130"/>
        <v>0</v>
      </c>
      <c r="L170" s="2699">
        <f t="shared" si="130"/>
        <v>0</v>
      </c>
      <c r="M170" s="2702">
        <f t="shared" si="130"/>
        <v>0</v>
      </c>
      <c r="N170" s="2703">
        <f t="shared" si="130"/>
        <v>0</v>
      </c>
      <c r="O170" s="2700">
        <f t="shared" si="130"/>
        <v>0</v>
      </c>
      <c r="P170" s="2704">
        <f t="shared" si="130"/>
        <v>0</v>
      </c>
      <c r="Q170" s="2703">
        <f>SUM(Q167:Q169)</f>
        <v>0</v>
      </c>
      <c r="R170" s="2701">
        <f>SUM(R167:R169)</f>
        <v>0</v>
      </c>
    </row>
    <row r="171" spans="1:94" x14ac:dyDescent="0.25">
      <c r="A171" s="5565" t="s">
        <v>850</v>
      </c>
      <c r="B171" s="2311" t="s">
        <v>851</v>
      </c>
      <c r="C171" s="2269">
        <f>SUM(D171:E171)</f>
        <v>0</v>
      </c>
      <c r="D171" s="2386">
        <f>SUM(F171+H171+J171+L171)</f>
        <v>0</v>
      </c>
      <c r="E171" s="2705">
        <f>SUM(G171+I171+K171+M171)</f>
        <v>0</v>
      </c>
      <c r="F171" s="2293"/>
      <c r="G171" s="2348"/>
      <c r="H171" s="2293"/>
      <c r="I171" s="2348"/>
      <c r="J171" s="2293"/>
      <c r="K171" s="2348"/>
      <c r="L171" s="2293"/>
      <c r="M171" s="39"/>
      <c r="N171" s="2347"/>
      <c r="O171" s="2557"/>
      <c r="P171" s="2517"/>
      <c r="Q171" s="2347"/>
      <c r="R171" s="2348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515"/>
      <c r="B172" s="1471" t="s">
        <v>852</v>
      </c>
      <c r="C172" s="1516">
        <f>SUM(D172:E172)</f>
        <v>0</v>
      </c>
      <c r="D172" s="2698">
        <f t="shared" ref="D172:E174" si="131">SUM(F172+H172+J172+L172)</f>
        <v>0</v>
      </c>
      <c r="E172" s="1526">
        <f t="shared" si="131"/>
        <v>0</v>
      </c>
      <c r="F172" s="1527"/>
      <c r="G172" s="1528"/>
      <c r="H172" s="1527"/>
      <c r="I172" s="1528"/>
      <c r="J172" s="1527"/>
      <c r="K172" s="1528"/>
      <c r="L172" s="1527"/>
      <c r="M172" s="1569"/>
      <c r="N172" s="1567"/>
      <c r="O172" s="1565"/>
      <c r="P172" s="1568"/>
      <c r="Q172" s="1567"/>
      <c r="R172" s="1528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515"/>
      <c r="B173" s="1471" t="s">
        <v>853</v>
      </c>
      <c r="C173" s="1516">
        <f>SUM(D173:E173)</f>
        <v>0</v>
      </c>
      <c r="D173" s="2698">
        <f t="shared" si="131"/>
        <v>0</v>
      </c>
      <c r="E173" s="1526">
        <f t="shared" si="131"/>
        <v>0</v>
      </c>
      <c r="F173" s="1527"/>
      <c r="G173" s="1528"/>
      <c r="H173" s="1527"/>
      <c r="I173" s="1528"/>
      <c r="J173" s="1527"/>
      <c r="K173" s="1528"/>
      <c r="L173" s="1527"/>
      <c r="M173" s="1569"/>
      <c r="N173" s="1567"/>
      <c r="O173" s="1565"/>
      <c r="P173" s="1568"/>
      <c r="Q173" s="1567"/>
      <c r="R173" s="1528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888"/>
      <c r="B174" s="1170" t="s">
        <v>854</v>
      </c>
      <c r="C174" s="1273">
        <f>SUM(D174:E174)</f>
        <v>0</v>
      </c>
      <c r="D174" s="1318">
        <f t="shared" si="131"/>
        <v>0</v>
      </c>
      <c r="E174" s="1213">
        <f t="shared" si="131"/>
        <v>0</v>
      </c>
      <c r="F174" s="1275"/>
      <c r="G174" s="1276"/>
      <c r="H174" s="1275"/>
      <c r="I174" s="1276"/>
      <c r="J174" s="1275"/>
      <c r="K174" s="1276"/>
      <c r="L174" s="1275"/>
      <c r="M174" s="38"/>
      <c r="N174" s="1313"/>
      <c r="O174" s="1316"/>
      <c r="P174" s="1298"/>
      <c r="Q174" s="1313"/>
      <c r="R174" s="1276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034" t="s">
        <v>849</v>
      </c>
      <c r="B175" s="6031"/>
      <c r="C175" s="2699">
        <f>SUM(C171:C174)</f>
        <v>0</v>
      </c>
      <c r="D175" s="2700">
        <f>SUM(D171:D174)</f>
        <v>0</v>
      </c>
      <c r="E175" s="2701">
        <f>SUM(E171:E174)</f>
        <v>0</v>
      </c>
      <c r="F175" s="2699">
        <f>SUM(F171:F174)</f>
        <v>0</v>
      </c>
      <c r="G175" s="2701">
        <f t="shared" ref="G175:P175" si="132">SUM(G171:G174)</f>
        <v>0</v>
      </c>
      <c r="H175" s="2699">
        <f t="shared" si="132"/>
        <v>0</v>
      </c>
      <c r="I175" s="2701">
        <f t="shared" si="132"/>
        <v>0</v>
      </c>
      <c r="J175" s="2699">
        <f t="shared" si="132"/>
        <v>0</v>
      </c>
      <c r="K175" s="2701">
        <f t="shared" si="132"/>
        <v>0</v>
      </c>
      <c r="L175" s="2699">
        <f t="shared" si="132"/>
        <v>0</v>
      </c>
      <c r="M175" s="2702">
        <f t="shared" si="132"/>
        <v>0</v>
      </c>
      <c r="N175" s="2703">
        <f t="shared" si="132"/>
        <v>0</v>
      </c>
      <c r="O175" s="2700">
        <f t="shared" si="132"/>
        <v>0</v>
      </c>
      <c r="P175" s="2704">
        <f t="shared" si="132"/>
        <v>0</v>
      </c>
      <c r="Q175" s="2703">
        <f>SUM(Q171:Q174)</f>
        <v>0</v>
      </c>
      <c r="R175" s="2701">
        <f>SUM(R171:R174)</f>
        <v>0</v>
      </c>
    </row>
    <row r="176" spans="1:94" x14ac:dyDescent="0.25">
      <c r="A176" s="6034" t="s">
        <v>217</v>
      </c>
      <c r="B176" s="6034"/>
      <c r="C176" s="1345">
        <f>SUM(C170+C175)</f>
        <v>0</v>
      </c>
      <c r="D176" s="194">
        <f t="shared" ref="D176:P176" si="133">SUM(D170+D175)</f>
        <v>0</v>
      </c>
      <c r="E176" s="2706">
        <f t="shared" si="133"/>
        <v>0</v>
      </c>
      <c r="F176" s="1345">
        <f t="shared" si="133"/>
        <v>0</v>
      </c>
      <c r="G176" s="2706">
        <f t="shared" si="133"/>
        <v>0</v>
      </c>
      <c r="H176" s="1345">
        <f t="shared" si="133"/>
        <v>0</v>
      </c>
      <c r="I176" s="2706">
        <f t="shared" si="133"/>
        <v>0</v>
      </c>
      <c r="J176" s="1345">
        <f t="shared" si="133"/>
        <v>0</v>
      </c>
      <c r="K176" s="2706">
        <f t="shared" si="133"/>
        <v>0</v>
      </c>
      <c r="L176" s="1345">
        <f t="shared" si="133"/>
        <v>0</v>
      </c>
      <c r="M176" s="2707">
        <f t="shared" si="133"/>
        <v>0</v>
      </c>
      <c r="N176" s="195">
        <f t="shared" si="133"/>
        <v>0</v>
      </c>
      <c r="O176" s="194">
        <f t="shared" si="133"/>
        <v>0</v>
      </c>
      <c r="P176" s="2708">
        <f t="shared" si="133"/>
        <v>0</v>
      </c>
      <c r="Q176" s="195">
        <f>SUM(Q170+Q175)</f>
        <v>0</v>
      </c>
      <c r="R176" s="2706">
        <f>SUM(R170+R175)</f>
        <v>0</v>
      </c>
    </row>
    <row r="177" spans="1:94" s="5" customFormat="1" ht="18" customHeight="1" x14ac:dyDescent="0.2">
      <c r="A177" s="923" t="s">
        <v>856</v>
      </c>
      <c r="B177" s="92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598" t="s">
        <v>714</v>
      </c>
      <c r="B178" s="5935"/>
      <c r="C178" s="5941" t="s">
        <v>82</v>
      </c>
      <c r="D178" s="5941"/>
      <c r="E178" s="5970"/>
      <c r="F178" s="5969" t="s">
        <v>58</v>
      </c>
      <c r="G178" s="5970"/>
      <c r="H178" s="5969" t="s">
        <v>59</v>
      </c>
      <c r="I178" s="5970"/>
      <c r="J178" s="5969" t="s">
        <v>60</v>
      </c>
      <c r="K178" s="5970"/>
      <c r="L178" s="5969" t="s">
        <v>61</v>
      </c>
      <c r="M178" s="5970"/>
      <c r="N178" s="5969" t="s">
        <v>62</v>
      </c>
      <c r="O178" s="5971"/>
      <c r="P178" s="5841" t="s">
        <v>41</v>
      </c>
      <c r="Q178" s="5935" t="s">
        <v>42</v>
      </c>
    </row>
    <row r="179" spans="1:94" ht="15" customHeight="1" x14ac:dyDescent="0.25">
      <c r="A179" s="5998"/>
      <c r="B179" s="5930"/>
      <c r="C179" s="2682" t="s">
        <v>84</v>
      </c>
      <c r="D179" s="2683" t="s">
        <v>63</v>
      </c>
      <c r="E179" s="2680" t="s">
        <v>64</v>
      </c>
      <c r="F179" s="2682" t="s">
        <v>63</v>
      </c>
      <c r="G179" s="2680" t="s">
        <v>64</v>
      </c>
      <c r="H179" s="2682" t="s">
        <v>63</v>
      </c>
      <c r="I179" s="2680" t="s">
        <v>64</v>
      </c>
      <c r="J179" s="2682" t="s">
        <v>63</v>
      </c>
      <c r="K179" s="2680" t="s">
        <v>64</v>
      </c>
      <c r="L179" s="2682" t="s">
        <v>63</v>
      </c>
      <c r="M179" s="2680" t="s">
        <v>64</v>
      </c>
      <c r="N179" s="2682" t="s">
        <v>63</v>
      </c>
      <c r="O179" s="2515" t="s">
        <v>64</v>
      </c>
      <c r="P179" s="5492"/>
      <c r="Q179" s="5930"/>
    </row>
    <row r="180" spans="1:94" ht="15" customHeight="1" x14ac:dyDescent="0.25">
      <c r="A180" s="5565" t="s">
        <v>857</v>
      </c>
      <c r="B180" s="2684" t="s">
        <v>846</v>
      </c>
      <c r="C180" s="2685">
        <f>SUM(D180+E180)</f>
        <v>29</v>
      </c>
      <c r="D180" s="2686">
        <f>SUM(F180+H180+J180+L180+N180)</f>
        <v>5</v>
      </c>
      <c r="E180" s="2687">
        <f>SUM(G180+I180+K180+M180+O180)</f>
        <v>24</v>
      </c>
      <c r="F180" s="2271">
        <v>1</v>
      </c>
      <c r="G180" s="2661">
        <v>6</v>
      </c>
      <c r="H180" s="2271">
        <v>0</v>
      </c>
      <c r="I180" s="2661">
        <v>4</v>
      </c>
      <c r="J180" s="2271">
        <v>2</v>
      </c>
      <c r="K180" s="2661">
        <v>8</v>
      </c>
      <c r="L180" s="2271">
        <v>1</v>
      </c>
      <c r="M180" s="2661">
        <v>3</v>
      </c>
      <c r="N180" s="2271">
        <v>1</v>
      </c>
      <c r="O180" s="1127">
        <v>3</v>
      </c>
      <c r="P180" s="2573">
        <v>0</v>
      </c>
      <c r="Q180" s="2661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515"/>
      <c r="B181" s="1471" t="s">
        <v>847</v>
      </c>
      <c r="C181" s="1941">
        <f>SUM(D181+E181)</f>
        <v>2</v>
      </c>
      <c r="D181" s="2671">
        <f>SUM(H181+J181+L181+N181)</f>
        <v>1</v>
      </c>
      <c r="E181" s="1677">
        <f>SUM(I181+K181+M181+O181)</f>
        <v>1</v>
      </c>
      <c r="F181" s="1662"/>
      <c r="G181" s="1625"/>
      <c r="H181" s="2293">
        <v>0</v>
      </c>
      <c r="I181" s="2348">
        <v>0</v>
      </c>
      <c r="J181" s="2293">
        <v>0</v>
      </c>
      <c r="K181" s="2348">
        <v>0</v>
      </c>
      <c r="L181" s="2293">
        <v>0</v>
      </c>
      <c r="M181" s="2348">
        <v>1</v>
      </c>
      <c r="N181" s="2293">
        <v>1</v>
      </c>
      <c r="O181" s="1296"/>
      <c r="P181" s="2347">
        <v>0</v>
      </c>
      <c r="Q181" s="234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515"/>
      <c r="B182" s="1170" t="s">
        <v>848</v>
      </c>
      <c r="C182" s="1694">
        <f>SUM(D182+E182)</f>
        <v>0</v>
      </c>
      <c r="D182" s="1692">
        <f>SUM(H182+J182+L182+N182)</f>
        <v>0</v>
      </c>
      <c r="E182" s="1185">
        <f>SUM(I182+K182+M182+O182)</f>
        <v>0</v>
      </c>
      <c r="F182" s="1647"/>
      <c r="G182" s="1319"/>
      <c r="H182" s="1538"/>
      <c r="I182" s="1278"/>
      <c r="J182" s="1538"/>
      <c r="K182" s="1278"/>
      <c r="L182" s="1538"/>
      <c r="M182" s="1278"/>
      <c r="N182" s="1538"/>
      <c r="O182" s="1571"/>
      <c r="P182" s="1572"/>
      <c r="Q182" s="1278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888"/>
      <c r="B183" s="2688" t="s">
        <v>835</v>
      </c>
      <c r="C183" s="1341">
        <f>SUM(C180:C182)</f>
        <v>31</v>
      </c>
      <c r="D183" s="192">
        <f>SUM(D180:D182)</f>
        <v>6</v>
      </c>
      <c r="E183" s="2003">
        <f>SUM(E180:E182)</f>
        <v>25</v>
      </c>
      <c r="F183" s="1341">
        <f>SUM(F180:F182)</f>
        <v>1</v>
      </c>
      <c r="G183" s="2003">
        <f t="shared" ref="G183:O183" si="135">SUM(G180:G182)</f>
        <v>6</v>
      </c>
      <c r="H183" s="1341">
        <f t="shared" si="135"/>
        <v>0</v>
      </c>
      <c r="I183" s="2003">
        <f t="shared" si="135"/>
        <v>4</v>
      </c>
      <c r="J183" s="1341">
        <f t="shared" si="135"/>
        <v>2</v>
      </c>
      <c r="K183" s="2003">
        <f t="shared" si="135"/>
        <v>8</v>
      </c>
      <c r="L183" s="1341">
        <f t="shared" si="135"/>
        <v>1</v>
      </c>
      <c r="M183" s="2003">
        <f t="shared" si="135"/>
        <v>4</v>
      </c>
      <c r="N183" s="1341">
        <f t="shared" si="135"/>
        <v>2</v>
      </c>
      <c r="O183" s="196">
        <f t="shared" si="135"/>
        <v>3</v>
      </c>
      <c r="P183" s="193">
        <f>SUM(P180:P182)</f>
        <v>0</v>
      </c>
      <c r="Q183" s="2003">
        <f>SUM(Q180:Q182)</f>
        <v>0</v>
      </c>
    </row>
    <row r="184" spans="1:94" ht="15" customHeight="1" x14ac:dyDescent="0.25">
      <c r="A184" s="5515" t="s">
        <v>858</v>
      </c>
      <c r="B184" s="2311" t="s">
        <v>859</v>
      </c>
      <c r="C184" s="2504">
        <f>SUM(D184+E184)</f>
        <v>16</v>
      </c>
      <c r="D184" s="2670">
        <f>SUM(F184+H184+J184+L184+N184)</f>
        <v>3</v>
      </c>
      <c r="E184" s="2547">
        <f>SUM(G184+I184+K184+M184+O184)</f>
        <v>13</v>
      </c>
      <c r="F184" s="2709">
        <v>0</v>
      </c>
      <c r="G184" s="1295">
        <v>2</v>
      </c>
      <c r="H184" s="40">
        <v>0</v>
      </c>
      <c r="I184" s="1295">
        <v>3</v>
      </c>
      <c r="J184" s="2293">
        <v>1</v>
      </c>
      <c r="K184" s="2348">
        <v>2</v>
      </c>
      <c r="L184" s="2293">
        <v>2</v>
      </c>
      <c r="M184" s="2348">
        <v>4</v>
      </c>
      <c r="N184" s="925">
        <v>0</v>
      </c>
      <c r="O184" s="1296">
        <v>2</v>
      </c>
      <c r="P184" s="45">
        <v>0</v>
      </c>
      <c r="Q184" s="234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515"/>
      <c r="B185" s="1471" t="s">
        <v>828</v>
      </c>
      <c r="C185" s="2710">
        <f>SUM(D185+E185)</f>
        <v>7</v>
      </c>
      <c r="D185" s="2386">
        <f t="shared" ref="D185:E187" si="136">SUM(F185+H185+J185+L185+N185)</f>
        <v>2</v>
      </c>
      <c r="E185" s="2705">
        <f t="shared" si="136"/>
        <v>5</v>
      </c>
      <c r="F185" s="2293">
        <v>0</v>
      </c>
      <c r="G185" s="2348">
        <v>0</v>
      </c>
      <c r="H185" s="1527">
        <v>1</v>
      </c>
      <c r="I185" s="2348">
        <v>2</v>
      </c>
      <c r="J185" s="1527">
        <v>0</v>
      </c>
      <c r="K185" s="2348">
        <v>1</v>
      </c>
      <c r="L185" s="2293">
        <v>0</v>
      </c>
      <c r="M185" s="2348">
        <v>1</v>
      </c>
      <c r="N185" s="1527">
        <v>1</v>
      </c>
      <c r="O185" s="1296">
        <v>1</v>
      </c>
      <c r="P185" s="1567">
        <v>0</v>
      </c>
      <c r="Q185" s="234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515"/>
      <c r="B186" s="1471" t="s">
        <v>829</v>
      </c>
      <c r="C186" s="1516">
        <f>SUM(D186+E186)</f>
        <v>0</v>
      </c>
      <c r="D186" s="2698">
        <f t="shared" si="136"/>
        <v>0</v>
      </c>
      <c r="E186" s="1526">
        <f t="shared" si="136"/>
        <v>0</v>
      </c>
      <c r="F186" s="1527"/>
      <c r="G186" s="1528"/>
      <c r="H186" s="1527"/>
      <c r="I186" s="1528"/>
      <c r="J186" s="1527"/>
      <c r="K186" s="1528"/>
      <c r="L186" s="1527"/>
      <c r="M186" s="1528"/>
      <c r="N186" s="1527"/>
      <c r="O186" s="1533"/>
      <c r="P186" s="1567"/>
      <c r="Q186" s="1528"/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888"/>
      <c r="B187" s="1466" t="s">
        <v>830</v>
      </c>
      <c r="C187" s="1534">
        <f>SUM(D187+E187)</f>
        <v>0</v>
      </c>
      <c r="D187" s="2711">
        <f t="shared" si="136"/>
        <v>0</v>
      </c>
      <c r="E187" s="1201">
        <f t="shared" si="136"/>
        <v>0</v>
      </c>
      <c r="F187" s="1538"/>
      <c r="G187" s="1278"/>
      <c r="H187" s="1538"/>
      <c r="I187" s="1278"/>
      <c r="J187" s="1538"/>
      <c r="K187" s="1278"/>
      <c r="L187" s="1538"/>
      <c r="M187" s="1278"/>
      <c r="N187" s="1538"/>
      <c r="O187" s="1571"/>
      <c r="P187" s="1572"/>
      <c r="Q187" s="1278"/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3" t="s">
        <v>862</v>
      </c>
      <c r="B190" s="92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598" t="s">
        <v>863</v>
      </c>
      <c r="B191" s="5935"/>
      <c r="C191" s="6027" t="s">
        <v>82</v>
      </c>
      <c r="D191" s="6027"/>
      <c r="E191" s="6027"/>
      <c r="F191" s="6027" t="s">
        <v>352</v>
      </c>
      <c r="G191" s="6027"/>
      <c r="H191" s="6027" t="s">
        <v>335</v>
      </c>
      <c r="I191" s="6027"/>
      <c r="J191" s="6027" t="s">
        <v>99</v>
      </c>
      <c r="K191" s="6027"/>
      <c r="L191" s="6027" t="s">
        <v>49</v>
      </c>
      <c r="M191" s="6027"/>
      <c r="N191" s="5959" t="s">
        <v>50</v>
      </c>
      <c r="O191" s="5884"/>
      <c r="P191" s="6003" t="s">
        <v>51</v>
      </c>
      <c r="Q191" s="6003"/>
      <c r="R191" s="6003" t="s">
        <v>52</v>
      </c>
      <c r="S191" s="6003"/>
      <c r="T191" s="6003" t="s">
        <v>53</v>
      </c>
      <c r="U191" s="6003"/>
      <c r="V191" s="6003" t="s">
        <v>54</v>
      </c>
      <c r="W191" s="6003"/>
      <c r="X191" s="6003" t="s">
        <v>55</v>
      </c>
      <c r="Y191" s="6003"/>
      <c r="Z191" s="6003" t="s">
        <v>56</v>
      </c>
      <c r="AA191" s="6003"/>
      <c r="AB191" s="6003" t="s">
        <v>57</v>
      </c>
      <c r="AC191" s="6003"/>
      <c r="AD191" s="6003" t="s">
        <v>58</v>
      </c>
      <c r="AE191" s="6003"/>
      <c r="AF191" s="6003" t="s">
        <v>59</v>
      </c>
      <c r="AG191" s="6003"/>
      <c r="AH191" s="6003" t="s">
        <v>60</v>
      </c>
      <c r="AI191" s="6003"/>
      <c r="AJ191" s="6003" t="s">
        <v>61</v>
      </c>
      <c r="AK191" s="6003"/>
      <c r="AL191" s="6003" t="s">
        <v>62</v>
      </c>
      <c r="AM191" s="5969"/>
      <c r="AN191" s="6039" t="s">
        <v>464</v>
      </c>
      <c r="AO191" s="6041" t="s">
        <v>465</v>
      </c>
      <c r="AP191" s="5969" t="s">
        <v>41</v>
      </c>
      <c r="AQ191" s="5970"/>
      <c r="AR191" s="5555" t="s">
        <v>466</v>
      </c>
      <c r="AS191" s="5935" t="s">
        <v>467</v>
      </c>
      <c r="AT191" s="5969" t="s">
        <v>42</v>
      </c>
      <c r="AU191" s="5970"/>
      <c r="AV191" s="5959" t="s">
        <v>468</v>
      </c>
      <c r="AW191" s="5884" t="s">
        <v>864</v>
      </c>
      <c r="AX191" s="5849" t="s">
        <v>865</v>
      </c>
    </row>
    <row r="192" spans="1:94" ht="30" customHeight="1" x14ac:dyDescent="0.25">
      <c r="A192" s="5998"/>
      <c r="B192" s="5930"/>
      <c r="C192" s="2712" t="s">
        <v>84</v>
      </c>
      <c r="D192" s="2569" t="s">
        <v>63</v>
      </c>
      <c r="E192" s="2046" t="s">
        <v>64</v>
      </c>
      <c r="F192" s="2712" t="s">
        <v>63</v>
      </c>
      <c r="G192" s="2046" t="s">
        <v>64</v>
      </c>
      <c r="H192" s="2712" t="s">
        <v>63</v>
      </c>
      <c r="I192" s="2046" t="s">
        <v>64</v>
      </c>
      <c r="J192" s="2712" t="s">
        <v>63</v>
      </c>
      <c r="K192" s="2046" t="s">
        <v>64</v>
      </c>
      <c r="L192" s="2712" t="s">
        <v>63</v>
      </c>
      <c r="M192" s="2046" t="s">
        <v>64</v>
      </c>
      <c r="N192" s="2712" t="s">
        <v>63</v>
      </c>
      <c r="O192" s="2046" t="s">
        <v>64</v>
      </c>
      <c r="P192" s="2712" t="s">
        <v>63</v>
      </c>
      <c r="Q192" s="2046" t="s">
        <v>64</v>
      </c>
      <c r="R192" s="2712" t="s">
        <v>63</v>
      </c>
      <c r="S192" s="2046" t="s">
        <v>64</v>
      </c>
      <c r="T192" s="2712" t="s">
        <v>63</v>
      </c>
      <c r="U192" s="2046" t="s">
        <v>64</v>
      </c>
      <c r="V192" s="2712" t="s">
        <v>63</v>
      </c>
      <c r="W192" s="2046" t="s">
        <v>64</v>
      </c>
      <c r="X192" s="2712" t="s">
        <v>63</v>
      </c>
      <c r="Y192" s="2046" t="s">
        <v>64</v>
      </c>
      <c r="Z192" s="2712" t="s">
        <v>63</v>
      </c>
      <c r="AA192" s="2046" t="s">
        <v>64</v>
      </c>
      <c r="AB192" s="2712" t="s">
        <v>63</v>
      </c>
      <c r="AC192" s="2046" t="s">
        <v>64</v>
      </c>
      <c r="AD192" s="2712" t="s">
        <v>63</v>
      </c>
      <c r="AE192" s="2046" t="s">
        <v>64</v>
      </c>
      <c r="AF192" s="2712" t="s">
        <v>63</v>
      </c>
      <c r="AG192" s="2046" t="s">
        <v>64</v>
      </c>
      <c r="AH192" s="2712" t="s">
        <v>63</v>
      </c>
      <c r="AI192" s="2046" t="s">
        <v>64</v>
      </c>
      <c r="AJ192" s="2712" t="s">
        <v>63</v>
      </c>
      <c r="AK192" s="2046" t="s">
        <v>64</v>
      </c>
      <c r="AL192" s="2712" t="s">
        <v>63</v>
      </c>
      <c r="AM192" s="1150" t="s">
        <v>64</v>
      </c>
      <c r="AN192" s="6040"/>
      <c r="AO192" s="6042"/>
      <c r="AP192" s="2712" t="s">
        <v>63</v>
      </c>
      <c r="AQ192" s="2046" t="s">
        <v>64</v>
      </c>
      <c r="AR192" s="5557"/>
      <c r="AS192" s="5930"/>
      <c r="AT192" s="2712" t="s">
        <v>63</v>
      </c>
      <c r="AU192" s="2046" t="s">
        <v>64</v>
      </c>
      <c r="AV192" s="2576" t="s">
        <v>473</v>
      </c>
      <c r="AW192" s="2570" t="s">
        <v>474</v>
      </c>
      <c r="AX192" s="5936"/>
    </row>
    <row r="193" spans="1:103" s="5" customFormat="1" ht="18" customHeight="1" x14ac:dyDescent="0.2">
      <c r="A193" s="6035" t="s">
        <v>866</v>
      </c>
      <c r="B193" s="6036"/>
      <c r="C193" s="2714">
        <f>SUM(D193+E193)</f>
        <v>58</v>
      </c>
      <c r="D193" s="2715">
        <f>SUM(F193+H193+J193+L193+N193+P193+R193+T193+V193+X193+Z193+AB193+AD193+AF193+AH193+AJ193+AL193)</f>
        <v>19</v>
      </c>
      <c r="E193" s="993">
        <f>SUM(G193+I193+K193+M193+O193+Q193+S193+U193+W193+Y193+AA193+AC193+AE193+AG193+AI193+AK193+AM193)</f>
        <v>39</v>
      </c>
      <c r="F193" s="2577">
        <v>2</v>
      </c>
      <c r="G193" s="992">
        <v>0</v>
      </c>
      <c r="H193" s="2577">
        <v>1</v>
      </c>
      <c r="I193" s="992">
        <v>0</v>
      </c>
      <c r="J193" s="2577">
        <v>4</v>
      </c>
      <c r="K193" s="992">
        <v>1</v>
      </c>
      <c r="L193" s="2577">
        <v>1</v>
      </c>
      <c r="M193" s="992">
        <v>2</v>
      </c>
      <c r="N193" s="2577">
        <v>0</v>
      </c>
      <c r="O193" s="992">
        <v>1</v>
      </c>
      <c r="P193" s="2577">
        <v>3</v>
      </c>
      <c r="Q193" s="992">
        <v>2</v>
      </c>
      <c r="R193" s="2577">
        <v>0</v>
      </c>
      <c r="S193" s="992">
        <v>2</v>
      </c>
      <c r="T193" s="2577">
        <v>2</v>
      </c>
      <c r="U193" s="992">
        <v>3</v>
      </c>
      <c r="V193" s="2577">
        <v>1</v>
      </c>
      <c r="W193" s="992">
        <v>3</v>
      </c>
      <c r="X193" s="2577">
        <v>0</v>
      </c>
      <c r="Y193" s="992">
        <v>3</v>
      </c>
      <c r="Z193" s="2577">
        <v>0</v>
      </c>
      <c r="AA193" s="992">
        <v>2</v>
      </c>
      <c r="AB193" s="2577">
        <v>2</v>
      </c>
      <c r="AC193" s="992">
        <v>5</v>
      </c>
      <c r="AD193" s="1351">
        <v>1</v>
      </c>
      <c r="AE193" s="992">
        <v>6</v>
      </c>
      <c r="AF193" s="1351">
        <v>0</v>
      </c>
      <c r="AG193" s="992">
        <v>1</v>
      </c>
      <c r="AH193" s="1351">
        <v>1</v>
      </c>
      <c r="AI193" s="992">
        <v>2</v>
      </c>
      <c r="AJ193" s="1351">
        <v>0</v>
      </c>
      <c r="AK193" s="992">
        <v>1</v>
      </c>
      <c r="AL193" s="1351">
        <v>1</v>
      </c>
      <c r="AM193" s="40">
        <v>5</v>
      </c>
      <c r="AN193" s="2600">
        <v>1</v>
      </c>
      <c r="AO193" s="992">
        <v>2</v>
      </c>
      <c r="AP193" s="1351">
        <v>3</v>
      </c>
      <c r="AQ193" s="992">
        <v>4</v>
      </c>
      <c r="AR193" s="2577">
        <v>0</v>
      </c>
      <c r="AS193" s="2580">
        <v>0</v>
      </c>
      <c r="AT193" s="2716">
        <v>1</v>
      </c>
      <c r="AU193" s="2717">
        <v>0</v>
      </c>
      <c r="AV193" s="2716">
        <v>0</v>
      </c>
      <c r="AW193" s="2717">
        <v>0</v>
      </c>
      <c r="AX193" s="271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37" t="s">
        <v>867</v>
      </c>
      <c r="B194" s="6038"/>
      <c r="C194" s="2719"/>
      <c r="D194" s="2720"/>
      <c r="E194" s="2720"/>
      <c r="F194" s="2720"/>
      <c r="G194" s="2720"/>
      <c r="H194" s="2720"/>
      <c r="I194" s="2720"/>
      <c r="J194" s="2720"/>
      <c r="K194" s="2720"/>
      <c r="L194" s="2720"/>
      <c r="M194" s="2720"/>
      <c r="N194" s="2720"/>
      <c r="O194" s="2720"/>
      <c r="P194" s="2720"/>
      <c r="Q194" s="2720"/>
      <c r="R194" s="2720"/>
      <c r="S194" s="2720"/>
      <c r="T194" s="2720"/>
      <c r="U194" s="2720"/>
      <c r="V194" s="2720"/>
      <c r="W194" s="2720"/>
      <c r="X194" s="2720"/>
      <c r="Y194" s="2720"/>
      <c r="Z194" s="2720"/>
      <c r="AA194" s="2720"/>
      <c r="AB194" s="2720"/>
      <c r="AC194" s="2720"/>
      <c r="AD194" s="2720"/>
      <c r="AE194" s="2720"/>
      <c r="AF194" s="2720"/>
      <c r="AG194" s="2720"/>
      <c r="AH194" s="2720"/>
      <c r="AI194" s="2720"/>
      <c r="AJ194" s="2720"/>
      <c r="AK194" s="2720"/>
      <c r="AL194" s="2720"/>
      <c r="AM194" s="2720"/>
      <c r="AN194" s="2720"/>
      <c r="AO194" s="2720"/>
      <c r="AP194" s="2720"/>
      <c r="AQ194" s="2720"/>
      <c r="AR194" s="2720"/>
      <c r="AS194" s="2720"/>
      <c r="AT194" s="2720"/>
      <c r="AU194" s="2720"/>
      <c r="AV194" s="2720"/>
      <c r="AW194" s="2721"/>
      <c r="AX194" s="2722"/>
    </row>
    <row r="195" spans="1:103" s="5" customFormat="1" ht="15" customHeight="1" x14ac:dyDescent="0.2">
      <c r="A195" s="5565" t="s">
        <v>868</v>
      </c>
      <c r="B195" s="2723" t="s">
        <v>869</v>
      </c>
      <c r="C195" s="2724">
        <f t="shared" ref="C195:C198" si="139">SUM(D195+E195)</f>
        <v>0</v>
      </c>
      <c r="D195" s="1043">
        <f t="shared" ref="D195:D198" si="140">SUM(F195+H195+J195+L195+N195+P195+R195+T195+V195+X195+Z195+AB195+AD195+AF195+AH195+AJ195+AL195)</f>
        <v>0</v>
      </c>
      <c r="E195" s="2723">
        <f t="shared" ref="E195:E198" si="141">SUM(G195+I195+K195+M195+O195+Q195+S195+U195+W195+Y195+AA195+AC195+AE195+AG195+AI195+AK195+AM195)</f>
        <v>0</v>
      </c>
      <c r="F195" s="2271"/>
      <c r="G195" s="2661"/>
      <c r="H195" s="2271">
        <v>0</v>
      </c>
      <c r="I195" s="2661">
        <v>0</v>
      </c>
      <c r="J195" s="2271">
        <v>0</v>
      </c>
      <c r="K195" s="2661">
        <v>0</v>
      </c>
      <c r="L195" s="2271">
        <v>0</v>
      </c>
      <c r="M195" s="2661">
        <v>0</v>
      </c>
      <c r="N195" s="2271">
        <v>0</v>
      </c>
      <c r="O195" s="2661">
        <v>0</v>
      </c>
      <c r="P195" s="2271">
        <v>0</v>
      </c>
      <c r="Q195" s="2661">
        <v>0</v>
      </c>
      <c r="R195" s="2271">
        <v>0</v>
      </c>
      <c r="S195" s="2661">
        <v>0</v>
      </c>
      <c r="T195" s="2271">
        <v>0</v>
      </c>
      <c r="U195" s="2661">
        <v>0</v>
      </c>
      <c r="V195" s="2271">
        <v>0</v>
      </c>
      <c r="W195" s="2661">
        <v>0</v>
      </c>
      <c r="X195" s="2271">
        <v>0</v>
      </c>
      <c r="Y195" s="2661">
        <v>0</v>
      </c>
      <c r="Z195" s="2271">
        <v>0</v>
      </c>
      <c r="AA195" s="2661">
        <v>0</v>
      </c>
      <c r="AB195" s="2271">
        <v>0</v>
      </c>
      <c r="AC195" s="2661">
        <v>0</v>
      </c>
      <c r="AD195" s="2271">
        <v>0</v>
      </c>
      <c r="AE195" s="2661">
        <v>0</v>
      </c>
      <c r="AF195" s="2271">
        <v>0</v>
      </c>
      <c r="AG195" s="2661">
        <v>0</v>
      </c>
      <c r="AH195" s="2271">
        <v>0</v>
      </c>
      <c r="AI195" s="2661">
        <v>0</v>
      </c>
      <c r="AJ195" s="2271">
        <v>0</v>
      </c>
      <c r="AK195" s="2661">
        <v>0</v>
      </c>
      <c r="AL195" s="2271">
        <v>0</v>
      </c>
      <c r="AM195" s="2651">
        <v>0</v>
      </c>
      <c r="AN195" s="2573">
        <v>0</v>
      </c>
      <c r="AO195" s="2272">
        <v>0</v>
      </c>
      <c r="AP195" s="2271">
        <v>0</v>
      </c>
      <c r="AQ195" s="2661">
        <v>0</v>
      </c>
      <c r="AR195" s="2271">
        <v>0</v>
      </c>
      <c r="AS195" s="2272">
        <v>0</v>
      </c>
      <c r="AT195" s="2651">
        <v>0</v>
      </c>
      <c r="AU195" s="2273">
        <v>0</v>
      </c>
      <c r="AV195" s="2651">
        <v>0</v>
      </c>
      <c r="AW195" s="2273">
        <v>0</v>
      </c>
      <c r="AX195" s="2661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88"/>
      <c r="B196" s="1305" t="s">
        <v>870</v>
      </c>
      <c r="C196" s="2725">
        <f t="shared" si="139"/>
        <v>1</v>
      </c>
      <c r="D196" s="2726">
        <f t="shared" si="140"/>
        <v>0</v>
      </c>
      <c r="E196" s="2727">
        <f t="shared" si="141"/>
        <v>1</v>
      </c>
      <c r="F196" s="2293"/>
      <c r="G196" s="2348"/>
      <c r="H196" s="2293">
        <v>0</v>
      </c>
      <c r="I196" s="2348">
        <v>0</v>
      </c>
      <c r="J196" s="2293">
        <v>0</v>
      </c>
      <c r="K196" s="2348">
        <v>0</v>
      </c>
      <c r="L196" s="2293">
        <v>0</v>
      </c>
      <c r="M196" s="2348">
        <v>0</v>
      </c>
      <c r="N196" s="2293">
        <v>0</v>
      </c>
      <c r="O196" s="2348">
        <v>0</v>
      </c>
      <c r="P196" s="2293">
        <v>0</v>
      </c>
      <c r="Q196" s="2348">
        <v>0</v>
      </c>
      <c r="R196" s="2293">
        <v>0</v>
      </c>
      <c r="S196" s="2348">
        <v>0</v>
      </c>
      <c r="T196" s="2293">
        <v>0</v>
      </c>
      <c r="U196" s="2348">
        <v>1</v>
      </c>
      <c r="V196" s="2293">
        <v>0</v>
      </c>
      <c r="W196" s="2348">
        <v>0</v>
      </c>
      <c r="X196" s="2293">
        <v>0</v>
      </c>
      <c r="Y196" s="2348">
        <v>0</v>
      </c>
      <c r="Z196" s="2293">
        <v>0</v>
      </c>
      <c r="AA196" s="2348">
        <v>0</v>
      </c>
      <c r="AB196" s="2293">
        <v>0</v>
      </c>
      <c r="AC196" s="2348">
        <v>0</v>
      </c>
      <c r="AD196" s="2293">
        <v>0</v>
      </c>
      <c r="AE196" s="2348">
        <v>0</v>
      </c>
      <c r="AF196" s="2293">
        <v>0</v>
      </c>
      <c r="AG196" s="2348">
        <v>0</v>
      </c>
      <c r="AH196" s="2293">
        <v>0</v>
      </c>
      <c r="AI196" s="2348">
        <v>0</v>
      </c>
      <c r="AJ196" s="2293">
        <v>0</v>
      </c>
      <c r="AK196" s="2348">
        <v>0</v>
      </c>
      <c r="AL196" s="2293">
        <v>0</v>
      </c>
      <c r="AM196" s="39">
        <v>0</v>
      </c>
      <c r="AN196" s="2347">
        <v>0</v>
      </c>
      <c r="AO196" s="2348">
        <v>1</v>
      </c>
      <c r="AP196" s="2293">
        <v>0</v>
      </c>
      <c r="AQ196" s="2348">
        <v>0</v>
      </c>
      <c r="AR196" s="2293">
        <v>0</v>
      </c>
      <c r="AS196" s="2348">
        <v>0</v>
      </c>
      <c r="AT196" s="39">
        <v>0</v>
      </c>
      <c r="AU196" s="1295">
        <v>0</v>
      </c>
      <c r="AV196" s="39">
        <v>0</v>
      </c>
      <c r="AW196" s="1295">
        <v>0</v>
      </c>
      <c r="AX196" s="234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565" t="s">
        <v>871</v>
      </c>
      <c r="B197" s="2723" t="s">
        <v>869</v>
      </c>
      <c r="C197" s="2724">
        <f t="shared" si="139"/>
        <v>0</v>
      </c>
      <c r="D197" s="1043">
        <f t="shared" si="140"/>
        <v>0</v>
      </c>
      <c r="E197" s="2723">
        <f t="shared" si="141"/>
        <v>0</v>
      </c>
      <c r="F197" s="2271"/>
      <c r="G197" s="2661"/>
      <c r="H197" s="2271">
        <v>0</v>
      </c>
      <c r="I197" s="2661">
        <v>0</v>
      </c>
      <c r="J197" s="2271">
        <v>0</v>
      </c>
      <c r="K197" s="2661">
        <v>0</v>
      </c>
      <c r="L197" s="2271">
        <v>0</v>
      </c>
      <c r="M197" s="2661">
        <v>0</v>
      </c>
      <c r="N197" s="2271">
        <v>0</v>
      </c>
      <c r="O197" s="2661">
        <v>0</v>
      </c>
      <c r="P197" s="2271">
        <v>0</v>
      </c>
      <c r="Q197" s="2661">
        <v>0</v>
      </c>
      <c r="R197" s="2271">
        <v>0</v>
      </c>
      <c r="S197" s="2661">
        <v>0</v>
      </c>
      <c r="T197" s="2271">
        <v>0</v>
      </c>
      <c r="U197" s="2661">
        <v>0</v>
      </c>
      <c r="V197" s="2271">
        <v>0</v>
      </c>
      <c r="W197" s="2661">
        <v>0</v>
      </c>
      <c r="X197" s="2271">
        <v>0</v>
      </c>
      <c r="Y197" s="2661">
        <v>0</v>
      </c>
      <c r="Z197" s="2271">
        <v>0</v>
      </c>
      <c r="AA197" s="2661">
        <v>0</v>
      </c>
      <c r="AB197" s="2271">
        <v>0</v>
      </c>
      <c r="AC197" s="2661">
        <v>0</v>
      </c>
      <c r="AD197" s="2271">
        <v>0</v>
      </c>
      <c r="AE197" s="2661">
        <v>0</v>
      </c>
      <c r="AF197" s="2271">
        <v>0</v>
      </c>
      <c r="AG197" s="2661">
        <v>0</v>
      </c>
      <c r="AH197" s="2271">
        <v>0</v>
      </c>
      <c r="AI197" s="2661">
        <v>0</v>
      </c>
      <c r="AJ197" s="2271">
        <v>0</v>
      </c>
      <c r="AK197" s="2661">
        <v>0</v>
      </c>
      <c r="AL197" s="2271">
        <v>0</v>
      </c>
      <c r="AM197" s="2651">
        <v>0</v>
      </c>
      <c r="AN197" s="2573">
        <v>0</v>
      </c>
      <c r="AO197" s="2272">
        <v>0</v>
      </c>
      <c r="AP197" s="2271">
        <v>0</v>
      </c>
      <c r="AQ197" s="2661">
        <v>0</v>
      </c>
      <c r="AR197" s="2271">
        <v>0</v>
      </c>
      <c r="AS197" s="2272">
        <v>0</v>
      </c>
      <c r="AT197" s="2651">
        <v>0</v>
      </c>
      <c r="AU197" s="2273">
        <v>0</v>
      </c>
      <c r="AV197" s="2651">
        <v>0</v>
      </c>
      <c r="AW197" s="2273">
        <v>0</v>
      </c>
      <c r="AX197" s="2661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88"/>
      <c r="B198" s="1305" t="s">
        <v>870</v>
      </c>
      <c r="C198" s="2725">
        <f t="shared" si="139"/>
        <v>0</v>
      </c>
      <c r="D198" s="2726">
        <f t="shared" si="140"/>
        <v>0</v>
      </c>
      <c r="E198" s="2727">
        <f t="shared" si="141"/>
        <v>0</v>
      </c>
      <c r="F198" s="2293"/>
      <c r="G198" s="2348"/>
      <c r="H198" s="2293">
        <v>0</v>
      </c>
      <c r="I198" s="2348">
        <v>0</v>
      </c>
      <c r="J198" s="2293">
        <v>0</v>
      </c>
      <c r="K198" s="2348">
        <v>0</v>
      </c>
      <c r="L198" s="2293">
        <v>0</v>
      </c>
      <c r="M198" s="2348">
        <v>0</v>
      </c>
      <c r="N198" s="2293">
        <v>0</v>
      </c>
      <c r="O198" s="2348">
        <v>0</v>
      </c>
      <c r="P198" s="2293">
        <v>0</v>
      </c>
      <c r="Q198" s="2348">
        <v>0</v>
      </c>
      <c r="R198" s="2293">
        <v>0</v>
      </c>
      <c r="S198" s="2348">
        <v>0</v>
      </c>
      <c r="T198" s="2293">
        <v>0</v>
      </c>
      <c r="U198" s="2348">
        <v>0</v>
      </c>
      <c r="V198" s="2293">
        <v>0</v>
      </c>
      <c r="W198" s="2348">
        <v>0</v>
      </c>
      <c r="X198" s="2293">
        <v>0</v>
      </c>
      <c r="Y198" s="2348">
        <v>0</v>
      </c>
      <c r="Z198" s="2293">
        <v>0</v>
      </c>
      <c r="AA198" s="2348">
        <v>0</v>
      </c>
      <c r="AB198" s="2293">
        <v>0</v>
      </c>
      <c r="AC198" s="2348">
        <v>0</v>
      </c>
      <c r="AD198" s="2293">
        <v>0</v>
      </c>
      <c r="AE198" s="2348">
        <v>0</v>
      </c>
      <c r="AF198" s="2293">
        <v>0</v>
      </c>
      <c r="AG198" s="2348">
        <v>0</v>
      </c>
      <c r="AH198" s="2293">
        <v>0</v>
      </c>
      <c r="AI198" s="2348">
        <v>0</v>
      </c>
      <c r="AJ198" s="2293">
        <v>0</v>
      </c>
      <c r="AK198" s="2348">
        <v>0</v>
      </c>
      <c r="AL198" s="2293">
        <v>0</v>
      </c>
      <c r="AM198" s="39">
        <v>0</v>
      </c>
      <c r="AN198" s="2347">
        <v>0</v>
      </c>
      <c r="AO198" s="2348">
        <v>0</v>
      </c>
      <c r="AP198" s="2293">
        <v>0</v>
      </c>
      <c r="AQ198" s="2348">
        <v>0</v>
      </c>
      <c r="AR198" s="2293">
        <v>0</v>
      </c>
      <c r="AS198" s="2348">
        <v>0</v>
      </c>
      <c r="AT198" s="39">
        <v>0</v>
      </c>
      <c r="AU198" s="1295">
        <v>0</v>
      </c>
      <c r="AV198" s="39">
        <v>0</v>
      </c>
      <c r="AW198" s="1295">
        <v>0</v>
      </c>
      <c r="AX198" s="2348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565" t="s">
        <v>872</v>
      </c>
      <c r="B199" s="2723" t="s">
        <v>869</v>
      </c>
      <c r="C199" s="2724">
        <f>SUM(D199+E199)</f>
        <v>3</v>
      </c>
      <c r="D199" s="1043">
        <f t="shared" ref="D199:E207" si="165">SUM(F199+H199+J199+L199+N199+P199+R199+T199+V199+X199+Z199+AB199+AD199+AF199+AH199+AJ199+AL199)</f>
        <v>0</v>
      </c>
      <c r="E199" s="2723">
        <f t="shared" si="165"/>
        <v>3</v>
      </c>
      <c r="F199" s="2271"/>
      <c r="G199" s="2661"/>
      <c r="H199" s="2271">
        <v>0</v>
      </c>
      <c r="I199" s="2661">
        <v>0</v>
      </c>
      <c r="J199" s="2271">
        <v>0</v>
      </c>
      <c r="K199" s="2661">
        <v>0</v>
      </c>
      <c r="L199" s="2271">
        <v>0</v>
      </c>
      <c r="M199" s="2661">
        <v>0</v>
      </c>
      <c r="N199" s="2271">
        <v>0</v>
      </c>
      <c r="O199" s="2661">
        <v>0</v>
      </c>
      <c r="P199" s="2271">
        <v>0</v>
      </c>
      <c r="Q199" s="2661">
        <v>0</v>
      </c>
      <c r="R199" s="2271">
        <v>0</v>
      </c>
      <c r="S199" s="2661">
        <v>0</v>
      </c>
      <c r="T199" s="2271">
        <v>0</v>
      </c>
      <c r="U199" s="2661">
        <v>0</v>
      </c>
      <c r="V199" s="2271">
        <v>0</v>
      </c>
      <c r="W199" s="2661">
        <v>2</v>
      </c>
      <c r="X199" s="2271">
        <v>0</v>
      </c>
      <c r="Y199" s="2661">
        <v>0</v>
      </c>
      <c r="Z199" s="2271">
        <v>0</v>
      </c>
      <c r="AA199" s="2661">
        <v>0</v>
      </c>
      <c r="AB199" s="2271">
        <v>0</v>
      </c>
      <c r="AC199" s="2661">
        <v>0</v>
      </c>
      <c r="AD199" s="2271">
        <v>0</v>
      </c>
      <c r="AE199" s="2661">
        <v>1</v>
      </c>
      <c r="AF199" s="2271">
        <v>0</v>
      </c>
      <c r="AG199" s="2661">
        <v>0</v>
      </c>
      <c r="AH199" s="2271">
        <v>0</v>
      </c>
      <c r="AI199" s="2661">
        <v>0</v>
      </c>
      <c r="AJ199" s="2271">
        <v>0</v>
      </c>
      <c r="AK199" s="2661">
        <v>0</v>
      </c>
      <c r="AL199" s="2271">
        <v>0</v>
      </c>
      <c r="AM199" s="2651">
        <v>0</v>
      </c>
      <c r="AN199" s="2573">
        <v>0</v>
      </c>
      <c r="AO199" s="2272">
        <v>0</v>
      </c>
      <c r="AP199" s="2271">
        <v>0</v>
      </c>
      <c r="AQ199" s="2661">
        <v>0</v>
      </c>
      <c r="AR199" s="2271">
        <v>0</v>
      </c>
      <c r="AS199" s="2272">
        <v>0</v>
      </c>
      <c r="AT199" s="2651">
        <v>0</v>
      </c>
      <c r="AU199" s="2273">
        <v>0</v>
      </c>
      <c r="AV199" s="2651">
        <v>0</v>
      </c>
      <c r="AW199" s="2273">
        <v>0</v>
      </c>
      <c r="AX199" s="2661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88"/>
      <c r="B200" s="1305" t="s">
        <v>870</v>
      </c>
      <c r="C200" s="1702">
        <f>SUM(D200+E200)</f>
        <v>2</v>
      </c>
      <c r="D200" s="197">
        <f t="shared" si="165"/>
        <v>0</v>
      </c>
      <c r="E200" s="2728">
        <f t="shared" si="165"/>
        <v>2</v>
      </c>
      <c r="F200" s="1351"/>
      <c r="G200" s="2315"/>
      <c r="H200" s="1351">
        <v>0</v>
      </c>
      <c r="I200" s="2315">
        <v>0</v>
      </c>
      <c r="J200" s="1351">
        <v>0</v>
      </c>
      <c r="K200" s="2315">
        <v>0</v>
      </c>
      <c r="L200" s="1351">
        <v>0</v>
      </c>
      <c r="M200" s="2315">
        <v>2</v>
      </c>
      <c r="N200" s="1351">
        <v>0</v>
      </c>
      <c r="O200" s="2315">
        <v>0</v>
      </c>
      <c r="P200" s="1351">
        <v>0</v>
      </c>
      <c r="Q200" s="2315">
        <v>0</v>
      </c>
      <c r="R200" s="1351">
        <v>0</v>
      </c>
      <c r="S200" s="2315">
        <v>0</v>
      </c>
      <c r="T200" s="1351">
        <v>0</v>
      </c>
      <c r="U200" s="2315">
        <v>0</v>
      </c>
      <c r="V200" s="1351">
        <v>0</v>
      </c>
      <c r="W200" s="2315">
        <v>0</v>
      </c>
      <c r="X200" s="1351">
        <v>0</v>
      </c>
      <c r="Y200" s="2315">
        <v>0</v>
      </c>
      <c r="Z200" s="1351">
        <v>0</v>
      </c>
      <c r="AA200" s="2315">
        <v>0</v>
      </c>
      <c r="AB200" s="1351">
        <v>0</v>
      </c>
      <c r="AC200" s="2315">
        <v>0</v>
      </c>
      <c r="AD200" s="1351">
        <v>0</v>
      </c>
      <c r="AE200" s="2315">
        <v>0</v>
      </c>
      <c r="AF200" s="1351">
        <v>0</v>
      </c>
      <c r="AG200" s="2315">
        <v>0</v>
      </c>
      <c r="AH200" s="1351">
        <v>0</v>
      </c>
      <c r="AI200" s="2315">
        <v>0</v>
      </c>
      <c r="AJ200" s="1351">
        <v>0</v>
      </c>
      <c r="AK200" s="2315">
        <v>0</v>
      </c>
      <c r="AL200" s="1351">
        <v>0</v>
      </c>
      <c r="AM200" s="2729">
        <v>0</v>
      </c>
      <c r="AN200" s="168">
        <v>1</v>
      </c>
      <c r="AO200" s="2315">
        <v>0</v>
      </c>
      <c r="AP200" s="1351">
        <v>0</v>
      </c>
      <c r="AQ200" s="2315">
        <v>0</v>
      </c>
      <c r="AR200" s="1351">
        <v>0</v>
      </c>
      <c r="AS200" s="2315">
        <v>0</v>
      </c>
      <c r="AT200" s="2729">
        <v>0</v>
      </c>
      <c r="AU200" s="198">
        <v>0</v>
      </c>
      <c r="AV200" s="2729">
        <v>0</v>
      </c>
      <c r="AW200" s="198">
        <v>0</v>
      </c>
      <c r="AX200" s="2315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28" t="s">
        <v>873</v>
      </c>
      <c r="B201" s="6029"/>
      <c r="C201" s="2714">
        <f t="shared" ref="C201:C241" si="166">SUM(D201+E201)</f>
        <v>3</v>
      </c>
      <c r="D201" s="2715">
        <f t="shared" si="165"/>
        <v>2</v>
      </c>
      <c r="E201" s="2730">
        <f t="shared" si="165"/>
        <v>1</v>
      </c>
      <c r="F201" s="2577"/>
      <c r="G201" s="2580"/>
      <c r="H201" s="2577">
        <v>0</v>
      </c>
      <c r="I201" s="2580">
        <v>0</v>
      </c>
      <c r="J201" s="2577">
        <v>1</v>
      </c>
      <c r="K201" s="2580">
        <v>0</v>
      </c>
      <c r="L201" s="2577">
        <v>1</v>
      </c>
      <c r="M201" s="2580">
        <v>0</v>
      </c>
      <c r="N201" s="2577">
        <v>0</v>
      </c>
      <c r="O201" s="2580">
        <v>0</v>
      </c>
      <c r="P201" s="2577">
        <v>0</v>
      </c>
      <c r="Q201" s="2580">
        <v>0</v>
      </c>
      <c r="R201" s="2577">
        <v>0</v>
      </c>
      <c r="S201" s="2580">
        <v>0</v>
      </c>
      <c r="T201" s="2577">
        <v>0</v>
      </c>
      <c r="U201" s="2580">
        <v>1</v>
      </c>
      <c r="V201" s="2577">
        <v>0</v>
      </c>
      <c r="W201" s="2580">
        <v>0</v>
      </c>
      <c r="X201" s="2577">
        <v>0</v>
      </c>
      <c r="Y201" s="2580">
        <v>0</v>
      </c>
      <c r="Z201" s="2577">
        <v>0</v>
      </c>
      <c r="AA201" s="2580">
        <v>0</v>
      </c>
      <c r="AB201" s="2577">
        <v>0</v>
      </c>
      <c r="AC201" s="2580">
        <v>0</v>
      </c>
      <c r="AD201" s="2577">
        <v>0</v>
      </c>
      <c r="AE201" s="2580">
        <v>0</v>
      </c>
      <c r="AF201" s="2577">
        <v>0</v>
      </c>
      <c r="AG201" s="2580">
        <v>0</v>
      </c>
      <c r="AH201" s="2577">
        <v>0</v>
      </c>
      <c r="AI201" s="2580">
        <v>0</v>
      </c>
      <c r="AJ201" s="2577">
        <v>0</v>
      </c>
      <c r="AK201" s="2580">
        <v>0</v>
      </c>
      <c r="AL201" s="2577">
        <v>0</v>
      </c>
      <c r="AM201" s="2716">
        <v>0</v>
      </c>
      <c r="AN201" s="2600">
        <v>0</v>
      </c>
      <c r="AO201" s="2580">
        <v>0</v>
      </c>
      <c r="AP201" s="2577">
        <v>0</v>
      </c>
      <c r="AQ201" s="2580">
        <v>0</v>
      </c>
      <c r="AR201" s="2577">
        <v>0</v>
      </c>
      <c r="AS201" s="2580">
        <v>0</v>
      </c>
      <c r="AT201" s="2716">
        <v>0</v>
      </c>
      <c r="AU201" s="2717">
        <v>0</v>
      </c>
      <c r="AV201" s="2716">
        <v>0</v>
      </c>
      <c r="AW201" s="2717">
        <v>0</v>
      </c>
      <c r="AX201" s="2580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565" t="s">
        <v>874</v>
      </c>
      <c r="B202" s="2723" t="s">
        <v>875</v>
      </c>
      <c r="C202" s="2724">
        <f t="shared" si="166"/>
        <v>24</v>
      </c>
      <c r="D202" s="1043">
        <f>SUM(H202+J202+L202+N202+P202+R202+T202+V202+X202+Z202+AB202+AD202+AF202+AH202+AJ202+AL202)</f>
        <v>5</v>
      </c>
      <c r="E202" s="2723">
        <f>SUM(I202+K202+M202+O202+Q202+S202+U202+W202+Y202+AA202+AC202+AE202+AG202+AI202+AK202+AM202)</f>
        <v>19</v>
      </c>
      <c r="F202" s="2731"/>
      <c r="G202" s="2732"/>
      <c r="H202" s="2271">
        <v>0</v>
      </c>
      <c r="I202" s="2661">
        <v>0</v>
      </c>
      <c r="J202" s="2271">
        <v>0</v>
      </c>
      <c r="K202" s="2661">
        <v>1</v>
      </c>
      <c r="L202" s="2271">
        <v>1</v>
      </c>
      <c r="M202" s="2661">
        <v>3</v>
      </c>
      <c r="N202" s="2271">
        <v>0</v>
      </c>
      <c r="O202" s="2661">
        <v>2</v>
      </c>
      <c r="P202" s="2271">
        <v>0</v>
      </c>
      <c r="Q202" s="2661">
        <v>3</v>
      </c>
      <c r="R202" s="2271">
        <v>1</v>
      </c>
      <c r="S202" s="2661">
        <v>4</v>
      </c>
      <c r="T202" s="2271">
        <v>0</v>
      </c>
      <c r="U202" s="2661">
        <v>0</v>
      </c>
      <c r="V202" s="2271">
        <v>0</v>
      </c>
      <c r="W202" s="2661">
        <v>1</v>
      </c>
      <c r="X202" s="2271">
        <v>0</v>
      </c>
      <c r="Y202" s="2661">
        <v>0</v>
      </c>
      <c r="Z202" s="2271">
        <v>1</v>
      </c>
      <c r="AA202" s="2661">
        <v>0</v>
      </c>
      <c r="AB202" s="2271">
        <v>0</v>
      </c>
      <c r="AC202" s="2661">
        <v>1</v>
      </c>
      <c r="AD202" s="2271">
        <v>0</v>
      </c>
      <c r="AE202" s="2661">
        <v>2</v>
      </c>
      <c r="AF202" s="2271">
        <v>0</v>
      </c>
      <c r="AG202" s="2661">
        <v>1</v>
      </c>
      <c r="AH202" s="2271">
        <v>1</v>
      </c>
      <c r="AI202" s="2661">
        <v>1</v>
      </c>
      <c r="AJ202" s="2271">
        <v>0</v>
      </c>
      <c r="AK202" s="2661">
        <v>0</v>
      </c>
      <c r="AL202" s="2271">
        <v>1</v>
      </c>
      <c r="AM202" s="2651">
        <v>0</v>
      </c>
      <c r="AN202" s="2573">
        <v>1</v>
      </c>
      <c r="AO202" s="2272">
        <v>2</v>
      </c>
      <c r="AP202" s="2271">
        <v>0</v>
      </c>
      <c r="AQ202" s="2661">
        <v>3</v>
      </c>
      <c r="AR202" s="2271">
        <v>0</v>
      </c>
      <c r="AS202" s="2272">
        <v>0</v>
      </c>
      <c r="AT202" s="2651">
        <v>0</v>
      </c>
      <c r="AU202" s="2273">
        <v>0</v>
      </c>
      <c r="AV202" s="2651">
        <v>0</v>
      </c>
      <c r="AW202" s="2273">
        <v>0</v>
      </c>
      <c r="AX202" s="2661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88"/>
      <c r="B203" s="1305" t="s">
        <v>876</v>
      </c>
      <c r="C203" s="926">
        <f t="shared" si="166"/>
        <v>3</v>
      </c>
      <c r="D203" s="154">
        <f>SUM(H203+J203+L203+N203+P203+R203+T203+V203+X203+Z203+AB203+AD203+AF203+AH203+AJ203+AL203)</f>
        <v>1</v>
      </c>
      <c r="E203" s="993">
        <f>SUM(I203+K203+M203+O203+Q203+S203+U203+W203+Y203+AA203+AC203+AE203+AG203+AI203+AK203+AM203)</f>
        <v>2</v>
      </c>
      <c r="F203" s="927"/>
      <c r="G203" s="994"/>
      <c r="H203" s="922">
        <v>0</v>
      </c>
      <c r="I203" s="992">
        <v>0</v>
      </c>
      <c r="J203" s="922">
        <v>0</v>
      </c>
      <c r="K203" s="992">
        <v>0</v>
      </c>
      <c r="L203" s="1351">
        <v>0</v>
      </c>
      <c r="M203" s="2315">
        <v>0</v>
      </c>
      <c r="N203" s="922">
        <v>0</v>
      </c>
      <c r="O203" s="992">
        <v>1</v>
      </c>
      <c r="P203" s="922">
        <v>0</v>
      </c>
      <c r="Q203" s="992">
        <v>0</v>
      </c>
      <c r="R203" s="922">
        <v>0</v>
      </c>
      <c r="S203" s="992">
        <v>1</v>
      </c>
      <c r="T203" s="922">
        <v>0</v>
      </c>
      <c r="U203" s="992">
        <v>0</v>
      </c>
      <c r="V203" s="922">
        <v>0</v>
      </c>
      <c r="W203" s="992">
        <v>0</v>
      </c>
      <c r="X203" s="922">
        <v>0</v>
      </c>
      <c r="Y203" s="992">
        <v>0</v>
      </c>
      <c r="Z203" s="922">
        <v>0</v>
      </c>
      <c r="AA203" s="992">
        <v>0</v>
      </c>
      <c r="AB203" s="922">
        <v>0</v>
      </c>
      <c r="AC203" s="992">
        <v>0</v>
      </c>
      <c r="AD203" s="922">
        <v>0</v>
      </c>
      <c r="AE203" s="992">
        <v>0</v>
      </c>
      <c r="AF203" s="922">
        <v>0</v>
      </c>
      <c r="AG203" s="992">
        <v>0</v>
      </c>
      <c r="AH203" s="922">
        <v>0</v>
      </c>
      <c r="AI203" s="992">
        <v>0</v>
      </c>
      <c r="AJ203" s="922">
        <v>0</v>
      </c>
      <c r="AK203" s="992">
        <v>0</v>
      </c>
      <c r="AL203" s="922">
        <v>1</v>
      </c>
      <c r="AM203" s="40">
        <v>0</v>
      </c>
      <c r="AN203" s="168">
        <v>0</v>
      </c>
      <c r="AO203" s="2315">
        <v>1</v>
      </c>
      <c r="AP203" s="1351">
        <v>0</v>
      </c>
      <c r="AQ203" s="2315">
        <v>0</v>
      </c>
      <c r="AR203" s="1351">
        <v>0</v>
      </c>
      <c r="AS203" s="2315">
        <v>0</v>
      </c>
      <c r="AT203" s="2729">
        <v>0</v>
      </c>
      <c r="AU203" s="198">
        <v>0</v>
      </c>
      <c r="AV203" s="2729">
        <v>0</v>
      </c>
      <c r="AW203" s="198">
        <v>0</v>
      </c>
      <c r="AX203" s="231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33" t="s">
        <v>877</v>
      </c>
      <c r="B204" s="2713"/>
      <c r="C204" s="2689">
        <f t="shared" si="166"/>
        <v>55</v>
      </c>
      <c r="D204" s="2690">
        <f t="shared" si="165"/>
        <v>18</v>
      </c>
      <c r="E204" s="2691">
        <f t="shared" si="165"/>
        <v>37</v>
      </c>
      <c r="F204" s="2577">
        <v>2</v>
      </c>
      <c r="G204" s="2580">
        <v>0</v>
      </c>
      <c r="H204" s="2577">
        <v>1</v>
      </c>
      <c r="I204" s="2580">
        <v>0</v>
      </c>
      <c r="J204" s="2577">
        <v>3</v>
      </c>
      <c r="K204" s="2580">
        <v>1</v>
      </c>
      <c r="L204" s="2577">
        <v>1</v>
      </c>
      <c r="M204" s="2580">
        <v>2</v>
      </c>
      <c r="N204" s="2577">
        <v>0</v>
      </c>
      <c r="O204" s="2580">
        <v>1</v>
      </c>
      <c r="P204" s="2577">
        <v>3</v>
      </c>
      <c r="Q204" s="2580">
        <v>2</v>
      </c>
      <c r="R204" s="2577">
        <v>0</v>
      </c>
      <c r="S204" s="2580">
        <v>2</v>
      </c>
      <c r="T204" s="2577">
        <v>2</v>
      </c>
      <c r="U204" s="2580">
        <v>3</v>
      </c>
      <c r="V204" s="2577">
        <v>1</v>
      </c>
      <c r="W204" s="2580">
        <v>1</v>
      </c>
      <c r="X204" s="2577">
        <v>0</v>
      </c>
      <c r="Y204" s="2580">
        <v>3</v>
      </c>
      <c r="Z204" s="2577">
        <v>0</v>
      </c>
      <c r="AA204" s="2580">
        <v>2</v>
      </c>
      <c r="AB204" s="2577">
        <v>2</v>
      </c>
      <c r="AC204" s="2580">
        <v>5</v>
      </c>
      <c r="AD204" s="2577">
        <v>1</v>
      </c>
      <c r="AE204" s="2580">
        <v>6</v>
      </c>
      <c r="AF204" s="2577">
        <v>0</v>
      </c>
      <c r="AG204" s="2580">
        <v>1</v>
      </c>
      <c r="AH204" s="2577">
        <v>1</v>
      </c>
      <c r="AI204" s="2580">
        <v>2</v>
      </c>
      <c r="AJ204" s="2577">
        <v>0</v>
      </c>
      <c r="AK204" s="2580">
        <v>1</v>
      </c>
      <c r="AL204" s="2577">
        <v>1</v>
      </c>
      <c r="AM204" s="2716">
        <v>5</v>
      </c>
      <c r="AN204" s="2600">
        <v>1</v>
      </c>
      <c r="AO204" s="2580">
        <v>2</v>
      </c>
      <c r="AP204" s="1351">
        <v>3</v>
      </c>
      <c r="AQ204" s="2580">
        <v>4</v>
      </c>
      <c r="AR204" s="2577">
        <v>0</v>
      </c>
      <c r="AS204" s="2580">
        <v>0</v>
      </c>
      <c r="AT204" s="2716">
        <v>1</v>
      </c>
      <c r="AU204" s="2717">
        <v>0</v>
      </c>
      <c r="AV204" s="2716">
        <v>0</v>
      </c>
      <c r="AW204" s="2717">
        <v>0</v>
      </c>
      <c r="AX204" s="2580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565" t="s">
        <v>878</v>
      </c>
      <c r="B205" s="2727" t="s">
        <v>879</v>
      </c>
      <c r="C205" s="2725">
        <f t="shared" si="166"/>
        <v>6</v>
      </c>
      <c r="D205" s="2726">
        <f t="shared" si="165"/>
        <v>0</v>
      </c>
      <c r="E205" s="2727">
        <f t="shared" si="165"/>
        <v>6</v>
      </c>
      <c r="F205" s="2293">
        <v>0</v>
      </c>
      <c r="G205" s="2348">
        <v>0</v>
      </c>
      <c r="H205" s="2293">
        <v>0</v>
      </c>
      <c r="I205" s="2348">
        <v>0</v>
      </c>
      <c r="J205" s="2293">
        <v>0</v>
      </c>
      <c r="K205" s="2348">
        <v>0</v>
      </c>
      <c r="L205" s="2293">
        <v>0</v>
      </c>
      <c r="M205" s="2348">
        <v>1</v>
      </c>
      <c r="N205" s="2293">
        <v>0</v>
      </c>
      <c r="O205" s="2348">
        <v>0</v>
      </c>
      <c r="P205" s="2293">
        <v>0</v>
      </c>
      <c r="Q205" s="2348">
        <v>1</v>
      </c>
      <c r="R205" s="2293">
        <v>0</v>
      </c>
      <c r="S205" s="2348">
        <v>0</v>
      </c>
      <c r="T205" s="2293">
        <v>0</v>
      </c>
      <c r="U205" s="2348">
        <v>0</v>
      </c>
      <c r="V205" s="2293">
        <v>0</v>
      </c>
      <c r="W205" s="2348">
        <v>1</v>
      </c>
      <c r="X205" s="2293">
        <v>0</v>
      </c>
      <c r="Y205" s="2348">
        <v>0</v>
      </c>
      <c r="Z205" s="2293">
        <v>0</v>
      </c>
      <c r="AA205" s="2348">
        <v>1</v>
      </c>
      <c r="AB205" s="2293">
        <v>0</v>
      </c>
      <c r="AC205" s="2348">
        <v>1</v>
      </c>
      <c r="AD205" s="2293">
        <v>0</v>
      </c>
      <c r="AE205" s="2348">
        <v>0</v>
      </c>
      <c r="AF205" s="2293">
        <v>0</v>
      </c>
      <c r="AG205" s="2348">
        <v>0</v>
      </c>
      <c r="AH205" s="2293">
        <v>0</v>
      </c>
      <c r="AI205" s="2348">
        <v>0</v>
      </c>
      <c r="AJ205" s="2293">
        <v>0</v>
      </c>
      <c r="AK205" s="2348">
        <v>0</v>
      </c>
      <c r="AL205" s="2293">
        <v>0</v>
      </c>
      <c r="AM205" s="39">
        <v>1</v>
      </c>
      <c r="AN205" s="2347">
        <v>0</v>
      </c>
      <c r="AO205" s="2348">
        <v>0</v>
      </c>
      <c r="AP205" s="2293">
        <v>0</v>
      </c>
      <c r="AQ205" s="992">
        <v>0</v>
      </c>
      <c r="AR205" s="922">
        <v>0</v>
      </c>
      <c r="AS205" s="992">
        <v>0</v>
      </c>
      <c r="AT205" s="40">
        <v>0</v>
      </c>
      <c r="AU205" s="64">
        <v>0</v>
      </c>
      <c r="AV205" s="40">
        <v>0</v>
      </c>
      <c r="AW205" s="64">
        <v>0</v>
      </c>
      <c r="AX205" s="992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15"/>
      <c r="B206" s="1679" t="s">
        <v>880</v>
      </c>
      <c r="C206" s="1614">
        <f t="shared" si="166"/>
        <v>6</v>
      </c>
      <c r="D206" s="2734">
        <f t="shared" si="165"/>
        <v>1</v>
      </c>
      <c r="E206" s="1679">
        <f t="shared" si="165"/>
        <v>5</v>
      </c>
      <c r="F206" s="1527">
        <v>0</v>
      </c>
      <c r="G206" s="1528">
        <v>0</v>
      </c>
      <c r="H206" s="1527">
        <v>0</v>
      </c>
      <c r="I206" s="1528">
        <v>0</v>
      </c>
      <c r="J206" s="1527">
        <v>0</v>
      </c>
      <c r="K206" s="1528">
        <v>0</v>
      </c>
      <c r="L206" s="1527">
        <v>0</v>
      </c>
      <c r="M206" s="1528">
        <v>0</v>
      </c>
      <c r="N206" s="1527">
        <v>0</v>
      </c>
      <c r="O206" s="1528">
        <v>0</v>
      </c>
      <c r="P206" s="1527">
        <v>0</v>
      </c>
      <c r="Q206" s="1528">
        <v>1</v>
      </c>
      <c r="R206" s="1527">
        <v>0</v>
      </c>
      <c r="S206" s="1528">
        <v>0</v>
      </c>
      <c r="T206" s="1527">
        <v>1</v>
      </c>
      <c r="U206" s="1528">
        <v>0</v>
      </c>
      <c r="V206" s="1527">
        <v>0</v>
      </c>
      <c r="W206" s="1528">
        <v>0</v>
      </c>
      <c r="X206" s="1527">
        <v>0</v>
      </c>
      <c r="Y206" s="1528">
        <v>1</v>
      </c>
      <c r="Z206" s="1527">
        <v>0</v>
      </c>
      <c r="AA206" s="1528">
        <v>0</v>
      </c>
      <c r="AB206" s="1527">
        <v>0</v>
      </c>
      <c r="AC206" s="1528">
        <v>0</v>
      </c>
      <c r="AD206" s="1527">
        <v>0</v>
      </c>
      <c r="AE206" s="1528">
        <v>1</v>
      </c>
      <c r="AF206" s="1527">
        <v>0</v>
      </c>
      <c r="AG206" s="1528">
        <v>0</v>
      </c>
      <c r="AH206" s="1527">
        <v>0</v>
      </c>
      <c r="AI206" s="1528">
        <v>0</v>
      </c>
      <c r="AJ206" s="1527">
        <v>0</v>
      </c>
      <c r="AK206" s="1528">
        <v>0</v>
      </c>
      <c r="AL206" s="1527">
        <v>0</v>
      </c>
      <c r="AM206" s="1569">
        <v>2</v>
      </c>
      <c r="AN206" s="1567">
        <v>0</v>
      </c>
      <c r="AO206" s="1528">
        <v>1</v>
      </c>
      <c r="AP206" s="1527">
        <v>0</v>
      </c>
      <c r="AQ206" s="1276">
        <v>1</v>
      </c>
      <c r="AR206" s="1275">
        <v>0</v>
      </c>
      <c r="AS206" s="1276">
        <v>0</v>
      </c>
      <c r="AT206" s="38">
        <v>0</v>
      </c>
      <c r="AU206" s="1266">
        <v>0</v>
      </c>
      <c r="AV206" s="38">
        <v>0</v>
      </c>
      <c r="AW206" s="1266">
        <v>0</v>
      </c>
      <c r="AX206" s="127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15"/>
      <c r="B207" s="1679" t="s">
        <v>881</v>
      </c>
      <c r="C207" s="1614">
        <f t="shared" si="166"/>
        <v>1</v>
      </c>
      <c r="D207" s="1320">
        <f t="shared" si="165"/>
        <v>0</v>
      </c>
      <c r="E207" s="1679">
        <f t="shared" si="165"/>
        <v>1</v>
      </c>
      <c r="F207" s="1275">
        <v>0</v>
      </c>
      <c r="G207" s="1276">
        <v>0</v>
      </c>
      <c r="H207" s="1275">
        <v>0</v>
      </c>
      <c r="I207" s="1276">
        <v>0</v>
      </c>
      <c r="J207" s="1275">
        <v>0</v>
      </c>
      <c r="K207" s="1276">
        <v>0</v>
      </c>
      <c r="L207" s="1275">
        <v>0</v>
      </c>
      <c r="M207" s="1276">
        <v>0</v>
      </c>
      <c r="N207" s="1275">
        <v>0</v>
      </c>
      <c r="O207" s="1276">
        <v>0</v>
      </c>
      <c r="P207" s="1275">
        <v>0</v>
      </c>
      <c r="Q207" s="1276">
        <v>0</v>
      </c>
      <c r="R207" s="1275">
        <v>0</v>
      </c>
      <c r="S207" s="1276">
        <v>0</v>
      </c>
      <c r="T207" s="1275">
        <v>0</v>
      </c>
      <c r="U207" s="1276">
        <v>0</v>
      </c>
      <c r="V207" s="1275">
        <v>0</v>
      </c>
      <c r="W207" s="1276">
        <v>0</v>
      </c>
      <c r="X207" s="1275">
        <v>0</v>
      </c>
      <c r="Y207" s="1276">
        <v>0</v>
      </c>
      <c r="Z207" s="1275">
        <v>0</v>
      </c>
      <c r="AA207" s="1276">
        <v>1</v>
      </c>
      <c r="AB207" s="1275">
        <v>0</v>
      </c>
      <c r="AC207" s="1276">
        <v>0</v>
      </c>
      <c r="AD207" s="1275">
        <v>0</v>
      </c>
      <c r="AE207" s="1276">
        <v>0</v>
      </c>
      <c r="AF207" s="1275">
        <v>0</v>
      </c>
      <c r="AG207" s="1276">
        <v>0</v>
      </c>
      <c r="AH207" s="1275">
        <v>0</v>
      </c>
      <c r="AI207" s="1276">
        <v>0</v>
      </c>
      <c r="AJ207" s="1275">
        <v>0</v>
      </c>
      <c r="AK207" s="1276">
        <v>0</v>
      </c>
      <c r="AL207" s="1275">
        <v>0</v>
      </c>
      <c r="AM207" s="38">
        <v>0</v>
      </c>
      <c r="AN207" s="1313">
        <v>0</v>
      </c>
      <c r="AO207" s="1276">
        <v>0</v>
      </c>
      <c r="AP207" s="1275">
        <v>0</v>
      </c>
      <c r="AQ207" s="1276">
        <v>0</v>
      </c>
      <c r="AR207" s="1275">
        <v>0</v>
      </c>
      <c r="AS207" s="1276">
        <v>0</v>
      </c>
      <c r="AT207" s="38">
        <v>0</v>
      </c>
      <c r="AU207" s="1266">
        <v>0</v>
      </c>
      <c r="AV207" s="38">
        <v>0</v>
      </c>
      <c r="AW207" s="1266">
        <v>0</v>
      </c>
      <c r="AX207" s="127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15"/>
      <c r="B208" s="1698" t="s">
        <v>882</v>
      </c>
      <c r="C208" s="1614">
        <f t="shared" si="166"/>
        <v>0</v>
      </c>
      <c r="D208" s="186"/>
      <c r="E208" s="1679">
        <f>SUM(K208+M208+O208+Q208+S208+U208+W208+Y208+AA208+AC208+AE208+AG208+AI208+AK208+AM208)</f>
        <v>0</v>
      </c>
      <c r="F208" s="1662"/>
      <c r="G208" s="1625"/>
      <c r="H208" s="1662"/>
      <c r="I208" s="1625"/>
      <c r="J208" s="1662"/>
      <c r="K208" s="1528"/>
      <c r="L208" s="1662"/>
      <c r="M208" s="1528"/>
      <c r="N208" s="1662"/>
      <c r="O208" s="1528"/>
      <c r="P208" s="1662"/>
      <c r="Q208" s="1528"/>
      <c r="R208" s="1662"/>
      <c r="S208" s="1528"/>
      <c r="T208" s="1662"/>
      <c r="U208" s="1528"/>
      <c r="V208" s="1662"/>
      <c r="W208" s="1528"/>
      <c r="X208" s="1662"/>
      <c r="Y208" s="1528"/>
      <c r="Z208" s="1662"/>
      <c r="AA208" s="1528"/>
      <c r="AB208" s="1662"/>
      <c r="AC208" s="1528"/>
      <c r="AD208" s="1662"/>
      <c r="AE208" s="1528"/>
      <c r="AF208" s="1662"/>
      <c r="AG208" s="1528"/>
      <c r="AH208" s="1662"/>
      <c r="AI208" s="1528"/>
      <c r="AJ208" s="1662"/>
      <c r="AK208" s="1528"/>
      <c r="AL208" s="1662"/>
      <c r="AM208" s="1569"/>
      <c r="AN208" s="1567"/>
      <c r="AO208" s="1528"/>
      <c r="AP208" s="1662"/>
      <c r="AQ208" s="1528"/>
      <c r="AR208" s="1527"/>
      <c r="AS208" s="1528"/>
      <c r="AT208" s="1662"/>
      <c r="AU208" s="1531"/>
      <c r="AV208" s="1569"/>
      <c r="AW208" s="1662"/>
      <c r="AX208" s="1528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515"/>
      <c r="B209" s="1679" t="s">
        <v>883</v>
      </c>
      <c r="C209" s="1614">
        <f t="shared" si="166"/>
        <v>1</v>
      </c>
      <c r="D209" s="2726">
        <f t="shared" ref="D209:E217" si="176">SUM(F209+H209+J209+L209+N209+P209+R209+T209+V209+X209+Z209+AB209+AD209+AF209+AH209+AJ209+AL209)</f>
        <v>0</v>
      </c>
      <c r="E209" s="1679">
        <f t="shared" si="176"/>
        <v>1</v>
      </c>
      <c r="F209" s="2293">
        <v>0</v>
      </c>
      <c r="G209" s="2348">
        <v>0</v>
      </c>
      <c r="H209" s="2293">
        <v>0</v>
      </c>
      <c r="I209" s="2348">
        <v>0</v>
      </c>
      <c r="J209" s="2293">
        <v>0</v>
      </c>
      <c r="K209" s="2348">
        <v>0</v>
      </c>
      <c r="L209" s="2293">
        <v>0</v>
      </c>
      <c r="M209" s="2348">
        <v>0</v>
      </c>
      <c r="N209" s="2293">
        <v>0</v>
      </c>
      <c r="O209" s="2348">
        <v>0</v>
      </c>
      <c r="P209" s="2293">
        <v>0</v>
      </c>
      <c r="Q209" s="2348">
        <v>0</v>
      </c>
      <c r="R209" s="2293">
        <v>0</v>
      </c>
      <c r="S209" s="2348">
        <v>0</v>
      </c>
      <c r="T209" s="2293">
        <v>0</v>
      </c>
      <c r="U209" s="2348">
        <v>0</v>
      </c>
      <c r="V209" s="2293">
        <v>0</v>
      </c>
      <c r="W209" s="2348">
        <v>0</v>
      </c>
      <c r="X209" s="2293">
        <v>0</v>
      </c>
      <c r="Y209" s="2348">
        <v>0</v>
      </c>
      <c r="Z209" s="2293">
        <v>0</v>
      </c>
      <c r="AA209" s="2348">
        <v>0</v>
      </c>
      <c r="AB209" s="2293">
        <v>0</v>
      </c>
      <c r="AC209" s="2348">
        <v>0</v>
      </c>
      <c r="AD209" s="2293">
        <v>0</v>
      </c>
      <c r="AE209" s="2348">
        <v>0</v>
      </c>
      <c r="AF209" s="2293">
        <v>0</v>
      </c>
      <c r="AG209" s="2348">
        <v>0</v>
      </c>
      <c r="AH209" s="2293">
        <v>0</v>
      </c>
      <c r="AI209" s="2348">
        <v>0</v>
      </c>
      <c r="AJ209" s="2293">
        <v>0</v>
      </c>
      <c r="AK209" s="2348">
        <v>0</v>
      </c>
      <c r="AL209" s="2293">
        <v>0</v>
      </c>
      <c r="AM209" s="39">
        <v>1</v>
      </c>
      <c r="AN209" s="2347">
        <v>0</v>
      </c>
      <c r="AO209" s="2348">
        <v>0</v>
      </c>
      <c r="AP209" s="2293">
        <v>0</v>
      </c>
      <c r="AQ209" s="2348">
        <v>0</v>
      </c>
      <c r="AR209" s="2293">
        <v>0</v>
      </c>
      <c r="AS209" s="2348">
        <v>0</v>
      </c>
      <c r="AT209" s="39">
        <v>0</v>
      </c>
      <c r="AU209" s="1295">
        <v>0</v>
      </c>
      <c r="AV209" s="39">
        <v>0</v>
      </c>
      <c r="AW209" s="1295">
        <v>0</v>
      </c>
      <c r="AX209" s="234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15"/>
      <c r="B210" s="41" t="s">
        <v>884</v>
      </c>
      <c r="C210" s="1614">
        <f t="shared" si="166"/>
        <v>0</v>
      </c>
      <c r="D210" s="2734">
        <f t="shared" si="176"/>
        <v>0</v>
      </c>
      <c r="E210" s="1679">
        <f t="shared" si="176"/>
        <v>0</v>
      </c>
      <c r="F210" s="1527"/>
      <c r="G210" s="1528"/>
      <c r="H210" s="1527"/>
      <c r="I210" s="1528"/>
      <c r="J210" s="1527"/>
      <c r="K210" s="1528"/>
      <c r="L210" s="1527"/>
      <c r="M210" s="1528"/>
      <c r="N210" s="1527"/>
      <c r="O210" s="1528"/>
      <c r="P210" s="1527"/>
      <c r="Q210" s="1528"/>
      <c r="R210" s="1527"/>
      <c r="S210" s="1528"/>
      <c r="T210" s="1527"/>
      <c r="U210" s="1528"/>
      <c r="V210" s="1527"/>
      <c r="W210" s="1528"/>
      <c r="X210" s="1527"/>
      <c r="Y210" s="1528"/>
      <c r="Z210" s="1527"/>
      <c r="AA210" s="1528"/>
      <c r="AB210" s="1527"/>
      <c r="AC210" s="1528"/>
      <c r="AD210" s="1527"/>
      <c r="AE210" s="1528"/>
      <c r="AF210" s="1527"/>
      <c r="AG210" s="1528"/>
      <c r="AH210" s="1527"/>
      <c r="AI210" s="1528"/>
      <c r="AJ210" s="1527"/>
      <c r="AK210" s="1528"/>
      <c r="AL210" s="1527"/>
      <c r="AM210" s="1569"/>
      <c r="AN210" s="1567"/>
      <c r="AO210" s="1528"/>
      <c r="AP210" s="1527">
        <v>0</v>
      </c>
      <c r="AQ210" s="992">
        <v>0</v>
      </c>
      <c r="AR210" s="922">
        <v>0</v>
      </c>
      <c r="AS210" s="992">
        <v>0</v>
      </c>
      <c r="AT210" s="40">
        <v>0</v>
      </c>
      <c r="AU210" s="64">
        <v>0</v>
      </c>
      <c r="AV210" s="40">
        <v>0</v>
      </c>
      <c r="AW210" s="64">
        <v>0</v>
      </c>
      <c r="AX210" s="992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15"/>
      <c r="B211" s="2735" t="s">
        <v>885</v>
      </c>
      <c r="C211" s="1614">
        <f t="shared" si="166"/>
        <v>0</v>
      </c>
      <c r="D211" s="2734">
        <f t="shared" si="176"/>
        <v>0</v>
      </c>
      <c r="E211" s="1679">
        <f t="shared" si="176"/>
        <v>0</v>
      </c>
      <c r="F211" s="1527"/>
      <c r="G211" s="1528"/>
      <c r="H211" s="1527"/>
      <c r="I211" s="1528"/>
      <c r="J211" s="1527"/>
      <c r="K211" s="1528"/>
      <c r="L211" s="1527"/>
      <c r="M211" s="1528"/>
      <c r="N211" s="1527"/>
      <c r="O211" s="1528"/>
      <c r="P211" s="1527"/>
      <c r="Q211" s="1528"/>
      <c r="R211" s="1527"/>
      <c r="S211" s="1528"/>
      <c r="T211" s="1527"/>
      <c r="U211" s="1528"/>
      <c r="V211" s="1527"/>
      <c r="W211" s="1528"/>
      <c r="X211" s="1527"/>
      <c r="Y211" s="1528"/>
      <c r="Z211" s="1527"/>
      <c r="AA211" s="1528"/>
      <c r="AB211" s="1527"/>
      <c r="AC211" s="1528"/>
      <c r="AD211" s="1527"/>
      <c r="AE211" s="1528"/>
      <c r="AF211" s="1527"/>
      <c r="AG211" s="1528"/>
      <c r="AH211" s="1527"/>
      <c r="AI211" s="1528"/>
      <c r="AJ211" s="1527"/>
      <c r="AK211" s="1528"/>
      <c r="AL211" s="1527"/>
      <c r="AM211" s="1569"/>
      <c r="AN211" s="1567"/>
      <c r="AO211" s="1528"/>
      <c r="AP211" s="1527">
        <v>0</v>
      </c>
      <c r="AQ211" s="1276">
        <v>0</v>
      </c>
      <c r="AR211" s="1275">
        <v>0</v>
      </c>
      <c r="AS211" s="1276">
        <v>0</v>
      </c>
      <c r="AT211" s="38">
        <v>0</v>
      </c>
      <c r="AU211" s="1266">
        <v>0</v>
      </c>
      <c r="AV211" s="38">
        <v>0</v>
      </c>
      <c r="AW211" s="1266">
        <v>0</v>
      </c>
      <c r="AX211" s="127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88"/>
      <c r="B212" s="42" t="s">
        <v>886</v>
      </c>
      <c r="C212" s="1321">
        <f t="shared" si="166"/>
        <v>1</v>
      </c>
      <c r="D212" s="1320">
        <f>SUM(H212+J212+L212+N212+P212+R212+T212+V212+X212+Z212+AB212+AD212+AF212+AH212+AJ212+AL212)</f>
        <v>0</v>
      </c>
      <c r="E212" s="1322">
        <f>SUM(I212+K212+M212+O212+Q212+S212+U212+W212+Y212+AA212+AC212+AE212+AG212+AI212+AK212+AM212)</f>
        <v>1</v>
      </c>
      <c r="F212" s="1323"/>
      <c r="G212" s="1324"/>
      <c r="H212" s="1275">
        <v>0</v>
      </c>
      <c r="I212" s="1276">
        <v>0</v>
      </c>
      <c r="J212" s="1275">
        <v>0</v>
      </c>
      <c r="K212" s="1276">
        <v>0</v>
      </c>
      <c r="L212" s="1275">
        <v>0</v>
      </c>
      <c r="M212" s="1276">
        <v>0</v>
      </c>
      <c r="N212" s="1275">
        <v>0</v>
      </c>
      <c r="O212" s="1276">
        <v>0</v>
      </c>
      <c r="P212" s="1275">
        <v>0</v>
      </c>
      <c r="Q212" s="1276">
        <v>0</v>
      </c>
      <c r="R212" s="1275">
        <v>0</v>
      </c>
      <c r="S212" s="1276">
        <v>0</v>
      </c>
      <c r="T212" s="1275">
        <v>0</v>
      </c>
      <c r="U212" s="1276">
        <v>0</v>
      </c>
      <c r="V212" s="1275">
        <v>0</v>
      </c>
      <c r="W212" s="1276">
        <v>0</v>
      </c>
      <c r="X212" s="1275">
        <v>0</v>
      </c>
      <c r="Y212" s="1276">
        <v>0</v>
      </c>
      <c r="Z212" s="1275">
        <v>0</v>
      </c>
      <c r="AA212" s="1276">
        <v>0</v>
      </c>
      <c r="AB212" s="1275">
        <v>0</v>
      </c>
      <c r="AC212" s="1276">
        <v>0</v>
      </c>
      <c r="AD212" s="1275">
        <v>0</v>
      </c>
      <c r="AE212" s="1276">
        <v>1</v>
      </c>
      <c r="AF212" s="1275">
        <v>0</v>
      </c>
      <c r="AG212" s="1276">
        <v>0</v>
      </c>
      <c r="AH212" s="1275">
        <v>0</v>
      </c>
      <c r="AI212" s="1276">
        <v>0</v>
      </c>
      <c r="AJ212" s="1275">
        <v>0</v>
      </c>
      <c r="AK212" s="1276">
        <v>0</v>
      </c>
      <c r="AL212" s="1275">
        <v>0</v>
      </c>
      <c r="AM212" s="38">
        <v>0</v>
      </c>
      <c r="AN212" s="1313">
        <v>0</v>
      </c>
      <c r="AO212" s="1276">
        <v>0</v>
      </c>
      <c r="AP212" s="1275">
        <v>0</v>
      </c>
      <c r="AQ212" s="1278">
        <v>0</v>
      </c>
      <c r="AR212" s="1538">
        <v>0</v>
      </c>
      <c r="AS212" s="1278">
        <v>0</v>
      </c>
      <c r="AT212" s="1288">
        <v>0</v>
      </c>
      <c r="AU212" s="1469">
        <v>0</v>
      </c>
      <c r="AV212" s="1288">
        <v>0</v>
      </c>
      <c r="AW212" s="1469">
        <v>0</v>
      </c>
      <c r="AX212" s="1278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565" t="s">
        <v>887</v>
      </c>
      <c r="B213" s="2736" t="s">
        <v>888</v>
      </c>
      <c r="C213" s="2724">
        <f t="shared" si="166"/>
        <v>3</v>
      </c>
      <c r="D213" s="1043">
        <f t="shared" si="176"/>
        <v>1</v>
      </c>
      <c r="E213" s="2723">
        <f t="shared" si="176"/>
        <v>2</v>
      </c>
      <c r="F213" s="2271">
        <v>0</v>
      </c>
      <c r="G213" s="2661">
        <v>0</v>
      </c>
      <c r="H213" s="2271">
        <v>0</v>
      </c>
      <c r="I213" s="2661">
        <v>0</v>
      </c>
      <c r="J213" s="2271">
        <v>0</v>
      </c>
      <c r="K213" s="2661">
        <v>0</v>
      </c>
      <c r="L213" s="2271">
        <v>0</v>
      </c>
      <c r="M213" s="2661">
        <v>0</v>
      </c>
      <c r="N213" s="2271">
        <v>0</v>
      </c>
      <c r="O213" s="2661">
        <v>0</v>
      </c>
      <c r="P213" s="2271">
        <v>0</v>
      </c>
      <c r="Q213" s="2661">
        <v>0</v>
      </c>
      <c r="R213" s="2271">
        <v>0</v>
      </c>
      <c r="S213" s="2661">
        <v>0</v>
      </c>
      <c r="T213" s="2271">
        <v>0</v>
      </c>
      <c r="U213" s="2661">
        <v>1</v>
      </c>
      <c r="V213" s="2271">
        <v>1</v>
      </c>
      <c r="W213" s="2661">
        <v>0</v>
      </c>
      <c r="X213" s="2271">
        <v>0</v>
      </c>
      <c r="Y213" s="2661">
        <v>1</v>
      </c>
      <c r="Z213" s="2271">
        <v>0</v>
      </c>
      <c r="AA213" s="2661">
        <v>0</v>
      </c>
      <c r="AB213" s="2271">
        <v>0</v>
      </c>
      <c r="AC213" s="2661">
        <v>0</v>
      </c>
      <c r="AD213" s="2271">
        <v>0</v>
      </c>
      <c r="AE213" s="2661">
        <v>0</v>
      </c>
      <c r="AF213" s="2271">
        <v>0</v>
      </c>
      <c r="AG213" s="2661">
        <v>0</v>
      </c>
      <c r="AH213" s="2271">
        <v>0</v>
      </c>
      <c r="AI213" s="2661">
        <v>0</v>
      </c>
      <c r="AJ213" s="2271">
        <v>0</v>
      </c>
      <c r="AK213" s="2661">
        <v>0</v>
      </c>
      <c r="AL213" s="2271">
        <v>0</v>
      </c>
      <c r="AM213" s="2651">
        <v>0</v>
      </c>
      <c r="AN213" s="2573">
        <v>0</v>
      </c>
      <c r="AO213" s="2272">
        <v>1</v>
      </c>
      <c r="AP213" s="2271">
        <v>0</v>
      </c>
      <c r="AQ213" s="1391">
        <v>0</v>
      </c>
      <c r="AR213" s="2737">
        <v>0</v>
      </c>
      <c r="AS213" s="1391">
        <v>0</v>
      </c>
      <c r="AT213" s="1573">
        <v>0</v>
      </c>
      <c r="AU213" s="2738">
        <v>0</v>
      </c>
      <c r="AV213" s="1573">
        <v>0</v>
      </c>
      <c r="AW213" s="2738">
        <v>0</v>
      </c>
      <c r="AX213" s="1391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15"/>
      <c r="B214" s="1679" t="s">
        <v>889</v>
      </c>
      <c r="C214" s="1614">
        <f t="shared" si="166"/>
        <v>1</v>
      </c>
      <c r="D214" s="2734">
        <f>SUM(F214+H214+J214+L214+N214+P214+R214+T214+V214+X214+Z214+AB214+AD214+AF214+AH214+AJ214+AL214)</f>
        <v>1</v>
      </c>
      <c r="E214" s="1679">
        <f t="shared" si="176"/>
        <v>0</v>
      </c>
      <c r="F214" s="1527">
        <v>0</v>
      </c>
      <c r="G214" s="1528">
        <v>0</v>
      </c>
      <c r="H214" s="1527">
        <v>0</v>
      </c>
      <c r="I214" s="1528">
        <v>0</v>
      </c>
      <c r="J214" s="1527">
        <v>0</v>
      </c>
      <c r="K214" s="1528">
        <v>0</v>
      </c>
      <c r="L214" s="1527">
        <v>0</v>
      </c>
      <c r="M214" s="1528">
        <v>0</v>
      </c>
      <c r="N214" s="1527">
        <v>0</v>
      </c>
      <c r="O214" s="1528">
        <v>0</v>
      </c>
      <c r="P214" s="1527">
        <v>0</v>
      </c>
      <c r="Q214" s="1528">
        <v>0</v>
      </c>
      <c r="R214" s="1527">
        <v>0</v>
      </c>
      <c r="S214" s="1528">
        <v>0</v>
      </c>
      <c r="T214" s="1527">
        <v>0</v>
      </c>
      <c r="U214" s="1528">
        <v>0</v>
      </c>
      <c r="V214" s="1527">
        <v>1</v>
      </c>
      <c r="W214" s="1528">
        <v>0</v>
      </c>
      <c r="X214" s="1527">
        <v>0</v>
      </c>
      <c r="Y214" s="1528">
        <v>0</v>
      </c>
      <c r="Z214" s="1527">
        <v>0</v>
      </c>
      <c r="AA214" s="1528">
        <v>0</v>
      </c>
      <c r="AB214" s="1527">
        <v>0</v>
      </c>
      <c r="AC214" s="1528">
        <v>0</v>
      </c>
      <c r="AD214" s="1527">
        <v>0</v>
      </c>
      <c r="AE214" s="1528">
        <v>0</v>
      </c>
      <c r="AF214" s="1527">
        <v>0</v>
      </c>
      <c r="AG214" s="1528">
        <v>0</v>
      </c>
      <c r="AH214" s="1527">
        <v>0</v>
      </c>
      <c r="AI214" s="1528">
        <v>0</v>
      </c>
      <c r="AJ214" s="1527">
        <v>0</v>
      </c>
      <c r="AK214" s="1528">
        <v>0</v>
      </c>
      <c r="AL214" s="1527">
        <v>0</v>
      </c>
      <c r="AM214" s="1569">
        <v>0</v>
      </c>
      <c r="AN214" s="1567">
        <v>0</v>
      </c>
      <c r="AO214" s="1528">
        <v>0</v>
      </c>
      <c r="AP214" s="1527">
        <v>0</v>
      </c>
      <c r="AQ214" s="1276">
        <v>0</v>
      </c>
      <c r="AR214" s="1275">
        <v>0</v>
      </c>
      <c r="AS214" s="1276">
        <v>0</v>
      </c>
      <c r="AT214" s="38">
        <v>0</v>
      </c>
      <c r="AU214" s="1266">
        <v>0</v>
      </c>
      <c r="AV214" s="38">
        <v>0</v>
      </c>
      <c r="AW214" s="1266">
        <v>0</v>
      </c>
      <c r="AX214" s="127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15"/>
      <c r="B215" s="1322" t="s">
        <v>890</v>
      </c>
      <c r="C215" s="1321">
        <f t="shared" si="166"/>
        <v>3</v>
      </c>
      <c r="D215" s="1320">
        <f>SUM(F215+H215+J215+L215+N215+P215+R215+T215+V215+X215+Z215+AB215+AD215+AF215+AH215+AJ215+AL215)</f>
        <v>2</v>
      </c>
      <c r="E215" s="1322">
        <f>SUM(G215+I215+K215+M215+O215+Q215+S215+U215+W215+Y215+AA215+AC215+AE215+AG215+AI215+AK215+AM215)</f>
        <v>1</v>
      </c>
      <c r="F215" s="1275">
        <v>0</v>
      </c>
      <c r="G215" s="1276">
        <v>0</v>
      </c>
      <c r="H215" s="1275">
        <v>0</v>
      </c>
      <c r="I215" s="1276">
        <v>0</v>
      </c>
      <c r="J215" s="1275">
        <v>0</v>
      </c>
      <c r="K215" s="1276">
        <v>0</v>
      </c>
      <c r="L215" s="1275">
        <v>0</v>
      </c>
      <c r="M215" s="1276">
        <v>0</v>
      </c>
      <c r="N215" s="1275">
        <v>0</v>
      </c>
      <c r="O215" s="1276">
        <v>0</v>
      </c>
      <c r="P215" s="1275">
        <v>0</v>
      </c>
      <c r="Q215" s="1276">
        <v>0</v>
      </c>
      <c r="R215" s="1275">
        <v>0</v>
      </c>
      <c r="S215" s="1276">
        <v>0</v>
      </c>
      <c r="T215" s="1275">
        <v>1</v>
      </c>
      <c r="U215" s="1276">
        <v>1</v>
      </c>
      <c r="V215" s="1275">
        <v>1</v>
      </c>
      <c r="W215" s="1276">
        <v>0</v>
      </c>
      <c r="X215" s="1275">
        <v>0</v>
      </c>
      <c r="Y215" s="1276">
        <v>0</v>
      </c>
      <c r="Z215" s="1275">
        <v>0</v>
      </c>
      <c r="AA215" s="1276">
        <v>0</v>
      </c>
      <c r="AB215" s="1275">
        <v>0</v>
      </c>
      <c r="AC215" s="1276">
        <v>0</v>
      </c>
      <c r="AD215" s="1275">
        <v>0</v>
      </c>
      <c r="AE215" s="1276">
        <v>0</v>
      </c>
      <c r="AF215" s="1275">
        <v>0</v>
      </c>
      <c r="AG215" s="1276">
        <v>0</v>
      </c>
      <c r="AH215" s="1275">
        <v>0</v>
      </c>
      <c r="AI215" s="1276">
        <v>0</v>
      </c>
      <c r="AJ215" s="1275">
        <v>0</v>
      </c>
      <c r="AK215" s="1276">
        <v>0</v>
      </c>
      <c r="AL215" s="1275">
        <v>0</v>
      </c>
      <c r="AM215" s="38">
        <v>0</v>
      </c>
      <c r="AN215" s="1313">
        <v>0</v>
      </c>
      <c r="AO215" s="1276">
        <v>1</v>
      </c>
      <c r="AP215" s="1275">
        <v>0</v>
      </c>
      <c r="AQ215" s="1276">
        <v>0</v>
      </c>
      <c r="AR215" s="1275">
        <v>0</v>
      </c>
      <c r="AS215" s="1276">
        <v>0</v>
      </c>
      <c r="AT215" s="38">
        <v>0</v>
      </c>
      <c r="AU215" s="1266">
        <v>0</v>
      </c>
      <c r="AV215" s="38">
        <v>0</v>
      </c>
      <c r="AW215" s="1266">
        <v>0</v>
      </c>
      <c r="AX215" s="127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15"/>
      <c r="B216" s="1322" t="s">
        <v>891</v>
      </c>
      <c r="C216" s="1321">
        <f t="shared" si="166"/>
        <v>1</v>
      </c>
      <c r="D216" s="1320">
        <f>SUM(F216+H216+J216+L216+N216+P216+R216+T216+V216+X216+Z216+AB216+AD216+AF216+AH216+AJ216+AL216)</f>
        <v>1</v>
      </c>
      <c r="E216" s="1322">
        <f>SUM(G216+I216+K216+M216+O216+Q216+S216+U216+W216+Y216+AA216+AC216+AE216+AG216+AI216+AK216+AM216)</f>
        <v>0</v>
      </c>
      <c r="F216" s="1275">
        <v>0</v>
      </c>
      <c r="G216" s="1276">
        <v>0</v>
      </c>
      <c r="H216" s="1275">
        <v>0</v>
      </c>
      <c r="I216" s="1276">
        <v>0</v>
      </c>
      <c r="J216" s="1275">
        <v>0</v>
      </c>
      <c r="K216" s="1276">
        <v>0</v>
      </c>
      <c r="L216" s="1275">
        <v>0</v>
      </c>
      <c r="M216" s="1276">
        <v>0</v>
      </c>
      <c r="N216" s="1275">
        <v>0</v>
      </c>
      <c r="O216" s="1276">
        <v>0</v>
      </c>
      <c r="P216" s="1275">
        <v>0</v>
      </c>
      <c r="Q216" s="1276">
        <v>0</v>
      </c>
      <c r="R216" s="1275">
        <v>0</v>
      </c>
      <c r="S216" s="1276">
        <v>0</v>
      </c>
      <c r="T216" s="1275">
        <v>0</v>
      </c>
      <c r="U216" s="1276">
        <v>0</v>
      </c>
      <c r="V216" s="1275">
        <v>0</v>
      </c>
      <c r="W216" s="1276">
        <v>0</v>
      </c>
      <c r="X216" s="1275">
        <v>0</v>
      </c>
      <c r="Y216" s="1276">
        <v>0</v>
      </c>
      <c r="Z216" s="1275">
        <v>0</v>
      </c>
      <c r="AA216" s="1276">
        <v>0</v>
      </c>
      <c r="AB216" s="1275">
        <v>1</v>
      </c>
      <c r="AC216" s="1276">
        <v>0</v>
      </c>
      <c r="AD216" s="1275">
        <v>0</v>
      </c>
      <c r="AE216" s="1276">
        <v>0</v>
      </c>
      <c r="AF216" s="1275">
        <v>0</v>
      </c>
      <c r="AG216" s="1276">
        <v>0</v>
      </c>
      <c r="AH216" s="1275">
        <v>0</v>
      </c>
      <c r="AI216" s="1276">
        <v>0</v>
      </c>
      <c r="AJ216" s="1275">
        <v>0</v>
      </c>
      <c r="AK216" s="1276">
        <v>0</v>
      </c>
      <c r="AL216" s="1275">
        <v>0</v>
      </c>
      <c r="AM216" s="38">
        <v>0</v>
      </c>
      <c r="AN216" s="1313">
        <v>0</v>
      </c>
      <c r="AO216" s="1276">
        <v>0</v>
      </c>
      <c r="AP216" s="1275">
        <v>0</v>
      </c>
      <c r="AQ216" s="1276">
        <v>0</v>
      </c>
      <c r="AR216" s="1275">
        <v>0</v>
      </c>
      <c r="AS216" s="1276">
        <v>0</v>
      </c>
      <c r="AT216" s="38">
        <v>0</v>
      </c>
      <c r="AU216" s="1266">
        <v>0</v>
      </c>
      <c r="AV216" s="38">
        <v>0</v>
      </c>
      <c r="AW216" s="1266">
        <v>0</v>
      </c>
      <c r="AX216" s="127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88"/>
      <c r="B217" s="1305" t="s">
        <v>892</v>
      </c>
      <c r="C217" s="1686">
        <f t="shared" si="166"/>
        <v>1</v>
      </c>
      <c r="D217" s="1687">
        <f>SUM(F217+H217+J217+L217+N217+P217+R217+T217+V217+X217+Z217+AB217+AD217+AF217+AH217+AJ217+AL217)</f>
        <v>1</v>
      </c>
      <c r="E217" s="1305">
        <f t="shared" si="176"/>
        <v>0</v>
      </c>
      <c r="F217" s="1538">
        <v>0</v>
      </c>
      <c r="G217" s="1278">
        <v>0</v>
      </c>
      <c r="H217" s="1538">
        <v>0</v>
      </c>
      <c r="I217" s="1278">
        <v>0</v>
      </c>
      <c r="J217" s="1538">
        <v>0</v>
      </c>
      <c r="K217" s="1278">
        <v>0</v>
      </c>
      <c r="L217" s="1538">
        <v>0</v>
      </c>
      <c r="M217" s="1278">
        <v>0</v>
      </c>
      <c r="N217" s="1538">
        <v>0</v>
      </c>
      <c r="O217" s="1278">
        <v>0</v>
      </c>
      <c r="P217" s="1538">
        <v>0</v>
      </c>
      <c r="Q217" s="1278">
        <v>0</v>
      </c>
      <c r="R217" s="1538">
        <v>0</v>
      </c>
      <c r="S217" s="1278">
        <v>0</v>
      </c>
      <c r="T217" s="1538">
        <v>0</v>
      </c>
      <c r="U217" s="1278">
        <v>0</v>
      </c>
      <c r="V217" s="1538">
        <v>1</v>
      </c>
      <c r="W217" s="1278">
        <v>0</v>
      </c>
      <c r="X217" s="1538">
        <v>0</v>
      </c>
      <c r="Y217" s="1278">
        <v>0</v>
      </c>
      <c r="Z217" s="1538">
        <v>0</v>
      </c>
      <c r="AA217" s="1278">
        <v>0</v>
      </c>
      <c r="AB217" s="1538">
        <v>0</v>
      </c>
      <c r="AC217" s="1278">
        <v>0</v>
      </c>
      <c r="AD217" s="1538">
        <v>0</v>
      </c>
      <c r="AE217" s="1278">
        <v>0</v>
      </c>
      <c r="AF217" s="1538">
        <v>0</v>
      </c>
      <c r="AG217" s="1278">
        <v>0</v>
      </c>
      <c r="AH217" s="1538">
        <v>0</v>
      </c>
      <c r="AI217" s="1278">
        <v>0</v>
      </c>
      <c r="AJ217" s="1538">
        <v>0</v>
      </c>
      <c r="AK217" s="1278">
        <v>0</v>
      </c>
      <c r="AL217" s="1538">
        <v>0</v>
      </c>
      <c r="AM217" s="1288">
        <v>0</v>
      </c>
      <c r="AN217" s="1572">
        <v>0</v>
      </c>
      <c r="AO217" s="1278">
        <v>0</v>
      </c>
      <c r="AP217" s="1538">
        <v>0</v>
      </c>
      <c r="AQ217" s="1278">
        <v>0</v>
      </c>
      <c r="AR217" s="1538">
        <v>0</v>
      </c>
      <c r="AS217" s="1278">
        <v>0</v>
      </c>
      <c r="AT217" s="1288">
        <v>0</v>
      </c>
      <c r="AU217" s="1469">
        <v>0</v>
      </c>
      <c r="AV217" s="1288">
        <v>0</v>
      </c>
      <c r="AW217" s="1469">
        <v>0</v>
      </c>
      <c r="AX217" s="1278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565" t="s">
        <v>893</v>
      </c>
      <c r="B218" s="2723" t="s">
        <v>894</v>
      </c>
      <c r="C218" s="2724">
        <f t="shared" si="166"/>
        <v>0</v>
      </c>
      <c r="D218" s="1043">
        <f>SUM(F218+H218+J218+L218+N218)</f>
        <v>0</v>
      </c>
      <c r="E218" s="2723">
        <f t="shared" ref="D218:E221" si="191">SUM(G218+I218+K218+M218+O218)</f>
        <v>0</v>
      </c>
      <c r="F218" s="2271">
        <v>0</v>
      </c>
      <c r="G218" s="2661">
        <v>0</v>
      </c>
      <c r="H218" s="2271">
        <v>0</v>
      </c>
      <c r="I218" s="2661">
        <v>0</v>
      </c>
      <c r="J218" s="2271">
        <v>0</v>
      </c>
      <c r="K218" s="2661">
        <v>0</v>
      </c>
      <c r="L218" s="2271">
        <v>0</v>
      </c>
      <c r="M218" s="2661">
        <v>0</v>
      </c>
      <c r="N218" s="2271">
        <v>0</v>
      </c>
      <c r="O218" s="2661">
        <v>0</v>
      </c>
      <c r="P218" s="2739"/>
      <c r="Q218" s="2740"/>
      <c r="R218" s="2740"/>
      <c r="S218" s="2740"/>
      <c r="T218" s="2740"/>
      <c r="U218" s="2740"/>
      <c r="V218" s="2740"/>
      <c r="W218" s="2740"/>
      <c r="X218" s="2740"/>
      <c r="Y218" s="2740"/>
      <c r="Z218" s="2740"/>
      <c r="AA218" s="2740"/>
      <c r="AB218" s="2740"/>
      <c r="AC218" s="2740"/>
      <c r="AD218" s="2740"/>
      <c r="AE218" s="2740"/>
      <c r="AF218" s="2740"/>
      <c r="AG218" s="2740"/>
      <c r="AH218" s="2740"/>
      <c r="AI218" s="2740"/>
      <c r="AJ218" s="2740"/>
      <c r="AK218" s="2740"/>
      <c r="AL218" s="2740"/>
      <c r="AM218" s="2741"/>
      <c r="AN218" s="2573">
        <v>0</v>
      </c>
      <c r="AO218" s="2742"/>
      <c r="AP218" s="2271">
        <v>0</v>
      </c>
      <c r="AQ218" s="1391">
        <v>0</v>
      </c>
      <c r="AR218" s="2737">
        <v>0</v>
      </c>
      <c r="AS218" s="1391">
        <v>0</v>
      </c>
      <c r="AT218" s="1573">
        <v>0</v>
      </c>
      <c r="AU218" s="2738">
        <v>0</v>
      </c>
      <c r="AV218" s="1573">
        <v>0</v>
      </c>
      <c r="AW218" s="2738">
        <v>0</v>
      </c>
      <c r="AX218" s="1391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15"/>
      <c r="B219" s="1679" t="s">
        <v>895</v>
      </c>
      <c r="C219" s="1614">
        <f t="shared" si="166"/>
        <v>0</v>
      </c>
      <c r="D219" s="2734">
        <f>SUM(F219+H219+J219+L219+N219)</f>
        <v>0</v>
      </c>
      <c r="E219" s="1679">
        <f t="shared" si="191"/>
        <v>0</v>
      </c>
      <c r="F219" s="1527">
        <v>0</v>
      </c>
      <c r="G219" s="1528">
        <v>0</v>
      </c>
      <c r="H219" s="1527">
        <v>0</v>
      </c>
      <c r="I219" s="1528">
        <v>0</v>
      </c>
      <c r="J219" s="1527">
        <v>0</v>
      </c>
      <c r="K219" s="1528">
        <v>0</v>
      </c>
      <c r="L219" s="1527">
        <v>0</v>
      </c>
      <c r="M219" s="1528">
        <v>0</v>
      </c>
      <c r="N219" s="1527">
        <v>0</v>
      </c>
      <c r="O219" s="1528">
        <v>0</v>
      </c>
      <c r="P219" s="928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67">
        <v>0</v>
      </c>
      <c r="AO219" s="995"/>
      <c r="AP219" s="1527">
        <v>0</v>
      </c>
      <c r="AQ219" s="1276">
        <v>0</v>
      </c>
      <c r="AR219" s="1275">
        <v>0</v>
      </c>
      <c r="AS219" s="1276">
        <v>0</v>
      </c>
      <c r="AT219" s="38">
        <v>0</v>
      </c>
      <c r="AU219" s="1266">
        <v>0</v>
      </c>
      <c r="AV219" s="38">
        <v>0</v>
      </c>
      <c r="AW219" s="1266">
        <v>0</v>
      </c>
      <c r="AX219" s="127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15"/>
      <c r="B220" s="1679" t="s">
        <v>896</v>
      </c>
      <c r="C220" s="1614">
        <f t="shared" si="166"/>
        <v>1</v>
      </c>
      <c r="D220" s="2734">
        <f t="shared" si="191"/>
        <v>1</v>
      </c>
      <c r="E220" s="1679">
        <f t="shared" si="191"/>
        <v>0</v>
      </c>
      <c r="F220" s="1527">
        <v>0</v>
      </c>
      <c r="G220" s="1528">
        <v>0</v>
      </c>
      <c r="H220" s="1527">
        <v>0</v>
      </c>
      <c r="I220" s="1528">
        <v>0</v>
      </c>
      <c r="J220" s="1527">
        <v>0</v>
      </c>
      <c r="K220" s="1528">
        <v>0</v>
      </c>
      <c r="L220" s="1527">
        <v>1</v>
      </c>
      <c r="M220" s="1528">
        <v>0</v>
      </c>
      <c r="N220" s="1527">
        <v>0</v>
      </c>
      <c r="O220" s="1528">
        <v>0</v>
      </c>
      <c r="P220" s="928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67">
        <v>0</v>
      </c>
      <c r="AO220" s="995"/>
      <c r="AP220" s="1527">
        <v>0</v>
      </c>
      <c r="AQ220" s="1276">
        <v>0</v>
      </c>
      <c r="AR220" s="1275">
        <v>0</v>
      </c>
      <c r="AS220" s="1276">
        <v>0</v>
      </c>
      <c r="AT220" s="38">
        <v>0</v>
      </c>
      <c r="AU220" s="1266">
        <v>0</v>
      </c>
      <c r="AV220" s="38">
        <v>0</v>
      </c>
      <c r="AW220" s="1266">
        <v>0</v>
      </c>
      <c r="AX220" s="127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88"/>
      <c r="B221" s="1305" t="s">
        <v>897</v>
      </c>
      <c r="C221" s="1686">
        <f t="shared" si="166"/>
        <v>2</v>
      </c>
      <c r="D221" s="1687">
        <f t="shared" si="191"/>
        <v>0</v>
      </c>
      <c r="E221" s="1305">
        <f t="shared" si="191"/>
        <v>2</v>
      </c>
      <c r="F221" s="1538">
        <v>0</v>
      </c>
      <c r="G221" s="1278">
        <v>0</v>
      </c>
      <c r="H221" s="1538">
        <v>0</v>
      </c>
      <c r="I221" s="1278">
        <v>0</v>
      </c>
      <c r="J221" s="1538">
        <v>0</v>
      </c>
      <c r="K221" s="1278">
        <v>0</v>
      </c>
      <c r="L221" s="1538">
        <v>0</v>
      </c>
      <c r="M221" s="1278">
        <v>1</v>
      </c>
      <c r="N221" s="1538">
        <v>0</v>
      </c>
      <c r="O221" s="1278">
        <v>1</v>
      </c>
      <c r="P221" s="2743"/>
      <c r="Q221" s="2744"/>
      <c r="R221" s="2744"/>
      <c r="S221" s="2744"/>
      <c r="T221" s="2744"/>
      <c r="U221" s="2744"/>
      <c r="V221" s="2744"/>
      <c r="W221" s="2744"/>
      <c r="X221" s="2744"/>
      <c r="Y221" s="2744"/>
      <c r="Z221" s="2744"/>
      <c r="AA221" s="2744"/>
      <c r="AB221" s="2744"/>
      <c r="AC221" s="2744"/>
      <c r="AD221" s="2744"/>
      <c r="AE221" s="2744"/>
      <c r="AF221" s="2744"/>
      <c r="AG221" s="2744"/>
      <c r="AH221" s="2744"/>
      <c r="AI221" s="2744"/>
      <c r="AJ221" s="2744"/>
      <c r="AK221" s="2744"/>
      <c r="AL221" s="2744"/>
      <c r="AM221" s="2745"/>
      <c r="AN221" s="1572">
        <v>0</v>
      </c>
      <c r="AO221" s="2652"/>
      <c r="AP221" s="1538">
        <v>0</v>
      </c>
      <c r="AQ221" s="1278">
        <v>1</v>
      </c>
      <c r="AR221" s="1538">
        <v>0</v>
      </c>
      <c r="AS221" s="1278">
        <v>0</v>
      </c>
      <c r="AT221" s="1288">
        <v>0</v>
      </c>
      <c r="AU221" s="1469">
        <v>0</v>
      </c>
      <c r="AV221" s="1288">
        <v>0</v>
      </c>
      <c r="AW221" s="1469">
        <v>0</v>
      </c>
      <c r="AX221" s="1278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565" t="s">
        <v>898</v>
      </c>
      <c r="B222" s="2746" t="s">
        <v>899</v>
      </c>
      <c r="C222" s="2725">
        <f t="shared" si="166"/>
        <v>3</v>
      </c>
      <c r="D222" s="2726">
        <f t="shared" ref="D222:E241" si="197">SUM(F222+H222+J222+L222+N222+P222+R222+T222+V222+X222+Z222+AB222+AD222+AF222+AH222+AJ222+AL222)</f>
        <v>0</v>
      </c>
      <c r="E222" s="2727">
        <f t="shared" si="197"/>
        <v>3</v>
      </c>
      <c r="F222" s="2293">
        <v>0</v>
      </c>
      <c r="G222" s="2348">
        <v>0</v>
      </c>
      <c r="H222" s="2293">
        <v>0</v>
      </c>
      <c r="I222" s="2348">
        <v>0</v>
      </c>
      <c r="J222" s="2293">
        <v>0</v>
      </c>
      <c r="K222" s="2348">
        <v>1</v>
      </c>
      <c r="L222" s="2293">
        <v>0</v>
      </c>
      <c r="M222" s="2348">
        <v>0</v>
      </c>
      <c r="N222" s="2293">
        <v>0</v>
      </c>
      <c r="O222" s="2348">
        <v>0</v>
      </c>
      <c r="P222" s="2293">
        <v>0</v>
      </c>
      <c r="Q222" s="2348">
        <v>1</v>
      </c>
      <c r="R222" s="2293">
        <v>0</v>
      </c>
      <c r="S222" s="2348">
        <v>0</v>
      </c>
      <c r="T222" s="2293">
        <v>0</v>
      </c>
      <c r="U222" s="2348">
        <v>0</v>
      </c>
      <c r="V222" s="2293">
        <v>0</v>
      </c>
      <c r="W222" s="2348">
        <v>0</v>
      </c>
      <c r="X222" s="2293">
        <v>0</v>
      </c>
      <c r="Y222" s="2348">
        <v>0</v>
      </c>
      <c r="Z222" s="2293">
        <v>0</v>
      </c>
      <c r="AA222" s="2348">
        <v>0</v>
      </c>
      <c r="AB222" s="2293">
        <v>0</v>
      </c>
      <c r="AC222" s="2348">
        <v>1</v>
      </c>
      <c r="AD222" s="2293">
        <v>0</v>
      </c>
      <c r="AE222" s="2348">
        <v>0</v>
      </c>
      <c r="AF222" s="2293">
        <v>0</v>
      </c>
      <c r="AG222" s="2348">
        <v>0</v>
      </c>
      <c r="AH222" s="2293">
        <v>0</v>
      </c>
      <c r="AI222" s="2348">
        <v>0</v>
      </c>
      <c r="AJ222" s="2293">
        <v>0</v>
      </c>
      <c r="AK222" s="2348">
        <v>0</v>
      </c>
      <c r="AL222" s="2293">
        <v>0</v>
      </c>
      <c r="AM222" s="1296">
        <v>0</v>
      </c>
      <c r="AN222" s="2347">
        <v>0</v>
      </c>
      <c r="AO222" s="2272">
        <v>1</v>
      </c>
      <c r="AP222" s="2304">
        <v>0</v>
      </c>
      <c r="AQ222" s="2348">
        <v>0</v>
      </c>
      <c r="AR222" s="2293">
        <v>0</v>
      </c>
      <c r="AS222" s="2348">
        <v>0</v>
      </c>
      <c r="AT222" s="39">
        <v>0</v>
      </c>
      <c r="AU222" s="1295">
        <v>0</v>
      </c>
      <c r="AV222" s="2709">
        <v>0</v>
      </c>
      <c r="AW222" s="1295">
        <v>0</v>
      </c>
      <c r="AX222" s="2348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15"/>
      <c r="B223" s="2747" t="s">
        <v>900</v>
      </c>
      <c r="C223" s="1614">
        <f t="shared" si="166"/>
        <v>4</v>
      </c>
      <c r="D223" s="2734">
        <f t="shared" si="197"/>
        <v>1</v>
      </c>
      <c r="E223" s="1679">
        <f t="shared" si="197"/>
        <v>3</v>
      </c>
      <c r="F223" s="1527">
        <v>0</v>
      </c>
      <c r="G223" s="1528">
        <v>0</v>
      </c>
      <c r="H223" s="1527">
        <v>0</v>
      </c>
      <c r="I223" s="1528">
        <v>0</v>
      </c>
      <c r="J223" s="1527">
        <v>0</v>
      </c>
      <c r="K223" s="1528">
        <v>0</v>
      </c>
      <c r="L223" s="1527">
        <v>0</v>
      </c>
      <c r="M223" s="1528">
        <v>0</v>
      </c>
      <c r="N223" s="1527">
        <v>0</v>
      </c>
      <c r="O223" s="1528">
        <v>1</v>
      </c>
      <c r="P223" s="1527">
        <v>1</v>
      </c>
      <c r="Q223" s="1528">
        <v>0</v>
      </c>
      <c r="R223" s="1527">
        <v>0</v>
      </c>
      <c r="S223" s="1528">
        <v>0</v>
      </c>
      <c r="T223" s="1527">
        <v>0</v>
      </c>
      <c r="U223" s="1528">
        <v>1</v>
      </c>
      <c r="V223" s="1527">
        <v>0</v>
      </c>
      <c r="W223" s="1528">
        <v>0</v>
      </c>
      <c r="X223" s="1527">
        <v>0</v>
      </c>
      <c r="Y223" s="1528">
        <v>0</v>
      </c>
      <c r="Z223" s="1527">
        <v>0</v>
      </c>
      <c r="AA223" s="1528">
        <v>1</v>
      </c>
      <c r="AB223" s="1527">
        <v>0</v>
      </c>
      <c r="AC223" s="1528">
        <v>0</v>
      </c>
      <c r="AD223" s="1527">
        <v>0</v>
      </c>
      <c r="AE223" s="1528">
        <v>0</v>
      </c>
      <c r="AF223" s="1527">
        <v>0</v>
      </c>
      <c r="AG223" s="1528">
        <v>0</v>
      </c>
      <c r="AH223" s="1527">
        <v>0</v>
      </c>
      <c r="AI223" s="1528">
        <v>0</v>
      </c>
      <c r="AJ223" s="1527">
        <v>0</v>
      </c>
      <c r="AK223" s="1528">
        <v>0</v>
      </c>
      <c r="AL223" s="1527">
        <v>0</v>
      </c>
      <c r="AM223" s="1533">
        <v>0</v>
      </c>
      <c r="AN223" s="1567">
        <v>0</v>
      </c>
      <c r="AO223" s="1528">
        <v>0</v>
      </c>
      <c r="AP223" s="1529">
        <v>0</v>
      </c>
      <c r="AQ223" s="1528">
        <v>1</v>
      </c>
      <c r="AR223" s="1527">
        <v>0</v>
      </c>
      <c r="AS223" s="1528">
        <v>0</v>
      </c>
      <c r="AT223" s="1569">
        <v>0</v>
      </c>
      <c r="AU223" s="1531">
        <v>0</v>
      </c>
      <c r="AV223" s="1532">
        <v>0</v>
      </c>
      <c r="AW223" s="1531">
        <v>0</v>
      </c>
      <c r="AX223" s="1528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15"/>
      <c r="B224" s="1698" t="s">
        <v>901</v>
      </c>
      <c r="C224" s="1614">
        <f t="shared" si="166"/>
        <v>5</v>
      </c>
      <c r="D224" s="2734">
        <f t="shared" si="197"/>
        <v>1</v>
      </c>
      <c r="E224" s="1679">
        <f t="shared" si="197"/>
        <v>4</v>
      </c>
      <c r="F224" s="1527">
        <v>0</v>
      </c>
      <c r="G224" s="1528">
        <v>0</v>
      </c>
      <c r="H224" s="1527">
        <v>0</v>
      </c>
      <c r="I224" s="1528">
        <v>0</v>
      </c>
      <c r="J224" s="1527">
        <v>0</v>
      </c>
      <c r="K224" s="1528">
        <v>0</v>
      </c>
      <c r="L224" s="1527">
        <v>0</v>
      </c>
      <c r="M224" s="1528">
        <v>1</v>
      </c>
      <c r="N224" s="1527">
        <v>0</v>
      </c>
      <c r="O224" s="1528">
        <v>0</v>
      </c>
      <c r="P224" s="1527">
        <v>0</v>
      </c>
      <c r="Q224" s="1528">
        <v>0</v>
      </c>
      <c r="R224" s="1527">
        <v>0</v>
      </c>
      <c r="S224" s="1528">
        <v>2</v>
      </c>
      <c r="T224" s="1527">
        <v>0</v>
      </c>
      <c r="U224" s="1528">
        <v>0</v>
      </c>
      <c r="V224" s="1527">
        <v>0</v>
      </c>
      <c r="W224" s="1528">
        <v>0</v>
      </c>
      <c r="X224" s="1527">
        <v>0</v>
      </c>
      <c r="Y224" s="1528">
        <v>0</v>
      </c>
      <c r="Z224" s="1527">
        <v>0</v>
      </c>
      <c r="AA224" s="1528">
        <v>0</v>
      </c>
      <c r="AB224" s="1527">
        <v>0</v>
      </c>
      <c r="AC224" s="1528">
        <v>0</v>
      </c>
      <c r="AD224" s="1527">
        <v>0</v>
      </c>
      <c r="AE224" s="1528">
        <v>0</v>
      </c>
      <c r="AF224" s="1527">
        <v>0</v>
      </c>
      <c r="AG224" s="1528">
        <v>1</v>
      </c>
      <c r="AH224" s="1527">
        <v>1</v>
      </c>
      <c r="AI224" s="1528">
        <v>0</v>
      </c>
      <c r="AJ224" s="1527">
        <v>0</v>
      </c>
      <c r="AK224" s="1528">
        <v>0</v>
      </c>
      <c r="AL224" s="1527">
        <v>0</v>
      </c>
      <c r="AM224" s="1533">
        <v>0</v>
      </c>
      <c r="AN224" s="1567">
        <v>0</v>
      </c>
      <c r="AO224" s="1528">
        <v>0</v>
      </c>
      <c r="AP224" s="1529">
        <v>0</v>
      </c>
      <c r="AQ224" s="1528">
        <v>1</v>
      </c>
      <c r="AR224" s="1527">
        <v>0</v>
      </c>
      <c r="AS224" s="1528">
        <v>0</v>
      </c>
      <c r="AT224" s="1569">
        <v>0</v>
      </c>
      <c r="AU224" s="1531">
        <v>0</v>
      </c>
      <c r="AV224" s="1532">
        <v>0</v>
      </c>
      <c r="AW224" s="1531">
        <v>0</v>
      </c>
      <c r="AX224" s="1528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15"/>
      <c r="B225" s="1698" t="s">
        <v>902</v>
      </c>
      <c r="C225" s="1614">
        <f t="shared" si="166"/>
        <v>2</v>
      </c>
      <c r="D225" s="2734">
        <f t="shared" si="197"/>
        <v>0</v>
      </c>
      <c r="E225" s="1679">
        <f t="shared" si="197"/>
        <v>2</v>
      </c>
      <c r="F225" s="1527">
        <v>0</v>
      </c>
      <c r="G225" s="1528">
        <v>0</v>
      </c>
      <c r="H225" s="1527">
        <v>0</v>
      </c>
      <c r="I225" s="1528">
        <v>0</v>
      </c>
      <c r="J225" s="1527">
        <v>0</v>
      </c>
      <c r="K225" s="1528">
        <v>0</v>
      </c>
      <c r="L225" s="1527">
        <v>0</v>
      </c>
      <c r="M225" s="1528">
        <v>0</v>
      </c>
      <c r="N225" s="1527">
        <v>0</v>
      </c>
      <c r="O225" s="1528">
        <v>1</v>
      </c>
      <c r="P225" s="1527">
        <v>0</v>
      </c>
      <c r="Q225" s="1528">
        <v>1</v>
      </c>
      <c r="R225" s="1527">
        <v>0</v>
      </c>
      <c r="S225" s="1528">
        <v>0</v>
      </c>
      <c r="T225" s="1527">
        <v>0</v>
      </c>
      <c r="U225" s="1528">
        <v>0</v>
      </c>
      <c r="V225" s="1527">
        <v>0</v>
      </c>
      <c r="W225" s="1528">
        <v>0</v>
      </c>
      <c r="X225" s="1527">
        <v>0</v>
      </c>
      <c r="Y225" s="1528">
        <v>0</v>
      </c>
      <c r="Z225" s="1527">
        <v>0</v>
      </c>
      <c r="AA225" s="1528">
        <v>0</v>
      </c>
      <c r="AB225" s="1527">
        <v>0</v>
      </c>
      <c r="AC225" s="1528">
        <v>0</v>
      </c>
      <c r="AD225" s="1527">
        <v>0</v>
      </c>
      <c r="AE225" s="1528">
        <v>0</v>
      </c>
      <c r="AF225" s="1527">
        <v>0</v>
      </c>
      <c r="AG225" s="1528">
        <v>0</v>
      </c>
      <c r="AH225" s="1527">
        <v>0</v>
      </c>
      <c r="AI225" s="1528">
        <v>0</v>
      </c>
      <c r="AJ225" s="1527">
        <v>0</v>
      </c>
      <c r="AK225" s="1528">
        <v>0</v>
      </c>
      <c r="AL225" s="1527">
        <v>0</v>
      </c>
      <c r="AM225" s="1533">
        <v>0</v>
      </c>
      <c r="AN225" s="1567">
        <v>0</v>
      </c>
      <c r="AO225" s="1528">
        <v>0</v>
      </c>
      <c r="AP225" s="1529">
        <v>0</v>
      </c>
      <c r="AQ225" s="1528">
        <v>0</v>
      </c>
      <c r="AR225" s="1527">
        <v>0</v>
      </c>
      <c r="AS225" s="1528">
        <v>0</v>
      </c>
      <c r="AT225" s="1569">
        <v>0</v>
      </c>
      <c r="AU225" s="1531">
        <v>0</v>
      </c>
      <c r="AV225" s="1532">
        <v>0</v>
      </c>
      <c r="AW225" s="1531">
        <v>0</v>
      </c>
      <c r="AX225" s="1528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88"/>
      <c r="B226" s="1229" t="s">
        <v>903</v>
      </c>
      <c r="C226" s="926">
        <f t="shared" si="166"/>
        <v>16</v>
      </c>
      <c r="D226" s="154">
        <f t="shared" si="197"/>
        <v>4</v>
      </c>
      <c r="E226" s="993">
        <f t="shared" si="197"/>
        <v>12</v>
      </c>
      <c r="F226" s="1527">
        <v>0</v>
      </c>
      <c r="G226" s="1528">
        <v>0</v>
      </c>
      <c r="H226" s="1527">
        <v>0</v>
      </c>
      <c r="I226" s="1528">
        <v>0</v>
      </c>
      <c r="J226" s="1527">
        <v>1</v>
      </c>
      <c r="K226" s="1528">
        <v>0</v>
      </c>
      <c r="L226" s="1527">
        <v>1</v>
      </c>
      <c r="M226" s="1528">
        <v>1</v>
      </c>
      <c r="N226" s="1527">
        <v>0</v>
      </c>
      <c r="O226" s="1528">
        <v>0</v>
      </c>
      <c r="P226" s="1527">
        <v>0</v>
      </c>
      <c r="Q226" s="1528">
        <v>0</v>
      </c>
      <c r="R226" s="1527">
        <v>0</v>
      </c>
      <c r="S226" s="1528">
        <v>0</v>
      </c>
      <c r="T226" s="1527">
        <v>0</v>
      </c>
      <c r="U226" s="1528">
        <v>2</v>
      </c>
      <c r="V226" s="1527">
        <v>0</v>
      </c>
      <c r="W226" s="1528">
        <v>0</v>
      </c>
      <c r="X226" s="1527">
        <v>0</v>
      </c>
      <c r="Y226" s="1528">
        <v>1</v>
      </c>
      <c r="Z226" s="1527">
        <v>0</v>
      </c>
      <c r="AA226" s="1528">
        <v>0</v>
      </c>
      <c r="AB226" s="1527">
        <v>1</v>
      </c>
      <c r="AC226" s="1528">
        <v>1</v>
      </c>
      <c r="AD226" s="1527">
        <v>0</v>
      </c>
      <c r="AE226" s="1528">
        <v>2</v>
      </c>
      <c r="AF226" s="1527">
        <v>0</v>
      </c>
      <c r="AG226" s="1528">
        <v>1</v>
      </c>
      <c r="AH226" s="1527">
        <v>0</v>
      </c>
      <c r="AI226" s="1528">
        <v>2</v>
      </c>
      <c r="AJ226" s="1527">
        <v>0</v>
      </c>
      <c r="AK226" s="1528">
        <v>1</v>
      </c>
      <c r="AL226" s="1538">
        <v>1</v>
      </c>
      <c r="AM226" s="1571">
        <v>1</v>
      </c>
      <c r="AN226" s="1572">
        <v>0</v>
      </c>
      <c r="AO226" s="1278">
        <v>1</v>
      </c>
      <c r="AP226" s="1540">
        <v>1</v>
      </c>
      <c r="AQ226" s="1278">
        <v>2</v>
      </c>
      <c r="AR226" s="1538">
        <v>0</v>
      </c>
      <c r="AS226" s="1278">
        <v>0</v>
      </c>
      <c r="AT226" s="1288">
        <v>0</v>
      </c>
      <c r="AU226" s="1469">
        <v>0</v>
      </c>
      <c r="AV226" s="1542">
        <v>0</v>
      </c>
      <c r="AW226" s="1469">
        <v>0</v>
      </c>
      <c r="AX226" s="1278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565" t="s">
        <v>904</v>
      </c>
      <c r="B227" s="2736" t="s">
        <v>905</v>
      </c>
      <c r="C227" s="2724">
        <f t="shared" si="166"/>
        <v>0</v>
      </c>
      <c r="D227" s="1043">
        <f t="shared" si="197"/>
        <v>0</v>
      </c>
      <c r="E227" s="2723">
        <f t="shared" si="197"/>
        <v>0</v>
      </c>
      <c r="F227" s="2731"/>
      <c r="G227" s="2732"/>
      <c r="H227" s="2731"/>
      <c r="I227" s="2732"/>
      <c r="J227" s="2731"/>
      <c r="K227" s="2732"/>
      <c r="L227" s="2731"/>
      <c r="M227" s="2732"/>
      <c r="N227" s="2731"/>
      <c r="O227" s="2732"/>
      <c r="P227" s="2731"/>
      <c r="Q227" s="2732"/>
      <c r="R227" s="2271"/>
      <c r="S227" s="2661"/>
      <c r="T227" s="2271"/>
      <c r="U227" s="2661"/>
      <c r="V227" s="2271"/>
      <c r="W227" s="2661"/>
      <c r="X227" s="2271"/>
      <c r="Y227" s="2661"/>
      <c r="Z227" s="2271"/>
      <c r="AA227" s="2661"/>
      <c r="AB227" s="2271"/>
      <c r="AC227" s="2661"/>
      <c r="AD227" s="2271"/>
      <c r="AE227" s="2661"/>
      <c r="AF227" s="2271"/>
      <c r="AG227" s="2661"/>
      <c r="AH227" s="2271"/>
      <c r="AI227" s="2661"/>
      <c r="AJ227" s="2271"/>
      <c r="AK227" s="2661"/>
      <c r="AL227" s="2271"/>
      <c r="AM227" s="1127"/>
      <c r="AN227" s="2748"/>
      <c r="AO227" s="2742"/>
      <c r="AP227" s="2304"/>
      <c r="AQ227" s="1391"/>
      <c r="AR227" s="2749"/>
      <c r="AS227" s="2750"/>
      <c r="AT227" s="1573"/>
      <c r="AU227" s="2738"/>
      <c r="AV227" s="1573"/>
      <c r="AW227" s="2738"/>
      <c r="AX227" s="275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515"/>
      <c r="B228" s="1698" t="s">
        <v>906</v>
      </c>
      <c r="C228" s="1614">
        <f t="shared" si="166"/>
        <v>0</v>
      </c>
      <c r="D228" s="2734">
        <f>SUM(F228+H228+J228+L228+N228+P228+R228+T228+V228+X228+Z228+AB228+AD228+AF228+AH228+AJ228+AL228)</f>
        <v>0</v>
      </c>
      <c r="E228" s="1679">
        <f t="shared" si="197"/>
        <v>0</v>
      </c>
      <c r="F228" s="2306"/>
      <c r="G228" s="1697"/>
      <c r="H228" s="2306"/>
      <c r="I228" s="1697"/>
      <c r="J228" s="2306"/>
      <c r="K228" s="1697"/>
      <c r="L228" s="2306"/>
      <c r="M228" s="1697"/>
      <c r="N228" s="2306"/>
      <c r="O228" s="1697"/>
      <c r="P228" s="2306"/>
      <c r="Q228" s="1697"/>
      <c r="R228" s="1527"/>
      <c r="S228" s="1528"/>
      <c r="T228" s="1527"/>
      <c r="U228" s="1528"/>
      <c r="V228" s="1527"/>
      <c r="W228" s="1528"/>
      <c r="X228" s="1527"/>
      <c r="Y228" s="1528"/>
      <c r="Z228" s="1527"/>
      <c r="AA228" s="1528"/>
      <c r="AB228" s="1527"/>
      <c r="AC228" s="1528"/>
      <c r="AD228" s="1527"/>
      <c r="AE228" s="1528"/>
      <c r="AF228" s="1527"/>
      <c r="AG228" s="1528"/>
      <c r="AH228" s="1527"/>
      <c r="AI228" s="1528"/>
      <c r="AJ228" s="1527"/>
      <c r="AK228" s="1528"/>
      <c r="AL228" s="1527"/>
      <c r="AM228" s="1533"/>
      <c r="AN228" s="152"/>
      <c r="AO228" s="995"/>
      <c r="AP228" s="1527"/>
      <c r="AQ228" s="1276"/>
      <c r="AR228" s="1325"/>
      <c r="AS228" s="1326"/>
      <c r="AT228" s="38"/>
      <c r="AU228" s="1266"/>
      <c r="AV228" s="38"/>
      <c r="AW228" s="1266"/>
      <c r="AX228" s="1326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888"/>
      <c r="B229" s="1327" t="s">
        <v>907</v>
      </c>
      <c r="C229" s="1686">
        <f t="shared" si="166"/>
        <v>0</v>
      </c>
      <c r="D229" s="1687">
        <f t="shared" si="197"/>
        <v>0</v>
      </c>
      <c r="E229" s="1305">
        <f t="shared" si="197"/>
        <v>0</v>
      </c>
      <c r="F229" s="1701"/>
      <c r="G229" s="1328"/>
      <c r="H229" s="1701"/>
      <c r="I229" s="1328"/>
      <c r="J229" s="1701"/>
      <c r="K229" s="1328"/>
      <c r="L229" s="1701"/>
      <c r="M229" s="1328"/>
      <c r="N229" s="1701"/>
      <c r="O229" s="1328"/>
      <c r="P229" s="1701"/>
      <c r="Q229" s="1328"/>
      <c r="R229" s="1538"/>
      <c r="S229" s="1278"/>
      <c r="T229" s="1538"/>
      <c r="U229" s="1278"/>
      <c r="V229" s="1538"/>
      <c r="W229" s="1278"/>
      <c r="X229" s="1538"/>
      <c r="Y229" s="1278"/>
      <c r="Z229" s="1538"/>
      <c r="AA229" s="1278"/>
      <c r="AB229" s="1538"/>
      <c r="AC229" s="1278"/>
      <c r="AD229" s="1538"/>
      <c r="AE229" s="1278"/>
      <c r="AF229" s="1538"/>
      <c r="AG229" s="1278"/>
      <c r="AH229" s="1538"/>
      <c r="AI229" s="1278"/>
      <c r="AJ229" s="1538"/>
      <c r="AK229" s="1278"/>
      <c r="AL229" s="1538"/>
      <c r="AM229" s="1571"/>
      <c r="AN229" s="199"/>
      <c r="AO229" s="2652"/>
      <c r="AP229" s="1538"/>
      <c r="AQ229" s="1278"/>
      <c r="AR229" s="1701"/>
      <c r="AS229" s="1328"/>
      <c r="AT229" s="1288"/>
      <c r="AU229" s="1469"/>
      <c r="AV229" s="1288"/>
      <c r="AW229" s="1469"/>
      <c r="AX229" s="132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990" t="s">
        <v>908</v>
      </c>
      <c r="B230" s="6030"/>
      <c r="C230" s="2724">
        <f>SUM(D230+E230)</f>
        <v>2</v>
      </c>
      <c r="D230" s="1043">
        <f>SUM(F230+H230+J230+L230+N230+P230+R230+T230+V230+X230+Z230+AB230+AD230+AF230+AH230+AJ230+AL230)</f>
        <v>0</v>
      </c>
      <c r="E230" s="2723">
        <f>SUM(G230+I230+K230+M230+O230+Q230+S230+U230+W230+Y230+AA230+AC230+AE230+AG230+AI230+AK230+AM230)</f>
        <v>2</v>
      </c>
      <c r="F230" s="2271">
        <v>0</v>
      </c>
      <c r="G230" s="2661">
        <v>0</v>
      </c>
      <c r="H230" s="2271">
        <v>0</v>
      </c>
      <c r="I230" s="2661">
        <v>0</v>
      </c>
      <c r="J230" s="2271">
        <v>0</v>
      </c>
      <c r="K230" s="2661">
        <v>0</v>
      </c>
      <c r="L230" s="2271">
        <v>0</v>
      </c>
      <c r="M230" s="2661">
        <v>1</v>
      </c>
      <c r="N230" s="2271">
        <v>0</v>
      </c>
      <c r="O230" s="2661">
        <v>1</v>
      </c>
      <c r="P230" s="2271">
        <v>0</v>
      </c>
      <c r="Q230" s="2661">
        <v>0</v>
      </c>
      <c r="R230" s="2271">
        <v>0</v>
      </c>
      <c r="S230" s="2661">
        <v>0</v>
      </c>
      <c r="T230" s="2271">
        <v>0</v>
      </c>
      <c r="U230" s="2661">
        <v>0</v>
      </c>
      <c r="V230" s="2271">
        <v>0</v>
      </c>
      <c r="W230" s="2661">
        <v>0</v>
      </c>
      <c r="X230" s="2271">
        <v>0</v>
      </c>
      <c r="Y230" s="2661">
        <v>0</v>
      </c>
      <c r="Z230" s="2271">
        <v>0</v>
      </c>
      <c r="AA230" s="2661">
        <v>0</v>
      </c>
      <c r="AB230" s="2271">
        <v>0</v>
      </c>
      <c r="AC230" s="2661">
        <v>0</v>
      </c>
      <c r="AD230" s="2271">
        <v>0</v>
      </c>
      <c r="AE230" s="2661">
        <v>0</v>
      </c>
      <c r="AF230" s="2271">
        <v>0</v>
      </c>
      <c r="AG230" s="2661">
        <v>0</v>
      </c>
      <c r="AH230" s="2271">
        <v>0</v>
      </c>
      <c r="AI230" s="2661">
        <v>0</v>
      </c>
      <c r="AJ230" s="2271">
        <v>0</v>
      </c>
      <c r="AK230" s="2661">
        <v>0</v>
      </c>
      <c r="AL230" s="2271">
        <v>0</v>
      </c>
      <c r="AM230" s="1127">
        <v>0</v>
      </c>
      <c r="AN230" s="1567">
        <v>0</v>
      </c>
      <c r="AO230" s="1528">
        <v>0</v>
      </c>
      <c r="AP230" s="2271">
        <v>0</v>
      </c>
      <c r="AQ230" s="2661">
        <v>0</v>
      </c>
      <c r="AR230" s="2271">
        <v>0</v>
      </c>
      <c r="AS230" s="2272">
        <v>0</v>
      </c>
      <c r="AT230" s="2651">
        <v>0</v>
      </c>
      <c r="AU230" s="2273">
        <v>0</v>
      </c>
      <c r="AV230" s="2651">
        <v>0</v>
      </c>
      <c r="AW230" s="2273">
        <v>0</v>
      </c>
      <c r="AX230" s="2661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43" t="s">
        <v>909</v>
      </c>
      <c r="B231" s="6044"/>
      <c r="C231" s="2725">
        <f>SUM(D231+E231)</f>
        <v>6</v>
      </c>
      <c r="D231" s="2726">
        <f>SUM(F231+H231+J231+L231+N231+P231+R231+T231+V231+X231+Z231+AB231+AD231+AF231+AH231+AJ231+AL231)</f>
        <v>2</v>
      </c>
      <c r="E231" s="2727">
        <f>SUM(G231+I231+K231+M231+O231+Q231+S231+U231+W231+Y231+AA231+AC231+AE231+AG231+AI231+AK231+AM231)</f>
        <v>4</v>
      </c>
      <c r="F231" s="2293">
        <v>0</v>
      </c>
      <c r="G231" s="2348">
        <v>0</v>
      </c>
      <c r="H231" s="2293">
        <v>0</v>
      </c>
      <c r="I231" s="2348">
        <v>0</v>
      </c>
      <c r="J231" s="2293">
        <v>0</v>
      </c>
      <c r="K231" s="2348">
        <v>1</v>
      </c>
      <c r="L231" s="2293">
        <v>0</v>
      </c>
      <c r="M231" s="2348">
        <v>0</v>
      </c>
      <c r="N231" s="2293">
        <v>0</v>
      </c>
      <c r="O231" s="2348">
        <v>0</v>
      </c>
      <c r="P231" s="2293">
        <v>1</v>
      </c>
      <c r="Q231" s="2348">
        <v>0</v>
      </c>
      <c r="R231" s="2293">
        <v>0</v>
      </c>
      <c r="S231" s="2348">
        <v>0</v>
      </c>
      <c r="T231" s="2293">
        <v>0</v>
      </c>
      <c r="U231" s="2348">
        <v>0</v>
      </c>
      <c r="V231" s="2293">
        <v>0</v>
      </c>
      <c r="W231" s="2348">
        <v>0</v>
      </c>
      <c r="X231" s="2293">
        <v>0</v>
      </c>
      <c r="Y231" s="2348">
        <v>0</v>
      </c>
      <c r="Z231" s="2293">
        <v>0</v>
      </c>
      <c r="AA231" s="2348">
        <v>0</v>
      </c>
      <c r="AB231" s="2293">
        <v>0</v>
      </c>
      <c r="AC231" s="2348">
        <v>1</v>
      </c>
      <c r="AD231" s="2293">
        <v>1</v>
      </c>
      <c r="AE231" s="2348">
        <v>1</v>
      </c>
      <c r="AF231" s="2293">
        <v>0</v>
      </c>
      <c r="AG231" s="2348">
        <v>1</v>
      </c>
      <c r="AH231" s="2293">
        <v>0</v>
      </c>
      <c r="AI231" s="2348">
        <v>0</v>
      </c>
      <c r="AJ231" s="2293">
        <v>0</v>
      </c>
      <c r="AK231" s="2348">
        <v>0</v>
      </c>
      <c r="AL231" s="2293">
        <v>0</v>
      </c>
      <c r="AM231" s="39">
        <v>0</v>
      </c>
      <c r="AN231" s="1567">
        <v>0</v>
      </c>
      <c r="AO231" s="1528">
        <v>0</v>
      </c>
      <c r="AP231" s="1527">
        <v>0</v>
      </c>
      <c r="AQ231" s="1528">
        <v>0</v>
      </c>
      <c r="AR231" s="1527">
        <v>0</v>
      </c>
      <c r="AS231" s="1528">
        <v>0</v>
      </c>
      <c r="AT231" s="1569">
        <v>0</v>
      </c>
      <c r="AU231" s="1531">
        <v>0</v>
      </c>
      <c r="AV231" s="1569">
        <v>0</v>
      </c>
      <c r="AW231" s="1531">
        <v>0</v>
      </c>
      <c r="AX231" s="1528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81" t="s">
        <v>910</v>
      </c>
      <c r="B232" s="5682"/>
      <c r="C232" s="1614">
        <f t="shared" si="166"/>
        <v>1</v>
      </c>
      <c r="D232" s="2734">
        <f t="shared" si="197"/>
        <v>0</v>
      </c>
      <c r="E232" s="1679">
        <f t="shared" si="197"/>
        <v>1</v>
      </c>
      <c r="F232" s="1527">
        <v>0</v>
      </c>
      <c r="G232" s="1528">
        <v>0</v>
      </c>
      <c r="H232" s="1527">
        <v>0</v>
      </c>
      <c r="I232" s="1528">
        <v>0</v>
      </c>
      <c r="J232" s="1527">
        <v>0</v>
      </c>
      <c r="K232" s="1528">
        <v>0</v>
      </c>
      <c r="L232" s="1527">
        <v>0</v>
      </c>
      <c r="M232" s="1528">
        <v>0</v>
      </c>
      <c r="N232" s="1527">
        <v>0</v>
      </c>
      <c r="O232" s="1528">
        <v>0</v>
      </c>
      <c r="P232" s="1527">
        <v>0</v>
      </c>
      <c r="Q232" s="1528">
        <v>0</v>
      </c>
      <c r="R232" s="1527">
        <v>0</v>
      </c>
      <c r="S232" s="1528">
        <v>0</v>
      </c>
      <c r="T232" s="1527">
        <v>0</v>
      </c>
      <c r="U232" s="1528">
        <v>0</v>
      </c>
      <c r="V232" s="1527">
        <v>0</v>
      </c>
      <c r="W232" s="1528">
        <v>0</v>
      </c>
      <c r="X232" s="1527">
        <v>0</v>
      </c>
      <c r="Y232" s="1528">
        <v>0</v>
      </c>
      <c r="Z232" s="1527">
        <v>0</v>
      </c>
      <c r="AA232" s="1528">
        <v>0</v>
      </c>
      <c r="AB232" s="1527">
        <v>0</v>
      </c>
      <c r="AC232" s="1528">
        <v>0</v>
      </c>
      <c r="AD232" s="1527">
        <v>0</v>
      </c>
      <c r="AE232" s="1528">
        <v>1</v>
      </c>
      <c r="AF232" s="1527">
        <v>0</v>
      </c>
      <c r="AG232" s="1528">
        <v>0</v>
      </c>
      <c r="AH232" s="1527">
        <v>0</v>
      </c>
      <c r="AI232" s="1528">
        <v>0</v>
      </c>
      <c r="AJ232" s="1527">
        <v>0</v>
      </c>
      <c r="AK232" s="1528">
        <v>0</v>
      </c>
      <c r="AL232" s="1527">
        <v>0</v>
      </c>
      <c r="AM232" s="1569">
        <v>0</v>
      </c>
      <c r="AN232" s="1567">
        <v>0</v>
      </c>
      <c r="AO232" s="1528">
        <v>0</v>
      </c>
      <c r="AP232" s="1527">
        <v>0</v>
      </c>
      <c r="AQ232" s="1528">
        <v>0</v>
      </c>
      <c r="AR232" s="1527">
        <v>0</v>
      </c>
      <c r="AS232" s="1528">
        <v>0</v>
      </c>
      <c r="AT232" s="1569">
        <v>0</v>
      </c>
      <c r="AU232" s="1531">
        <v>0</v>
      </c>
      <c r="AV232" s="1569">
        <v>0</v>
      </c>
      <c r="AW232" s="1531">
        <v>0</v>
      </c>
      <c r="AX232" s="1528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81" t="s">
        <v>911</v>
      </c>
      <c r="B233" s="5682"/>
      <c r="C233" s="1614">
        <f t="shared" si="166"/>
        <v>0</v>
      </c>
      <c r="D233" s="2734">
        <f t="shared" si="197"/>
        <v>0</v>
      </c>
      <c r="E233" s="1679">
        <f t="shared" si="197"/>
        <v>0</v>
      </c>
      <c r="F233" s="1527">
        <v>0</v>
      </c>
      <c r="G233" s="1528">
        <v>0</v>
      </c>
      <c r="H233" s="1527">
        <v>0</v>
      </c>
      <c r="I233" s="1528">
        <v>0</v>
      </c>
      <c r="J233" s="1527">
        <v>0</v>
      </c>
      <c r="K233" s="1528">
        <v>0</v>
      </c>
      <c r="L233" s="1527">
        <v>0</v>
      </c>
      <c r="M233" s="1528">
        <v>0</v>
      </c>
      <c r="N233" s="1527">
        <v>0</v>
      </c>
      <c r="O233" s="1528">
        <v>0</v>
      </c>
      <c r="P233" s="1527">
        <v>0</v>
      </c>
      <c r="Q233" s="1528">
        <v>0</v>
      </c>
      <c r="R233" s="1527">
        <v>0</v>
      </c>
      <c r="S233" s="1528">
        <v>0</v>
      </c>
      <c r="T233" s="1527">
        <v>0</v>
      </c>
      <c r="U233" s="1528">
        <v>0</v>
      </c>
      <c r="V233" s="1527">
        <v>0</v>
      </c>
      <c r="W233" s="1528">
        <v>0</v>
      </c>
      <c r="X233" s="1527">
        <v>0</v>
      </c>
      <c r="Y233" s="1528">
        <v>0</v>
      </c>
      <c r="Z233" s="1527">
        <v>0</v>
      </c>
      <c r="AA233" s="1528">
        <v>0</v>
      </c>
      <c r="AB233" s="1527">
        <v>0</v>
      </c>
      <c r="AC233" s="1528">
        <v>0</v>
      </c>
      <c r="AD233" s="1527">
        <v>0</v>
      </c>
      <c r="AE233" s="1528">
        <v>0</v>
      </c>
      <c r="AF233" s="1527">
        <v>0</v>
      </c>
      <c r="AG233" s="1528">
        <v>0</v>
      </c>
      <c r="AH233" s="1527">
        <v>0</v>
      </c>
      <c r="AI233" s="1528">
        <v>0</v>
      </c>
      <c r="AJ233" s="1527">
        <v>0</v>
      </c>
      <c r="AK233" s="1528">
        <v>0</v>
      </c>
      <c r="AL233" s="1527">
        <v>0</v>
      </c>
      <c r="AM233" s="1569">
        <v>0</v>
      </c>
      <c r="AN233" s="1567">
        <v>0</v>
      </c>
      <c r="AO233" s="1528">
        <v>0</v>
      </c>
      <c r="AP233" s="1527">
        <v>0</v>
      </c>
      <c r="AQ233" s="1528">
        <v>0</v>
      </c>
      <c r="AR233" s="1527">
        <v>0</v>
      </c>
      <c r="AS233" s="1528">
        <v>0</v>
      </c>
      <c r="AT233" s="1569">
        <v>0</v>
      </c>
      <c r="AU233" s="1531">
        <v>0</v>
      </c>
      <c r="AV233" s="1569">
        <v>0</v>
      </c>
      <c r="AW233" s="1531">
        <v>0</v>
      </c>
      <c r="AX233" s="1528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88" t="s">
        <v>912</v>
      </c>
      <c r="B234" s="5989"/>
      <c r="C234" s="1321">
        <f t="shared" si="166"/>
        <v>0</v>
      </c>
      <c r="D234" s="1320">
        <f t="shared" si="197"/>
        <v>0</v>
      </c>
      <c r="E234" s="1322">
        <f t="shared" si="197"/>
        <v>0</v>
      </c>
      <c r="F234" s="1538">
        <v>0</v>
      </c>
      <c r="G234" s="1278">
        <v>0</v>
      </c>
      <c r="H234" s="1538">
        <v>0</v>
      </c>
      <c r="I234" s="1278">
        <v>0</v>
      </c>
      <c r="J234" s="1538">
        <v>0</v>
      </c>
      <c r="K234" s="1278">
        <v>0</v>
      </c>
      <c r="L234" s="1538">
        <v>0</v>
      </c>
      <c r="M234" s="1278">
        <v>0</v>
      </c>
      <c r="N234" s="1538">
        <v>0</v>
      </c>
      <c r="O234" s="1278">
        <v>0</v>
      </c>
      <c r="P234" s="1538">
        <v>0</v>
      </c>
      <c r="Q234" s="1278">
        <v>0</v>
      </c>
      <c r="R234" s="1538">
        <v>0</v>
      </c>
      <c r="S234" s="1278">
        <v>0</v>
      </c>
      <c r="T234" s="1538">
        <v>0</v>
      </c>
      <c r="U234" s="1278">
        <v>0</v>
      </c>
      <c r="V234" s="1538">
        <v>0</v>
      </c>
      <c r="W234" s="1278">
        <v>0</v>
      </c>
      <c r="X234" s="1538">
        <v>0</v>
      </c>
      <c r="Y234" s="1278">
        <v>0</v>
      </c>
      <c r="Z234" s="1538">
        <v>0</v>
      </c>
      <c r="AA234" s="1278">
        <v>0</v>
      </c>
      <c r="AB234" s="1538">
        <v>0</v>
      </c>
      <c r="AC234" s="1278">
        <v>0</v>
      </c>
      <c r="AD234" s="1538">
        <v>0</v>
      </c>
      <c r="AE234" s="1278">
        <v>0</v>
      </c>
      <c r="AF234" s="1538">
        <v>0</v>
      </c>
      <c r="AG234" s="1278">
        <v>0</v>
      </c>
      <c r="AH234" s="1538">
        <v>0</v>
      </c>
      <c r="AI234" s="1278">
        <v>0</v>
      </c>
      <c r="AJ234" s="1538">
        <v>0</v>
      </c>
      <c r="AK234" s="1278">
        <v>0</v>
      </c>
      <c r="AL234" s="1538">
        <v>0</v>
      </c>
      <c r="AM234" s="1288">
        <v>0</v>
      </c>
      <c r="AN234" s="1572">
        <v>0</v>
      </c>
      <c r="AO234" s="1278">
        <v>0</v>
      </c>
      <c r="AP234" s="1538">
        <v>0</v>
      </c>
      <c r="AQ234" s="1278">
        <v>0</v>
      </c>
      <c r="AR234" s="1538">
        <v>0</v>
      </c>
      <c r="AS234" s="1278">
        <v>0</v>
      </c>
      <c r="AT234" s="1288">
        <v>0</v>
      </c>
      <c r="AU234" s="1469">
        <v>0</v>
      </c>
      <c r="AV234" s="1288">
        <v>0</v>
      </c>
      <c r="AW234" s="1469">
        <v>0</v>
      </c>
      <c r="AX234" s="1278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565" t="s">
        <v>913</v>
      </c>
      <c r="B235" s="2746" t="s">
        <v>914</v>
      </c>
      <c r="C235" s="2724">
        <f t="shared" si="166"/>
        <v>5</v>
      </c>
      <c r="D235" s="1043">
        <f t="shared" si="197"/>
        <v>5</v>
      </c>
      <c r="E235" s="2751">
        <f t="shared" si="197"/>
        <v>0</v>
      </c>
      <c r="F235" s="922">
        <v>2</v>
      </c>
      <c r="G235" s="992">
        <v>0</v>
      </c>
      <c r="H235" s="922">
        <v>1</v>
      </c>
      <c r="I235" s="992">
        <v>0</v>
      </c>
      <c r="J235" s="922">
        <v>1</v>
      </c>
      <c r="K235" s="992">
        <v>0</v>
      </c>
      <c r="L235" s="922">
        <v>0</v>
      </c>
      <c r="M235" s="992">
        <v>0</v>
      </c>
      <c r="N235" s="922">
        <v>0</v>
      </c>
      <c r="O235" s="992">
        <v>0</v>
      </c>
      <c r="P235" s="922">
        <v>1</v>
      </c>
      <c r="Q235" s="992">
        <v>0</v>
      </c>
      <c r="R235" s="922">
        <v>0</v>
      </c>
      <c r="S235" s="992">
        <v>0</v>
      </c>
      <c r="T235" s="922">
        <v>0</v>
      </c>
      <c r="U235" s="992">
        <v>0</v>
      </c>
      <c r="V235" s="922">
        <v>0</v>
      </c>
      <c r="W235" s="992">
        <v>0</v>
      </c>
      <c r="X235" s="922">
        <v>0</v>
      </c>
      <c r="Y235" s="992">
        <v>0</v>
      </c>
      <c r="Z235" s="922">
        <v>0</v>
      </c>
      <c r="AA235" s="992">
        <v>0</v>
      </c>
      <c r="AB235" s="922">
        <v>0</v>
      </c>
      <c r="AC235" s="992">
        <v>0</v>
      </c>
      <c r="AD235" s="922">
        <v>0</v>
      </c>
      <c r="AE235" s="992">
        <v>0</v>
      </c>
      <c r="AF235" s="922">
        <v>0</v>
      </c>
      <c r="AG235" s="992">
        <v>0</v>
      </c>
      <c r="AH235" s="922">
        <v>0</v>
      </c>
      <c r="AI235" s="992">
        <v>0</v>
      </c>
      <c r="AJ235" s="922">
        <v>0</v>
      </c>
      <c r="AK235" s="992">
        <v>0</v>
      </c>
      <c r="AL235" s="922">
        <v>0</v>
      </c>
      <c r="AM235" s="40">
        <v>0</v>
      </c>
      <c r="AN235" s="45">
        <v>0</v>
      </c>
      <c r="AO235" s="992">
        <v>0</v>
      </c>
      <c r="AP235" s="922">
        <v>1</v>
      </c>
      <c r="AQ235" s="992">
        <v>0</v>
      </c>
      <c r="AR235" s="922">
        <v>0</v>
      </c>
      <c r="AS235" s="992">
        <v>0</v>
      </c>
      <c r="AT235" s="40">
        <v>0</v>
      </c>
      <c r="AU235" s="64">
        <v>0</v>
      </c>
      <c r="AV235" s="40">
        <v>0</v>
      </c>
      <c r="AW235" s="64">
        <v>0</v>
      </c>
      <c r="AX235" s="992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15"/>
      <c r="B236" s="1553" t="s">
        <v>915</v>
      </c>
      <c r="C236" s="1614">
        <f t="shared" si="166"/>
        <v>0</v>
      </c>
      <c r="D236" s="2734">
        <f t="shared" si="197"/>
        <v>0</v>
      </c>
      <c r="E236" s="2752">
        <f t="shared" si="197"/>
        <v>0</v>
      </c>
      <c r="F236" s="1275">
        <v>0</v>
      </c>
      <c r="G236" s="1276">
        <v>0</v>
      </c>
      <c r="H236" s="1275">
        <v>0</v>
      </c>
      <c r="I236" s="1276">
        <v>0</v>
      </c>
      <c r="J236" s="1275">
        <v>0</v>
      </c>
      <c r="K236" s="1276">
        <v>0</v>
      </c>
      <c r="L236" s="1275">
        <v>0</v>
      </c>
      <c r="M236" s="1276">
        <v>0</v>
      </c>
      <c r="N236" s="1275">
        <v>0</v>
      </c>
      <c r="O236" s="1276">
        <v>0</v>
      </c>
      <c r="P236" s="1275">
        <v>0</v>
      </c>
      <c r="Q236" s="1276">
        <v>0</v>
      </c>
      <c r="R236" s="1275">
        <v>0</v>
      </c>
      <c r="S236" s="1276">
        <v>0</v>
      </c>
      <c r="T236" s="1275">
        <v>0</v>
      </c>
      <c r="U236" s="1276">
        <v>0</v>
      </c>
      <c r="V236" s="1275">
        <v>0</v>
      </c>
      <c r="W236" s="1276">
        <v>0</v>
      </c>
      <c r="X236" s="1275">
        <v>0</v>
      </c>
      <c r="Y236" s="1276">
        <v>0</v>
      </c>
      <c r="Z236" s="1275">
        <v>0</v>
      </c>
      <c r="AA236" s="1276">
        <v>0</v>
      </c>
      <c r="AB236" s="1275">
        <v>0</v>
      </c>
      <c r="AC236" s="1276">
        <v>0</v>
      </c>
      <c r="AD236" s="1275">
        <v>0</v>
      </c>
      <c r="AE236" s="1276">
        <v>0</v>
      </c>
      <c r="AF236" s="1275">
        <v>0</v>
      </c>
      <c r="AG236" s="1276">
        <v>0</v>
      </c>
      <c r="AH236" s="1275">
        <v>0</v>
      </c>
      <c r="AI236" s="1276">
        <v>0</v>
      </c>
      <c r="AJ236" s="1275">
        <v>0</v>
      </c>
      <c r="AK236" s="1276">
        <v>0</v>
      </c>
      <c r="AL236" s="1275">
        <v>0</v>
      </c>
      <c r="AM236" s="38">
        <v>0</v>
      </c>
      <c r="AN236" s="1313">
        <v>0</v>
      </c>
      <c r="AO236" s="1276">
        <v>0</v>
      </c>
      <c r="AP236" s="1275">
        <v>0</v>
      </c>
      <c r="AQ236" s="1276">
        <v>0</v>
      </c>
      <c r="AR236" s="1275">
        <v>0</v>
      </c>
      <c r="AS236" s="1276">
        <v>0</v>
      </c>
      <c r="AT236" s="38">
        <v>0</v>
      </c>
      <c r="AU236" s="1266">
        <v>0</v>
      </c>
      <c r="AV236" s="38">
        <v>0</v>
      </c>
      <c r="AW236" s="1266">
        <v>0</v>
      </c>
      <c r="AX236" s="127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15"/>
      <c r="B237" s="1553" t="s">
        <v>916</v>
      </c>
      <c r="C237" s="1614">
        <f t="shared" si="166"/>
        <v>0</v>
      </c>
      <c r="D237" s="2734">
        <f t="shared" si="197"/>
        <v>0</v>
      </c>
      <c r="E237" s="2752">
        <f t="shared" si="197"/>
        <v>0</v>
      </c>
      <c r="F237" s="1275">
        <v>0</v>
      </c>
      <c r="G237" s="1276">
        <v>0</v>
      </c>
      <c r="H237" s="1275">
        <v>0</v>
      </c>
      <c r="I237" s="1276">
        <v>0</v>
      </c>
      <c r="J237" s="1275">
        <v>0</v>
      </c>
      <c r="K237" s="1276">
        <v>0</v>
      </c>
      <c r="L237" s="1275">
        <v>0</v>
      </c>
      <c r="M237" s="1276">
        <v>0</v>
      </c>
      <c r="N237" s="1275">
        <v>0</v>
      </c>
      <c r="O237" s="1276">
        <v>0</v>
      </c>
      <c r="P237" s="1275">
        <v>0</v>
      </c>
      <c r="Q237" s="1276">
        <v>0</v>
      </c>
      <c r="R237" s="1275">
        <v>0</v>
      </c>
      <c r="S237" s="1276">
        <v>0</v>
      </c>
      <c r="T237" s="1275">
        <v>0</v>
      </c>
      <c r="U237" s="1276">
        <v>0</v>
      </c>
      <c r="V237" s="1275">
        <v>0</v>
      </c>
      <c r="W237" s="1276">
        <v>0</v>
      </c>
      <c r="X237" s="1275">
        <v>0</v>
      </c>
      <c r="Y237" s="1276">
        <v>0</v>
      </c>
      <c r="Z237" s="1275">
        <v>0</v>
      </c>
      <c r="AA237" s="1276">
        <v>0</v>
      </c>
      <c r="AB237" s="1275">
        <v>0</v>
      </c>
      <c r="AC237" s="1276">
        <v>0</v>
      </c>
      <c r="AD237" s="1275">
        <v>0</v>
      </c>
      <c r="AE237" s="1276">
        <v>0</v>
      </c>
      <c r="AF237" s="1275">
        <v>0</v>
      </c>
      <c r="AG237" s="1276">
        <v>0</v>
      </c>
      <c r="AH237" s="1275">
        <v>0</v>
      </c>
      <c r="AI237" s="1276">
        <v>0</v>
      </c>
      <c r="AJ237" s="1275">
        <v>0</v>
      </c>
      <c r="AK237" s="1276">
        <v>0</v>
      </c>
      <c r="AL237" s="1275">
        <v>0</v>
      </c>
      <c r="AM237" s="38">
        <v>0</v>
      </c>
      <c r="AN237" s="1313">
        <v>0</v>
      </c>
      <c r="AO237" s="1276">
        <v>0</v>
      </c>
      <c r="AP237" s="1275">
        <v>0</v>
      </c>
      <c r="AQ237" s="1276">
        <v>0</v>
      </c>
      <c r="AR237" s="1275">
        <v>0</v>
      </c>
      <c r="AS237" s="1276">
        <v>0</v>
      </c>
      <c r="AT237" s="38">
        <v>0</v>
      </c>
      <c r="AU237" s="1266">
        <v>0</v>
      </c>
      <c r="AV237" s="38">
        <v>0</v>
      </c>
      <c r="AW237" s="1266">
        <v>0</v>
      </c>
      <c r="AX237" s="127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15"/>
      <c r="B238" s="1553" t="s">
        <v>917</v>
      </c>
      <c r="C238" s="1614">
        <f t="shared" si="166"/>
        <v>0</v>
      </c>
      <c r="D238" s="2734">
        <f t="shared" si="197"/>
        <v>0</v>
      </c>
      <c r="E238" s="2752">
        <f t="shared" si="197"/>
        <v>0</v>
      </c>
      <c r="F238" s="1275">
        <v>0</v>
      </c>
      <c r="G238" s="1276">
        <v>0</v>
      </c>
      <c r="H238" s="1275">
        <v>0</v>
      </c>
      <c r="I238" s="1276">
        <v>0</v>
      </c>
      <c r="J238" s="1275">
        <v>0</v>
      </c>
      <c r="K238" s="1276">
        <v>0</v>
      </c>
      <c r="L238" s="1275">
        <v>0</v>
      </c>
      <c r="M238" s="1276">
        <v>0</v>
      </c>
      <c r="N238" s="1275">
        <v>0</v>
      </c>
      <c r="O238" s="1276">
        <v>0</v>
      </c>
      <c r="P238" s="1275">
        <v>0</v>
      </c>
      <c r="Q238" s="1276">
        <v>0</v>
      </c>
      <c r="R238" s="1275">
        <v>0</v>
      </c>
      <c r="S238" s="1276">
        <v>0</v>
      </c>
      <c r="T238" s="1275">
        <v>0</v>
      </c>
      <c r="U238" s="1276">
        <v>0</v>
      </c>
      <c r="V238" s="1275">
        <v>0</v>
      </c>
      <c r="W238" s="1276">
        <v>0</v>
      </c>
      <c r="X238" s="1275">
        <v>0</v>
      </c>
      <c r="Y238" s="1276">
        <v>0</v>
      </c>
      <c r="Z238" s="1275">
        <v>0</v>
      </c>
      <c r="AA238" s="1276">
        <v>0</v>
      </c>
      <c r="AB238" s="1275">
        <v>0</v>
      </c>
      <c r="AC238" s="1276">
        <v>0</v>
      </c>
      <c r="AD238" s="1275">
        <v>0</v>
      </c>
      <c r="AE238" s="1276">
        <v>0</v>
      </c>
      <c r="AF238" s="1275">
        <v>0</v>
      </c>
      <c r="AG238" s="1276">
        <v>0</v>
      </c>
      <c r="AH238" s="1275">
        <v>0</v>
      </c>
      <c r="AI238" s="1276">
        <v>0</v>
      </c>
      <c r="AJ238" s="1275">
        <v>0</v>
      </c>
      <c r="AK238" s="1276">
        <v>0</v>
      </c>
      <c r="AL238" s="1275">
        <v>0</v>
      </c>
      <c r="AM238" s="38">
        <v>0</v>
      </c>
      <c r="AN238" s="1313">
        <v>0</v>
      </c>
      <c r="AO238" s="1276">
        <v>0</v>
      </c>
      <c r="AP238" s="1275">
        <v>0</v>
      </c>
      <c r="AQ238" s="1276">
        <v>0</v>
      </c>
      <c r="AR238" s="1275">
        <v>0</v>
      </c>
      <c r="AS238" s="1276">
        <v>0</v>
      </c>
      <c r="AT238" s="38">
        <v>0</v>
      </c>
      <c r="AU238" s="1266">
        <v>0</v>
      </c>
      <c r="AV238" s="38">
        <v>0</v>
      </c>
      <c r="AW238" s="1266">
        <v>0</v>
      </c>
      <c r="AX238" s="127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88"/>
      <c r="B239" s="1580" t="s">
        <v>918</v>
      </c>
      <c r="C239" s="1686">
        <f t="shared" si="166"/>
        <v>1</v>
      </c>
      <c r="D239" s="1687">
        <f t="shared" si="197"/>
        <v>0</v>
      </c>
      <c r="E239" s="2753">
        <f t="shared" si="197"/>
        <v>1</v>
      </c>
      <c r="F239" s="1538">
        <v>0</v>
      </c>
      <c r="G239" s="1278">
        <v>0</v>
      </c>
      <c r="H239" s="1538">
        <v>0</v>
      </c>
      <c r="I239" s="1278">
        <v>0</v>
      </c>
      <c r="J239" s="1538">
        <v>0</v>
      </c>
      <c r="K239" s="1278">
        <v>0</v>
      </c>
      <c r="L239" s="1538">
        <v>0</v>
      </c>
      <c r="M239" s="1278">
        <v>1</v>
      </c>
      <c r="N239" s="1538">
        <v>0</v>
      </c>
      <c r="O239" s="1278">
        <v>0</v>
      </c>
      <c r="P239" s="1538">
        <v>0</v>
      </c>
      <c r="Q239" s="1278">
        <v>0</v>
      </c>
      <c r="R239" s="1538">
        <v>0</v>
      </c>
      <c r="S239" s="1278">
        <v>0</v>
      </c>
      <c r="T239" s="1538">
        <v>0</v>
      </c>
      <c r="U239" s="1278">
        <v>0</v>
      </c>
      <c r="V239" s="1538">
        <v>0</v>
      </c>
      <c r="W239" s="1278">
        <v>0</v>
      </c>
      <c r="X239" s="1538">
        <v>0</v>
      </c>
      <c r="Y239" s="1278">
        <v>0</v>
      </c>
      <c r="Z239" s="1538">
        <v>0</v>
      </c>
      <c r="AA239" s="1278">
        <v>0</v>
      </c>
      <c r="AB239" s="1538">
        <v>0</v>
      </c>
      <c r="AC239" s="1278">
        <v>0</v>
      </c>
      <c r="AD239" s="1538">
        <v>0</v>
      </c>
      <c r="AE239" s="1278">
        <v>0</v>
      </c>
      <c r="AF239" s="1538">
        <v>0</v>
      </c>
      <c r="AG239" s="1278">
        <v>0</v>
      </c>
      <c r="AH239" s="1538">
        <v>0</v>
      </c>
      <c r="AI239" s="1278">
        <v>0</v>
      </c>
      <c r="AJ239" s="1538">
        <v>0</v>
      </c>
      <c r="AK239" s="1278">
        <v>0</v>
      </c>
      <c r="AL239" s="1538">
        <v>0</v>
      </c>
      <c r="AM239" s="1288">
        <v>0</v>
      </c>
      <c r="AN239" s="1572">
        <v>1</v>
      </c>
      <c r="AO239" s="1278">
        <v>0</v>
      </c>
      <c r="AP239" s="1538">
        <v>0</v>
      </c>
      <c r="AQ239" s="1278">
        <v>0</v>
      </c>
      <c r="AR239" s="1538">
        <v>0</v>
      </c>
      <c r="AS239" s="1278">
        <v>0</v>
      </c>
      <c r="AT239" s="1288">
        <v>0</v>
      </c>
      <c r="AU239" s="1469">
        <v>0</v>
      </c>
      <c r="AV239" s="1288">
        <v>0</v>
      </c>
      <c r="AW239" s="1469">
        <v>0</v>
      </c>
      <c r="AX239" s="1278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45" t="s">
        <v>919</v>
      </c>
      <c r="B240" s="6046"/>
      <c r="C240" s="926">
        <f t="shared" si="166"/>
        <v>0</v>
      </c>
      <c r="D240" s="154">
        <f t="shared" si="197"/>
        <v>0</v>
      </c>
      <c r="E240" s="993">
        <f t="shared" si="197"/>
        <v>0</v>
      </c>
      <c r="F240" s="922">
        <v>0</v>
      </c>
      <c r="G240" s="992">
        <v>0</v>
      </c>
      <c r="H240" s="922">
        <v>0</v>
      </c>
      <c r="I240" s="992">
        <v>0</v>
      </c>
      <c r="J240" s="922">
        <v>0</v>
      </c>
      <c r="K240" s="992">
        <v>0</v>
      </c>
      <c r="L240" s="922">
        <v>0</v>
      </c>
      <c r="M240" s="992">
        <v>0</v>
      </c>
      <c r="N240" s="922">
        <v>0</v>
      </c>
      <c r="O240" s="992">
        <v>0</v>
      </c>
      <c r="P240" s="922">
        <v>0</v>
      </c>
      <c r="Q240" s="992">
        <v>0</v>
      </c>
      <c r="R240" s="922">
        <v>0</v>
      </c>
      <c r="S240" s="992">
        <v>0</v>
      </c>
      <c r="T240" s="922">
        <v>0</v>
      </c>
      <c r="U240" s="992">
        <v>0</v>
      </c>
      <c r="V240" s="922">
        <v>0</v>
      </c>
      <c r="W240" s="992">
        <v>0</v>
      </c>
      <c r="X240" s="922">
        <v>0</v>
      </c>
      <c r="Y240" s="992">
        <v>0</v>
      </c>
      <c r="Z240" s="922">
        <v>0</v>
      </c>
      <c r="AA240" s="992">
        <v>0</v>
      </c>
      <c r="AB240" s="922">
        <v>0</v>
      </c>
      <c r="AC240" s="992">
        <v>0</v>
      </c>
      <c r="AD240" s="922">
        <v>0</v>
      </c>
      <c r="AE240" s="992">
        <v>0</v>
      </c>
      <c r="AF240" s="922">
        <v>0</v>
      </c>
      <c r="AG240" s="992">
        <v>0</v>
      </c>
      <c r="AH240" s="922">
        <v>0</v>
      </c>
      <c r="AI240" s="992">
        <v>0</v>
      </c>
      <c r="AJ240" s="922">
        <v>0</v>
      </c>
      <c r="AK240" s="992">
        <v>0</v>
      </c>
      <c r="AL240" s="922">
        <v>0</v>
      </c>
      <c r="AM240" s="40">
        <v>0</v>
      </c>
      <c r="AN240" s="45">
        <v>0</v>
      </c>
      <c r="AO240" s="992">
        <v>0</v>
      </c>
      <c r="AP240" s="922">
        <v>0</v>
      </c>
      <c r="AQ240" s="992">
        <v>0</v>
      </c>
      <c r="AR240" s="922">
        <v>0</v>
      </c>
      <c r="AS240" s="992">
        <v>0</v>
      </c>
      <c r="AT240" s="40">
        <v>0</v>
      </c>
      <c r="AU240" s="64">
        <v>0</v>
      </c>
      <c r="AV240" s="40">
        <v>0</v>
      </c>
      <c r="AW240" s="64">
        <v>0</v>
      </c>
      <c r="AX240" s="992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84" t="s">
        <v>920</v>
      </c>
      <c r="B241" s="5985"/>
      <c r="C241" s="1686">
        <f t="shared" si="166"/>
        <v>3</v>
      </c>
      <c r="D241" s="1687">
        <f t="shared" si="197"/>
        <v>1</v>
      </c>
      <c r="E241" s="1305">
        <f t="shared" si="197"/>
        <v>2</v>
      </c>
      <c r="F241" s="1538">
        <v>0</v>
      </c>
      <c r="G241" s="1278">
        <v>0</v>
      </c>
      <c r="H241" s="1538">
        <v>0</v>
      </c>
      <c r="I241" s="1278">
        <v>0</v>
      </c>
      <c r="J241" s="1538">
        <v>1</v>
      </c>
      <c r="K241" s="1278">
        <v>0</v>
      </c>
      <c r="L241" s="1538">
        <v>0</v>
      </c>
      <c r="M241" s="1278">
        <v>0</v>
      </c>
      <c r="N241" s="1538">
        <v>0</v>
      </c>
      <c r="O241" s="1278">
        <v>0</v>
      </c>
      <c r="P241" s="1538">
        <v>0</v>
      </c>
      <c r="Q241" s="1278">
        <v>0</v>
      </c>
      <c r="R241" s="1538">
        <v>0</v>
      </c>
      <c r="S241" s="1278">
        <v>0</v>
      </c>
      <c r="T241" s="1538">
        <v>0</v>
      </c>
      <c r="U241" s="1278">
        <v>0</v>
      </c>
      <c r="V241" s="1538">
        <v>0</v>
      </c>
      <c r="W241" s="1278">
        <v>1</v>
      </c>
      <c r="X241" s="1538">
        <v>0</v>
      </c>
      <c r="Y241" s="1278">
        <v>0</v>
      </c>
      <c r="Z241" s="1538">
        <v>0</v>
      </c>
      <c r="AA241" s="1278">
        <v>0</v>
      </c>
      <c r="AB241" s="1538">
        <v>0</v>
      </c>
      <c r="AC241" s="1278">
        <v>1</v>
      </c>
      <c r="AD241" s="1538">
        <v>0</v>
      </c>
      <c r="AE241" s="1278">
        <v>0</v>
      </c>
      <c r="AF241" s="1538">
        <v>0</v>
      </c>
      <c r="AG241" s="1278">
        <v>0</v>
      </c>
      <c r="AH241" s="1538">
        <v>0</v>
      </c>
      <c r="AI241" s="1278">
        <v>0</v>
      </c>
      <c r="AJ241" s="1538">
        <v>0</v>
      </c>
      <c r="AK241" s="1278">
        <v>0</v>
      </c>
      <c r="AL241" s="1538">
        <v>0</v>
      </c>
      <c r="AM241" s="1288">
        <v>0</v>
      </c>
      <c r="AN241" s="1650">
        <v>0</v>
      </c>
      <c r="AO241" s="1329">
        <v>0</v>
      </c>
      <c r="AP241" s="1538">
        <v>0</v>
      </c>
      <c r="AQ241" s="1278">
        <v>1</v>
      </c>
      <c r="AR241" s="1538">
        <v>0</v>
      </c>
      <c r="AS241" s="1278">
        <v>0</v>
      </c>
      <c r="AT241" s="1288">
        <v>1</v>
      </c>
      <c r="AU241" s="1469">
        <v>0</v>
      </c>
      <c r="AV241" s="1288">
        <v>0</v>
      </c>
      <c r="AW241" s="1469">
        <v>0</v>
      </c>
      <c r="AX241" s="1278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3" t="s">
        <v>921</v>
      </c>
      <c r="B242" s="92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598" t="s">
        <v>922</v>
      </c>
      <c r="B243" s="5935"/>
      <c r="C243" s="6027" t="s">
        <v>82</v>
      </c>
      <c r="D243" s="6027"/>
      <c r="E243" s="6027"/>
      <c r="F243" s="6027" t="s">
        <v>352</v>
      </c>
      <c r="G243" s="6027"/>
      <c r="H243" s="6027" t="s">
        <v>335</v>
      </c>
      <c r="I243" s="6027"/>
      <c r="J243" s="6027" t="s">
        <v>99</v>
      </c>
      <c r="K243" s="6027"/>
      <c r="L243" s="6027" t="s">
        <v>49</v>
      </c>
      <c r="M243" s="6027"/>
      <c r="N243" s="5959" t="s">
        <v>50</v>
      </c>
      <c r="O243" s="5884"/>
      <c r="P243" s="6003" t="s">
        <v>51</v>
      </c>
      <c r="Q243" s="6003"/>
      <c r="R243" s="6003" t="s">
        <v>52</v>
      </c>
      <c r="S243" s="6003"/>
      <c r="T243" s="6003" t="s">
        <v>53</v>
      </c>
      <c r="U243" s="6003"/>
      <c r="V243" s="6003" t="s">
        <v>54</v>
      </c>
      <c r="W243" s="6003"/>
      <c r="X243" s="6003" t="s">
        <v>55</v>
      </c>
      <c r="Y243" s="6003"/>
      <c r="Z243" s="6003" t="s">
        <v>56</v>
      </c>
      <c r="AA243" s="6003"/>
      <c r="AB243" s="6003" t="s">
        <v>57</v>
      </c>
      <c r="AC243" s="6003"/>
      <c r="AD243" s="6003" t="s">
        <v>58</v>
      </c>
      <c r="AE243" s="6003"/>
      <c r="AF243" s="6003" t="s">
        <v>59</v>
      </c>
      <c r="AG243" s="6003"/>
      <c r="AH243" s="6003" t="s">
        <v>60</v>
      </c>
      <c r="AI243" s="6003"/>
      <c r="AJ243" s="6003" t="s">
        <v>61</v>
      </c>
      <c r="AK243" s="6003"/>
      <c r="AL243" s="6003" t="s">
        <v>62</v>
      </c>
      <c r="AM243" s="5969"/>
      <c r="AN243" s="5942" t="s">
        <v>923</v>
      </c>
      <c r="AO243" s="5941"/>
      <c r="AP243" s="5971"/>
      <c r="AQ243" s="6048" t="s">
        <v>464</v>
      </c>
      <c r="AR243" s="6041" t="s">
        <v>465</v>
      </c>
      <c r="AS243" s="6003" t="s">
        <v>41</v>
      </c>
      <c r="AT243" s="6003"/>
      <c r="AU243" s="5555" t="s">
        <v>466</v>
      </c>
      <c r="AV243" s="5935" t="s">
        <v>40</v>
      </c>
      <c r="AW243" s="5555" t="s">
        <v>42</v>
      </c>
      <c r="AX243" s="5935" t="s">
        <v>924</v>
      </c>
    </row>
    <row r="244" spans="1:103" ht="30" customHeight="1" x14ac:dyDescent="0.25">
      <c r="A244" s="5998"/>
      <c r="B244" s="5930"/>
      <c r="C244" s="2682" t="s">
        <v>84</v>
      </c>
      <c r="D244" s="2584" t="s">
        <v>63</v>
      </c>
      <c r="E244" s="2046" t="s">
        <v>64</v>
      </c>
      <c r="F244" s="2712" t="s">
        <v>63</v>
      </c>
      <c r="G244" s="2046" t="s">
        <v>64</v>
      </c>
      <c r="H244" s="2712" t="s">
        <v>63</v>
      </c>
      <c r="I244" s="2046" t="s">
        <v>64</v>
      </c>
      <c r="J244" s="2712" t="s">
        <v>63</v>
      </c>
      <c r="K244" s="2046" t="s">
        <v>64</v>
      </c>
      <c r="L244" s="2712" t="s">
        <v>63</v>
      </c>
      <c r="M244" s="2046" t="s">
        <v>64</v>
      </c>
      <c r="N244" s="2712" t="s">
        <v>63</v>
      </c>
      <c r="O244" s="2046" t="s">
        <v>64</v>
      </c>
      <c r="P244" s="2712" t="s">
        <v>63</v>
      </c>
      <c r="Q244" s="2046" t="s">
        <v>64</v>
      </c>
      <c r="R244" s="2712" t="s">
        <v>63</v>
      </c>
      <c r="S244" s="2046" t="s">
        <v>64</v>
      </c>
      <c r="T244" s="2712" t="s">
        <v>63</v>
      </c>
      <c r="U244" s="2046" t="s">
        <v>64</v>
      </c>
      <c r="V244" s="2712" t="s">
        <v>63</v>
      </c>
      <c r="W244" s="2046" t="s">
        <v>64</v>
      </c>
      <c r="X244" s="2712" t="s">
        <v>63</v>
      </c>
      <c r="Y244" s="2046" t="s">
        <v>64</v>
      </c>
      <c r="Z244" s="2712" t="s">
        <v>63</v>
      </c>
      <c r="AA244" s="2046" t="s">
        <v>64</v>
      </c>
      <c r="AB244" s="2712" t="s">
        <v>63</v>
      </c>
      <c r="AC244" s="2046" t="s">
        <v>64</v>
      </c>
      <c r="AD244" s="2712" t="s">
        <v>63</v>
      </c>
      <c r="AE244" s="2046" t="s">
        <v>64</v>
      </c>
      <c r="AF244" s="2712" t="s">
        <v>63</v>
      </c>
      <c r="AG244" s="2046" t="s">
        <v>64</v>
      </c>
      <c r="AH244" s="2712" t="s">
        <v>63</v>
      </c>
      <c r="AI244" s="2046" t="s">
        <v>64</v>
      </c>
      <c r="AJ244" s="2712" t="s">
        <v>63</v>
      </c>
      <c r="AK244" s="2046" t="s">
        <v>64</v>
      </c>
      <c r="AL244" s="2712" t="s">
        <v>63</v>
      </c>
      <c r="AM244" s="1150" t="s">
        <v>64</v>
      </c>
      <c r="AN244" s="2694" t="s">
        <v>828</v>
      </c>
      <c r="AO244" s="2568" t="s">
        <v>830</v>
      </c>
      <c r="AP244" s="2681" t="s">
        <v>925</v>
      </c>
      <c r="AQ244" s="6049"/>
      <c r="AR244" s="6042"/>
      <c r="AS244" s="2712" t="s">
        <v>63</v>
      </c>
      <c r="AT244" s="2046" t="s">
        <v>64</v>
      </c>
      <c r="AU244" s="5557"/>
      <c r="AV244" s="5930"/>
      <c r="AW244" s="5557"/>
      <c r="AX244" s="5930"/>
    </row>
    <row r="245" spans="1:103" s="5" customFormat="1" ht="18" customHeight="1" x14ac:dyDescent="0.25">
      <c r="A245" s="6047" t="s">
        <v>926</v>
      </c>
      <c r="B245" s="6036"/>
      <c r="C245" s="2714">
        <f>SUM(D245+E245)</f>
        <v>8</v>
      </c>
      <c r="D245" s="2715">
        <f>SUM(F245+H245+J245+L245+N245+P245+R245+T245+V245+X245+Z245+AB245+AD245+AF245+AH245+AJ245+AL245)</f>
        <v>2</v>
      </c>
      <c r="E245" s="993">
        <f>SUM(G245+I245+K245+M245+O245+Q245+S245+U245+W245+Y245+AA245+AC245+AE245+AG245+AI245+AK245+AM245)</f>
        <v>6</v>
      </c>
      <c r="F245" s="2577"/>
      <c r="G245" s="2580"/>
      <c r="H245" s="2577"/>
      <c r="I245" s="2580"/>
      <c r="J245" s="2577"/>
      <c r="K245" s="2580"/>
      <c r="L245" s="2577">
        <v>1</v>
      </c>
      <c r="M245" s="2580">
        <v>2</v>
      </c>
      <c r="N245" s="2577"/>
      <c r="O245" s="2580"/>
      <c r="P245" s="2577"/>
      <c r="Q245" s="2580"/>
      <c r="R245" s="2577"/>
      <c r="S245" s="2580"/>
      <c r="T245" s="2577">
        <v>1</v>
      </c>
      <c r="U245" s="2580">
        <v>2</v>
      </c>
      <c r="V245" s="2577"/>
      <c r="W245" s="2580"/>
      <c r="X245" s="2577"/>
      <c r="Y245" s="2580"/>
      <c r="Z245" s="2577"/>
      <c r="AA245" s="2580"/>
      <c r="AB245" s="2577"/>
      <c r="AC245" s="2580"/>
      <c r="AD245" s="2577"/>
      <c r="AE245" s="2580">
        <v>1</v>
      </c>
      <c r="AF245" s="2577"/>
      <c r="AG245" s="2580"/>
      <c r="AH245" s="2577"/>
      <c r="AI245" s="2580">
        <v>1</v>
      </c>
      <c r="AJ245" s="2577"/>
      <c r="AK245" s="2580"/>
      <c r="AL245" s="2577"/>
      <c r="AM245" s="2716"/>
      <c r="AN245" s="168">
        <v>2</v>
      </c>
      <c r="AO245" s="2559"/>
      <c r="AP245" s="1299"/>
      <c r="AQ245" s="2579">
        <v>0</v>
      </c>
      <c r="AR245" s="2580">
        <v>0</v>
      </c>
      <c r="AS245" s="2577">
        <v>0</v>
      </c>
      <c r="AT245" s="2580">
        <v>0</v>
      </c>
      <c r="AU245" s="2579">
        <v>0</v>
      </c>
      <c r="AV245" s="2580">
        <v>1</v>
      </c>
      <c r="AW245" s="2577">
        <v>0</v>
      </c>
      <c r="AX245" s="2580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37" t="s">
        <v>867</v>
      </c>
      <c r="B246" s="6038"/>
      <c r="C246" s="2754"/>
      <c r="D246" s="2755"/>
      <c r="E246" s="2755"/>
      <c r="F246" s="2756"/>
      <c r="G246" s="2756"/>
      <c r="H246" s="2756"/>
      <c r="I246" s="2756"/>
      <c r="J246" s="2756"/>
      <c r="K246" s="2756"/>
      <c r="L246" s="2756"/>
      <c r="M246" s="2756"/>
      <c r="N246" s="2756"/>
      <c r="O246" s="2756"/>
      <c r="P246" s="2756"/>
      <c r="Q246" s="2756"/>
      <c r="R246" s="2756"/>
      <c r="S246" s="2756"/>
      <c r="T246" s="2756"/>
      <c r="U246" s="2756"/>
      <c r="V246" s="2756"/>
      <c r="W246" s="2756"/>
      <c r="X246" s="2756"/>
      <c r="Y246" s="2756"/>
      <c r="Z246" s="2756"/>
      <c r="AA246" s="2756"/>
      <c r="AB246" s="2756"/>
      <c r="AC246" s="2756"/>
      <c r="AD246" s="2756"/>
      <c r="AE246" s="2756"/>
      <c r="AF246" s="2756"/>
      <c r="AG246" s="2756"/>
      <c r="AH246" s="2756"/>
      <c r="AI246" s="2756"/>
      <c r="AJ246" s="2756"/>
      <c r="AK246" s="2756"/>
      <c r="AL246" s="2756"/>
      <c r="AM246" s="2757"/>
      <c r="AN246" s="2757"/>
      <c r="AO246" s="2757"/>
      <c r="AP246" s="2758"/>
      <c r="AQ246" s="2757"/>
      <c r="AR246" s="2757"/>
      <c r="AS246" s="2757"/>
      <c r="AT246" s="2757"/>
      <c r="AU246" s="2757"/>
      <c r="AV246" s="2757"/>
      <c r="AW246" s="2757"/>
      <c r="AX246" s="2759"/>
    </row>
    <row r="247" spans="1:103" s="5" customFormat="1" ht="15" customHeight="1" x14ac:dyDescent="0.25">
      <c r="A247" s="5565" t="s">
        <v>868</v>
      </c>
      <c r="B247" s="2723" t="s">
        <v>869</v>
      </c>
      <c r="C247" s="2724">
        <f t="shared" ref="C247:C250" si="203">SUM(D247+E247)</f>
        <v>0</v>
      </c>
      <c r="D247" s="1043">
        <f t="shared" ref="D247:D250" si="204">SUM(F247+H247+J247+L247+N247+P247+R247+T247+V247+X247+Z247+AB247+AD247+AF247+AH247+AJ247+AL247)</f>
        <v>0</v>
      </c>
      <c r="E247" s="2723">
        <f>SUM(G247+I247+K247+M247+O247+Q247+S247+U247+W247+Y247+AA247+AC247+AE247+AG247+AI247+AK247+AM247)</f>
        <v>0</v>
      </c>
      <c r="F247" s="2271"/>
      <c r="G247" s="2661"/>
      <c r="H247" s="2577"/>
      <c r="I247" s="2580"/>
      <c r="J247" s="2577"/>
      <c r="K247" s="2580"/>
      <c r="L247" s="2577"/>
      <c r="M247" s="2580"/>
      <c r="N247" s="2577"/>
      <c r="O247" s="2580"/>
      <c r="P247" s="2577"/>
      <c r="Q247" s="2580"/>
      <c r="R247" s="2577"/>
      <c r="S247" s="2580"/>
      <c r="T247" s="2577"/>
      <c r="U247" s="2580"/>
      <c r="V247" s="2577"/>
      <c r="W247" s="2580"/>
      <c r="X247" s="2577"/>
      <c r="Y247" s="2580"/>
      <c r="Z247" s="2577"/>
      <c r="AA247" s="2580"/>
      <c r="AB247" s="2577"/>
      <c r="AC247" s="2580"/>
      <c r="AD247" s="2577"/>
      <c r="AE247" s="2580"/>
      <c r="AF247" s="2577"/>
      <c r="AG247" s="2580"/>
      <c r="AH247" s="2577"/>
      <c r="AI247" s="2580"/>
      <c r="AJ247" s="2577"/>
      <c r="AK247" s="2580"/>
      <c r="AL247" s="2577"/>
      <c r="AM247" s="2716"/>
      <c r="AN247" s="168"/>
      <c r="AO247" s="2559"/>
      <c r="AP247" s="1299"/>
      <c r="AQ247" s="2579"/>
      <c r="AR247" s="2580"/>
      <c r="AS247" s="2577"/>
      <c r="AT247" s="2580"/>
      <c r="AU247" s="2579"/>
      <c r="AV247" s="2580"/>
      <c r="AW247" s="2577"/>
      <c r="AX247" s="2580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88"/>
      <c r="B248" s="1305" t="s">
        <v>870</v>
      </c>
      <c r="C248" s="2725">
        <f t="shared" si="203"/>
        <v>0</v>
      </c>
      <c r="D248" s="2726">
        <f t="shared" si="204"/>
        <v>0</v>
      </c>
      <c r="E248" s="2727">
        <f t="shared" ref="E248:E250" si="221">SUM(G248+I248+K248+M248+O248+Q248+S248+U248+W248+Y248+AA248+AC248+AE248+AG248+AI248+AK248+AM248)</f>
        <v>0</v>
      </c>
      <c r="F248" s="2293"/>
      <c r="G248" s="2348"/>
      <c r="H248" s="2293"/>
      <c r="I248" s="2348"/>
      <c r="J248" s="2293"/>
      <c r="K248" s="2348"/>
      <c r="L248" s="2293"/>
      <c r="M248" s="2348"/>
      <c r="N248" s="2293"/>
      <c r="O248" s="2348"/>
      <c r="P248" s="2293"/>
      <c r="Q248" s="2348"/>
      <c r="R248" s="2293"/>
      <c r="S248" s="2348"/>
      <c r="T248" s="2293"/>
      <c r="U248" s="2348"/>
      <c r="V248" s="2293"/>
      <c r="W248" s="2348"/>
      <c r="X248" s="2293"/>
      <c r="Y248" s="2348"/>
      <c r="Z248" s="2293"/>
      <c r="AA248" s="2348"/>
      <c r="AB248" s="2293"/>
      <c r="AC248" s="2348"/>
      <c r="AD248" s="2293"/>
      <c r="AE248" s="2348"/>
      <c r="AF248" s="2293"/>
      <c r="AG248" s="2348"/>
      <c r="AH248" s="2293"/>
      <c r="AI248" s="2348"/>
      <c r="AJ248" s="2293"/>
      <c r="AK248" s="2348"/>
      <c r="AL248" s="2293"/>
      <c r="AM248" s="39"/>
      <c r="AN248" s="2347"/>
      <c r="AO248" s="2476"/>
      <c r="AP248" s="2517"/>
      <c r="AQ248" s="2559"/>
      <c r="AR248" s="2315"/>
      <c r="AS248" s="1351"/>
      <c r="AT248" s="2315"/>
      <c r="AU248" s="2559"/>
      <c r="AV248" s="2315"/>
      <c r="AW248" s="2559"/>
      <c r="AX248" s="2315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565" t="s">
        <v>871</v>
      </c>
      <c r="B249" s="2723" t="s">
        <v>869</v>
      </c>
      <c r="C249" s="2724">
        <f t="shared" si="203"/>
        <v>0</v>
      </c>
      <c r="D249" s="1043">
        <f t="shared" si="204"/>
        <v>0</v>
      </c>
      <c r="E249" s="2723">
        <f t="shared" si="221"/>
        <v>0</v>
      </c>
      <c r="F249" s="2271"/>
      <c r="G249" s="2661"/>
      <c r="H249" s="2271"/>
      <c r="I249" s="2661"/>
      <c r="J249" s="2271"/>
      <c r="K249" s="2661"/>
      <c r="L249" s="2271"/>
      <c r="M249" s="2661"/>
      <c r="N249" s="2271"/>
      <c r="O249" s="2661"/>
      <c r="P249" s="2271"/>
      <c r="Q249" s="2661"/>
      <c r="R249" s="2271"/>
      <c r="S249" s="2661"/>
      <c r="T249" s="2271"/>
      <c r="U249" s="2661"/>
      <c r="V249" s="2271"/>
      <c r="W249" s="2661"/>
      <c r="X249" s="2271"/>
      <c r="Y249" s="2661"/>
      <c r="Z249" s="2271"/>
      <c r="AA249" s="2661"/>
      <c r="AB249" s="2271"/>
      <c r="AC249" s="2661"/>
      <c r="AD249" s="2271"/>
      <c r="AE249" s="2661"/>
      <c r="AF249" s="2271"/>
      <c r="AG249" s="2661"/>
      <c r="AH249" s="2271"/>
      <c r="AI249" s="2661"/>
      <c r="AJ249" s="2271"/>
      <c r="AK249" s="2661"/>
      <c r="AL249" s="2271"/>
      <c r="AM249" s="2651"/>
      <c r="AN249" s="2573"/>
      <c r="AO249" s="2304"/>
      <c r="AP249" s="2516"/>
      <c r="AQ249" s="2304"/>
      <c r="AR249" s="2272"/>
      <c r="AS249" s="2271"/>
      <c r="AT249" s="2661"/>
      <c r="AU249" s="2304"/>
      <c r="AV249" s="2272"/>
      <c r="AW249" s="2304"/>
      <c r="AX249" s="2272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88"/>
      <c r="B250" s="1305" t="s">
        <v>870</v>
      </c>
      <c r="C250" s="2725">
        <f t="shared" si="203"/>
        <v>0</v>
      </c>
      <c r="D250" s="2726">
        <f t="shared" si="204"/>
        <v>0</v>
      </c>
      <c r="E250" s="2727">
        <f t="shared" si="221"/>
        <v>0</v>
      </c>
      <c r="F250" s="2293"/>
      <c r="G250" s="2348"/>
      <c r="H250" s="2293"/>
      <c r="I250" s="2348"/>
      <c r="J250" s="2293"/>
      <c r="K250" s="2348"/>
      <c r="L250" s="2293"/>
      <c r="M250" s="2348"/>
      <c r="N250" s="2293"/>
      <c r="O250" s="2348"/>
      <c r="P250" s="2293"/>
      <c r="Q250" s="2348"/>
      <c r="R250" s="2293"/>
      <c r="S250" s="2348"/>
      <c r="T250" s="2293"/>
      <c r="U250" s="2348"/>
      <c r="V250" s="2293"/>
      <c r="W250" s="2348"/>
      <c r="X250" s="2293"/>
      <c r="Y250" s="2348"/>
      <c r="Z250" s="2293"/>
      <c r="AA250" s="2348"/>
      <c r="AB250" s="2293"/>
      <c r="AC250" s="2348"/>
      <c r="AD250" s="2293"/>
      <c r="AE250" s="2348"/>
      <c r="AF250" s="2293"/>
      <c r="AG250" s="2348"/>
      <c r="AH250" s="2293"/>
      <c r="AI250" s="2348"/>
      <c r="AJ250" s="2293"/>
      <c r="AK250" s="2348"/>
      <c r="AL250" s="2293"/>
      <c r="AM250" s="39"/>
      <c r="AN250" s="2347"/>
      <c r="AO250" s="2476"/>
      <c r="AP250" s="2517"/>
      <c r="AQ250" s="2559"/>
      <c r="AR250" s="2315"/>
      <c r="AS250" s="1351"/>
      <c r="AT250" s="2315"/>
      <c r="AU250" s="2559"/>
      <c r="AV250" s="2315"/>
      <c r="AW250" s="2559"/>
      <c r="AX250" s="2315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565" t="s">
        <v>872</v>
      </c>
      <c r="B251" s="2723" t="s">
        <v>869</v>
      </c>
      <c r="C251" s="2724">
        <f>SUM(D251+E251)</f>
        <v>0</v>
      </c>
      <c r="D251" s="1043">
        <f t="shared" ref="D251:E259" si="223">SUM(F251+H251+J251+L251+N251+P251+R251+T251+V251+X251+Z251+AB251+AD251+AF251+AH251+AJ251+AL251)</f>
        <v>0</v>
      </c>
      <c r="E251" s="2723">
        <f t="shared" si="223"/>
        <v>0</v>
      </c>
      <c r="F251" s="2271"/>
      <c r="G251" s="2661"/>
      <c r="H251" s="2271"/>
      <c r="I251" s="2661"/>
      <c r="J251" s="2271"/>
      <c r="K251" s="2661"/>
      <c r="L251" s="2271"/>
      <c r="M251" s="2661"/>
      <c r="N251" s="2271"/>
      <c r="O251" s="2661"/>
      <c r="P251" s="2271"/>
      <c r="Q251" s="2661"/>
      <c r="R251" s="2271"/>
      <c r="S251" s="2661"/>
      <c r="T251" s="2271"/>
      <c r="U251" s="2661"/>
      <c r="V251" s="2271"/>
      <c r="W251" s="2661"/>
      <c r="X251" s="2271"/>
      <c r="Y251" s="2661"/>
      <c r="Z251" s="2271"/>
      <c r="AA251" s="2661"/>
      <c r="AB251" s="2271"/>
      <c r="AC251" s="2661"/>
      <c r="AD251" s="2271"/>
      <c r="AE251" s="2661"/>
      <c r="AF251" s="2271"/>
      <c r="AG251" s="2661"/>
      <c r="AH251" s="2271"/>
      <c r="AI251" s="2661"/>
      <c r="AJ251" s="2271"/>
      <c r="AK251" s="2661"/>
      <c r="AL251" s="2271"/>
      <c r="AM251" s="2651"/>
      <c r="AN251" s="2573"/>
      <c r="AO251" s="2304"/>
      <c r="AP251" s="2516"/>
      <c r="AQ251" s="2304"/>
      <c r="AR251" s="2272"/>
      <c r="AS251" s="2271"/>
      <c r="AT251" s="2272"/>
      <c r="AU251" s="2304"/>
      <c r="AV251" s="2272"/>
      <c r="AW251" s="2304"/>
      <c r="AX251" s="2272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88"/>
      <c r="B252" s="1305" t="s">
        <v>870</v>
      </c>
      <c r="C252" s="1686">
        <f>SUM(D252+E252)</f>
        <v>0</v>
      </c>
      <c r="D252" s="1687">
        <f t="shared" si="223"/>
        <v>0</v>
      </c>
      <c r="E252" s="1305">
        <f t="shared" si="223"/>
        <v>0</v>
      </c>
      <c r="F252" s="1538"/>
      <c r="G252" s="1278"/>
      <c r="H252" s="1538"/>
      <c r="I252" s="1278"/>
      <c r="J252" s="1538"/>
      <c r="K252" s="1278"/>
      <c r="L252" s="1538"/>
      <c r="M252" s="1278"/>
      <c r="N252" s="1538"/>
      <c r="O252" s="1278"/>
      <c r="P252" s="1538"/>
      <c r="Q252" s="1278"/>
      <c r="R252" s="1538"/>
      <c r="S252" s="1278"/>
      <c r="T252" s="1538"/>
      <c r="U252" s="1278"/>
      <c r="V252" s="1538"/>
      <c r="W252" s="1278"/>
      <c r="X252" s="1538"/>
      <c r="Y252" s="1278"/>
      <c r="Z252" s="1538"/>
      <c r="AA252" s="1278"/>
      <c r="AB252" s="1538"/>
      <c r="AC252" s="1278"/>
      <c r="AD252" s="1538"/>
      <c r="AE252" s="1278"/>
      <c r="AF252" s="1538"/>
      <c r="AG252" s="1278"/>
      <c r="AH252" s="1538"/>
      <c r="AI252" s="1278"/>
      <c r="AJ252" s="1275"/>
      <c r="AK252" s="1276"/>
      <c r="AL252" s="2293"/>
      <c r="AM252" s="39"/>
      <c r="AN252" s="2347"/>
      <c r="AO252" s="2476"/>
      <c r="AP252" s="2517"/>
      <c r="AQ252" s="2559"/>
      <c r="AR252" s="2315"/>
      <c r="AS252" s="1351"/>
      <c r="AT252" s="2315"/>
      <c r="AU252" s="2559"/>
      <c r="AV252" s="2315"/>
      <c r="AW252" s="2559"/>
      <c r="AX252" s="2315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28" t="s">
        <v>873</v>
      </c>
      <c r="B253" s="6029"/>
      <c r="C253" s="2760">
        <f t="shared" ref="C253:C292" si="224">SUM(D253+E253)</f>
        <v>0</v>
      </c>
      <c r="D253" s="2715">
        <f t="shared" si="223"/>
        <v>0</v>
      </c>
      <c r="E253" s="2730">
        <f t="shared" si="223"/>
        <v>0</v>
      </c>
      <c r="F253" s="2577"/>
      <c r="G253" s="2580"/>
      <c r="H253" s="2577"/>
      <c r="I253" s="2580"/>
      <c r="J253" s="2577"/>
      <c r="K253" s="2580"/>
      <c r="L253" s="2577"/>
      <c r="M253" s="2580"/>
      <c r="N253" s="2577"/>
      <c r="O253" s="2580"/>
      <c r="P253" s="2577"/>
      <c r="Q253" s="2580"/>
      <c r="R253" s="2577"/>
      <c r="S253" s="2580"/>
      <c r="T253" s="2577"/>
      <c r="U253" s="2580"/>
      <c r="V253" s="2577"/>
      <c r="W253" s="2580"/>
      <c r="X253" s="2577"/>
      <c r="Y253" s="2580"/>
      <c r="Z253" s="2577"/>
      <c r="AA253" s="2580"/>
      <c r="AB253" s="2577"/>
      <c r="AC253" s="2580"/>
      <c r="AD253" s="2577"/>
      <c r="AE253" s="2580"/>
      <c r="AF253" s="2577"/>
      <c r="AG253" s="2580"/>
      <c r="AH253" s="2577"/>
      <c r="AI253" s="2580"/>
      <c r="AJ253" s="2577"/>
      <c r="AK253" s="2580"/>
      <c r="AL253" s="2271"/>
      <c r="AM253" s="2651"/>
      <c r="AN253" s="2573"/>
      <c r="AO253" s="2304"/>
      <c r="AP253" s="2516"/>
      <c r="AQ253" s="2579"/>
      <c r="AR253" s="2580"/>
      <c r="AS253" s="2577"/>
      <c r="AT253" s="2580"/>
      <c r="AU253" s="2579"/>
      <c r="AV253" s="2580"/>
      <c r="AW253" s="2579"/>
      <c r="AX253" s="2580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565" t="s">
        <v>874</v>
      </c>
      <c r="B254" s="2723" t="s">
        <v>875</v>
      </c>
      <c r="C254" s="2724">
        <f t="shared" si="224"/>
        <v>0</v>
      </c>
      <c r="D254" s="1043">
        <f>SUM(H254+J254+L254+N254+P254+R254+T254+V254+X254+Z254+AB254+AD254+AF254+AH254+AJ254+AL254)</f>
        <v>0</v>
      </c>
      <c r="E254" s="2723">
        <f>SUM(I254+K254+M254+O254+Q254+S254+U254+W254+Y254+AA254+AC254+AE254+AG254+AI254+AK254+AM254)</f>
        <v>0</v>
      </c>
      <c r="F254" s="2731"/>
      <c r="G254" s="2732"/>
      <c r="H254" s="2271"/>
      <c r="I254" s="2661"/>
      <c r="J254" s="2271"/>
      <c r="K254" s="2661"/>
      <c r="L254" s="2271"/>
      <c r="M254" s="2661"/>
      <c r="N254" s="2271"/>
      <c r="O254" s="2661"/>
      <c r="P254" s="2271"/>
      <c r="Q254" s="2661"/>
      <c r="R254" s="2271"/>
      <c r="S254" s="2661"/>
      <c r="T254" s="2271"/>
      <c r="U254" s="2661"/>
      <c r="V254" s="2271"/>
      <c r="W254" s="2661"/>
      <c r="X254" s="2271"/>
      <c r="Y254" s="2661"/>
      <c r="Z254" s="2271"/>
      <c r="AA254" s="2661"/>
      <c r="AB254" s="2271"/>
      <c r="AC254" s="2661"/>
      <c r="AD254" s="2271"/>
      <c r="AE254" s="2661"/>
      <c r="AF254" s="2271"/>
      <c r="AG254" s="2661"/>
      <c r="AH254" s="2271"/>
      <c r="AI254" s="2661"/>
      <c r="AJ254" s="2271"/>
      <c r="AK254" s="2661"/>
      <c r="AL254" s="2271"/>
      <c r="AM254" s="2651"/>
      <c r="AN254" s="2573"/>
      <c r="AO254" s="2304"/>
      <c r="AP254" s="2516"/>
      <c r="AQ254" s="2304"/>
      <c r="AR254" s="2272"/>
      <c r="AS254" s="2271"/>
      <c r="AT254" s="2272"/>
      <c r="AU254" s="2304"/>
      <c r="AV254" s="2272"/>
      <c r="AW254" s="2304"/>
      <c r="AX254" s="2272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88"/>
      <c r="B255" s="1305" t="s">
        <v>876</v>
      </c>
      <c r="C255" s="926">
        <f t="shared" si="224"/>
        <v>0</v>
      </c>
      <c r="D255" s="154">
        <f>SUM(H255+J255+L255+N255+P255+R255+T255+V255+X255+Z255+AB255+AD255+AF255+AH255+AJ255+AL255)</f>
        <v>0</v>
      </c>
      <c r="E255" s="993">
        <f>SUM(I255+K255+M255+O255+Q255+S255+U255+W255+Y255+AA255+AC255+AE255+AG255+AI255+AK255+AM255)</f>
        <v>0</v>
      </c>
      <c r="F255" s="927"/>
      <c r="G255" s="994"/>
      <c r="H255" s="922"/>
      <c r="I255" s="992"/>
      <c r="J255" s="922"/>
      <c r="K255" s="992"/>
      <c r="L255" s="922"/>
      <c r="M255" s="992"/>
      <c r="N255" s="922"/>
      <c r="O255" s="992"/>
      <c r="P255" s="922"/>
      <c r="Q255" s="992"/>
      <c r="R255" s="922"/>
      <c r="S255" s="992"/>
      <c r="T255" s="922"/>
      <c r="U255" s="992"/>
      <c r="V255" s="922"/>
      <c r="W255" s="992"/>
      <c r="X255" s="922"/>
      <c r="Y255" s="992"/>
      <c r="Z255" s="922"/>
      <c r="AA255" s="992"/>
      <c r="AB255" s="922"/>
      <c r="AC255" s="992"/>
      <c r="AD255" s="922"/>
      <c r="AE255" s="992"/>
      <c r="AF255" s="922"/>
      <c r="AG255" s="992"/>
      <c r="AH255" s="922"/>
      <c r="AI255" s="992"/>
      <c r="AJ255" s="1351"/>
      <c r="AK255" s="2315"/>
      <c r="AL255" s="2293"/>
      <c r="AM255" s="39"/>
      <c r="AN255" s="2347"/>
      <c r="AO255" s="2476"/>
      <c r="AP255" s="2517"/>
      <c r="AQ255" s="2559"/>
      <c r="AR255" s="2315"/>
      <c r="AS255" s="1351"/>
      <c r="AT255" s="2315"/>
      <c r="AU255" s="2559"/>
      <c r="AV255" s="2315"/>
      <c r="AW255" s="2559"/>
      <c r="AX255" s="2315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33" t="s">
        <v>877</v>
      </c>
      <c r="B256" s="2713"/>
      <c r="C256" s="2689">
        <f t="shared" si="224"/>
        <v>8</v>
      </c>
      <c r="D256" s="2690">
        <f t="shared" si="223"/>
        <v>2</v>
      </c>
      <c r="E256" s="2691">
        <f t="shared" si="223"/>
        <v>6</v>
      </c>
      <c r="F256" s="2761"/>
      <c r="G256" s="2762"/>
      <c r="H256" s="2761"/>
      <c r="I256" s="2762"/>
      <c r="J256" s="2761"/>
      <c r="K256" s="2762"/>
      <c r="L256" s="2761">
        <v>1</v>
      </c>
      <c r="M256" s="2762">
        <v>2</v>
      </c>
      <c r="N256" s="2761"/>
      <c r="O256" s="2762"/>
      <c r="P256" s="2761"/>
      <c r="Q256" s="2762"/>
      <c r="R256" s="2761"/>
      <c r="S256" s="2762"/>
      <c r="T256" s="2761">
        <v>1</v>
      </c>
      <c r="U256" s="2762">
        <v>2</v>
      </c>
      <c r="V256" s="2761"/>
      <c r="W256" s="2762"/>
      <c r="X256" s="2761"/>
      <c r="Y256" s="2762"/>
      <c r="Z256" s="2761"/>
      <c r="AA256" s="2762"/>
      <c r="AB256" s="2761"/>
      <c r="AC256" s="2762"/>
      <c r="AD256" s="2761"/>
      <c r="AE256" s="2762">
        <v>1</v>
      </c>
      <c r="AF256" s="2761"/>
      <c r="AG256" s="2762"/>
      <c r="AH256" s="2761"/>
      <c r="AI256" s="2762">
        <v>1</v>
      </c>
      <c r="AJ256" s="2761"/>
      <c r="AK256" s="2762"/>
      <c r="AL256" s="2271"/>
      <c r="AM256" s="2651"/>
      <c r="AN256" s="2573">
        <v>2</v>
      </c>
      <c r="AO256" s="2304"/>
      <c r="AP256" s="2516"/>
      <c r="AQ256" s="2579">
        <v>0</v>
      </c>
      <c r="AR256" s="2580">
        <v>0</v>
      </c>
      <c r="AS256" s="2577">
        <v>0</v>
      </c>
      <c r="AT256" s="2580">
        <v>0</v>
      </c>
      <c r="AU256" s="2579">
        <v>0</v>
      </c>
      <c r="AV256" s="2580">
        <v>1</v>
      </c>
      <c r="AW256" s="2579">
        <v>0</v>
      </c>
      <c r="AX256" s="2580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565" t="s">
        <v>878</v>
      </c>
      <c r="B257" s="2727" t="s">
        <v>879</v>
      </c>
      <c r="C257" s="2725">
        <f t="shared" si="224"/>
        <v>2</v>
      </c>
      <c r="D257" s="2726">
        <f t="shared" si="223"/>
        <v>0</v>
      </c>
      <c r="E257" s="2727">
        <f t="shared" si="223"/>
        <v>2</v>
      </c>
      <c r="F257" s="2293"/>
      <c r="G257" s="2348"/>
      <c r="H257" s="2293"/>
      <c r="I257" s="2348"/>
      <c r="J257" s="2293"/>
      <c r="K257" s="2348"/>
      <c r="L257" s="2293"/>
      <c r="M257" s="2348">
        <v>2</v>
      </c>
      <c r="N257" s="2293"/>
      <c r="O257" s="2348"/>
      <c r="P257" s="2293"/>
      <c r="Q257" s="2348"/>
      <c r="R257" s="2293"/>
      <c r="S257" s="2348"/>
      <c r="T257" s="2293"/>
      <c r="U257" s="2348"/>
      <c r="V257" s="2293"/>
      <c r="W257" s="2348"/>
      <c r="X257" s="2293"/>
      <c r="Y257" s="2348"/>
      <c r="Z257" s="2293"/>
      <c r="AA257" s="2348"/>
      <c r="AB257" s="2293"/>
      <c r="AC257" s="2348"/>
      <c r="AD257" s="2293"/>
      <c r="AE257" s="2348"/>
      <c r="AF257" s="2293"/>
      <c r="AG257" s="2348"/>
      <c r="AH257" s="2293"/>
      <c r="AI257" s="2348"/>
      <c r="AJ257" s="2293"/>
      <c r="AK257" s="2348"/>
      <c r="AL257" s="2271"/>
      <c r="AM257" s="2651"/>
      <c r="AN257" s="2573"/>
      <c r="AO257" s="2304"/>
      <c r="AP257" s="2516"/>
      <c r="AQ257" s="2304">
        <v>0</v>
      </c>
      <c r="AR257" s="2272">
        <v>0</v>
      </c>
      <c r="AS257" s="2271">
        <v>0</v>
      </c>
      <c r="AT257" s="2272">
        <v>0</v>
      </c>
      <c r="AU257" s="2304">
        <v>0</v>
      </c>
      <c r="AV257" s="2272">
        <v>0</v>
      </c>
      <c r="AW257" s="2304">
        <v>0</v>
      </c>
      <c r="AX257" s="2272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15"/>
      <c r="B258" s="1679" t="s">
        <v>880</v>
      </c>
      <c r="C258" s="1614">
        <f t="shared" si="224"/>
        <v>0</v>
      </c>
      <c r="D258" s="2734">
        <f t="shared" si="223"/>
        <v>0</v>
      </c>
      <c r="E258" s="1679">
        <f t="shared" si="223"/>
        <v>0</v>
      </c>
      <c r="F258" s="1527"/>
      <c r="G258" s="1528"/>
      <c r="H258" s="1527"/>
      <c r="I258" s="1528"/>
      <c r="J258" s="1527"/>
      <c r="K258" s="1528"/>
      <c r="L258" s="1527"/>
      <c r="M258" s="1528"/>
      <c r="N258" s="1527"/>
      <c r="O258" s="1528"/>
      <c r="P258" s="1527"/>
      <c r="Q258" s="1528"/>
      <c r="R258" s="1527"/>
      <c r="S258" s="1528"/>
      <c r="T258" s="1527"/>
      <c r="U258" s="1528"/>
      <c r="V258" s="1527"/>
      <c r="W258" s="1528"/>
      <c r="X258" s="1527"/>
      <c r="Y258" s="1528"/>
      <c r="Z258" s="1527"/>
      <c r="AA258" s="1528"/>
      <c r="AB258" s="1527"/>
      <c r="AC258" s="1528"/>
      <c r="AD258" s="1527"/>
      <c r="AE258" s="1528"/>
      <c r="AF258" s="1527"/>
      <c r="AG258" s="1528"/>
      <c r="AH258" s="1527"/>
      <c r="AI258" s="1528"/>
      <c r="AJ258" s="1527"/>
      <c r="AK258" s="1528"/>
      <c r="AL258" s="1527"/>
      <c r="AM258" s="1569"/>
      <c r="AN258" s="1567">
        <v>1</v>
      </c>
      <c r="AO258" s="1529"/>
      <c r="AP258" s="1568"/>
      <c r="AQ258" s="1529"/>
      <c r="AR258" s="1528"/>
      <c r="AS258" s="1527"/>
      <c r="AT258" s="1528"/>
      <c r="AU258" s="1529"/>
      <c r="AV258" s="1528"/>
      <c r="AW258" s="1529"/>
      <c r="AX258" s="1528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15"/>
      <c r="B259" s="1679" t="s">
        <v>881</v>
      </c>
      <c r="C259" s="1614">
        <f t="shared" si="224"/>
        <v>1</v>
      </c>
      <c r="D259" s="2734">
        <f t="shared" si="223"/>
        <v>0</v>
      </c>
      <c r="E259" s="1679">
        <f>SUM(G259+I259+K259+M259+O259+Q259+S259+U259+W259+Y259+AA259+AC259+AE259+AG259+AI259+AK259+AM259)</f>
        <v>1</v>
      </c>
      <c r="F259" s="1527"/>
      <c r="G259" s="1528"/>
      <c r="H259" s="1527"/>
      <c r="I259" s="1528"/>
      <c r="J259" s="1527"/>
      <c r="K259" s="1528"/>
      <c r="L259" s="1527"/>
      <c r="M259" s="1528"/>
      <c r="N259" s="1527"/>
      <c r="O259" s="1528"/>
      <c r="P259" s="1527"/>
      <c r="Q259" s="1528"/>
      <c r="R259" s="1527"/>
      <c r="S259" s="1528"/>
      <c r="T259" s="1527"/>
      <c r="U259" s="1528">
        <v>1</v>
      </c>
      <c r="V259" s="1527"/>
      <c r="W259" s="1528"/>
      <c r="X259" s="1527"/>
      <c r="Y259" s="1528"/>
      <c r="Z259" s="1527"/>
      <c r="AA259" s="1528"/>
      <c r="AB259" s="1527"/>
      <c r="AC259" s="1528"/>
      <c r="AD259" s="1527"/>
      <c r="AE259" s="1528"/>
      <c r="AF259" s="1527"/>
      <c r="AG259" s="1528"/>
      <c r="AH259" s="1527"/>
      <c r="AI259" s="1528"/>
      <c r="AJ259" s="1527"/>
      <c r="AK259" s="1528"/>
      <c r="AL259" s="2293"/>
      <c r="AM259" s="39"/>
      <c r="AN259" s="2347"/>
      <c r="AO259" s="2476"/>
      <c r="AP259" s="2517"/>
      <c r="AQ259" s="1567">
        <v>0</v>
      </c>
      <c r="AR259" s="1528">
        <v>0</v>
      </c>
      <c r="AS259" s="1527">
        <v>0</v>
      </c>
      <c r="AT259" s="1528">
        <v>0</v>
      </c>
      <c r="AU259" s="1529">
        <v>0</v>
      </c>
      <c r="AV259" s="1528">
        <v>0</v>
      </c>
      <c r="AW259" s="1529">
        <v>0</v>
      </c>
      <c r="AX259" s="1528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15"/>
      <c r="B260" s="1698" t="s">
        <v>882</v>
      </c>
      <c r="C260" s="1614">
        <f t="shared" si="224"/>
        <v>0</v>
      </c>
      <c r="D260" s="1655"/>
      <c r="E260" s="1679">
        <f>SUM(K260+M260+O260+Q260+S260+U260+W260+Y260+AA260+AC260+AE260+AG260+AI260+AK260+AM260)</f>
        <v>0</v>
      </c>
      <c r="F260" s="1662"/>
      <c r="G260" s="1625"/>
      <c r="H260" s="1662"/>
      <c r="I260" s="1625"/>
      <c r="J260" s="1662"/>
      <c r="K260" s="1528"/>
      <c r="L260" s="1662"/>
      <c r="M260" s="1528"/>
      <c r="N260" s="1662"/>
      <c r="O260" s="1528"/>
      <c r="P260" s="1662"/>
      <c r="Q260" s="1528"/>
      <c r="R260" s="1662"/>
      <c r="S260" s="1528"/>
      <c r="T260" s="1662"/>
      <c r="U260" s="1528"/>
      <c r="V260" s="1662"/>
      <c r="W260" s="1528"/>
      <c r="X260" s="1662"/>
      <c r="Y260" s="1528"/>
      <c r="Z260" s="1662"/>
      <c r="AA260" s="1528"/>
      <c r="AB260" s="1662"/>
      <c r="AC260" s="1528"/>
      <c r="AD260" s="1662"/>
      <c r="AE260" s="1528"/>
      <c r="AF260" s="1662"/>
      <c r="AG260" s="1528"/>
      <c r="AH260" s="1662"/>
      <c r="AI260" s="1528"/>
      <c r="AJ260" s="1662"/>
      <c r="AK260" s="1528"/>
      <c r="AL260" s="1662"/>
      <c r="AM260" s="1569"/>
      <c r="AN260" s="2347"/>
      <c r="AO260" s="2476"/>
      <c r="AP260" s="2517"/>
      <c r="AQ260" s="2476"/>
      <c r="AR260" s="2348"/>
      <c r="AS260" s="2306"/>
      <c r="AT260" s="2348"/>
      <c r="AU260" s="2476"/>
      <c r="AV260" s="2348"/>
      <c r="AW260" s="2476"/>
      <c r="AX260" s="2348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15"/>
      <c r="B261" s="1679" t="s">
        <v>883</v>
      </c>
      <c r="C261" s="1614">
        <f t="shared" si="224"/>
        <v>0</v>
      </c>
      <c r="D261" s="2734">
        <f t="shared" ref="D261:E269" si="239">SUM(F261+H261+J261+L261+N261+P261+R261+T261+V261+X261+Z261+AB261+AD261+AF261+AH261+AJ261+AL261)</f>
        <v>0</v>
      </c>
      <c r="E261" s="1679">
        <f t="shared" si="239"/>
        <v>0</v>
      </c>
      <c r="F261" s="1527"/>
      <c r="G261" s="1528"/>
      <c r="H261" s="1527"/>
      <c r="I261" s="1528"/>
      <c r="J261" s="1527"/>
      <c r="K261" s="1528"/>
      <c r="L261" s="1527"/>
      <c r="M261" s="1528"/>
      <c r="N261" s="1527"/>
      <c r="O261" s="1528"/>
      <c r="P261" s="1527"/>
      <c r="Q261" s="1528"/>
      <c r="R261" s="1527"/>
      <c r="S261" s="1528"/>
      <c r="T261" s="1527"/>
      <c r="U261" s="1528"/>
      <c r="V261" s="1527"/>
      <c r="W261" s="1528"/>
      <c r="X261" s="1527"/>
      <c r="Y261" s="1528"/>
      <c r="Z261" s="1527"/>
      <c r="AA261" s="1528"/>
      <c r="AB261" s="1527"/>
      <c r="AC261" s="1528"/>
      <c r="AD261" s="1527"/>
      <c r="AE261" s="1528"/>
      <c r="AF261" s="1527"/>
      <c r="AG261" s="1528"/>
      <c r="AH261" s="1527"/>
      <c r="AI261" s="1528"/>
      <c r="AJ261" s="1527"/>
      <c r="AK261" s="1528"/>
      <c r="AL261" s="1527"/>
      <c r="AM261" s="1569"/>
      <c r="AN261" s="2347"/>
      <c r="AO261" s="2476"/>
      <c r="AP261" s="2517"/>
      <c r="AQ261" s="1529"/>
      <c r="AR261" s="1528"/>
      <c r="AS261" s="1527"/>
      <c r="AT261" s="1528"/>
      <c r="AU261" s="1529"/>
      <c r="AV261" s="1528"/>
      <c r="AW261" s="1529"/>
      <c r="AX261" s="1528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15"/>
      <c r="B262" s="41" t="s">
        <v>884</v>
      </c>
      <c r="C262" s="1614">
        <f t="shared" si="224"/>
        <v>0</v>
      </c>
      <c r="D262" s="2734">
        <f t="shared" si="239"/>
        <v>0</v>
      </c>
      <c r="E262" s="1679">
        <f t="shared" si="239"/>
        <v>0</v>
      </c>
      <c r="F262" s="1527"/>
      <c r="G262" s="1528"/>
      <c r="H262" s="1527"/>
      <c r="I262" s="1528"/>
      <c r="J262" s="1527"/>
      <c r="K262" s="1528"/>
      <c r="L262" s="1527"/>
      <c r="M262" s="1528"/>
      <c r="N262" s="1527"/>
      <c r="O262" s="1528"/>
      <c r="P262" s="1527"/>
      <c r="Q262" s="1528"/>
      <c r="R262" s="1527"/>
      <c r="S262" s="1528"/>
      <c r="T262" s="1527"/>
      <c r="U262" s="1528"/>
      <c r="V262" s="1527"/>
      <c r="W262" s="1528"/>
      <c r="X262" s="1527"/>
      <c r="Y262" s="1528"/>
      <c r="Z262" s="1527"/>
      <c r="AA262" s="1528"/>
      <c r="AB262" s="1527"/>
      <c r="AC262" s="1528"/>
      <c r="AD262" s="1527"/>
      <c r="AE262" s="1528"/>
      <c r="AF262" s="1527"/>
      <c r="AG262" s="1528"/>
      <c r="AH262" s="1527"/>
      <c r="AI262" s="1528"/>
      <c r="AJ262" s="1527"/>
      <c r="AK262" s="1528"/>
      <c r="AL262" s="1527"/>
      <c r="AM262" s="1569"/>
      <c r="AN262" s="2347"/>
      <c r="AO262" s="2476"/>
      <c r="AP262" s="2517"/>
      <c r="AQ262" s="1529"/>
      <c r="AR262" s="1528"/>
      <c r="AS262" s="1527"/>
      <c r="AT262" s="1528"/>
      <c r="AU262" s="1529"/>
      <c r="AV262" s="1528"/>
      <c r="AW262" s="1529"/>
      <c r="AX262" s="1528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15"/>
      <c r="B263" s="2735" t="s">
        <v>927</v>
      </c>
      <c r="C263" s="1614">
        <f t="shared" si="224"/>
        <v>0</v>
      </c>
      <c r="D263" s="2734">
        <f t="shared" si="239"/>
        <v>0</v>
      </c>
      <c r="E263" s="1679">
        <f t="shared" si="239"/>
        <v>0</v>
      </c>
      <c r="F263" s="1527"/>
      <c r="G263" s="1528"/>
      <c r="H263" s="1527"/>
      <c r="I263" s="1528"/>
      <c r="J263" s="1527"/>
      <c r="K263" s="1528"/>
      <c r="L263" s="1527"/>
      <c r="M263" s="1528"/>
      <c r="N263" s="1527"/>
      <c r="O263" s="1528"/>
      <c r="P263" s="1527"/>
      <c r="Q263" s="1528"/>
      <c r="R263" s="1527"/>
      <c r="S263" s="1528"/>
      <c r="T263" s="1527"/>
      <c r="U263" s="1528"/>
      <c r="V263" s="1527"/>
      <c r="W263" s="1528"/>
      <c r="X263" s="1527"/>
      <c r="Y263" s="1528"/>
      <c r="Z263" s="1527"/>
      <c r="AA263" s="1528"/>
      <c r="AB263" s="1527"/>
      <c r="AC263" s="1528"/>
      <c r="AD263" s="1527"/>
      <c r="AE263" s="1528"/>
      <c r="AF263" s="1527"/>
      <c r="AG263" s="1528"/>
      <c r="AH263" s="1527"/>
      <c r="AI263" s="1528"/>
      <c r="AJ263" s="1527"/>
      <c r="AK263" s="1528"/>
      <c r="AL263" s="1527"/>
      <c r="AM263" s="1569"/>
      <c r="AN263" s="2347"/>
      <c r="AO263" s="2476"/>
      <c r="AP263" s="2517"/>
      <c r="AQ263" s="1529"/>
      <c r="AR263" s="1528"/>
      <c r="AS263" s="1527"/>
      <c r="AT263" s="1528"/>
      <c r="AU263" s="1529"/>
      <c r="AV263" s="1528"/>
      <c r="AW263" s="1529"/>
      <c r="AX263" s="1528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88"/>
      <c r="B264" s="42" t="s">
        <v>886</v>
      </c>
      <c r="C264" s="1321">
        <f t="shared" si="224"/>
        <v>0</v>
      </c>
      <c r="D264" s="1320">
        <f>SUM(H264+J264+L264+N264+P264+R264+T264+V264+X264+Z264+AB264+AD264+AF264+AH264+AJ264+AL264)</f>
        <v>0</v>
      </c>
      <c r="E264" s="1322">
        <f>SUM(I264+K264+M264+O264+Q264+S264+U264+W264+Y264+AA264+AC264+AE264+AG264+AI264+AK264+AM264)</f>
        <v>0</v>
      </c>
      <c r="F264" s="1323"/>
      <c r="G264" s="1324"/>
      <c r="H264" s="1275"/>
      <c r="I264" s="1276"/>
      <c r="J264" s="1275"/>
      <c r="K264" s="1276"/>
      <c r="L264" s="1275"/>
      <c r="M264" s="1276"/>
      <c r="N264" s="1275"/>
      <c r="O264" s="1276"/>
      <c r="P264" s="1275"/>
      <c r="Q264" s="1276"/>
      <c r="R264" s="1275"/>
      <c r="S264" s="1276"/>
      <c r="T264" s="1275"/>
      <c r="U264" s="1276"/>
      <c r="V264" s="1275"/>
      <c r="W264" s="1276"/>
      <c r="X264" s="1275"/>
      <c r="Y264" s="1276"/>
      <c r="Z264" s="1275"/>
      <c r="AA264" s="1276"/>
      <c r="AB264" s="1275"/>
      <c r="AC264" s="1276"/>
      <c r="AD264" s="1275"/>
      <c r="AE264" s="1276"/>
      <c r="AF264" s="1275"/>
      <c r="AG264" s="1276"/>
      <c r="AH264" s="1275"/>
      <c r="AI264" s="1276"/>
      <c r="AJ264" s="1275"/>
      <c r="AK264" s="1276"/>
      <c r="AL264" s="1275"/>
      <c r="AM264" s="38"/>
      <c r="AN264" s="1572"/>
      <c r="AO264" s="1540"/>
      <c r="AP264" s="1299"/>
      <c r="AQ264" s="1282"/>
      <c r="AR264" s="1276"/>
      <c r="AS264" s="1275"/>
      <c r="AT264" s="1276"/>
      <c r="AU264" s="1282"/>
      <c r="AV264" s="1276"/>
      <c r="AW264" s="1282"/>
      <c r="AX264" s="1276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565" t="s">
        <v>887</v>
      </c>
      <c r="B265" s="2736" t="s">
        <v>888</v>
      </c>
      <c r="C265" s="2724">
        <f t="shared" si="224"/>
        <v>0</v>
      </c>
      <c r="D265" s="1043">
        <f t="shared" si="239"/>
        <v>0</v>
      </c>
      <c r="E265" s="2723">
        <f t="shared" si="239"/>
        <v>0</v>
      </c>
      <c r="F265" s="2271"/>
      <c r="G265" s="2661"/>
      <c r="H265" s="2271"/>
      <c r="I265" s="2661"/>
      <c r="J265" s="2271"/>
      <c r="K265" s="2661"/>
      <c r="L265" s="2271"/>
      <c r="M265" s="2661"/>
      <c r="N265" s="2271"/>
      <c r="O265" s="2661"/>
      <c r="P265" s="2271"/>
      <c r="Q265" s="2661"/>
      <c r="R265" s="2271"/>
      <c r="S265" s="2661"/>
      <c r="T265" s="2271"/>
      <c r="U265" s="2661"/>
      <c r="V265" s="2271"/>
      <c r="W265" s="2661"/>
      <c r="X265" s="2271"/>
      <c r="Y265" s="2661"/>
      <c r="Z265" s="2271"/>
      <c r="AA265" s="2661"/>
      <c r="AB265" s="2271"/>
      <c r="AC265" s="2661"/>
      <c r="AD265" s="2271"/>
      <c r="AE265" s="2661"/>
      <c r="AF265" s="2271"/>
      <c r="AG265" s="2661"/>
      <c r="AH265" s="2271"/>
      <c r="AI265" s="2661"/>
      <c r="AJ265" s="2737"/>
      <c r="AK265" s="1391"/>
      <c r="AL265" s="2271"/>
      <c r="AM265" s="2651"/>
      <c r="AN265" s="2347"/>
      <c r="AO265" s="2476"/>
      <c r="AP265" s="2517"/>
      <c r="AQ265" s="2304"/>
      <c r="AR265" s="2272"/>
      <c r="AS265" s="2271"/>
      <c r="AT265" s="2661"/>
      <c r="AU265" s="2304"/>
      <c r="AV265" s="2272"/>
      <c r="AW265" s="2304"/>
      <c r="AX265" s="2272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15"/>
      <c r="B266" s="1679" t="s">
        <v>889</v>
      </c>
      <c r="C266" s="1614">
        <f t="shared" si="224"/>
        <v>0</v>
      </c>
      <c r="D266" s="2734">
        <f t="shared" si="239"/>
        <v>0</v>
      </c>
      <c r="E266" s="1679">
        <f>SUM(G266+I266+K266+M266+O266+Q266+S266+U266+W266+Y266+AA266+AC266+AE266+AG266+AI266+AK266+AM266)</f>
        <v>0</v>
      </c>
      <c r="F266" s="1527"/>
      <c r="G266" s="1528"/>
      <c r="H266" s="1527"/>
      <c r="I266" s="1528"/>
      <c r="J266" s="1527"/>
      <c r="K266" s="1528"/>
      <c r="L266" s="1527"/>
      <c r="M266" s="1528"/>
      <c r="N266" s="1527"/>
      <c r="O266" s="1528"/>
      <c r="P266" s="1527"/>
      <c r="Q266" s="1528"/>
      <c r="R266" s="1527"/>
      <c r="S266" s="1528"/>
      <c r="T266" s="1527"/>
      <c r="U266" s="1528"/>
      <c r="V266" s="1527"/>
      <c r="W266" s="1528"/>
      <c r="X266" s="1527"/>
      <c r="Y266" s="1528"/>
      <c r="Z266" s="1527"/>
      <c r="AA266" s="1528"/>
      <c r="AB266" s="1527"/>
      <c r="AC266" s="1528"/>
      <c r="AD266" s="1527"/>
      <c r="AE266" s="1528"/>
      <c r="AF266" s="1527"/>
      <c r="AG266" s="1528"/>
      <c r="AH266" s="1527"/>
      <c r="AI266" s="1528"/>
      <c r="AJ266" s="1275"/>
      <c r="AK266" s="1276"/>
      <c r="AL266" s="1527"/>
      <c r="AM266" s="1569"/>
      <c r="AN266" s="2347"/>
      <c r="AO266" s="2476"/>
      <c r="AP266" s="2517"/>
      <c r="AQ266" s="1529"/>
      <c r="AR266" s="1528"/>
      <c r="AS266" s="1527"/>
      <c r="AT266" s="1528"/>
      <c r="AU266" s="1529"/>
      <c r="AV266" s="1528"/>
      <c r="AW266" s="1529"/>
      <c r="AX266" s="1528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15"/>
      <c r="B267" s="1322" t="s">
        <v>890</v>
      </c>
      <c r="C267" s="1321">
        <f>SUM(D267+E267)</f>
        <v>0</v>
      </c>
      <c r="D267" s="1320">
        <f>SUM(F267+H267+J267+L267+N267+P267+R267+T267+V267+X267+Z267+AB267+AD267+AF267+AH267+AJ267+AL267)</f>
        <v>0</v>
      </c>
      <c r="E267" s="1322">
        <f>SUM(G267+I267+K267+M267+O267+Q267+S267+U267+W267+Y267+AA267+AC267+AE267+AG267+AI267+AK267+AM267)</f>
        <v>0</v>
      </c>
      <c r="F267" s="1275"/>
      <c r="G267" s="1276"/>
      <c r="H267" s="1275"/>
      <c r="I267" s="1276"/>
      <c r="J267" s="1275"/>
      <c r="K267" s="1276"/>
      <c r="L267" s="1275"/>
      <c r="M267" s="1276"/>
      <c r="N267" s="1275"/>
      <c r="O267" s="1276"/>
      <c r="P267" s="1275"/>
      <c r="Q267" s="1276"/>
      <c r="R267" s="1275"/>
      <c r="S267" s="1276"/>
      <c r="T267" s="1275"/>
      <c r="U267" s="1276"/>
      <c r="V267" s="1275"/>
      <c r="W267" s="1276"/>
      <c r="X267" s="1275"/>
      <c r="Y267" s="1276"/>
      <c r="Z267" s="1275"/>
      <c r="AA267" s="1276"/>
      <c r="AB267" s="1275"/>
      <c r="AC267" s="1276"/>
      <c r="AD267" s="1275"/>
      <c r="AE267" s="1276"/>
      <c r="AF267" s="1275"/>
      <c r="AG267" s="1276"/>
      <c r="AH267" s="1275"/>
      <c r="AI267" s="1276"/>
      <c r="AJ267" s="1275"/>
      <c r="AK267" s="1276"/>
      <c r="AL267" s="1275"/>
      <c r="AM267" s="38"/>
      <c r="AN267" s="1567"/>
      <c r="AO267" s="1529"/>
      <c r="AP267" s="1568"/>
      <c r="AQ267" s="1282"/>
      <c r="AR267" s="1276"/>
      <c r="AS267" s="1275"/>
      <c r="AT267" s="1276"/>
      <c r="AU267" s="1282"/>
      <c r="AV267" s="1276"/>
      <c r="AW267" s="1282"/>
      <c r="AX267" s="1276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15"/>
      <c r="B268" s="1322" t="s">
        <v>891</v>
      </c>
      <c r="C268" s="1321">
        <f>SUM(D268+E268)</f>
        <v>0</v>
      </c>
      <c r="D268" s="1320">
        <f>SUM(F268+H268+J268+L268+N268+P268+R268+T268+V268+X268+Z268+AB268+AD268+AF268+AH268+AJ268+AL268)</f>
        <v>0</v>
      </c>
      <c r="E268" s="1322">
        <f>SUM(G268+I268+K268+M268+O268+Q268+S268+U268+W268+Y268+AA268+AC268+AE268+AG268+AI268+AK268+AM268)</f>
        <v>0</v>
      </c>
      <c r="F268" s="1275"/>
      <c r="G268" s="1276"/>
      <c r="H268" s="1275"/>
      <c r="I268" s="1276"/>
      <c r="J268" s="1275"/>
      <c r="K268" s="1276"/>
      <c r="L268" s="1275"/>
      <c r="M268" s="1276"/>
      <c r="N268" s="1275"/>
      <c r="O268" s="1276"/>
      <c r="P268" s="1275"/>
      <c r="Q268" s="1276"/>
      <c r="R268" s="1275"/>
      <c r="S268" s="1276"/>
      <c r="T268" s="1275"/>
      <c r="U268" s="1276"/>
      <c r="V268" s="1275"/>
      <c r="W268" s="1276"/>
      <c r="X268" s="1275"/>
      <c r="Y268" s="1276"/>
      <c r="Z268" s="1275"/>
      <c r="AA268" s="1276"/>
      <c r="AB268" s="1275"/>
      <c r="AC268" s="1276"/>
      <c r="AD268" s="1275"/>
      <c r="AE268" s="1276"/>
      <c r="AF268" s="1275"/>
      <c r="AG268" s="1276"/>
      <c r="AH268" s="1275"/>
      <c r="AI268" s="1276"/>
      <c r="AJ268" s="1275"/>
      <c r="AK268" s="1276"/>
      <c r="AL268" s="1275"/>
      <c r="AM268" s="38"/>
      <c r="AN268" s="45"/>
      <c r="AO268" s="220"/>
      <c r="AP268" s="46"/>
      <c r="AQ268" s="1282"/>
      <c r="AR268" s="1276"/>
      <c r="AS268" s="1275"/>
      <c r="AT268" s="1276"/>
      <c r="AU268" s="1282"/>
      <c r="AV268" s="1276"/>
      <c r="AW268" s="1282"/>
      <c r="AX268" s="1276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88"/>
      <c r="B269" s="1305" t="s">
        <v>892</v>
      </c>
      <c r="C269" s="1686">
        <f t="shared" si="224"/>
        <v>0</v>
      </c>
      <c r="D269" s="1687">
        <f t="shared" si="239"/>
        <v>0</v>
      </c>
      <c r="E269" s="1305">
        <f t="shared" si="239"/>
        <v>0</v>
      </c>
      <c r="F269" s="1538"/>
      <c r="G269" s="1278"/>
      <c r="H269" s="1538"/>
      <c r="I269" s="1278"/>
      <c r="J269" s="1538"/>
      <c r="K269" s="1278"/>
      <c r="L269" s="1538"/>
      <c r="M269" s="1278"/>
      <c r="N269" s="1538"/>
      <c r="O269" s="1278"/>
      <c r="P269" s="1538"/>
      <c r="Q269" s="1278"/>
      <c r="R269" s="1538"/>
      <c r="S269" s="1278"/>
      <c r="T269" s="1538"/>
      <c r="U269" s="1278"/>
      <c r="V269" s="1538"/>
      <c r="W269" s="1278"/>
      <c r="X269" s="1538"/>
      <c r="Y269" s="1278"/>
      <c r="Z269" s="1538"/>
      <c r="AA269" s="1278"/>
      <c r="AB269" s="1538"/>
      <c r="AC269" s="1278"/>
      <c r="AD269" s="1538"/>
      <c r="AE269" s="1278"/>
      <c r="AF269" s="1538"/>
      <c r="AG269" s="1278"/>
      <c r="AH269" s="1538"/>
      <c r="AI269" s="1278"/>
      <c r="AJ269" s="1538"/>
      <c r="AK269" s="1278"/>
      <c r="AL269" s="1538"/>
      <c r="AM269" s="1288"/>
      <c r="AN269" s="1572"/>
      <c r="AO269" s="1540"/>
      <c r="AP269" s="1299"/>
      <c r="AQ269" s="1540"/>
      <c r="AR269" s="1278"/>
      <c r="AS269" s="1538"/>
      <c r="AT269" s="1278"/>
      <c r="AU269" s="1540"/>
      <c r="AV269" s="1278"/>
      <c r="AW269" s="1540"/>
      <c r="AX269" s="1278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565" t="s">
        <v>928</v>
      </c>
      <c r="B270" s="2723" t="s">
        <v>894</v>
      </c>
      <c r="C270" s="2724">
        <f t="shared" si="224"/>
        <v>0</v>
      </c>
      <c r="D270" s="1043">
        <f>SUM(F270+H270+J270+L270+N270)</f>
        <v>0</v>
      </c>
      <c r="E270" s="2723">
        <f>SUM(G270+I270+K270+M270+O270)</f>
        <v>0</v>
      </c>
      <c r="F270" s="2271"/>
      <c r="G270" s="2661"/>
      <c r="H270" s="2271"/>
      <c r="I270" s="2661"/>
      <c r="J270" s="2271"/>
      <c r="K270" s="2661"/>
      <c r="L270" s="2271"/>
      <c r="M270" s="2661"/>
      <c r="N270" s="2271"/>
      <c r="O270" s="2661"/>
      <c r="P270" s="2739"/>
      <c r="Q270" s="2740"/>
      <c r="R270" s="2740"/>
      <c r="S270" s="2740"/>
      <c r="T270" s="2740"/>
      <c r="U270" s="2740"/>
      <c r="V270" s="2740"/>
      <c r="W270" s="2740"/>
      <c r="X270" s="2740"/>
      <c r="Y270" s="2740"/>
      <c r="Z270" s="2740"/>
      <c r="AA270" s="2740"/>
      <c r="AB270" s="2740"/>
      <c r="AC270" s="2740"/>
      <c r="AD270" s="2740"/>
      <c r="AE270" s="2740"/>
      <c r="AF270" s="2740"/>
      <c r="AG270" s="2740"/>
      <c r="AH270" s="2740"/>
      <c r="AI270" s="2740"/>
      <c r="AJ270" s="2740"/>
      <c r="AK270" s="2740"/>
      <c r="AL270" s="2740"/>
      <c r="AM270" s="2741"/>
      <c r="AN270" s="2573"/>
      <c r="AO270" s="2304"/>
      <c r="AP270" s="2516"/>
      <c r="AQ270" s="2304"/>
      <c r="AR270" s="2742"/>
      <c r="AS270" s="2271"/>
      <c r="AT270" s="2661"/>
      <c r="AU270" s="2304"/>
      <c r="AV270" s="2272"/>
      <c r="AW270" s="2304"/>
      <c r="AX270" s="2272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15"/>
      <c r="B271" s="1679" t="s">
        <v>895</v>
      </c>
      <c r="C271" s="1614">
        <f t="shared" si="224"/>
        <v>1</v>
      </c>
      <c r="D271" s="2734">
        <f t="shared" ref="D271:E273" si="242">SUM(F271+H271+J271+L271+N271)</f>
        <v>1</v>
      </c>
      <c r="E271" s="1679">
        <f t="shared" si="242"/>
        <v>0</v>
      </c>
      <c r="F271" s="1527"/>
      <c r="G271" s="1528"/>
      <c r="H271" s="1527"/>
      <c r="I271" s="1528"/>
      <c r="J271" s="1527"/>
      <c r="K271" s="1528"/>
      <c r="L271" s="1527">
        <v>1</v>
      </c>
      <c r="M271" s="1528"/>
      <c r="N271" s="1527"/>
      <c r="O271" s="1528"/>
      <c r="P271" s="928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47"/>
      <c r="AO271" s="2476"/>
      <c r="AP271" s="2517"/>
      <c r="AQ271" s="1529">
        <v>0</v>
      </c>
      <c r="AR271" s="995"/>
      <c r="AS271" s="1527">
        <v>0</v>
      </c>
      <c r="AT271" s="1528">
        <v>0</v>
      </c>
      <c r="AU271" s="1529">
        <v>0</v>
      </c>
      <c r="AV271" s="1528">
        <v>1</v>
      </c>
      <c r="AW271" s="1529">
        <v>0</v>
      </c>
      <c r="AX271" s="1528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15"/>
      <c r="B272" s="1679" t="s">
        <v>896</v>
      </c>
      <c r="C272" s="1614">
        <f t="shared" si="224"/>
        <v>0</v>
      </c>
      <c r="D272" s="2734">
        <f t="shared" si="242"/>
        <v>0</v>
      </c>
      <c r="E272" s="1679">
        <f t="shared" si="242"/>
        <v>0</v>
      </c>
      <c r="F272" s="1527"/>
      <c r="G272" s="1528"/>
      <c r="H272" s="1527"/>
      <c r="I272" s="1528"/>
      <c r="J272" s="1527"/>
      <c r="K272" s="1528"/>
      <c r="L272" s="1527"/>
      <c r="M272" s="1528"/>
      <c r="N272" s="1527"/>
      <c r="O272" s="1528"/>
      <c r="P272" s="928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47"/>
      <c r="AO272" s="2476"/>
      <c r="AP272" s="2517"/>
      <c r="AQ272" s="1529"/>
      <c r="AR272" s="995"/>
      <c r="AS272" s="1527"/>
      <c r="AT272" s="1528"/>
      <c r="AU272" s="1529"/>
      <c r="AV272" s="1528"/>
      <c r="AW272" s="1529"/>
      <c r="AX272" s="1528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88"/>
      <c r="B273" s="1305" t="s">
        <v>897</v>
      </c>
      <c r="C273" s="1686">
        <f t="shared" si="224"/>
        <v>0</v>
      </c>
      <c r="D273" s="1687">
        <f t="shared" si="242"/>
        <v>0</v>
      </c>
      <c r="E273" s="1305">
        <f t="shared" si="242"/>
        <v>0</v>
      </c>
      <c r="F273" s="1538"/>
      <c r="G273" s="1278"/>
      <c r="H273" s="1538"/>
      <c r="I273" s="1278"/>
      <c r="J273" s="1538"/>
      <c r="K273" s="1278"/>
      <c r="L273" s="1538"/>
      <c r="M273" s="1278"/>
      <c r="N273" s="1538"/>
      <c r="O273" s="1278"/>
      <c r="P273" s="2743"/>
      <c r="Q273" s="2744"/>
      <c r="R273" s="2744"/>
      <c r="S273" s="2744"/>
      <c r="T273" s="2744"/>
      <c r="U273" s="2744"/>
      <c r="V273" s="2744"/>
      <c r="W273" s="2744"/>
      <c r="X273" s="2744"/>
      <c r="Y273" s="2744"/>
      <c r="Z273" s="2744"/>
      <c r="AA273" s="2744"/>
      <c r="AB273" s="2744"/>
      <c r="AC273" s="2744"/>
      <c r="AD273" s="2744"/>
      <c r="AE273" s="2744"/>
      <c r="AF273" s="2744"/>
      <c r="AG273" s="2744"/>
      <c r="AH273" s="2744"/>
      <c r="AI273" s="2744"/>
      <c r="AJ273" s="2744"/>
      <c r="AK273" s="2744"/>
      <c r="AL273" s="2744"/>
      <c r="AM273" s="2745"/>
      <c r="AN273" s="2347"/>
      <c r="AO273" s="2476"/>
      <c r="AP273" s="1571"/>
      <c r="AQ273" s="1540"/>
      <c r="AR273" s="2652"/>
      <c r="AS273" s="1538"/>
      <c r="AT273" s="1278"/>
      <c r="AU273" s="1540"/>
      <c r="AV273" s="1278"/>
      <c r="AW273" s="1540"/>
      <c r="AX273" s="1278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565" t="s">
        <v>929</v>
      </c>
      <c r="B274" s="2746" t="s">
        <v>899</v>
      </c>
      <c r="C274" s="2725">
        <f t="shared" si="224"/>
        <v>0</v>
      </c>
      <c r="D274" s="2726">
        <f t="shared" ref="D274:E292" si="243">SUM(F274+H274+J274+L274+N274+P274+R274+T274+V274+X274+Z274+AB274+AD274+AF274+AH274+AJ274+AL274)</f>
        <v>0</v>
      </c>
      <c r="E274" s="2727">
        <f>SUM(G274+I274+K274+M274+O274+Q274+S274+U274+W274+Y274+AA274+AC274+AE274+AG274+AI274+AK274+AM274)</f>
        <v>0</v>
      </c>
      <c r="F274" s="2293"/>
      <c r="G274" s="2348"/>
      <c r="H274" s="2293"/>
      <c r="I274" s="2348"/>
      <c r="J274" s="2293"/>
      <c r="K274" s="2348"/>
      <c r="L274" s="2293"/>
      <c r="M274" s="2348"/>
      <c r="N274" s="2293"/>
      <c r="O274" s="2348"/>
      <c r="P274" s="2293"/>
      <c r="Q274" s="2348"/>
      <c r="R274" s="2293"/>
      <c r="S274" s="2348"/>
      <c r="T274" s="2293"/>
      <c r="U274" s="2348"/>
      <c r="V274" s="2293"/>
      <c r="W274" s="2348"/>
      <c r="X274" s="2293"/>
      <c r="Y274" s="2348"/>
      <c r="Z274" s="2293"/>
      <c r="AA274" s="2348"/>
      <c r="AB274" s="2293"/>
      <c r="AC274" s="2348"/>
      <c r="AD274" s="2293"/>
      <c r="AE274" s="2348"/>
      <c r="AF274" s="2293"/>
      <c r="AG274" s="2348"/>
      <c r="AH274" s="2293"/>
      <c r="AI274" s="2348"/>
      <c r="AJ274" s="2293"/>
      <c r="AK274" s="2348"/>
      <c r="AL274" s="2293"/>
      <c r="AM274" s="1127"/>
      <c r="AN274" s="2304"/>
      <c r="AO274" s="1045"/>
      <c r="AP274" s="1127"/>
      <c r="AQ274" s="2476"/>
      <c r="AR274" s="2348"/>
      <c r="AS274" s="2271"/>
      <c r="AT274" s="1528"/>
      <c r="AU274" s="1529"/>
      <c r="AV274" s="1528"/>
      <c r="AW274" s="1529"/>
      <c r="AX274" s="1528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15"/>
      <c r="B275" s="2747" t="s">
        <v>900</v>
      </c>
      <c r="C275" s="1614">
        <f t="shared" si="224"/>
        <v>0</v>
      </c>
      <c r="D275" s="2734">
        <f t="shared" si="243"/>
        <v>0</v>
      </c>
      <c r="E275" s="1679">
        <f t="shared" si="243"/>
        <v>0</v>
      </c>
      <c r="F275" s="1527"/>
      <c r="G275" s="1528"/>
      <c r="H275" s="1527"/>
      <c r="I275" s="1528"/>
      <c r="J275" s="1527"/>
      <c r="K275" s="1528"/>
      <c r="L275" s="1527"/>
      <c r="M275" s="1528"/>
      <c r="N275" s="1527"/>
      <c r="O275" s="1528"/>
      <c r="P275" s="1527"/>
      <c r="Q275" s="1528"/>
      <c r="R275" s="1527"/>
      <c r="S275" s="1528"/>
      <c r="T275" s="1527"/>
      <c r="U275" s="1528"/>
      <c r="V275" s="1527"/>
      <c r="W275" s="1528"/>
      <c r="X275" s="1527"/>
      <c r="Y275" s="1528"/>
      <c r="Z275" s="1527"/>
      <c r="AA275" s="1528"/>
      <c r="AB275" s="1527"/>
      <c r="AC275" s="1528"/>
      <c r="AD275" s="1527"/>
      <c r="AE275" s="1528"/>
      <c r="AF275" s="1527"/>
      <c r="AG275" s="1528"/>
      <c r="AH275" s="1527"/>
      <c r="AI275" s="1528"/>
      <c r="AJ275" s="1527"/>
      <c r="AK275" s="1528"/>
      <c r="AL275" s="1527"/>
      <c r="AM275" s="1533"/>
      <c r="AN275" s="1529"/>
      <c r="AO275" s="1565"/>
      <c r="AP275" s="1533"/>
      <c r="AQ275" s="1529"/>
      <c r="AR275" s="1528"/>
      <c r="AS275" s="1527"/>
      <c r="AT275" s="1528"/>
      <c r="AU275" s="1529"/>
      <c r="AV275" s="1528"/>
      <c r="AW275" s="1529"/>
      <c r="AX275" s="1528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15"/>
      <c r="B276" s="1698" t="s">
        <v>901</v>
      </c>
      <c r="C276" s="1614">
        <f t="shared" si="224"/>
        <v>0</v>
      </c>
      <c r="D276" s="2734">
        <f t="shared" si="243"/>
        <v>0</v>
      </c>
      <c r="E276" s="1679">
        <f t="shared" si="243"/>
        <v>0</v>
      </c>
      <c r="F276" s="1527"/>
      <c r="G276" s="1528"/>
      <c r="H276" s="1527"/>
      <c r="I276" s="1528"/>
      <c r="J276" s="1527"/>
      <c r="K276" s="1528"/>
      <c r="L276" s="1527"/>
      <c r="M276" s="1528"/>
      <c r="N276" s="1527"/>
      <c r="O276" s="1528"/>
      <c r="P276" s="1527"/>
      <c r="Q276" s="1528"/>
      <c r="R276" s="1527"/>
      <c r="S276" s="1528"/>
      <c r="T276" s="1527"/>
      <c r="U276" s="1528"/>
      <c r="V276" s="1527"/>
      <c r="W276" s="1528"/>
      <c r="X276" s="1527"/>
      <c r="Y276" s="1528"/>
      <c r="Z276" s="1527"/>
      <c r="AA276" s="1528"/>
      <c r="AB276" s="1527"/>
      <c r="AC276" s="1528"/>
      <c r="AD276" s="1527"/>
      <c r="AE276" s="1528"/>
      <c r="AF276" s="1527"/>
      <c r="AG276" s="1528"/>
      <c r="AH276" s="1527"/>
      <c r="AI276" s="1528"/>
      <c r="AJ276" s="1527"/>
      <c r="AK276" s="1528"/>
      <c r="AL276" s="1527"/>
      <c r="AM276" s="1533"/>
      <c r="AN276" s="1529"/>
      <c r="AO276" s="1565"/>
      <c r="AP276" s="1533"/>
      <c r="AQ276" s="1529"/>
      <c r="AR276" s="1528"/>
      <c r="AS276" s="1527"/>
      <c r="AT276" s="1528"/>
      <c r="AU276" s="1529"/>
      <c r="AV276" s="1528"/>
      <c r="AW276" s="1529"/>
      <c r="AX276" s="1528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15"/>
      <c r="B277" s="1698" t="s">
        <v>902</v>
      </c>
      <c r="C277" s="2725">
        <f t="shared" si="224"/>
        <v>0</v>
      </c>
      <c r="D277" s="2726">
        <f t="shared" si="243"/>
        <v>0</v>
      </c>
      <c r="E277" s="2727">
        <f t="shared" si="243"/>
        <v>0</v>
      </c>
      <c r="F277" s="1527"/>
      <c r="G277" s="1528"/>
      <c r="H277" s="1527"/>
      <c r="I277" s="1528"/>
      <c r="J277" s="1527"/>
      <c r="K277" s="1528"/>
      <c r="L277" s="1527"/>
      <c r="M277" s="1528"/>
      <c r="N277" s="1527"/>
      <c r="O277" s="1528"/>
      <c r="P277" s="1527"/>
      <c r="Q277" s="1528"/>
      <c r="R277" s="1527"/>
      <c r="S277" s="1528"/>
      <c r="T277" s="1527"/>
      <c r="U277" s="1528"/>
      <c r="V277" s="1527"/>
      <c r="W277" s="1528"/>
      <c r="X277" s="1527"/>
      <c r="Y277" s="1528"/>
      <c r="Z277" s="1527"/>
      <c r="AA277" s="1528"/>
      <c r="AB277" s="1527"/>
      <c r="AC277" s="1528"/>
      <c r="AD277" s="1527"/>
      <c r="AE277" s="1528"/>
      <c r="AF277" s="1527"/>
      <c r="AG277" s="1528"/>
      <c r="AH277" s="1527"/>
      <c r="AI277" s="1528"/>
      <c r="AJ277" s="1527"/>
      <c r="AK277" s="1528"/>
      <c r="AL277" s="1527"/>
      <c r="AM277" s="1533"/>
      <c r="AN277" s="1529"/>
      <c r="AO277" s="1565"/>
      <c r="AP277" s="1533"/>
      <c r="AQ277" s="1529"/>
      <c r="AR277" s="1528"/>
      <c r="AS277" s="1527"/>
      <c r="AT277" s="1528"/>
      <c r="AU277" s="1529"/>
      <c r="AV277" s="1528"/>
      <c r="AW277" s="1529"/>
      <c r="AX277" s="1528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88"/>
      <c r="B278" s="1229" t="s">
        <v>903</v>
      </c>
      <c r="C278" s="926">
        <f t="shared" si="224"/>
        <v>3</v>
      </c>
      <c r="D278" s="154">
        <f t="shared" si="243"/>
        <v>0</v>
      </c>
      <c r="E278" s="993">
        <f t="shared" si="243"/>
        <v>3</v>
      </c>
      <c r="F278" s="1527"/>
      <c r="G278" s="1528"/>
      <c r="H278" s="1527"/>
      <c r="I278" s="1528"/>
      <c r="J278" s="1527"/>
      <c r="K278" s="1528"/>
      <c r="L278" s="1527"/>
      <c r="M278" s="1528"/>
      <c r="N278" s="1527"/>
      <c r="O278" s="1528"/>
      <c r="P278" s="1527"/>
      <c r="Q278" s="1528"/>
      <c r="R278" s="1527"/>
      <c r="S278" s="1528"/>
      <c r="T278" s="1527"/>
      <c r="U278" s="1528">
        <v>1</v>
      </c>
      <c r="V278" s="1527"/>
      <c r="W278" s="1528"/>
      <c r="X278" s="1527"/>
      <c r="Y278" s="1528"/>
      <c r="Z278" s="1527"/>
      <c r="AA278" s="1528"/>
      <c r="AB278" s="1527"/>
      <c r="AC278" s="1528"/>
      <c r="AD278" s="1527"/>
      <c r="AE278" s="1528">
        <v>1</v>
      </c>
      <c r="AF278" s="1527"/>
      <c r="AG278" s="1528"/>
      <c r="AH278" s="1527"/>
      <c r="AI278" s="1528">
        <v>1</v>
      </c>
      <c r="AJ278" s="1527"/>
      <c r="AK278" s="1528"/>
      <c r="AL278" s="1538"/>
      <c r="AM278" s="1571"/>
      <c r="AN278" s="1540">
        <v>1</v>
      </c>
      <c r="AO278" s="1467"/>
      <c r="AP278" s="1571"/>
      <c r="AQ278" s="1540">
        <v>0</v>
      </c>
      <c r="AR278" s="1278">
        <v>0</v>
      </c>
      <c r="AS278" s="1527">
        <v>0</v>
      </c>
      <c r="AT278" s="1528">
        <v>0</v>
      </c>
      <c r="AU278" s="1529">
        <v>0</v>
      </c>
      <c r="AV278" s="1528">
        <v>0</v>
      </c>
      <c r="AW278" s="1529">
        <v>0</v>
      </c>
      <c r="AX278" s="1528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565" t="s">
        <v>904</v>
      </c>
      <c r="B279" s="2736" t="s">
        <v>905</v>
      </c>
      <c r="C279" s="2724">
        <f t="shared" si="224"/>
        <v>0</v>
      </c>
      <c r="D279" s="1043">
        <f t="shared" si="243"/>
        <v>0</v>
      </c>
      <c r="E279" s="2723">
        <f t="shared" si="243"/>
        <v>0</v>
      </c>
      <c r="F279" s="2731"/>
      <c r="G279" s="2732"/>
      <c r="H279" s="2731"/>
      <c r="I279" s="2732"/>
      <c r="J279" s="2731"/>
      <c r="K279" s="2732"/>
      <c r="L279" s="2731"/>
      <c r="M279" s="2732"/>
      <c r="N279" s="2731"/>
      <c r="O279" s="2732"/>
      <c r="P279" s="2731"/>
      <c r="Q279" s="2732"/>
      <c r="R279" s="2271"/>
      <c r="S279" s="2661"/>
      <c r="T279" s="2271"/>
      <c r="U279" s="2661"/>
      <c r="V279" s="2271"/>
      <c r="W279" s="2661"/>
      <c r="X279" s="2271"/>
      <c r="Y279" s="2661"/>
      <c r="Z279" s="2271"/>
      <c r="AA279" s="2661"/>
      <c r="AB279" s="2271"/>
      <c r="AC279" s="2661"/>
      <c r="AD279" s="2271"/>
      <c r="AE279" s="2661"/>
      <c r="AF279" s="2271"/>
      <c r="AG279" s="2661"/>
      <c r="AH279" s="2271"/>
      <c r="AI279" s="2661"/>
      <c r="AJ279" s="2271"/>
      <c r="AK279" s="2661"/>
      <c r="AL279" s="2271"/>
      <c r="AM279" s="2651"/>
      <c r="AN279" s="2347"/>
      <c r="AO279" s="2476"/>
      <c r="AP279" s="2517"/>
      <c r="AQ279" s="1643"/>
      <c r="AR279" s="2742"/>
      <c r="AS279" s="2271"/>
      <c r="AT279" s="2661"/>
      <c r="AU279" s="2606"/>
      <c r="AV279" s="2732"/>
      <c r="AW279" s="2304"/>
      <c r="AX279" s="2272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515"/>
      <c r="B280" s="1698" t="s">
        <v>906</v>
      </c>
      <c r="C280" s="2725">
        <f t="shared" si="224"/>
        <v>0</v>
      </c>
      <c r="D280" s="2726">
        <f t="shared" si="243"/>
        <v>0</v>
      </c>
      <c r="E280" s="2727">
        <f t="shared" si="243"/>
        <v>0</v>
      </c>
      <c r="F280" s="2312"/>
      <c r="G280" s="2313"/>
      <c r="H280" s="2312"/>
      <c r="I280" s="2313"/>
      <c r="J280" s="2312"/>
      <c r="K280" s="2313"/>
      <c r="L280" s="2312"/>
      <c r="M280" s="2313"/>
      <c r="N280" s="2312"/>
      <c r="O280" s="2313"/>
      <c r="P280" s="2312"/>
      <c r="Q280" s="2313"/>
      <c r="R280" s="2293"/>
      <c r="S280" s="2348"/>
      <c r="T280" s="2293"/>
      <c r="U280" s="2348"/>
      <c r="V280" s="2293"/>
      <c r="W280" s="2348"/>
      <c r="X280" s="2293"/>
      <c r="Y280" s="2348"/>
      <c r="Z280" s="2293"/>
      <c r="AA280" s="2348"/>
      <c r="AB280" s="2293"/>
      <c r="AC280" s="2348"/>
      <c r="AD280" s="2293"/>
      <c r="AE280" s="2348"/>
      <c r="AF280" s="2293"/>
      <c r="AG280" s="2348"/>
      <c r="AH280" s="2293"/>
      <c r="AI280" s="2348"/>
      <c r="AJ280" s="2293"/>
      <c r="AK280" s="2348"/>
      <c r="AL280" s="2293"/>
      <c r="AM280" s="39"/>
      <c r="AN280" s="2347"/>
      <c r="AO280" s="2476"/>
      <c r="AP280" s="2517"/>
      <c r="AQ280" s="221"/>
      <c r="AR280" s="995"/>
      <c r="AS280" s="2293"/>
      <c r="AT280" s="2348"/>
      <c r="AU280" s="2610"/>
      <c r="AV280" s="2313"/>
      <c r="AW280" s="2476"/>
      <c r="AX280" s="2348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888"/>
      <c r="B281" s="1327" t="s">
        <v>907</v>
      </c>
      <c r="C281" s="1702">
        <f t="shared" si="224"/>
        <v>0</v>
      </c>
      <c r="D281" s="197">
        <f t="shared" si="243"/>
        <v>0</v>
      </c>
      <c r="E281" s="2728">
        <f t="shared" si="243"/>
        <v>0</v>
      </c>
      <c r="F281" s="1727"/>
      <c r="G281" s="2763"/>
      <c r="H281" s="1727"/>
      <c r="I281" s="2763"/>
      <c r="J281" s="1727"/>
      <c r="K281" s="2763"/>
      <c r="L281" s="1727"/>
      <c r="M281" s="2763"/>
      <c r="N281" s="1727"/>
      <c r="O281" s="2763"/>
      <c r="P281" s="1727"/>
      <c r="Q281" s="2763"/>
      <c r="R281" s="1351"/>
      <c r="S281" s="2315"/>
      <c r="T281" s="1351"/>
      <c r="U281" s="2315"/>
      <c r="V281" s="1351"/>
      <c r="W281" s="2315"/>
      <c r="X281" s="1351"/>
      <c r="Y281" s="2315"/>
      <c r="Z281" s="1351"/>
      <c r="AA281" s="2315"/>
      <c r="AB281" s="1351"/>
      <c r="AC281" s="2315"/>
      <c r="AD281" s="1351"/>
      <c r="AE281" s="2315"/>
      <c r="AF281" s="1351"/>
      <c r="AG281" s="2315"/>
      <c r="AH281" s="1351"/>
      <c r="AI281" s="2315"/>
      <c r="AJ281" s="1351"/>
      <c r="AK281" s="2315"/>
      <c r="AL281" s="1351"/>
      <c r="AM281" s="2729"/>
      <c r="AN281" s="168"/>
      <c r="AO281" s="2559"/>
      <c r="AP281" s="2316"/>
      <c r="AQ281" s="2764"/>
      <c r="AR281" s="2652"/>
      <c r="AS281" s="1351"/>
      <c r="AT281" s="2315"/>
      <c r="AU281" s="2611"/>
      <c r="AV281" s="2763"/>
      <c r="AW281" s="2559"/>
      <c r="AX281" s="2315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990" t="s">
        <v>908</v>
      </c>
      <c r="B282" s="6030"/>
      <c r="C282" s="2724">
        <f>SUM(D282+E282)</f>
        <v>0</v>
      </c>
      <c r="D282" s="1043">
        <f>SUM(F282+H282+J282+L282+N282+P282+R282+T282+V282+X282+Z282+AB282+AD282+AF282+AH282+AJ282+AL282)</f>
        <v>0</v>
      </c>
      <c r="E282" s="2723">
        <f>SUM(G282+I282+K282+M282+O282+Q282+S282+U282+W282+Y282+AA282+AC282+AE282+AG282+AI282+AK282+AM282)</f>
        <v>0</v>
      </c>
      <c r="F282" s="2271"/>
      <c r="G282" s="2661"/>
      <c r="H282" s="2271"/>
      <c r="I282" s="2661"/>
      <c r="J282" s="2271"/>
      <c r="K282" s="2661"/>
      <c r="L282" s="2271"/>
      <c r="M282" s="2661"/>
      <c r="N282" s="2271"/>
      <c r="O282" s="2661"/>
      <c r="P282" s="2271"/>
      <c r="Q282" s="2661"/>
      <c r="R282" s="2271"/>
      <c r="S282" s="2661"/>
      <c r="T282" s="2271"/>
      <c r="U282" s="2661"/>
      <c r="V282" s="2271"/>
      <c r="W282" s="2661"/>
      <c r="X282" s="2271"/>
      <c r="Y282" s="2661"/>
      <c r="Z282" s="2271"/>
      <c r="AA282" s="2661"/>
      <c r="AB282" s="2271"/>
      <c r="AC282" s="2661"/>
      <c r="AD282" s="2271"/>
      <c r="AE282" s="2661"/>
      <c r="AF282" s="2271"/>
      <c r="AG282" s="2661"/>
      <c r="AH282" s="2271"/>
      <c r="AI282" s="2661"/>
      <c r="AJ282" s="2271"/>
      <c r="AK282" s="2661"/>
      <c r="AL282" s="2271"/>
      <c r="AM282" s="2651"/>
      <c r="AN282" s="2573"/>
      <c r="AO282" s="2304"/>
      <c r="AP282" s="2516"/>
      <c r="AQ282" s="2304"/>
      <c r="AR282" s="2272"/>
      <c r="AS282" s="2271"/>
      <c r="AT282" s="2661"/>
      <c r="AU282" s="2304"/>
      <c r="AV282" s="2272"/>
      <c r="AW282" s="2304"/>
      <c r="AX282" s="2272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43" t="s">
        <v>909</v>
      </c>
      <c r="B283" s="6044"/>
      <c r="C283" s="1614">
        <f>SUM(D283+E283)</f>
        <v>0</v>
      </c>
      <c r="D283" s="2734">
        <f>SUM(F283+H283+J283+L283+N283+P283+R283+T283+V283+X283+Z283+AB283+AD283+AF283+AH283+AJ283+AL283)</f>
        <v>0</v>
      </c>
      <c r="E283" s="1679">
        <f>SUM(G283+I283+K283+M283+O283+Q283+S283+U283+W283+Y283+AA283+AC283+AE283+AG283+AI283+AK283+AM283)</f>
        <v>0</v>
      </c>
      <c r="F283" s="2293"/>
      <c r="G283" s="2348"/>
      <c r="H283" s="2293"/>
      <c r="I283" s="2348"/>
      <c r="J283" s="2293"/>
      <c r="K283" s="2348"/>
      <c r="L283" s="2293"/>
      <c r="M283" s="2348"/>
      <c r="N283" s="2293"/>
      <c r="O283" s="2348"/>
      <c r="P283" s="2293"/>
      <c r="Q283" s="2348"/>
      <c r="R283" s="2293"/>
      <c r="S283" s="2348"/>
      <c r="T283" s="2293"/>
      <c r="U283" s="2348"/>
      <c r="V283" s="2293"/>
      <c r="W283" s="2348"/>
      <c r="X283" s="2293"/>
      <c r="Y283" s="2348"/>
      <c r="Z283" s="2293"/>
      <c r="AA283" s="2348"/>
      <c r="AB283" s="2293"/>
      <c r="AC283" s="2348"/>
      <c r="AD283" s="2293"/>
      <c r="AE283" s="2348"/>
      <c r="AF283" s="2293"/>
      <c r="AG283" s="2348"/>
      <c r="AH283" s="2293"/>
      <c r="AI283" s="2348"/>
      <c r="AJ283" s="2293"/>
      <c r="AK283" s="2348"/>
      <c r="AL283" s="2293"/>
      <c r="AM283" s="39"/>
      <c r="AN283" s="2347"/>
      <c r="AO283" s="2476"/>
      <c r="AP283" s="2517"/>
      <c r="AQ283" s="2476"/>
      <c r="AR283" s="2348"/>
      <c r="AS283" s="2293"/>
      <c r="AT283" s="2348"/>
      <c r="AU283" s="2476"/>
      <c r="AV283" s="2348"/>
      <c r="AW283" s="2476"/>
      <c r="AX283" s="2348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81" t="s">
        <v>910</v>
      </c>
      <c r="B284" s="5682"/>
      <c r="C284" s="1614">
        <f t="shared" si="224"/>
        <v>0</v>
      </c>
      <c r="D284" s="2734">
        <f t="shared" si="243"/>
        <v>0</v>
      </c>
      <c r="E284" s="1679">
        <f t="shared" si="243"/>
        <v>0</v>
      </c>
      <c r="F284" s="1527"/>
      <c r="G284" s="1528"/>
      <c r="H284" s="1527"/>
      <c r="I284" s="1528"/>
      <c r="J284" s="1527"/>
      <c r="K284" s="1528"/>
      <c r="L284" s="1527"/>
      <c r="M284" s="1528"/>
      <c r="N284" s="1527"/>
      <c r="O284" s="1528"/>
      <c r="P284" s="1527"/>
      <c r="Q284" s="1528"/>
      <c r="R284" s="1527"/>
      <c r="S284" s="1528"/>
      <c r="T284" s="1527"/>
      <c r="U284" s="1528"/>
      <c r="V284" s="1527"/>
      <c r="W284" s="1528"/>
      <c r="X284" s="1527"/>
      <c r="Y284" s="1528"/>
      <c r="Z284" s="1527"/>
      <c r="AA284" s="1528"/>
      <c r="AB284" s="1527"/>
      <c r="AC284" s="1528"/>
      <c r="AD284" s="1527"/>
      <c r="AE284" s="1528"/>
      <c r="AF284" s="1527"/>
      <c r="AG284" s="1528"/>
      <c r="AH284" s="1527"/>
      <c r="AI284" s="1528"/>
      <c r="AJ284" s="1527"/>
      <c r="AK284" s="1528"/>
      <c r="AL284" s="1527"/>
      <c r="AM284" s="1569"/>
      <c r="AN284" s="2347"/>
      <c r="AO284" s="2476"/>
      <c r="AP284" s="2517"/>
      <c r="AQ284" s="1529"/>
      <c r="AR284" s="1528"/>
      <c r="AS284" s="1527"/>
      <c r="AT284" s="1528"/>
      <c r="AU284" s="1529"/>
      <c r="AV284" s="1528"/>
      <c r="AW284" s="1529"/>
      <c r="AX284" s="1528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81" t="s">
        <v>911</v>
      </c>
      <c r="B285" s="5682"/>
      <c r="C285" s="1614">
        <f t="shared" si="224"/>
        <v>1</v>
      </c>
      <c r="D285" s="2734">
        <f t="shared" si="243"/>
        <v>1</v>
      </c>
      <c r="E285" s="1679">
        <f t="shared" si="243"/>
        <v>0</v>
      </c>
      <c r="F285" s="1527"/>
      <c r="G285" s="1528"/>
      <c r="H285" s="1527"/>
      <c r="I285" s="1528"/>
      <c r="J285" s="1527"/>
      <c r="K285" s="1528"/>
      <c r="L285" s="1527"/>
      <c r="M285" s="1528"/>
      <c r="N285" s="1527"/>
      <c r="O285" s="1528"/>
      <c r="P285" s="1527"/>
      <c r="Q285" s="1528"/>
      <c r="R285" s="1527"/>
      <c r="S285" s="1528"/>
      <c r="T285" s="1527">
        <v>1</v>
      </c>
      <c r="U285" s="1528"/>
      <c r="V285" s="1527"/>
      <c r="W285" s="1528"/>
      <c r="X285" s="1527"/>
      <c r="Y285" s="1528"/>
      <c r="Z285" s="1527"/>
      <c r="AA285" s="1528"/>
      <c r="AB285" s="1527"/>
      <c r="AC285" s="1528"/>
      <c r="AD285" s="1527"/>
      <c r="AE285" s="1528"/>
      <c r="AF285" s="1527"/>
      <c r="AG285" s="1528"/>
      <c r="AH285" s="1527"/>
      <c r="AI285" s="1528"/>
      <c r="AJ285" s="1527"/>
      <c r="AK285" s="1528"/>
      <c r="AL285" s="1527"/>
      <c r="AM285" s="1569"/>
      <c r="AN285" s="2347"/>
      <c r="AO285" s="2476"/>
      <c r="AP285" s="2517"/>
      <c r="AQ285" s="1529">
        <v>0</v>
      </c>
      <c r="AR285" s="1528">
        <v>0</v>
      </c>
      <c r="AS285" s="1527">
        <v>0</v>
      </c>
      <c r="AT285" s="1528">
        <v>0</v>
      </c>
      <c r="AU285" s="1529">
        <v>0</v>
      </c>
      <c r="AV285" s="1528">
        <v>0</v>
      </c>
      <c r="AW285" s="1529">
        <v>0</v>
      </c>
      <c r="AX285" s="1528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88" t="s">
        <v>912</v>
      </c>
      <c r="B286" s="5989"/>
      <c r="C286" s="1686">
        <f t="shared" si="224"/>
        <v>0</v>
      </c>
      <c r="D286" s="1687">
        <f t="shared" si="243"/>
        <v>0</v>
      </c>
      <c r="E286" s="1305">
        <f t="shared" si="243"/>
        <v>0</v>
      </c>
      <c r="F286" s="1527"/>
      <c r="G286" s="1528"/>
      <c r="H286" s="1527"/>
      <c r="I286" s="1528"/>
      <c r="J286" s="1527"/>
      <c r="K286" s="1528"/>
      <c r="L286" s="1527"/>
      <c r="M286" s="1528"/>
      <c r="N286" s="1527"/>
      <c r="O286" s="1528"/>
      <c r="P286" s="1527"/>
      <c r="Q286" s="1528"/>
      <c r="R286" s="1527"/>
      <c r="S286" s="1528"/>
      <c r="T286" s="1527"/>
      <c r="U286" s="1528"/>
      <c r="V286" s="1527"/>
      <c r="W286" s="1528"/>
      <c r="X286" s="1527"/>
      <c r="Y286" s="1528"/>
      <c r="Z286" s="1527"/>
      <c r="AA286" s="1528"/>
      <c r="AB286" s="1527"/>
      <c r="AC286" s="1528"/>
      <c r="AD286" s="1527"/>
      <c r="AE286" s="1528"/>
      <c r="AF286" s="1527"/>
      <c r="AG286" s="1528"/>
      <c r="AH286" s="1527"/>
      <c r="AI286" s="1528"/>
      <c r="AJ286" s="1527"/>
      <c r="AK286" s="1528"/>
      <c r="AL286" s="1527"/>
      <c r="AM286" s="1569"/>
      <c r="AN286" s="2347"/>
      <c r="AO286" s="2476"/>
      <c r="AP286" s="2517"/>
      <c r="AQ286" s="1529"/>
      <c r="AR286" s="1528"/>
      <c r="AS286" s="1527"/>
      <c r="AT286" s="1528"/>
      <c r="AU286" s="1529"/>
      <c r="AV286" s="1528"/>
      <c r="AW286" s="1529"/>
      <c r="AX286" s="1528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565" t="s">
        <v>913</v>
      </c>
      <c r="B287" s="2746" t="s">
        <v>914</v>
      </c>
      <c r="C287" s="2725">
        <f t="shared" si="224"/>
        <v>0</v>
      </c>
      <c r="D287" s="2726">
        <f t="shared" si="243"/>
        <v>0</v>
      </c>
      <c r="E287" s="2727">
        <f t="shared" si="243"/>
        <v>0</v>
      </c>
      <c r="F287" s="1275"/>
      <c r="G287" s="1276"/>
      <c r="H287" s="1275"/>
      <c r="I287" s="1276"/>
      <c r="J287" s="1275"/>
      <c r="K287" s="1276"/>
      <c r="L287" s="1275"/>
      <c r="M287" s="1276"/>
      <c r="N287" s="1275"/>
      <c r="O287" s="1276"/>
      <c r="P287" s="1275"/>
      <c r="Q287" s="1276"/>
      <c r="R287" s="1275"/>
      <c r="S287" s="1276"/>
      <c r="T287" s="1275"/>
      <c r="U287" s="1276"/>
      <c r="V287" s="1275"/>
      <c r="W287" s="1276"/>
      <c r="X287" s="1275"/>
      <c r="Y287" s="1276"/>
      <c r="Z287" s="1275"/>
      <c r="AA287" s="1276"/>
      <c r="AB287" s="1275"/>
      <c r="AC287" s="1276"/>
      <c r="AD287" s="1275"/>
      <c r="AE287" s="1276"/>
      <c r="AF287" s="1275"/>
      <c r="AG287" s="1276"/>
      <c r="AH287" s="1275"/>
      <c r="AI287" s="1276"/>
      <c r="AJ287" s="1275"/>
      <c r="AK287" s="1276"/>
      <c r="AL287" s="1275"/>
      <c r="AM287" s="38"/>
      <c r="AN287" s="2347"/>
      <c r="AO287" s="2476"/>
      <c r="AP287" s="2517"/>
      <c r="AQ287" s="1282"/>
      <c r="AR287" s="1276"/>
      <c r="AS287" s="1275"/>
      <c r="AT287" s="1276"/>
      <c r="AU287" s="1282"/>
      <c r="AV287" s="1276"/>
      <c r="AW287" s="1282"/>
      <c r="AX287" s="1276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15"/>
      <c r="B288" s="1553" t="s">
        <v>915</v>
      </c>
      <c r="C288" s="1614">
        <f t="shared" si="224"/>
        <v>0</v>
      </c>
      <c r="D288" s="2734">
        <f t="shared" si="243"/>
        <v>0</v>
      </c>
      <c r="E288" s="1679">
        <f t="shared" si="243"/>
        <v>0</v>
      </c>
      <c r="F288" s="1275"/>
      <c r="G288" s="1276"/>
      <c r="H288" s="1275"/>
      <c r="I288" s="1276"/>
      <c r="J288" s="1275"/>
      <c r="K288" s="1276"/>
      <c r="L288" s="1275"/>
      <c r="M288" s="1276"/>
      <c r="N288" s="1275"/>
      <c r="O288" s="1276"/>
      <c r="P288" s="1275"/>
      <c r="Q288" s="1276"/>
      <c r="R288" s="1275"/>
      <c r="S288" s="1276"/>
      <c r="T288" s="1275"/>
      <c r="U288" s="1276"/>
      <c r="V288" s="1275"/>
      <c r="W288" s="1276"/>
      <c r="X288" s="1275"/>
      <c r="Y288" s="1276"/>
      <c r="Z288" s="1275"/>
      <c r="AA288" s="1276"/>
      <c r="AB288" s="1275"/>
      <c r="AC288" s="1276"/>
      <c r="AD288" s="1275"/>
      <c r="AE288" s="1276"/>
      <c r="AF288" s="1275"/>
      <c r="AG288" s="1276"/>
      <c r="AH288" s="1275"/>
      <c r="AI288" s="1276"/>
      <c r="AJ288" s="1275"/>
      <c r="AK288" s="1276"/>
      <c r="AL288" s="1275"/>
      <c r="AM288" s="38"/>
      <c r="AN288" s="2347"/>
      <c r="AO288" s="2476"/>
      <c r="AP288" s="2517"/>
      <c r="AQ288" s="1282"/>
      <c r="AR288" s="1276"/>
      <c r="AS288" s="1275"/>
      <c r="AT288" s="1276"/>
      <c r="AU288" s="1282"/>
      <c r="AV288" s="1276"/>
      <c r="AW288" s="1282"/>
      <c r="AX288" s="1276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15"/>
      <c r="B289" s="1553" t="s">
        <v>916</v>
      </c>
      <c r="C289" s="1614">
        <f t="shared" si="224"/>
        <v>0</v>
      </c>
      <c r="D289" s="2734">
        <f t="shared" si="243"/>
        <v>0</v>
      </c>
      <c r="E289" s="1679">
        <f t="shared" si="243"/>
        <v>0</v>
      </c>
      <c r="F289" s="1275"/>
      <c r="G289" s="1276"/>
      <c r="H289" s="1275"/>
      <c r="I289" s="1276"/>
      <c r="J289" s="1275"/>
      <c r="K289" s="1276"/>
      <c r="L289" s="1275"/>
      <c r="M289" s="1276"/>
      <c r="N289" s="1275"/>
      <c r="O289" s="1276"/>
      <c r="P289" s="1275"/>
      <c r="Q289" s="1276"/>
      <c r="R289" s="1275"/>
      <c r="S289" s="1276"/>
      <c r="T289" s="1275"/>
      <c r="U289" s="1276"/>
      <c r="V289" s="1275"/>
      <c r="W289" s="1276"/>
      <c r="X289" s="1275"/>
      <c r="Y289" s="1276"/>
      <c r="Z289" s="1275"/>
      <c r="AA289" s="1276"/>
      <c r="AB289" s="1275"/>
      <c r="AC289" s="1276"/>
      <c r="AD289" s="1275"/>
      <c r="AE289" s="1276"/>
      <c r="AF289" s="1275"/>
      <c r="AG289" s="1276"/>
      <c r="AH289" s="1275"/>
      <c r="AI289" s="1276"/>
      <c r="AJ289" s="1275"/>
      <c r="AK289" s="1276"/>
      <c r="AL289" s="1275"/>
      <c r="AM289" s="38"/>
      <c r="AN289" s="2347"/>
      <c r="AO289" s="2476"/>
      <c r="AP289" s="2517"/>
      <c r="AQ289" s="1282"/>
      <c r="AR289" s="1276"/>
      <c r="AS289" s="1275"/>
      <c r="AT289" s="1276"/>
      <c r="AU289" s="1282"/>
      <c r="AV289" s="1276"/>
      <c r="AW289" s="1282"/>
      <c r="AX289" s="1276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15"/>
      <c r="B290" s="1553" t="s">
        <v>917</v>
      </c>
      <c r="C290" s="1614">
        <f t="shared" si="224"/>
        <v>0</v>
      </c>
      <c r="D290" s="2734">
        <f t="shared" si="243"/>
        <v>0</v>
      </c>
      <c r="E290" s="1679">
        <f t="shared" si="243"/>
        <v>0</v>
      </c>
      <c r="F290" s="1275"/>
      <c r="G290" s="1276"/>
      <c r="H290" s="1275"/>
      <c r="I290" s="1276"/>
      <c r="J290" s="1275"/>
      <c r="K290" s="1276"/>
      <c r="L290" s="1275"/>
      <c r="M290" s="1276"/>
      <c r="N290" s="1275"/>
      <c r="O290" s="1276"/>
      <c r="P290" s="1275"/>
      <c r="Q290" s="1276"/>
      <c r="R290" s="1275"/>
      <c r="S290" s="1276"/>
      <c r="T290" s="1275"/>
      <c r="U290" s="1276"/>
      <c r="V290" s="1275"/>
      <c r="W290" s="1276"/>
      <c r="X290" s="1275"/>
      <c r="Y290" s="1276"/>
      <c r="Z290" s="1275"/>
      <c r="AA290" s="1276"/>
      <c r="AB290" s="1275"/>
      <c r="AC290" s="1276"/>
      <c r="AD290" s="1275"/>
      <c r="AE290" s="1276"/>
      <c r="AF290" s="1275"/>
      <c r="AG290" s="1276"/>
      <c r="AH290" s="1275"/>
      <c r="AI290" s="1276"/>
      <c r="AJ290" s="1275"/>
      <c r="AK290" s="1276"/>
      <c r="AL290" s="1275"/>
      <c r="AM290" s="38"/>
      <c r="AN290" s="2347"/>
      <c r="AO290" s="2476"/>
      <c r="AP290" s="2517"/>
      <c r="AQ290" s="1282"/>
      <c r="AR290" s="1276"/>
      <c r="AS290" s="1275"/>
      <c r="AT290" s="1276"/>
      <c r="AU290" s="1282"/>
      <c r="AV290" s="1276"/>
      <c r="AW290" s="1282"/>
      <c r="AX290" s="1276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88"/>
      <c r="B291" s="1580" t="s">
        <v>918</v>
      </c>
      <c r="C291" s="1686">
        <f t="shared" si="224"/>
        <v>0</v>
      </c>
      <c r="D291" s="1687">
        <f t="shared" si="243"/>
        <v>0</v>
      </c>
      <c r="E291" s="1305">
        <f t="shared" si="243"/>
        <v>0</v>
      </c>
      <c r="F291" s="1538"/>
      <c r="G291" s="1278"/>
      <c r="H291" s="1538"/>
      <c r="I291" s="1278"/>
      <c r="J291" s="1538"/>
      <c r="K291" s="1278"/>
      <c r="L291" s="1538"/>
      <c r="M291" s="1278"/>
      <c r="N291" s="1538"/>
      <c r="O291" s="1278"/>
      <c r="P291" s="1538"/>
      <c r="Q291" s="1278"/>
      <c r="R291" s="1538"/>
      <c r="S291" s="1278"/>
      <c r="T291" s="1538"/>
      <c r="U291" s="1278"/>
      <c r="V291" s="1538"/>
      <c r="W291" s="1278"/>
      <c r="X291" s="1538"/>
      <c r="Y291" s="1278"/>
      <c r="Z291" s="1538"/>
      <c r="AA291" s="1278"/>
      <c r="AB291" s="1538"/>
      <c r="AC291" s="1278"/>
      <c r="AD291" s="1538"/>
      <c r="AE291" s="1278"/>
      <c r="AF291" s="1538"/>
      <c r="AG291" s="1278"/>
      <c r="AH291" s="1538"/>
      <c r="AI291" s="1278"/>
      <c r="AJ291" s="1538"/>
      <c r="AK291" s="1278"/>
      <c r="AL291" s="1538"/>
      <c r="AM291" s="1288"/>
      <c r="AN291" s="1572"/>
      <c r="AO291" s="1540"/>
      <c r="AP291" s="1299"/>
      <c r="AQ291" s="1540"/>
      <c r="AR291" s="1278"/>
      <c r="AS291" s="1538"/>
      <c r="AT291" s="1278"/>
      <c r="AU291" s="1540"/>
      <c r="AV291" s="1278"/>
      <c r="AW291" s="1540"/>
      <c r="AX291" s="1278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45" t="s">
        <v>919</v>
      </c>
      <c r="B292" s="6046"/>
      <c r="C292" s="926">
        <f t="shared" si="224"/>
        <v>0</v>
      </c>
      <c r="D292" s="154">
        <f t="shared" si="243"/>
        <v>0</v>
      </c>
      <c r="E292" s="993">
        <f t="shared" si="243"/>
        <v>0</v>
      </c>
      <c r="F292" s="922"/>
      <c r="G292" s="992"/>
      <c r="H292" s="922"/>
      <c r="I292" s="992"/>
      <c r="J292" s="922"/>
      <c r="K292" s="992"/>
      <c r="L292" s="922"/>
      <c r="M292" s="992"/>
      <c r="N292" s="922"/>
      <c r="O292" s="992"/>
      <c r="P292" s="922"/>
      <c r="Q292" s="992"/>
      <c r="R292" s="922"/>
      <c r="S292" s="992"/>
      <c r="T292" s="922"/>
      <c r="U292" s="992"/>
      <c r="V292" s="922"/>
      <c r="W292" s="992"/>
      <c r="X292" s="922"/>
      <c r="Y292" s="992"/>
      <c r="Z292" s="922"/>
      <c r="AA292" s="992"/>
      <c r="AB292" s="922"/>
      <c r="AC292" s="992"/>
      <c r="AD292" s="922"/>
      <c r="AE292" s="992"/>
      <c r="AF292" s="922"/>
      <c r="AG292" s="992"/>
      <c r="AH292" s="922"/>
      <c r="AI292" s="992"/>
      <c r="AJ292" s="922"/>
      <c r="AK292" s="992"/>
      <c r="AL292" s="922"/>
      <c r="AM292" s="40"/>
      <c r="AN292" s="2347"/>
      <c r="AO292" s="2476"/>
      <c r="AP292" s="2517"/>
      <c r="AQ292" s="220"/>
      <c r="AR292" s="992"/>
      <c r="AS292" s="922"/>
      <c r="AT292" s="992"/>
      <c r="AU292" s="220"/>
      <c r="AV292" s="992"/>
      <c r="AW292" s="220"/>
      <c r="AX292" s="992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84" t="s">
        <v>920</v>
      </c>
      <c r="B293" s="5985"/>
      <c r="C293" s="1686">
        <f>SUM(D293+E293)</f>
        <v>0</v>
      </c>
      <c r="D293" s="1687">
        <f>SUM(F293+H293+J293+L293+N293+P293+R293+T293+V293+X293+Z293+AB293+AD293+AF293+AH293+AJ293+AL293)</f>
        <v>0</v>
      </c>
      <c r="E293" s="1305">
        <f t="shared" ref="E293" si="248">SUM(G293+I293+K293+M293+O293+Q293+S293+U293+W293+Y293+AA293+AC293+AE293+AG293+AI293+AK293+AM293)</f>
        <v>0</v>
      </c>
      <c r="F293" s="1538"/>
      <c r="G293" s="1278"/>
      <c r="H293" s="1538"/>
      <c r="I293" s="1278"/>
      <c r="J293" s="1538"/>
      <c r="K293" s="1278"/>
      <c r="L293" s="1538"/>
      <c r="M293" s="1278"/>
      <c r="N293" s="1538"/>
      <c r="O293" s="1278"/>
      <c r="P293" s="1538"/>
      <c r="Q293" s="1278"/>
      <c r="R293" s="1538"/>
      <c r="S293" s="1278"/>
      <c r="T293" s="1538"/>
      <c r="U293" s="1278"/>
      <c r="V293" s="1538"/>
      <c r="W293" s="1278"/>
      <c r="X293" s="1538"/>
      <c r="Y293" s="1278"/>
      <c r="Z293" s="1538"/>
      <c r="AA293" s="1278"/>
      <c r="AB293" s="1538"/>
      <c r="AC293" s="1278"/>
      <c r="AD293" s="1538"/>
      <c r="AE293" s="1278"/>
      <c r="AF293" s="1538"/>
      <c r="AG293" s="1278"/>
      <c r="AH293" s="1538"/>
      <c r="AI293" s="1278"/>
      <c r="AJ293" s="1538"/>
      <c r="AK293" s="1278"/>
      <c r="AL293" s="1538"/>
      <c r="AM293" s="1288"/>
      <c r="AN293" s="168"/>
      <c r="AO293" s="2559"/>
      <c r="AP293" s="2316"/>
      <c r="AQ293" s="2765"/>
      <c r="AR293" s="1329"/>
      <c r="AS293" s="1538"/>
      <c r="AT293" s="1278"/>
      <c r="AU293" s="1540"/>
      <c r="AV293" s="1278"/>
      <c r="AW293" s="1540"/>
      <c r="AX293" s="1278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50" t="s">
        <v>931</v>
      </c>
      <c r="B295" s="6053" t="s">
        <v>932</v>
      </c>
      <c r="C295" s="5598" t="s">
        <v>33</v>
      </c>
      <c r="D295" s="5934"/>
      <c r="E295" s="5935"/>
      <c r="F295" s="6056" t="s">
        <v>106</v>
      </c>
      <c r="G295" s="6057"/>
      <c r="H295" s="6057"/>
      <c r="I295" s="6057"/>
      <c r="J295" s="6057"/>
      <c r="K295" s="6057"/>
      <c r="L295" s="6057"/>
      <c r="M295" s="6057"/>
      <c r="N295" s="6057"/>
      <c r="O295" s="6057"/>
      <c r="P295" s="6057"/>
      <c r="Q295" s="6057"/>
      <c r="R295" s="6057"/>
      <c r="S295" s="6057"/>
      <c r="T295" s="6057"/>
      <c r="U295" s="6057"/>
      <c r="V295" s="6057"/>
      <c r="W295" s="6057"/>
      <c r="X295" s="6057"/>
      <c r="Y295" s="6057"/>
      <c r="Z295" s="6057"/>
      <c r="AA295" s="6057"/>
      <c r="AB295" s="6057"/>
      <c r="AC295" s="6057"/>
      <c r="AD295" s="6057"/>
      <c r="AE295" s="6057"/>
      <c r="AF295" s="6057"/>
      <c r="AG295" s="6057"/>
      <c r="AH295" s="6057"/>
      <c r="AI295" s="6057"/>
      <c r="AJ295" s="6057"/>
      <c r="AK295" s="6058"/>
      <c r="AL295" s="5841" t="s">
        <v>41</v>
      </c>
      <c r="AM295" s="5829" t="s">
        <v>42</v>
      </c>
      <c r="AN295" s="5829" t="s">
        <v>466</v>
      </c>
      <c r="AO295" s="5935" t="s">
        <v>40</v>
      </c>
    </row>
    <row r="296" spans="1:101" x14ac:dyDescent="0.25">
      <c r="A296" s="6051"/>
      <c r="B296" s="6054"/>
      <c r="C296" s="5998"/>
      <c r="D296" s="5600"/>
      <c r="E296" s="5930"/>
      <c r="F296" s="6027" t="s">
        <v>335</v>
      </c>
      <c r="G296" s="6027"/>
      <c r="H296" s="6027" t="s">
        <v>99</v>
      </c>
      <c r="I296" s="6027"/>
      <c r="J296" s="6027" t="s">
        <v>49</v>
      </c>
      <c r="K296" s="6027"/>
      <c r="L296" s="5959" t="s">
        <v>50</v>
      </c>
      <c r="M296" s="5884"/>
      <c r="N296" s="6003" t="s">
        <v>51</v>
      </c>
      <c r="O296" s="6003"/>
      <c r="P296" s="6003" t="s">
        <v>52</v>
      </c>
      <c r="Q296" s="6003"/>
      <c r="R296" s="6003" t="s">
        <v>53</v>
      </c>
      <c r="S296" s="6003"/>
      <c r="T296" s="6003" t="s">
        <v>54</v>
      </c>
      <c r="U296" s="6003"/>
      <c r="V296" s="6003" t="s">
        <v>55</v>
      </c>
      <c r="W296" s="6003"/>
      <c r="X296" s="6003" t="s">
        <v>56</v>
      </c>
      <c r="Y296" s="6003"/>
      <c r="Z296" s="6003" t="s">
        <v>57</v>
      </c>
      <c r="AA296" s="6003"/>
      <c r="AB296" s="6003" t="s">
        <v>58</v>
      </c>
      <c r="AC296" s="6003"/>
      <c r="AD296" s="6003" t="s">
        <v>59</v>
      </c>
      <c r="AE296" s="6003"/>
      <c r="AF296" s="6003" t="s">
        <v>60</v>
      </c>
      <c r="AG296" s="6003"/>
      <c r="AH296" s="6003" t="s">
        <v>61</v>
      </c>
      <c r="AI296" s="6003"/>
      <c r="AJ296" s="6003" t="s">
        <v>62</v>
      </c>
      <c r="AK296" s="6005"/>
      <c r="AL296" s="5491"/>
      <c r="AM296" s="5830"/>
      <c r="AN296" s="5830"/>
      <c r="AO296" s="5484"/>
    </row>
    <row r="297" spans="1:101" ht="26.25" customHeight="1" x14ac:dyDescent="0.25">
      <c r="A297" s="6052"/>
      <c r="B297" s="6055"/>
      <c r="C297" s="2768" t="s">
        <v>84</v>
      </c>
      <c r="D297" s="2769" t="s">
        <v>63</v>
      </c>
      <c r="E297" s="984" t="s">
        <v>64</v>
      </c>
      <c r="F297" s="2770" t="s">
        <v>63</v>
      </c>
      <c r="G297" s="2771" t="s">
        <v>64</v>
      </c>
      <c r="H297" s="2770" t="s">
        <v>63</v>
      </c>
      <c r="I297" s="2771" t="s">
        <v>64</v>
      </c>
      <c r="J297" s="2770" t="s">
        <v>63</v>
      </c>
      <c r="K297" s="2771" t="s">
        <v>64</v>
      </c>
      <c r="L297" s="2770" t="s">
        <v>63</v>
      </c>
      <c r="M297" s="2771" t="s">
        <v>64</v>
      </c>
      <c r="N297" s="2770" t="s">
        <v>63</v>
      </c>
      <c r="O297" s="2771" t="s">
        <v>64</v>
      </c>
      <c r="P297" s="2770" t="s">
        <v>63</v>
      </c>
      <c r="Q297" s="2771" t="s">
        <v>64</v>
      </c>
      <c r="R297" s="2770" t="s">
        <v>63</v>
      </c>
      <c r="S297" s="2771" t="s">
        <v>64</v>
      </c>
      <c r="T297" s="2766" t="s">
        <v>63</v>
      </c>
      <c r="U297" s="2766" t="s">
        <v>64</v>
      </c>
      <c r="V297" s="2772" t="s">
        <v>63</v>
      </c>
      <c r="W297" s="2771" t="s">
        <v>64</v>
      </c>
      <c r="X297" s="2770" t="s">
        <v>63</v>
      </c>
      <c r="Y297" s="2771" t="s">
        <v>64</v>
      </c>
      <c r="Z297" s="2770" t="s">
        <v>63</v>
      </c>
      <c r="AA297" s="2771" t="s">
        <v>64</v>
      </c>
      <c r="AB297" s="2770" t="s">
        <v>63</v>
      </c>
      <c r="AC297" s="2771" t="s">
        <v>64</v>
      </c>
      <c r="AD297" s="2770" t="s">
        <v>63</v>
      </c>
      <c r="AE297" s="2771" t="s">
        <v>64</v>
      </c>
      <c r="AF297" s="2770" t="s">
        <v>63</v>
      </c>
      <c r="AG297" s="2771" t="s">
        <v>64</v>
      </c>
      <c r="AH297" s="2770" t="s">
        <v>63</v>
      </c>
      <c r="AI297" s="2771" t="s">
        <v>64</v>
      </c>
      <c r="AJ297" s="2770" t="s">
        <v>63</v>
      </c>
      <c r="AK297" s="2773" t="s">
        <v>64</v>
      </c>
      <c r="AL297" s="5492"/>
      <c r="AM297" s="5539"/>
      <c r="AN297" s="5539"/>
      <c r="AO297" s="5930"/>
    </row>
    <row r="298" spans="1:101" ht="15" customHeight="1" x14ac:dyDescent="0.25">
      <c r="A298" s="6059" t="s">
        <v>933</v>
      </c>
      <c r="B298" s="2774" t="s">
        <v>778</v>
      </c>
      <c r="C298" s="1978">
        <f>SUM(D298+E298)</f>
        <v>0</v>
      </c>
      <c r="D298" s="2775">
        <f>SUM(F298+H298+J298+L298+N298+P298+R298+T298+V298+X298+Z298+AB298+AD298+AF298+AH298+AJ298)</f>
        <v>0</v>
      </c>
      <c r="E298" s="2697">
        <f>SUM(G298+I298+K298+M298+O298+Q298+S298+U298+W298+Y298+AA298+AC298+AE298+AG298+AI298+AK298)</f>
        <v>0</v>
      </c>
      <c r="F298" s="2271"/>
      <c r="G298" s="2661"/>
      <c r="H298" s="2271"/>
      <c r="I298" s="2661"/>
      <c r="J298" s="2271"/>
      <c r="K298" s="2661"/>
      <c r="L298" s="2271"/>
      <c r="M298" s="2661"/>
      <c r="N298" s="2271"/>
      <c r="O298" s="2661"/>
      <c r="P298" s="2271"/>
      <c r="Q298" s="2661"/>
      <c r="R298" s="2271"/>
      <c r="S298" s="2661"/>
      <c r="T298" s="2271"/>
      <c r="U298" s="2661"/>
      <c r="V298" s="2271"/>
      <c r="W298" s="2661"/>
      <c r="X298" s="2271"/>
      <c r="Y298" s="2661"/>
      <c r="Z298" s="2271"/>
      <c r="AA298" s="2661"/>
      <c r="AB298" s="2271"/>
      <c r="AC298" s="2661"/>
      <c r="AD298" s="2271"/>
      <c r="AE298" s="2661"/>
      <c r="AF298" s="2271"/>
      <c r="AG298" s="2661"/>
      <c r="AH298" s="2271"/>
      <c r="AI298" s="2661"/>
      <c r="AJ298" s="2271"/>
      <c r="AK298" s="2516"/>
      <c r="AL298" s="2573"/>
      <c r="AM298" s="1045"/>
      <c r="AN298" s="1045"/>
      <c r="AO298" s="2661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060"/>
      <c r="B299" s="2777" t="s">
        <v>787</v>
      </c>
      <c r="C299" s="1588">
        <f>SUM(D299+E299)</f>
        <v>0</v>
      </c>
      <c r="D299" s="1589">
        <f t="shared" ref="D299:E301" si="249">SUM(F299+H299+J299+L299+N299+P299+R299+T299+V299+X299+Z299+AB299+AD299+AF299+AH299+AJ299)</f>
        <v>0</v>
      </c>
      <c r="E299" s="1201">
        <f>SUM(G299+I299+K299+M299+O299+Q299+S299+U299+W299+Y299+AA299+AC299+AE299+AG299+AI299+AK299)</f>
        <v>0</v>
      </c>
      <c r="F299" s="1538"/>
      <c r="G299" s="1278"/>
      <c r="H299" s="1538"/>
      <c r="I299" s="1278"/>
      <c r="J299" s="1538"/>
      <c r="K299" s="1278"/>
      <c r="L299" s="1538"/>
      <c r="M299" s="1278"/>
      <c r="N299" s="1538"/>
      <c r="O299" s="1278"/>
      <c r="P299" s="1538"/>
      <c r="Q299" s="1278"/>
      <c r="R299" s="1538"/>
      <c r="S299" s="1278"/>
      <c r="T299" s="1538"/>
      <c r="U299" s="1278"/>
      <c r="V299" s="1538"/>
      <c r="W299" s="1278"/>
      <c r="X299" s="1538"/>
      <c r="Y299" s="1278"/>
      <c r="Z299" s="1538"/>
      <c r="AA299" s="1278"/>
      <c r="AB299" s="1538"/>
      <c r="AC299" s="1278"/>
      <c r="AD299" s="1538"/>
      <c r="AE299" s="1278"/>
      <c r="AF299" s="1538"/>
      <c r="AG299" s="1278"/>
      <c r="AH299" s="1538"/>
      <c r="AI299" s="1278"/>
      <c r="AJ299" s="1538"/>
      <c r="AK299" s="1299"/>
      <c r="AL299" s="1572"/>
      <c r="AM299" s="1467"/>
      <c r="AN299" s="1467"/>
      <c r="AO299" s="1278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059" t="s">
        <v>934</v>
      </c>
      <c r="B300" s="2774" t="s">
        <v>778</v>
      </c>
      <c r="C300" s="903">
        <f>SUM(D300+E300)</f>
        <v>0</v>
      </c>
      <c r="D300" s="155">
        <f t="shared" si="249"/>
        <v>0</v>
      </c>
      <c r="E300" s="2705">
        <f t="shared" si="249"/>
        <v>0</v>
      </c>
      <c r="F300" s="2293"/>
      <c r="G300" s="2348"/>
      <c r="H300" s="2293"/>
      <c r="I300" s="2348"/>
      <c r="J300" s="2293"/>
      <c r="K300" s="2348"/>
      <c r="L300" s="2293"/>
      <c r="M300" s="2348"/>
      <c r="N300" s="2293"/>
      <c r="O300" s="2348"/>
      <c r="P300" s="2293"/>
      <c r="Q300" s="2348"/>
      <c r="R300" s="2293"/>
      <c r="S300" s="2348"/>
      <c r="T300" s="2293"/>
      <c r="U300" s="2348"/>
      <c r="V300" s="2293"/>
      <c r="W300" s="2348"/>
      <c r="X300" s="2293"/>
      <c r="Y300" s="2348"/>
      <c r="Z300" s="2293"/>
      <c r="AA300" s="2348"/>
      <c r="AB300" s="2293"/>
      <c r="AC300" s="2348"/>
      <c r="AD300" s="2293"/>
      <c r="AE300" s="2348"/>
      <c r="AF300" s="2293"/>
      <c r="AG300" s="2348"/>
      <c r="AH300" s="2293"/>
      <c r="AI300" s="2348"/>
      <c r="AJ300" s="2293"/>
      <c r="AK300" s="2517"/>
      <c r="AL300" s="2347"/>
      <c r="AM300" s="2557"/>
      <c r="AN300" s="2557"/>
      <c r="AO300" s="2348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060"/>
      <c r="B301" s="2777" t="s">
        <v>787</v>
      </c>
      <c r="C301" s="1588">
        <f>SUM(D301+E301)</f>
        <v>0</v>
      </c>
      <c r="D301" s="1589">
        <f t="shared" si="249"/>
        <v>0</v>
      </c>
      <c r="E301" s="1201">
        <f t="shared" si="249"/>
        <v>0</v>
      </c>
      <c r="F301" s="1538"/>
      <c r="G301" s="1278"/>
      <c r="H301" s="1538"/>
      <c r="I301" s="1278"/>
      <c r="J301" s="1538"/>
      <c r="K301" s="1278"/>
      <c r="L301" s="1538"/>
      <c r="M301" s="1278"/>
      <c r="N301" s="1538"/>
      <c r="O301" s="1278"/>
      <c r="P301" s="1538"/>
      <c r="Q301" s="1278"/>
      <c r="R301" s="1538"/>
      <c r="S301" s="1278"/>
      <c r="T301" s="1538"/>
      <c r="U301" s="1278"/>
      <c r="V301" s="1538"/>
      <c r="W301" s="1278"/>
      <c r="X301" s="1538"/>
      <c r="Y301" s="1278"/>
      <c r="Z301" s="1538"/>
      <c r="AA301" s="1278"/>
      <c r="AB301" s="1538"/>
      <c r="AC301" s="1278"/>
      <c r="AD301" s="1538"/>
      <c r="AE301" s="1278"/>
      <c r="AF301" s="1538"/>
      <c r="AG301" s="1278"/>
      <c r="AH301" s="1538"/>
      <c r="AI301" s="1278"/>
      <c r="AJ301" s="1538"/>
      <c r="AK301" s="1299"/>
      <c r="AL301" s="1572"/>
      <c r="AM301" s="1467"/>
      <c r="AN301" s="1467"/>
      <c r="AO301" s="1278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76"/>
    </row>
    <row r="303" spans="1:101" x14ac:dyDescent="0.25">
      <c r="A303" s="5598" t="s">
        <v>936</v>
      </c>
      <c r="B303" s="5935"/>
      <c r="C303" s="6027" t="s">
        <v>197</v>
      </c>
      <c r="D303" s="6027"/>
      <c r="E303" s="6027"/>
      <c r="F303" s="5959" t="s">
        <v>106</v>
      </c>
      <c r="G303" s="5882"/>
      <c r="H303" s="5882"/>
      <c r="I303" s="5882"/>
      <c r="J303" s="5882"/>
      <c r="K303" s="5882"/>
      <c r="L303" s="5882"/>
      <c r="M303" s="5882"/>
      <c r="N303" s="5882"/>
      <c r="O303" s="5882"/>
      <c r="P303" s="5882"/>
      <c r="Q303" s="5882"/>
      <c r="R303" s="5882"/>
      <c r="S303" s="5882"/>
      <c r="T303" s="5882"/>
      <c r="U303" s="5882"/>
      <c r="V303" s="5882"/>
      <c r="W303" s="5882"/>
      <c r="X303" s="5882"/>
      <c r="Y303" s="5882"/>
      <c r="Z303" s="5882"/>
      <c r="AA303" s="5882"/>
      <c r="AB303" s="5882"/>
      <c r="AC303" s="5882"/>
      <c r="AD303" s="5882"/>
      <c r="AE303" s="5882"/>
      <c r="AF303" s="5882"/>
      <c r="AG303" s="5882"/>
      <c r="AH303" s="5882"/>
      <c r="AI303" s="5882"/>
      <c r="AJ303" s="5882"/>
      <c r="AK303" s="5882"/>
      <c r="AL303" s="5882"/>
      <c r="AM303" s="5883"/>
      <c r="AN303" s="5941" t="s">
        <v>923</v>
      </c>
      <c r="AO303" s="5941"/>
      <c r="AP303" s="5970"/>
      <c r="AQ303" s="5598" t="s">
        <v>468</v>
      </c>
      <c r="AR303" s="5935"/>
      <c r="AS303" s="5555" t="s">
        <v>41</v>
      </c>
      <c r="AT303" s="5829" t="s">
        <v>42</v>
      </c>
      <c r="AU303" s="5829" t="s">
        <v>39</v>
      </c>
      <c r="AV303" s="5935" t="s">
        <v>40</v>
      </c>
    </row>
    <row r="304" spans="1:101" x14ac:dyDescent="0.25">
      <c r="A304" s="5925"/>
      <c r="B304" s="5484"/>
      <c r="C304" s="6027"/>
      <c r="D304" s="6027"/>
      <c r="E304" s="6027"/>
      <c r="F304" s="6027" t="s">
        <v>352</v>
      </c>
      <c r="G304" s="6027"/>
      <c r="H304" s="6027" t="s">
        <v>335</v>
      </c>
      <c r="I304" s="6027"/>
      <c r="J304" s="6027" t="s">
        <v>99</v>
      </c>
      <c r="K304" s="6027"/>
      <c r="L304" s="6027" t="s">
        <v>49</v>
      </c>
      <c r="M304" s="6027"/>
      <c r="N304" s="5959" t="s">
        <v>50</v>
      </c>
      <c r="O304" s="5884"/>
      <c r="P304" s="6003" t="s">
        <v>51</v>
      </c>
      <c r="Q304" s="6003"/>
      <c r="R304" s="6003" t="s">
        <v>52</v>
      </c>
      <c r="S304" s="6003"/>
      <c r="T304" s="6003" t="s">
        <v>53</v>
      </c>
      <c r="U304" s="6003"/>
      <c r="V304" s="6003" t="s">
        <v>54</v>
      </c>
      <c r="W304" s="6003"/>
      <c r="X304" s="6003" t="s">
        <v>55</v>
      </c>
      <c r="Y304" s="6003"/>
      <c r="Z304" s="6003" t="s">
        <v>56</v>
      </c>
      <c r="AA304" s="6003"/>
      <c r="AB304" s="6003" t="s">
        <v>57</v>
      </c>
      <c r="AC304" s="6003"/>
      <c r="AD304" s="6003" t="s">
        <v>58</v>
      </c>
      <c r="AE304" s="6003"/>
      <c r="AF304" s="6003" t="s">
        <v>59</v>
      </c>
      <c r="AG304" s="6003"/>
      <c r="AH304" s="6003" t="s">
        <v>60</v>
      </c>
      <c r="AI304" s="6003"/>
      <c r="AJ304" s="6003" t="s">
        <v>61</v>
      </c>
      <c r="AK304" s="6003"/>
      <c r="AL304" s="6003" t="s">
        <v>62</v>
      </c>
      <c r="AM304" s="6005"/>
      <c r="AN304" s="5933" t="s">
        <v>937</v>
      </c>
      <c r="AO304" s="5933" t="s">
        <v>938</v>
      </c>
      <c r="AP304" s="5935" t="s">
        <v>939</v>
      </c>
      <c r="AQ304" s="5998"/>
      <c r="AR304" s="5930"/>
      <c r="AS304" s="5556"/>
      <c r="AT304" s="5830"/>
      <c r="AU304" s="5830"/>
      <c r="AV304" s="5484"/>
    </row>
    <row r="305" spans="1:99" ht="21.75" customHeight="1" x14ac:dyDescent="0.25">
      <c r="A305" s="5998"/>
      <c r="B305" s="5930"/>
      <c r="C305" s="2682" t="s">
        <v>84</v>
      </c>
      <c r="D305" s="2683" t="s">
        <v>63</v>
      </c>
      <c r="E305" s="2778" t="s">
        <v>64</v>
      </c>
      <c r="F305" s="2682" t="s">
        <v>472</v>
      </c>
      <c r="G305" s="2523" t="s">
        <v>64</v>
      </c>
      <c r="H305" s="2682" t="s">
        <v>472</v>
      </c>
      <c r="I305" s="2523" t="s">
        <v>64</v>
      </c>
      <c r="J305" s="2682" t="s">
        <v>472</v>
      </c>
      <c r="K305" s="2523" t="s">
        <v>64</v>
      </c>
      <c r="L305" s="2682" t="s">
        <v>472</v>
      </c>
      <c r="M305" s="2523" t="s">
        <v>64</v>
      </c>
      <c r="N305" s="2682" t="s">
        <v>472</v>
      </c>
      <c r="O305" s="2523" t="s">
        <v>64</v>
      </c>
      <c r="P305" s="2682" t="s">
        <v>472</v>
      </c>
      <c r="Q305" s="2523" t="s">
        <v>64</v>
      </c>
      <c r="R305" s="2682" t="s">
        <v>472</v>
      </c>
      <c r="S305" s="2523" t="s">
        <v>64</v>
      </c>
      <c r="T305" s="2682" t="s">
        <v>472</v>
      </c>
      <c r="U305" s="2523" t="s">
        <v>64</v>
      </c>
      <c r="V305" s="2682" t="s">
        <v>472</v>
      </c>
      <c r="W305" s="2523" t="s">
        <v>64</v>
      </c>
      <c r="X305" s="2682" t="s">
        <v>472</v>
      </c>
      <c r="Y305" s="2523" t="s">
        <v>64</v>
      </c>
      <c r="Z305" s="2682" t="s">
        <v>472</v>
      </c>
      <c r="AA305" s="2523" t="s">
        <v>64</v>
      </c>
      <c r="AB305" s="2682" t="s">
        <v>472</v>
      </c>
      <c r="AC305" s="2523" t="s">
        <v>64</v>
      </c>
      <c r="AD305" s="2682" t="s">
        <v>472</v>
      </c>
      <c r="AE305" s="2523" t="s">
        <v>64</v>
      </c>
      <c r="AF305" s="2682" t="s">
        <v>472</v>
      </c>
      <c r="AG305" s="2523" t="s">
        <v>64</v>
      </c>
      <c r="AH305" s="2682" t="s">
        <v>472</v>
      </c>
      <c r="AI305" s="2523" t="s">
        <v>64</v>
      </c>
      <c r="AJ305" s="2682" t="s">
        <v>472</v>
      </c>
      <c r="AK305" s="2523" t="s">
        <v>64</v>
      </c>
      <c r="AL305" s="2682" t="s">
        <v>472</v>
      </c>
      <c r="AM305" s="2515" t="s">
        <v>64</v>
      </c>
      <c r="AN305" s="5929"/>
      <c r="AO305" s="5929"/>
      <c r="AP305" s="5930"/>
      <c r="AQ305" s="2682" t="s">
        <v>473</v>
      </c>
      <c r="AR305" s="2570" t="s">
        <v>474</v>
      </c>
      <c r="AS305" s="5557"/>
      <c r="AT305" s="5539"/>
      <c r="AU305" s="5539"/>
      <c r="AV305" s="5930"/>
    </row>
    <row r="306" spans="1:99" s="5" customFormat="1" ht="18" customHeight="1" x14ac:dyDescent="0.2">
      <c r="A306" s="5969" t="s">
        <v>940</v>
      </c>
      <c r="B306" s="5970"/>
      <c r="C306" s="2714">
        <f>SUM(D306+E306)</f>
        <v>0</v>
      </c>
      <c r="D306" s="2715">
        <f>SUM(F306+H306+J306+L306+N306+P306+R306+T306+V306+X306+Z306+AB306+AD306+AF306+AH306+AJ306+AL306)</f>
        <v>0</v>
      </c>
      <c r="E306" s="2730">
        <f>SUM(G306+I306+K306+M306+O306+Q306+S306+U306+W306+Y306+AA306+AC306+AE306+AG306+AI306+AK306+AM306)</f>
        <v>0</v>
      </c>
      <c r="F306" s="2714">
        <f>SUM(F316:F324)</f>
        <v>0</v>
      </c>
      <c r="G306" s="2779">
        <f>SUM(G316:G324)</f>
        <v>0</v>
      </c>
      <c r="H306" s="2714">
        <f>SUM(H316:H324)</f>
        <v>0</v>
      </c>
      <c r="I306" s="2779">
        <f>SUM(I316:I324)</f>
        <v>0</v>
      </c>
      <c r="J306" s="2714">
        <f>SUM(J316:J324)</f>
        <v>0</v>
      </c>
      <c r="K306" s="2779">
        <f>SUM(K307:K324)</f>
        <v>0</v>
      </c>
      <c r="L306" s="2714">
        <f>SUM(L316:L324)</f>
        <v>0</v>
      </c>
      <c r="M306" s="2779">
        <f>SUM(M307:M324)</f>
        <v>0</v>
      </c>
      <c r="N306" s="2714">
        <f>SUM(N316:N324)</f>
        <v>0</v>
      </c>
      <c r="O306" s="2779">
        <f>SUM(O307:O324)</f>
        <v>0</v>
      </c>
      <c r="P306" s="2714">
        <f>SUM(P316:P324)</f>
        <v>0</v>
      </c>
      <c r="Q306" s="2779">
        <f>SUM(Q307:Q324)</f>
        <v>0</v>
      </c>
      <c r="R306" s="2714">
        <f>SUM(R316:R324)</f>
        <v>0</v>
      </c>
      <c r="S306" s="2779">
        <f>SUM(S307:S324)</f>
        <v>0</v>
      </c>
      <c r="T306" s="2714">
        <f>SUM(T316:T324)</f>
        <v>0</v>
      </c>
      <c r="U306" s="2779">
        <f>SUM(U307:U324)</f>
        <v>0</v>
      </c>
      <c r="V306" s="2714">
        <f>SUM(V316:V324)</f>
        <v>0</v>
      </c>
      <c r="W306" s="2779">
        <f>SUM(W307:W324)</f>
        <v>0</v>
      </c>
      <c r="X306" s="2714">
        <f>SUM(X316:X324)</f>
        <v>0</v>
      </c>
      <c r="Y306" s="2779">
        <f>SUM(Y307:Y324)</f>
        <v>0</v>
      </c>
      <c r="Z306" s="2714">
        <f>SUM(Z316:Z324)</f>
        <v>0</v>
      </c>
      <c r="AA306" s="2779">
        <f>SUM(AA307:AA324)</f>
        <v>0</v>
      </c>
      <c r="AB306" s="2714">
        <f t="shared" ref="AB306:AM306" si="252">SUM(AB316:AB324)</f>
        <v>0</v>
      </c>
      <c r="AC306" s="2779">
        <f>SUM(AC307:AC324)</f>
        <v>0</v>
      </c>
      <c r="AD306" s="2714">
        <f t="shared" si="252"/>
        <v>0</v>
      </c>
      <c r="AE306" s="2779">
        <f t="shared" si="252"/>
        <v>0</v>
      </c>
      <c r="AF306" s="2714">
        <f t="shared" si="252"/>
        <v>0</v>
      </c>
      <c r="AG306" s="2779">
        <f t="shared" si="252"/>
        <v>0</v>
      </c>
      <c r="AH306" s="2714">
        <f t="shared" si="252"/>
        <v>0</v>
      </c>
      <c r="AI306" s="2779">
        <f t="shared" si="252"/>
        <v>0</v>
      </c>
      <c r="AJ306" s="2714">
        <f t="shared" si="252"/>
        <v>0</v>
      </c>
      <c r="AK306" s="2779">
        <f t="shared" si="252"/>
        <v>0</v>
      </c>
      <c r="AL306" s="2714">
        <f>SUM(AL316:AL324)</f>
        <v>0</v>
      </c>
      <c r="AM306" s="2780">
        <f t="shared" si="252"/>
        <v>0</v>
      </c>
      <c r="AN306" s="2760">
        <f t="shared" ref="AN306:AU306" si="253">SUM(AN307:AN324)</f>
        <v>0</v>
      </c>
      <c r="AO306" s="2760">
        <f t="shared" si="253"/>
        <v>0</v>
      </c>
      <c r="AP306" s="2781">
        <f t="shared" si="253"/>
        <v>0</v>
      </c>
      <c r="AQ306" s="2714">
        <f t="shared" si="253"/>
        <v>0</v>
      </c>
      <c r="AR306" s="2781">
        <f t="shared" si="253"/>
        <v>0</v>
      </c>
      <c r="AS306" s="2714">
        <f t="shared" si="253"/>
        <v>0</v>
      </c>
      <c r="AT306" s="2715">
        <f t="shared" si="253"/>
        <v>0</v>
      </c>
      <c r="AU306" s="2715">
        <f t="shared" si="253"/>
        <v>0</v>
      </c>
      <c r="AV306" s="2730">
        <f>SUM(AV307:AV324)</f>
        <v>0</v>
      </c>
    </row>
    <row r="307" spans="1:99" ht="15" customHeight="1" x14ac:dyDescent="0.25">
      <c r="A307" s="5674" t="s">
        <v>464</v>
      </c>
      <c r="B307" s="2311" t="s">
        <v>941</v>
      </c>
      <c r="C307" s="2504">
        <f>SUM(E307)</f>
        <v>0</v>
      </c>
      <c r="D307" s="156"/>
      <c r="E307" s="2727">
        <f t="shared" ref="E307:E315" si="254">SUM(K307+M307+O307+Q307+S307+U307+W307+Y307+AA307+AC307)</f>
        <v>0</v>
      </c>
      <c r="F307" s="928"/>
      <c r="G307" s="43"/>
      <c r="H307" s="43"/>
      <c r="I307" s="43"/>
      <c r="J307" s="221"/>
      <c r="K307" s="2348"/>
      <c r="L307" s="929"/>
      <c r="M307" s="2348"/>
      <c r="N307" s="929"/>
      <c r="O307" s="2348"/>
      <c r="P307" s="929"/>
      <c r="Q307" s="2348"/>
      <c r="R307" s="929"/>
      <c r="S307" s="2348"/>
      <c r="T307" s="929"/>
      <c r="U307" s="2348"/>
      <c r="V307" s="929"/>
      <c r="W307" s="2348"/>
      <c r="X307" s="929"/>
      <c r="Y307" s="2348"/>
      <c r="Z307" s="929"/>
      <c r="AA307" s="2348"/>
      <c r="AB307" s="929"/>
      <c r="AC307" s="2348"/>
      <c r="AD307" s="928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76"/>
      <c r="AO307" s="2476"/>
      <c r="AP307" s="2348"/>
      <c r="AQ307" s="2293"/>
      <c r="AR307" s="43"/>
      <c r="AS307" s="2293"/>
      <c r="AT307" s="2557"/>
      <c r="AU307" s="2557"/>
      <c r="AV307" s="2348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674"/>
      <c r="B308" s="2782" t="s">
        <v>942</v>
      </c>
      <c r="C308" s="1941">
        <f>SUM(E308)</f>
        <v>0</v>
      </c>
      <c r="D308" s="156"/>
      <c r="E308" s="1679">
        <f t="shared" si="254"/>
        <v>0</v>
      </c>
      <c r="F308" s="928"/>
      <c r="G308" s="43"/>
      <c r="H308" s="43"/>
      <c r="I308" s="43"/>
      <c r="J308" s="221"/>
      <c r="K308" s="2348"/>
      <c r="L308" s="929"/>
      <c r="M308" s="2348"/>
      <c r="N308" s="929"/>
      <c r="O308" s="2348"/>
      <c r="P308" s="929"/>
      <c r="Q308" s="2348"/>
      <c r="R308" s="929"/>
      <c r="S308" s="2348"/>
      <c r="T308" s="929"/>
      <c r="U308" s="2348"/>
      <c r="V308" s="929"/>
      <c r="W308" s="2348"/>
      <c r="X308" s="929"/>
      <c r="Y308" s="2348"/>
      <c r="Z308" s="929"/>
      <c r="AA308" s="2348"/>
      <c r="AB308" s="929"/>
      <c r="AC308" s="2348"/>
      <c r="AD308" s="928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76"/>
      <c r="AO308" s="2476"/>
      <c r="AP308" s="2348"/>
      <c r="AQ308" s="2293"/>
      <c r="AR308" s="43"/>
      <c r="AS308" s="2293"/>
      <c r="AT308" s="2557"/>
      <c r="AU308" s="2557"/>
      <c r="AV308" s="2348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674"/>
      <c r="B309" s="1525" t="s">
        <v>943</v>
      </c>
      <c r="C309" s="1941">
        <f t="shared" ref="C309:C324" si="268">SUM(D309+E309)</f>
        <v>0</v>
      </c>
      <c r="D309" s="156"/>
      <c r="E309" s="1679">
        <f t="shared" si="254"/>
        <v>0</v>
      </c>
      <c r="F309" s="928"/>
      <c r="G309" s="43"/>
      <c r="H309" s="43"/>
      <c r="I309" s="43"/>
      <c r="J309" s="221"/>
      <c r="K309" s="1528"/>
      <c r="L309" s="929"/>
      <c r="M309" s="1528"/>
      <c r="N309" s="929"/>
      <c r="O309" s="1528"/>
      <c r="P309" s="929"/>
      <c r="Q309" s="1528"/>
      <c r="R309" s="929"/>
      <c r="S309" s="1528"/>
      <c r="T309" s="929"/>
      <c r="U309" s="1528"/>
      <c r="V309" s="929"/>
      <c r="W309" s="1528"/>
      <c r="X309" s="929"/>
      <c r="Y309" s="1528"/>
      <c r="Z309" s="929"/>
      <c r="AA309" s="1528"/>
      <c r="AB309" s="929"/>
      <c r="AC309" s="1528"/>
      <c r="AD309" s="928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29"/>
      <c r="AO309" s="1529"/>
      <c r="AP309" s="1528"/>
      <c r="AQ309" s="1527"/>
      <c r="AR309" s="43"/>
      <c r="AS309" s="1527"/>
      <c r="AT309" s="1565"/>
      <c r="AU309" s="1565"/>
      <c r="AV309" s="1528"/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674"/>
      <c r="B310" s="1525" t="s">
        <v>944</v>
      </c>
      <c r="C310" s="1941">
        <f t="shared" ref="C310:C315" si="269">SUM(E310)</f>
        <v>0</v>
      </c>
      <c r="D310" s="156"/>
      <c r="E310" s="1679">
        <f t="shared" si="254"/>
        <v>0</v>
      </c>
      <c r="F310" s="928"/>
      <c r="G310" s="43"/>
      <c r="H310" s="43"/>
      <c r="I310" s="43"/>
      <c r="J310" s="221"/>
      <c r="K310" s="1528"/>
      <c r="L310" s="929"/>
      <c r="M310" s="1528"/>
      <c r="N310" s="929"/>
      <c r="O310" s="1528"/>
      <c r="P310" s="929"/>
      <c r="Q310" s="1528"/>
      <c r="R310" s="929"/>
      <c r="S310" s="1528"/>
      <c r="T310" s="929"/>
      <c r="U310" s="1528"/>
      <c r="V310" s="929"/>
      <c r="W310" s="1528"/>
      <c r="X310" s="929"/>
      <c r="Y310" s="1528"/>
      <c r="Z310" s="929"/>
      <c r="AA310" s="1528"/>
      <c r="AB310" s="929"/>
      <c r="AC310" s="1528"/>
      <c r="AD310" s="928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29"/>
      <c r="AO310" s="1529"/>
      <c r="AP310" s="1528"/>
      <c r="AQ310" s="1527"/>
      <c r="AR310" s="43"/>
      <c r="AS310" s="1527"/>
      <c r="AT310" s="1565"/>
      <c r="AU310" s="1565"/>
      <c r="AV310" s="1528"/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674"/>
      <c r="B311" s="1525" t="s">
        <v>945</v>
      </c>
      <c r="C311" s="1941">
        <f t="shared" si="269"/>
        <v>0</v>
      </c>
      <c r="D311" s="156"/>
      <c r="E311" s="1679">
        <f t="shared" si="254"/>
        <v>0</v>
      </c>
      <c r="F311" s="928"/>
      <c r="G311" s="43"/>
      <c r="H311" s="43"/>
      <c r="I311" s="43"/>
      <c r="J311" s="221"/>
      <c r="K311" s="1528"/>
      <c r="L311" s="929"/>
      <c r="M311" s="1528"/>
      <c r="N311" s="929"/>
      <c r="O311" s="1528"/>
      <c r="P311" s="929"/>
      <c r="Q311" s="1528"/>
      <c r="R311" s="929"/>
      <c r="S311" s="1528"/>
      <c r="T311" s="929"/>
      <c r="U311" s="1528"/>
      <c r="V311" s="929"/>
      <c r="W311" s="1528"/>
      <c r="X311" s="929"/>
      <c r="Y311" s="1528"/>
      <c r="Z311" s="929"/>
      <c r="AA311" s="1528"/>
      <c r="AB311" s="929"/>
      <c r="AC311" s="1528"/>
      <c r="AD311" s="928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29"/>
      <c r="AO311" s="1529"/>
      <c r="AP311" s="1528"/>
      <c r="AQ311" s="1527"/>
      <c r="AR311" s="43"/>
      <c r="AS311" s="1527"/>
      <c r="AT311" s="1565"/>
      <c r="AU311" s="1565"/>
      <c r="AV311" s="1528"/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674"/>
      <c r="B312" s="1525" t="s">
        <v>946</v>
      </c>
      <c r="C312" s="1941">
        <f t="shared" si="269"/>
        <v>0</v>
      </c>
      <c r="D312" s="156"/>
      <c r="E312" s="1679">
        <f t="shared" si="254"/>
        <v>0</v>
      </c>
      <c r="F312" s="928"/>
      <c r="G312" s="43"/>
      <c r="H312" s="43"/>
      <c r="I312" s="43"/>
      <c r="J312" s="221"/>
      <c r="K312" s="1528"/>
      <c r="L312" s="929"/>
      <c r="M312" s="1528"/>
      <c r="N312" s="929"/>
      <c r="O312" s="1528"/>
      <c r="P312" s="929"/>
      <c r="Q312" s="1528"/>
      <c r="R312" s="929"/>
      <c r="S312" s="1528"/>
      <c r="T312" s="929"/>
      <c r="U312" s="1528"/>
      <c r="V312" s="929"/>
      <c r="W312" s="1528"/>
      <c r="X312" s="929"/>
      <c r="Y312" s="1528"/>
      <c r="Z312" s="929"/>
      <c r="AA312" s="1528"/>
      <c r="AB312" s="929"/>
      <c r="AC312" s="1528"/>
      <c r="AD312" s="928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29"/>
      <c r="AO312" s="1529"/>
      <c r="AP312" s="1528"/>
      <c r="AQ312" s="1527"/>
      <c r="AR312" s="43"/>
      <c r="AS312" s="1527"/>
      <c r="AT312" s="1565"/>
      <c r="AU312" s="1565"/>
      <c r="AV312" s="1528"/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674"/>
      <c r="B313" s="1525" t="s">
        <v>947</v>
      </c>
      <c r="C313" s="1941">
        <f t="shared" si="269"/>
        <v>0</v>
      </c>
      <c r="D313" s="156"/>
      <c r="E313" s="1679">
        <f t="shared" si="254"/>
        <v>0</v>
      </c>
      <c r="F313" s="928"/>
      <c r="G313" s="43"/>
      <c r="H313" s="43"/>
      <c r="I313" s="43"/>
      <c r="J313" s="221"/>
      <c r="K313" s="1528"/>
      <c r="L313" s="929"/>
      <c r="M313" s="1528"/>
      <c r="N313" s="929"/>
      <c r="O313" s="1528"/>
      <c r="P313" s="929"/>
      <c r="Q313" s="1528"/>
      <c r="R313" s="929"/>
      <c r="S313" s="1528"/>
      <c r="T313" s="929"/>
      <c r="U313" s="1528"/>
      <c r="V313" s="929"/>
      <c r="W313" s="1528"/>
      <c r="X313" s="929"/>
      <c r="Y313" s="1528"/>
      <c r="Z313" s="929"/>
      <c r="AA313" s="1528"/>
      <c r="AB313" s="929"/>
      <c r="AC313" s="1528"/>
      <c r="AD313" s="928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29"/>
      <c r="AO313" s="1529"/>
      <c r="AP313" s="1528"/>
      <c r="AQ313" s="1527"/>
      <c r="AR313" s="43"/>
      <c r="AS313" s="1527"/>
      <c r="AT313" s="1565"/>
      <c r="AU313" s="1565"/>
      <c r="AV313" s="1528"/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674"/>
      <c r="B314" s="1525" t="s">
        <v>948</v>
      </c>
      <c r="C314" s="1941">
        <f t="shared" si="269"/>
        <v>0</v>
      </c>
      <c r="D314" s="156"/>
      <c r="E314" s="1679">
        <f t="shared" si="254"/>
        <v>0</v>
      </c>
      <c r="F314" s="928"/>
      <c r="G314" s="43"/>
      <c r="H314" s="43"/>
      <c r="I314" s="43"/>
      <c r="J314" s="221"/>
      <c r="K314" s="1528"/>
      <c r="L314" s="929"/>
      <c r="M314" s="1528"/>
      <c r="N314" s="929"/>
      <c r="O314" s="1528"/>
      <c r="P314" s="929"/>
      <c r="Q314" s="1528"/>
      <c r="R314" s="929"/>
      <c r="S314" s="1528"/>
      <c r="T314" s="929"/>
      <c r="U314" s="1528"/>
      <c r="V314" s="929"/>
      <c r="W314" s="1528"/>
      <c r="X314" s="929"/>
      <c r="Y314" s="1528"/>
      <c r="Z314" s="929"/>
      <c r="AA314" s="1528"/>
      <c r="AB314" s="929"/>
      <c r="AC314" s="1528"/>
      <c r="AD314" s="928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29"/>
      <c r="AO314" s="1529"/>
      <c r="AP314" s="1528"/>
      <c r="AQ314" s="1527"/>
      <c r="AR314" s="43"/>
      <c r="AS314" s="1527"/>
      <c r="AT314" s="1565"/>
      <c r="AU314" s="1565"/>
      <c r="AV314" s="1528"/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061"/>
      <c r="B315" s="1537" t="s">
        <v>949</v>
      </c>
      <c r="C315" s="1694">
        <f t="shared" si="269"/>
        <v>0</v>
      </c>
      <c r="D315" s="200"/>
      <c r="E315" s="1305">
        <f t="shared" si="254"/>
        <v>0</v>
      </c>
      <c r="F315" s="2743"/>
      <c r="G315" s="2744"/>
      <c r="H315" s="2744"/>
      <c r="I315" s="2744"/>
      <c r="J315" s="2764"/>
      <c r="K315" s="1278"/>
      <c r="L315" s="1652"/>
      <c r="M315" s="1278"/>
      <c r="N315" s="1652"/>
      <c r="O315" s="1278"/>
      <c r="P315" s="1652"/>
      <c r="Q315" s="1278"/>
      <c r="R315" s="1652"/>
      <c r="S315" s="1278"/>
      <c r="T315" s="1652"/>
      <c r="U315" s="1278"/>
      <c r="V315" s="1652"/>
      <c r="W315" s="1278"/>
      <c r="X315" s="1652"/>
      <c r="Y315" s="1278"/>
      <c r="Z315" s="1652"/>
      <c r="AA315" s="1278"/>
      <c r="AB315" s="1652"/>
      <c r="AC315" s="1278"/>
      <c r="AD315" s="2743"/>
      <c r="AE315" s="2744"/>
      <c r="AF315" s="2744"/>
      <c r="AG315" s="2744"/>
      <c r="AH315" s="2744"/>
      <c r="AI315" s="2744"/>
      <c r="AJ315" s="2744"/>
      <c r="AK315" s="2744"/>
      <c r="AL315" s="2744"/>
      <c r="AM315" s="2745"/>
      <c r="AN315" s="1540"/>
      <c r="AO315" s="1540"/>
      <c r="AP315" s="1278"/>
      <c r="AQ315" s="1538"/>
      <c r="AR315" s="2744"/>
      <c r="AS315" s="1538"/>
      <c r="AT315" s="1467"/>
      <c r="AU315" s="1467"/>
      <c r="AV315" s="1278"/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062" t="s">
        <v>950</v>
      </c>
      <c r="B316" s="2088" t="s">
        <v>941</v>
      </c>
      <c r="C316" s="2725">
        <f t="shared" si="268"/>
        <v>0</v>
      </c>
      <c r="D316" s="2726">
        <f>SUM(F316+H316+J316+L316+N316+P316+R316+T316+V316+X316+Z316+AB316+AD316+AF316+AH316+AJ316+AL316)</f>
        <v>0</v>
      </c>
      <c r="E316" s="2727">
        <f>SUM(G316+I316+K316+M316+O316+Q316+S316+U316+W316+Y316+AA316+AC316+AE316+AG316+AI316+AK316+AM316)</f>
        <v>0</v>
      </c>
      <c r="F316" s="2783"/>
      <c r="G316" s="2784"/>
      <c r="H316" s="2785"/>
      <c r="I316" s="2784"/>
      <c r="J316" s="2785"/>
      <c r="K316" s="1295"/>
      <c r="L316" s="2786"/>
      <c r="M316" s="2784"/>
      <c r="N316" s="2785"/>
      <c r="O316" s="2787"/>
      <c r="P316" s="2783"/>
      <c r="Q316" s="2784"/>
      <c r="R316" s="2785"/>
      <c r="S316" s="2787"/>
      <c r="T316" s="2783"/>
      <c r="U316" s="2784"/>
      <c r="V316" s="2785"/>
      <c r="W316" s="2787"/>
      <c r="X316" s="2783"/>
      <c r="Y316" s="2784"/>
      <c r="Z316" s="2785"/>
      <c r="AA316" s="2787"/>
      <c r="AB316" s="2783"/>
      <c r="AC316" s="2784"/>
      <c r="AD316" s="2785"/>
      <c r="AE316" s="2787"/>
      <c r="AF316" s="2783"/>
      <c r="AG316" s="2784"/>
      <c r="AH316" s="2785"/>
      <c r="AI316" s="2787"/>
      <c r="AJ316" s="2783"/>
      <c r="AK316" s="2784"/>
      <c r="AL316" s="2785"/>
      <c r="AM316" s="2788"/>
      <c r="AN316" s="2304"/>
      <c r="AO316" s="2476"/>
      <c r="AP316" s="2348"/>
      <c r="AQ316" s="2293"/>
      <c r="AR316" s="2348"/>
      <c r="AS316" s="2293"/>
      <c r="AT316" s="2557"/>
      <c r="AU316" s="2557"/>
      <c r="AV316" s="2348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674"/>
      <c r="B317" s="2782" t="s">
        <v>942</v>
      </c>
      <c r="C317" s="2504">
        <f t="shared" si="268"/>
        <v>0</v>
      </c>
      <c r="D317" s="2670">
        <f t="shared" ref="D317:E324" si="272">SUM(F317+H317+J317+L317+N317+P317+R317+T317+V317+X317+Z317+AB317+AD317+AF317+AH317+AJ317+AL317)</f>
        <v>0</v>
      </c>
      <c r="E317" s="2727">
        <f t="shared" si="272"/>
        <v>0</v>
      </c>
      <c r="F317" s="2293"/>
      <c r="G317" s="1295"/>
      <c r="H317" s="2293"/>
      <c r="I317" s="1295"/>
      <c r="J317" s="2293"/>
      <c r="K317" s="1295"/>
      <c r="L317" s="2293"/>
      <c r="M317" s="1295"/>
      <c r="N317" s="2476"/>
      <c r="O317" s="2789"/>
      <c r="P317" s="2293"/>
      <c r="Q317" s="1295"/>
      <c r="R317" s="2476"/>
      <c r="S317" s="2789"/>
      <c r="T317" s="2293"/>
      <c r="U317" s="1295"/>
      <c r="V317" s="2476"/>
      <c r="W317" s="2789"/>
      <c r="X317" s="2293"/>
      <c r="Y317" s="1295"/>
      <c r="Z317" s="2476"/>
      <c r="AA317" s="2789"/>
      <c r="AB317" s="2293"/>
      <c r="AC317" s="1295"/>
      <c r="AD317" s="2476"/>
      <c r="AE317" s="2789"/>
      <c r="AF317" s="2293"/>
      <c r="AG317" s="1295"/>
      <c r="AH317" s="2476"/>
      <c r="AI317" s="2789"/>
      <c r="AJ317" s="2293"/>
      <c r="AK317" s="1295"/>
      <c r="AL317" s="2476"/>
      <c r="AM317" s="1296"/>
      <c r="AN317" s="2476"/>
      <c r="AO317" s="2476"/>
      <c r="AP317" s="2348"/>
      <c r="AQ317" s="2293"/>
      <c r="AR317" s="2348"/>
      <c r="AS317" s="2293"/>
      <c r="AT317" s="2557"/>
      <c r="AU317" s="2557"/>
      <c r="AV317" s="2348"/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674"/>
      <c r="B318" s="1525" t="s">
        <v>943</v>
      </c>
      <c r="C318" s="1941">
        <f t="shared" si="268"/>
        <v>0</v>
      </c>
      <c r="D318" s="2671">
        <f t="shared" si="272"/>
        <v>0</v>
      </c>
      <c r="E318" s="1679">
        <f t="shared" si="272"/>
        <v>0</v>
      </c>
      <c r="F318" s="1527"/>
      <c r="G318" s="1531"/>
      <c r="H318" s="1527"/>
      <c r="I318" s="1531"/>
      <c r="J318" s="1527"/>
      <c r="K318" s="1531"/>
      <c r="L318" s="1527"/>
      <c r="M318" s="1531"/>
      <c r="N318" s="1527"/>
      <c r="O318" s="1530"/>
      <c r="P318" s="1527"/>
      <c r="Q318" s="1531"/>
      <c r="R318" s="1529"/>
      <c r="S318" s="1530"/>
      <c r="T318" s="1527"/>
      <c r="U318" s="1531"/>
      <c r="V318" s="1529"/>
      <c r="W318" s="1530"/>
      <c r="X318" s="1527"/>
      <c r="Y318" s="1531"/>
      <c r="Z318" s="1529"/>
      <c r="AA318" s="1530"/>
      <c r="AB318" s="1527"/>
      <c r="AC318" s="1531"/>
      <c r="AD318" s="1529"/>
      <c r="AE318" s="1530"/>
      <c r="AF318" s="1527"/>
      <c r="AG318" s="1531"/>
      <c r="AH318" s="1529"/>
      <c r="AI318" s="1530"/>
      <c r="AJ318" s="1527"/>
      <c r="AK318" s="1531"/>
      <c r="AL318" s="1529"/>
      <c r="AM318" s="1533"/>
      <c r="AN318" s="1529"/>
      <c r="AO318" s="1529"/>
      <c r="AP318" s="1528"/>
      <c r="AQ318" s="1527"/>
      <c r="AR318" s="1528"/>
      <c r="AS318" s="1527"/>
      <c r="AT318" s="1565"/>
      <c r="AU318" s="1565"/>
      <c r="AV318" s="1528"/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674"/>
      <c r="B319" s="1525" t="s">
        <v>944</v>
      </c>
      <c r="C319" s="1941">
        <f t="shared" si="268"/>
        <v>0</v>
      </c>
      <c r="D319" s="2671">
        <f t="shared" si="272"/>
        <v>0</v>
      </c>
      <c r="E319" s="1679">
        <f t="shared" si="272"/>
        <v>0</v>
      </c>
      <c r="F319" s="1527"/>
      <c r="G319" s="1531"/>
      <c r="H319" s="1527"/>
      <c r="I319" s="1531"/>
      <c r="J319" s="1527"/>
      <c r="K319" s="1531"/>
      <c r="L319" s="1527"/>
      <c r="M319" s="1531"/>
      <c r="N319" s="1527"/>
      <c r="O319" s="1530"/>
      <c r="P319" s="1527"/>
      <c r="Q319" s="1531"/>
      <c r="R319" s="1529"/>
      <c r="S319" s="1530"/>
      <c r="T319" s="1527"/>
      <c r="U319" s="1531"/>
      <c r="V319" s="1529"/>
      <c r="W319" s="1530"/>
      <c r="X319" s="1527"/>
      <c r="Y319" s="1531"/>
      <c r="Z319" s="1529"/>
      <c r="AA319" s="1530"/>
      <c r="AB319" s="1527"/>
      <c r="AC319" s="1531"/>
      <c r="AD319" s="1529"/>
      <c r="AE319" s="1530"/>
      <c r="AF319" s="1527"/>
      <c r="AG319" s="1531"/>
      <c r="AH319" s="1529"/>
      <c r="AI319" s="1530"/>
      <c r="AJ319" s="1527"/>
      <c r="AK319" s="1531"/>
      <c r="AL319" s="1529"/>
      <c r="AM319" s="1533"/>
      <c r="AN319" s="1529"/>
      <c r="AO319" s="1529"/>
      <c r="AP319" s="1528"/>
      <c r="AQ319" s="1527"/>
      <c r="AR319" s="1528"/>
      <c r="AS319" s="1527"/>
      <c r="AT319" s="1565"/>
      <c r="AU319" s="1565"/>
      <c r="AV319" s="1528"/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674"/>
      <c r="B320" s="1525" t="s">
        <v>945</v>
      </c>
      <c r="C320" s="1941">
        <f t="shared" si="268"/>
        <v>0</v>
      </c>
      <c r="D320" s="2671">
        <f t="shared" si="272"/>
        <v>0</v>
      </c>
      <c r="E320" s="1679">
        <f t="shared" si="272"/>
        <v>0</v>
      </c>
      <c r="F320" s="1527"/>
      <c r="G320" s="1531"/>
      <c r="H320" s="1527"/>
      <c r="I320" s="1531"/>
      <c r="J320" s="1527"/>
      <c r="K320" s="1531"/>
      <c r="L320" s="1527"/>
      <c r="M320" s="1531"/>
      <c r="N320" s="1527"/>
      <c r="O320" s="1530"/>
      <c r="P320" s="1527"/>
      <c r="Q320" s="1531"/>
      <c r="R320" s="1529"/>
      <c r="S320" s="1530"/>
      <c r="T320" s="1527"/>
      <c r="U320" s="1531"/>
      <c r="V320" s="1529"/>
      <c r="W320" s="1530"/>
      <c r="X320" s="1527"/>
      <c r="Y320" s="1531"/>
      <c r="Z320" s="1529"/>
      <c r="AA320" s="1530"/>
      <c r="AB320" s="1527"/>
      <c r="AC320" s="1531"/>
      <c r="AD320" s="1529"/>
      <c r="AE320" s="1530"/>
      <c r="AF320" s="1527"/>
      <c r="AG320" s="1531"/>
      <c r="AH320" s="1529"/>
      <c r="AI320" s="1530"/>
      <c r="AJ320" s="1527"/>
      <c r="AK320" s="1531"/>
      <c r="AL320" s="1529"/>
      <c r="AM320" s="1533"/>
      <c r="AN320" s="1529"/>
      <c r="AO320" s="1529"/>
      <c r="AP320" s="1528"/>
      <c r="AQ320" s="1527"/>
      <c r="AR320" s="1528"/>
      <c r="AS320" s="1527"/>
      <c r="AT320" s="1565"/>
      <c r="AU320" s="1565"/>
      <c r="AV320" s="1528"/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674"/>
      <c r="B321" s="1525" t="s">
        <v>946</v>
      </c>
      <c r="C321" s="1941">
        <f t="shared" si="268"/>
        <v>0</v>
      </c>
      <c r="D321" s="2671">
        <f t="shared" si="272"/>
        <v>0</v>
      </c>
      <c r="E321" s="1679">
        <f t="shared" si="272"/>
        <v>0</v>
      </c>
      <c r="F321" s="1527"/>
      <c r="G321" s="1531"/>
      <c r="H321" s="1527"/>
      <c r="I321" s="1531"/>
      <c r="J321" s="1527"/>
      <c r="K321" s="1531"/>
      <c r="L321" s="1527"/>
      <c r="M321" s="1531"/>
      <c r="N321" s="1527"/>
      <c r="O321" s="1530"/>
      <c r="P321" s="1527"/>
      <c r="Q321" s="1531"/>
      <c r="R321" s="1529"/>
      <c r="S321" s="1530"/>
      <c r="T321" s="1527"/>
      <c r="U321" s="1531"/>
      <c r="V321" s="1529"/>
      <c r="W321" s="1530"/>
      <c r="X321" s="1527"/>
      <c r="Y321" s="1531"/>
      <c r="Z321" s="1529"/>
      <c r="AA321" s="1530"/>
      <c r="AB321" s="1527"/>
      <c r="AC321" s="1531"/>
      <c r="AD321" s="1529"/>
      <c r="AE321" s="1530"/>
      <c r="AF321" s="1527"/>
      <c r="AG321" s="1531"/>
      <c r="AH321" s="1529"/>
      <c r="AI321" s="1530"/>
      <c r="AJ321" s="1527"/>
      <c r="AK321" s="1531"/>
      <c r="AL321" s="1529"/>
      <c r="AM321" s="1533"/>
      <c r="AN321" s="1529"/>
      <c r="AO321" s="1529"/>
      <c r="AP321" s="1528"/>
      <c r="AQ321" s="1527"/>
      <c r="AR321" s="1528"/>
      <c r="AS321" s="1527"/>
      <c r="AT321" s="1565"/>
      <c r="AU321" s="1565"/>
      <c r="AV321" s="1528"/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674"/>
      <c r="B322" s="1525" t="s">
        <v>947</v>
      </c>
      <c r="C322" s="1941">
        <f t="shared" si="268"/>
        <v>0</v>
      </c>
      <c r="D322" s="2671">
        <f t="shared" si="272"/>
        <v>0</v>
      </c>
      <c r="E322" s="1679">
        <f t="shared" si="272"/>
        <v>0</v>
      </c>
      <c r="F322" s="1527"/>
      <c r="G322" s="1531"/>
      <c r="H322" s="1527"/>
      <c r="I322" s="1531"/>
      <c r="J322" s="1527"/>
      <c r="K322" s="1531"/>
      <c r="L322" s="1527"/>
      <c r="M322" s="1531"/>
      <c r="N322" s="1527"/>
      <c r="O322" s="1530"/>
      <c r="P322" s="1527"/>
      <c r="Q322" s="1531"/>
      <c r="R322" s="1529"/>
      <c r="S322" s="1530"/>
      <c r="T322" s="1527"/>
      <c r="U322" s="1531"/>
      <c r="V322" s="1529"/>
      <c r="W322" s="1530"/>
      <c r="X322" s="1527"/>
      <c r="Y322" s="1531"/>
      <c r="Z322" s="1529"/>
      <c r="AA322" s="1530"/>
      <c r="AB322" s="1527"/>
      <c r="AC322" s="1531"/>
      <c r="AD322" s="1529"/>
      <c r="AE322" s="1530"/>
      <c r="AF322" s="1527"/>
      <c r="AG322" s="1531"/>
      <c r="AH322" s="1529"/>
      <c r="AI322" s="1530"/>
      <c r="AJ322" s="1527"/>
      <c r="AK322" s="1531"/>
      <c r="AL322" s="1529"/>
      <c r="AM322" s="1533"/>
      <c r="AN322" s="1529"/>
      <c r="AO322" s="1529"/>
      <c r="AP322" s="1528"/>
      <c r="AQ322" s="1527"/>
      <c r="AR322" s="1528"/>
      <c r="AS322" s="1527"/>
      <c r="AT322" s="1565"/>
      <c r="AU322" s="1565"/>
      <c r="AV322" s="1528"/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674"/>
      <c r="B323" s="1525" t="s">
        <v>948</v>
      </c>
      <c r="C323" s="1941">
        <f t="shared" si="268"/>
        <v>0</v>
      </c>
      <c r="D323" s="2671">
        <f t="shared" si="272"/>
        <v>0</v>
      </c>
      <c r="E323" s="1679">
        <f t="shared" si="272"/>
        <v>0</v>
      </c>
      <c r="F323" s="1527"/>
      <c r="G323" s="1531"/>
      <c r="H323" s="1527"/>
      <c r="I323" s="1531"/>
      <c r="J323" s="1527"/>
      <c r="K323" s="1531"/>
      <c r="L323" s="1527"/>
      <c r="M323" s="1531"/>
      <c r="N323" s="1527"/>
      <c r="O323" s="1530"/>
      <c r="P323" s="1527"/>
      <c r="Q323" s="1531"/>
      <c r="R323" s="1529"/>
      <c r="S323" s="1530"/>
      <c r="T323" s="1527"/>
      <c r="U323" s="1531"/>
      <c r="V323" s="1529"/>
      <c r="W323" s="1530"/>
      <c r="X323" s="1527"/>
      <c r="Y323" s="1531"/>
      <c r="Z323" s="1529"/>
      <c r="AA323" s="1530"/>
      <c r="AB323" s="1527"/>
      <c r="AC323" s="1531"/>
      <c r="AD323" s="1529"/>
      <c r="AE323" s="1530"/>
      <c r="AF323" s="1527"/>
      <c r="AG323" s="1531"/>
      <c r="AH323" s="1529"/>
      <c r="AI323" s="1530"/>
      <c r="AJ323" s="1527"/>
      <c r="AK323" s="1531"/>
      <c r="AL323" s="1529"/>
      <c r="AM323" s="1533"/>
      <c r="AN323" s="1529"/>
      <c r="AO323" s="1529"/>
      <c r="AP323" s="1528"/>
      <c r="AQ323" s="1527"/>
      <c r="AR323" s="1528"/>
      <c r="AS323" s="1527"/>
      <c r="AT323" s="1565"/>
      <c r="AU323" s="1565"/>
      <c r="AV323" s="1528"/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061"/>
      <c r="B324" s="1537" t="s">
        <v>949</v>
      </c>
      <c r="C324" s="1694">
        <f t="shared" si="268"/>
        <v>0</v>
      </c>
      <c r="D324" s="1692">
        <f t="shared" si="272"/>
        <v>0</v>
      </c>
      <c r="E324" s="1305">
        <f t="shared" si="272"/>
        <v>0</v>
      </c>
      <c r="F324" s="1538"/>
      <c r="G324" s="1469"/>
      <c r="H324" s="1538"/>
      <c r="I324" s="1469"/>
      <c r="J324" s="1538"/>
      <c r="K324" s="1469"/>
      <c r="L324" s="1538"/>
      <c r="M324" s="1469"/>
      <c r="N324" s="1538"/>
      <c r="O324" s="1541"/>
      <c r="P324" s="1538"/>
      <c r="Q324" s="1469"/>
      <c r="R324" s="1540"/>
      <c r="S324" s="1541"/>
      <c r="T324" s="1538"/>
      <c r="U324" s="1469"/>
      <c r="V324" s="1540"/>
      <c r="W324" s="1541"/>
      <c r="X324" s="1538"/>
      <c r="Y324" s="1469"/>
      <c r="Z324" s="1540"/>
      <c r="AA324" s="1541"/>
      <c r="AB324" s="1538"/>
      <c r="AC324" s="1469"/>
      <c r="AD324" s="1540"/>
      <c r="AE324" s="1541"/>
      <c r="AF324" s="1538"/>
      <c r="AG324" s="1469"/>
      <c r="AH324" s="1540"/>
      <c r="AI324" s="1541"/>
      <c r="AJ324" s="1538"/>
      <c r="AK324" s="1469"/>
      <c r="AL324" s="1540"/>
      <c r="AM324" s="1571"/>
      <c r="AN324" s="1540"/>
      <c r="AO324" s="1540"/>
      <c r="AP324" s="1278"/>
      <c r="AQ324" s="1538"/>
      <c r="AR324" s="1278"/>
      <c r="AS324" s="1538"/>
      <c r="AT324" s="1467"/>
      <c r="AU324" s="1467"/>
      <c r="AV324" s="1278"/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90"/>
    </row>
    <row r="326" spans="1:99" x14ac:dyDescent="0.25">
      <c r="A326" s="5598" t="s">
        <v>293</v>
      </c>
      <c r="B326" s="5935"/>
      <c r="C326" s="6001" t="s">
        <v>197</v>
      </c>
      <c r="D326" s="5885"/>
      <c r="E326" s="6002"/>
      <c r="F326" s="5959" t="s">
        <v>106</v>
      </c>
      <c r="G326" s="5882"/>
      <c r="H326" s="5882"/>
      <c r="I326" s="5882"/>
      <c r="J326" s="5882"/>
      <c r="K326" s="5882"/>
      <c r="L326" s="5882"/>
      <c r="M326" s="5882"/>
      <c r="N326" s="5882"/>
      <c r="O326" s="5882"/>
      <c r="P326" s="5882"/>
      <c r="Q326" s="5882"/>
      <c r="R326" s="5882"/>
      <c r="S326" s="5882"/>
      <c r="T326" s="5882"/>
      <c r="U326" s="5882"/>
      <c r="V326" s="5882"/>
      <c r="W326" s="5882"/>
      <c r="X326" s="5882"/>
      <c r="Y326" s="5882"/>
      <c r="Z326" s="5882"/>
      <c r="AA326" s="5882"/>
      <c r="AB326" s="5882"/>
      <c r="AC326" s="5882"/>
      <c r="AD326" s="5882"/>
      <c r="AE326" s="5882"/>
      <c r="AF326" s="5882"/>
      <c r="AG326" s="5882"/>
      <c r="AH326" s="5882"/>
      <c r="AI326" s="5882"/>
      <c r="AJ326" s="5882"/>
      <c r="AK326" s="5882"/>
      <c r="AL326" s="5882"/>
      <c r="AM326" s="5882"/>
      <c r="AN326" s="5882"/>
      <c r="AO326" s="5882"/>
      <c r="AP326" s="5882"/>
      <c r="AQ326" s="5883"/>
      <c r="AR326" s="5934" t="s">
        <v>468</v>
      </c>
      <c r="AS326" s="5935"/>
      <c r="AT326" s="5555" t="s">
        <v>41</v>
      </c>
      <c r="AU326" s="5829" t="s">
        <v>42</v>
      </c>
      <c r="AV326" s="5829" t="s">
        <v>39</v>
      </c>
      <c r="AW326" s="5935" t="s">
        <v>40</v>
      </c>
    </row>
    <row r="327" spans="1:99" x14ac:dyDescent="0.25">
      <c r="A327" s="5925"/>
      <c r="B327" s="5484"/>
      <c r="C327" s="5845"/>
      <c r="D327" s="5563"/>
      <c r="E327" s="5564"/>
      <c r="F327" s="5969" t="s">
        <v>952</v>
      </c>
      <c r="G327" s="5941"/>
      <c r="H327" s="5969" t="s">
        <v>953</v>
      </c>
      <c r="I327" s="5941"/>
      <c r="J327" s="5969" t="s">
        <v>954</v>
      </c>
      <c r="K327" s="5941"/>
      <c r="L327" s="5969" t="s">
        <v>955</v>
      </c>
      <c r="M327" s="5941"/>
      <c r="N327" s="5969" t="s">
        <v>335</v>
      </c>
      <c r="O327" s="5941"/>
      <c r="P327" s="5969" t="s">
        <v>99</v>
      </c>
      <c r="Q327" s="5941"/>
      <c r="R327" s="5969" t="s">
        <v>49</v>
      </c>
      <c r="S327" s="5941"/>
      <c r="T327" s="5969" t="s">
        <v>50</v>
      </c>
      <c r="U327" s="5941"/>
      <c r="V327" s="5969" t="s">
        <v>51</v>
      </c>
      <c r="W327" s="5970"/>
      <c r="X327" s="5969" t="s">
        <v>52</v>
      </c>
      <c r="Y327" s="5970"/>
      <c r="Z327" s="5969" t="s">
        <v>53</v>
      </c>
      <c r="AA327" s="5970"/>
      <c r="AB327" s="5969" t="s">
        <v>54</v>
      </c>
      <c r="AC327" s="5970"/>
      <c r="AD327" s="5969" t="s">
        <v>55</v>
      </c>
      <c r="AE327" s="5970"/>
      <c r="AF327" s="5969" t="s">
        <v>56</v>
      </c>
      <c r="AG327" s="5970"/>
      <c r="AH327" s="5969" t="s">
        <v>57</v>
      </c>
      <c r="AI327" s="5970"/>
      <c r="AJ327" s="5969" t="s">
        <v>58</v>
      </c>
      <c r="AK327" s="5970"/>
      <c r="AL327" s="5969" t="s">
        <v>59</v>
      </c>
      <c r="AM327" s="5970"/>
      <c r="AN327" s="5969" t="s">
        <v>60</v>
      </c>
      <c r="AO327" s="5970"/>
      <c r="AP327" s="5969" t="s">
        <v>956</v>
      </c>
      <c r="AQ327" s="5971"/>
      <c r="AR327" s="5600"/>
      <c r="AS327" s="5930"/>
      <c r="AT327" s="5556"/>
      <c r="AU327" s="5830"/>
      <c r="AV327" s="5830"/>
      <c r="AW327" s="5484"/>
    </row>
    <row r="328" spans="1:99" ht="25.5" customHeight="1" x14ac:dyDescent="0.25">
      <c r="A328" s="5998"/>
      <c r="B328" s="5930"/>
      <c r="C328" s="2682" t="s">
        <v>84</v>
      </c>
      <c r="D328" s="2791" t="s">
        <v>63</v>
      </c>
      <c r="E328" s="1360" t="s">
        <v>64</v>
      </c>
      <c r="F328" s="2682" t="s">
        <v>472</v>
      </c>
      <c r="G328" s="2523" t="s">
        <v>64</v>
      </c>
      <c r="H328" s="2682" t="s">
        <v>472</v>
      </c>
      <c r="I328" s="2523" t="s">
        <v>64</v>
      </c>
      <c r="J328" s="2682" t="s">
        <v>472</v>
      </c>
      <c r="K328" s="2523" t="s">
        <v>64</v>
      </c>
      <c r="L328" s="2682" t="s">
        <v>472</v>
      </c>
      <c r="M328" s="2523" t="s">
        <v>64</v>
      </c>
      <c r="N328" s="2682" t="s">
        <v>472</v>
      </c>
      <c r="O328" s="2523" t="s">
        <v>64</v>
      </c>
      <c r="P328" s="2682" t="s">
        <v>472</v>
      </c>
      <c r="Q328" s="2523" t="s">
        <v>64</v>
      </c>
      <c r="R328" s="2682" t="s">
        <v>472</v>
      </c>
      <c r="S328" s="2523" t="s">
        <v>64</v>
      </c>
      <c r="T328" s="2682" t="s">
        <v>472</v>
      </c>
      <c r="U328" s="2523" t="s">
        <v>64</v>
      </c>
      <c r="V328" s="2682" t="s">
        <v>472</v>
      </c>
      <c r="W328" s="2523" t="s">
        <v>64</v>
      </c>
      <c r="X328" s="2682" t="s">
        <v>472</v>
      </c>
      <c r="Y328" s="2523" t="s">
        <v>64</v>
      </c>
      <c r="Z328" s="2682" t="s">
        <v>472</v>
      </c>
      <c r="AA328" s="2523" t="s">
        <v>64</v>
      </c>
      <c r="AB328" s="2682" t="s">
        <v>472</v>
      </c>
      <c r="AC328" s="2523" t="s">
        <v>64</v>
      </c>
      <c r="AD328" s="2682" t="s">
        <v>472</v>
      </c>
      <c r="AE328" s="2523" t="s">
        <v>64</v>
      </c>
      <c r="AF328" s="2682" t="s">
        <v>472</v>
      </c>
      <c r="AG328" s="2523" t="s">
        <v>64</v>
      </c>
      <c r="AH328" s="2682" t="s">
        <v>472</v>
      </c>
      <c r="AI328" s="2523" t="s">
        <v>64</v>
      </c>
      <c r="AJ328" s="2682" t="s">
        <v>472</v>
      </c>
      <c r="AK328" s="2523" t="s">
        <v>64</v>
      </c>
      <c r="AL328" s="2682" t="s">
        <v>472</v>
      </c>
      <c r="AM328" s="2523" t="s">
        <v>64</v>
      </c>
      <c r="AN328" s="2682" t="s">
        <v>472</v>
      </c>
      <c r="AO328" s="2523" t="s">
        <v>64</v>
      </c>
      <c r="AP328" s="2682" t="s">
        <v>472</v>
      </c>
      <c r="AQ328" s="2515" t="s">
        <v>64</v>
      </c>
      <c r="AR328" s="2694" t="s">
        <v>473</v>
      </c>
      <c r="AS328" s="2523" t="s">
        <v>474</v>
      </c>
      <c r="AT328" s="5557"/>
      <c r="AU328" s="5539"/>
      <c r="AV328" s="5539"/>
      <c r="AW328" s="5930"/>
    </row>
    <row r="329" spans="1:99" x14ac:dyDescent="0.25">
      <c r="A329" s="5565" t="s">
        <v>957</v>
      </c>
      <c r="B329" s="2723" t="s">
        <v>464</v>
      </c>
      <c r="C329" s="2504">
        <f>SUM(E329)</f>
        <v>0</v>
      </c>
      <c r="D329" s="1055"/>
      <c r="E329" s="2687">
        <f>+Q329+S329+U329+W329+Y329+AA329+AC329+AE329+AG329+AI329</f>
        <v>0</v>
      </c>
      <c r="F329" s="2792"/>
      <c r="G329" s="2793"/>
      <c r="H329" s="2793"/>
      <c r="I329" s="2793"/>
      <c r="J329" s="2793"/>
      <c r="K329" s="2793"/>
      <c r="L329" s="2793"/>
      <c r="M329" s="2793"/>
      <c r="N329" s="2793"/>
      <c r="O329" s="2793"/>
      <c r="P329" s="2606"/>
      <c r="Q329" s="2304"/>
      <c r="R329" s="2731"/>
      <c r="S329" s="2304"/>
      <c r="T329" s="2731"/>
      <c r="U329" s="2304"/>
      <c r="V329" s="2731"/>
      <c r="W329" s="2304"/>
      <c r="X329" s="2731"/>
      <c r="Y329" s="2304"/>
      <c r="Z329" s="2731"/>
      <c r="AA329" s="2304"/>
      <c r="AB329" s="2731"/>
      <c r="AC329" s="2304"/>
      <c r="AD329" s="2731"/>
      <c r="AE329" s="2304"/>
      <c r="AF329" s="2731"/>
      <c r="AG329" s="2304"/>
      <c r="AH329" s="2731"/>
      <c r="AI329" s="2304"/>
      <c r="AJ329" s="2731"/>
      <c r="AK329" s="2606"/>
      <c r="AL329" s="2731"/>
      <c r="AM329" s="2606"/>
      <c r="AN329" s="2731"/>
      <c r="AO329" s="2606"/>
      <c r="AP329" s="2731"/>
      <c r="AQ329" s="2794"/>
      <c r="AR329" s="2304"/>
      <c r="AS329" s="2793"/>
      <c r="AT329" s="2271"/>
      <c r="AU329" s="1045"/>
      <c r="AV329" s="1045"/>
      <c r="AW329" s="2272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888"/>
      <c r="B330" s="2728" t="s">
        <v>950</v>
      </c>
      <c r="C330" s="1217">
        <f t="shared" ref="C330:C339" si="278">SUM(D330+E330)</f>
        <v>0</v>
      </c>
      <c r="D330" s="1314">
        <f t="shared" ref="D330:E333" si="279">SUM(F330+H330+J330+L330+N330+P330+R330+T330+V330+X330+Z330+AB330+AD330+AF330+AH330+AJ330+AL330+AN330+AP330)</f>
        <v>0</v>
      </c>
      <c r="E330" s="1219">
        <f t="shared" si="279"/>
        <v>0</v>
      </c>
      <c r="F330" s="922"/>
      <c r="G330" s="220"/>
      <c r="H330" s="922"/>
      <c r="I330" s="220"/>
      <c r="J330" s="922"/>
      <c r="K330" s="992"/>
      <c r="L330" s="922"/>
      <c r="M330" s="40"/>
      <c r="N330" s="922"/>
      <c r="O330" s="992"/>
      <c r="P330" s="922"/>
      <c r="Q330" s="220"/>
      <c r="R330" s="922"/>
      <c r="S330" s="220"/>
      <c r="T330" s="922"/>
      <c r="U330" s="220"/>
      <c r="V330" s="922"/>
      <c r="W330" s="220"/>
      <c r="X330" s="922"/>
      <c r="Y330" s="220"/>
      <c r="Z330" s="922"/>
      <c r="AA330" s="220"/>
      <c r="AB330" s="922"/>
      <c r="AC330" s="220"/>
      <c r="AD330" s="922"/>
      <c r="AE330" s="220"/>
      <c r="AF330" s="922"/>
      <c r="AG330" s="220"/>
      <c r="AH330" s="922"/>
      <c r="AI330" s="220"/>
      <c r="AJ330" s="922"/>
      <c r="AK330" s="220"/>
      <c r="AL330" s="922"/>
      <c r="AM330" s="220"/>
      <c r="AN330" s="922"/>
      <c r="AO330" s="220"/>
      <c r="AP330" s="922"/>
      <c r="AQ330" s="46"/>
      <c r="AR330" s="220"/>
      <c r="AS330" s="992"/>
      <c r="AT330" s="922"/>
      <c r="AU330" s="151"/>
      <c r="AV330" s="151"/>
      <c r="AW330" s="992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063" t="s">
        <v>958</v>
      </c>
      <c r="B331" s="6064"/>
      <c r="C331" s="2689">
        <f t="shared" si="278"/>
        <v>0</v>
      </c>
      <c r="D331" s="2690">
        <f t="shared" si="279"/>
        <v>0</v>
      </c>
      <c r="E331" s="2691">
        <f t="shared" si="279"/>
        <v>0</v>
      </c>
      <c r="F331" s="2577"/>
      <c r="G331" s="2579"/>
      <c r="H331" s="2577"/>
      <c r="I331" s="2579"/>
      <c r="J331" s="2577"/>
      <c r="K331" s="2580"/>
      <c r="L331" s="2577"/>
      <c r="M331" s="2716"/>
      <c r="N331" s="2577"/>
      <c r="O331" s="2580"/>
      <c r="P331" s="2577"/>
      <c r="Q331" s="2579"/>
      <c r="R331" s="2577"/>
      <c r="S331" s="2579"/>
      <c r="T331" s="2577"/>
      <c r="U331" s="2579"/>
      <c r="V331" s="2577"/>
      <c r="W331" s="2579"/>
      <c r="X331" s="2577"/>
      <c r="Y331" s="2579"/>
      <c r="Z331" s="2577"/>
      <c r="AA331" s="2579"/>
      <c r="AB331" s="2577"/>
      <c r="AC331" s="2579"/>
      <c r="AD331" s="2577"/>
      <c r="AE331" s="2579"/>
      <c r="AF331" s="2577"/>
      <c r="AG331" s="2579"/>
      <c r="AH331" s="2577"/>
      <c r="AI331" s="2579"/>
      <c r="AJ331" s="2577"/>
      <c r="AK331" s="2579"/>
      <c r="AL331" s="2577"/>
      <c r="AM331" s="2579"/>
      <c r="AN331" s="2577"/>
      <c r="AO331" s="2579"/>
      <c r="AP331" s="2577"/>
      <c r="AQ331" s="2795"/>
      <c r="AR331" s="2579"/>
      <c r="AS331" s="2580"/>
      <c r="AT331" s="2577"/>
      <c r="AU331" s="2597"/>
      <c r="AV331" s="2597"/>
      <c r="AW331" s="2580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065" t="s">
        <v>959</v>
      </c>
      <c r="B332" s="6065"/>
      <c r="C332" s="2689">
        <f t="shared" si="278"/>
        <v>0</v>
      </c>
      <c r="D332" s="2690">
        <f t="shared" si="279"/>
        <v>0</v>
      </c>
      <c r="E332" s="2691">
        <f t="shared" si="279"/>
        <v>0</v>
      </c>
      <c r="F332" s="2577"/>
      <c r="G332" s="2579"/>
      <c r="H332" s="2577"/>
      <c r="I332" s="2579"/>
      <c r="J332" s="2577"/>
      <c r="K332" s="2580"/>
      <c r="L332" s="2577"/>
      <c r="M332" s="2716"/>
      <c r="N332" s="2577"/>
      <c r="O332" s="2580"/>
      <c r="P332" s="2577"/>
      <c r="Q332" s="2579"/>
      <c r="R332" s="2577"/>
      <c r="S332" s="2579"/>
      <c r="T332" s="2577"/>
      <c r="U332" s="2579"/>
      <c r="V332" s="2577"/>
      <c r="W332" s="2579"/>
      <c r="X332" s="2577"/>
      <c r="Y332" s="2579"/>
      <c r="Z332" s="2577"/>
      <c r="AA332" s="2579"/>
      <c r="AB332" s="2577"/>
      <c r="AC332" s="2579"/>
      <c r="AD332" s="2577"/>
      <c r="AE332" s="2579"/>
      <c r="AF332" s="2577"/>
      <c r="AG332" s="2579"/>
      <c r="AH332" s="2577"/>
      <c r="AI332" s="2579"/>
      <c r="AJ332" s="2577"/>
      <c r="AK332" s="2579"/>
      <c r="AL332" s="2577"/>
      <c r="AM332" s="2579"/>
      <c r="AN332" s="2577"/>
      <c r="AO332" s="2579"/>
      <c r="AP332" s="2577"/>
      <c r="AQ332" s="2795"/>
      <c r="AR332" s="2579"/>
      <c r="AS332" s="2580"/>
      <c r="AT332" s="2577"/>
      <c r="AU332" s="2597"/>
      <c r="AV332" s="2597"/>
      <c r="AW332" s="2580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045" t="s">
        <v>960</v>
      </c>
      <c r="B333" s="6046"/>
      <c r="C333" s="2504">
        <f t="shared" si="278"/>
        <v>0</v>
      </c>
      <c r="D333" s="2670">
        <f t="shared" si="279"/>
        <v>0</v>
      </c>
      <c r="E333" s="2547">
        <f t="shared" si="279"/>
        <v>0</v>
      </c>
      <c r="F333" s="2293"/>
      <c r="G333" s="2476"/>
      <c r="H333" s="2293"/>
      <c r="I333" s="2476"/>
      <c r="J333" s="2293"/>
      <c r="K333" s="2348"/>
      <c r="L333" s="2293"/>
      <c r="M333" s="39"/>
      <c r="N333" s="2293"/>
      <c r="O333" s="2348"/>
      <c r="P333" s="2293"/>
      <c r="Q333" s="2476"/>
      <c r="R333" s="2293"/>
      <c r="S333" s="2476"/>
      <c r="T333" s="2293"/>
      <c r="U333" s="2476"/>
      <c r="V333" s="2293"/>
      <c r="W333" s="2476"/>
      <c r="X333" s="2293"/>
      <c r="Y333" s="2476"/>
      <c r="Z333" s="2293"/>
      <c r="AA333" s="2476"/>
      <c r="AB333" s="2293"/>
      <c r="AC333" s="2476"/>
      <c r="AD333" s="2293"/>
      <c r="AE333" s="2476"/>
      <c r="AF333" s="2293"/>
      <c r="AG333" s="2476"/>
      <c r="AH333" s="2293"/>
      <c r="AI333" s="2476"/>
      <c r="AJ333" s="2293"/>
      <c r="AK333" s="2476"/>
      <c r="AL333" s="2293"/>
      <c r="AM333" s="2476"/>
      <c r="AN333" s="2293"/>
      <c r="AO333" s="2476"/>
      <c r="AP333" s="2293"/>
      <c r="AQ333" s="2517"/>
      <c r="AR333" s="2476"/>
      <c r="AS333" s="2348"/>
      <c r="AT333" s="2293"/>
      <c r="AU333" s="2557"/>
      <c r="AV333" s="2557"/>
      <c r="AW333" s="2348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066" t="s">
        <v>961</v>
      </c>
      <c r="B334" s="6067"/>
      <c r="C334" s="1694">
        <f t="shared" si="278"/>
        <v>0</v>
      </c>
      <c r="D334" s="1692">
        <f>SUM(F334+H334+J334+L334)</f>
        <v>0</v>
      </c>
      <c r="E334" s="1185">
        <f>SUM(G334+I334+K334+M334)</f>
        <v>0</v>
      </c>
      <c r="F334" s="1538"/>
      <c r="G334" s="1540"/>
      <c r="H334" s="1538"/>
      <c r="I334" s="1540"/>
      <c r="J334" s="1538"/>
      <c r="K334" s="1278"/>
      <c r="L334" s="1538"/>
      <c r="M334" s="1288"/>
      <c r="N334" s="2796"/>
      <c r="O334" s="1330"/>
      <c r="P334" s="1330"/>
      <c r="Q334" s="1330"/>
      <c r="R334" s="1330"/>
      <c r="S334" s="1330"/>
      <c r="T334" s="1330"/>
      <c r="U334" s="1330"/>
      <c r="V334" s="1330"/>
      <c r="W334" s="1330"/>
      <c r="X334" s="1330"/>
      <c r="Y334" s="1330"/>
      <c r="Z334" s="1330"/>
      <c r="AA334" s="1330"/>
      <c r="AB334" s="1330"/>
      <c r="AC334" s="1330"/>
      <c r="AD334" s="1330"/>
      <c r="AE334" s="1330"/>
      <c r="AF334" s="1330"/>
      <c r="AG334" s="1330"/>
      <c r="AH334" s="1330"/>
      <c r="AI334" s="1330"/>
      <c r="AJ334" s="1330"/>
      <c r="AK334" s="1330"/>
      <c r="AL334" s="1330"/>
      <c r="AM334" s="1330"/>
      <c r="AN334" s="1330"/>
      <c r="AO334" s="1330"/>
      <c r="AP334" s="1330"/>
      <c r="AQ334" s="1330"/>
      <c r="AR334" s="2797"/>
      <c r="AS334" s="1319"/>
      <c r="AT334" s="1538"/>
      <c r="AU334" s="1467"/>
      <c r="AV334" s="1467"/>
      <c r="AW334" s="1278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515" t="s">
        <v>962</v>
      </c>
      <c r="B335" s="2747" t="s">
        <v>963</v>
      </c>
      <c r="C335" s="2504">
        <f t="shared" si="278"/>
        <v>0</v>
      </c>
      <c r="D335" s="2670">
        <f t="shared" ref="D335:E339" si="285">SUM(F335+H335+J335+L335+N335+P335+R335+T335+V335+X335+Z335+AB335+AD335+AF335+AH335+AJ335+AL335+AN335+AP335)</f>
        <v>0</v>
      </c>
      <c r="E335" s="2547">
        <f t="shared" si="285"/>
        <v>0</v>
      </c>
      <c r="F335" s="2293"/>
      <c r="G335" s="2476"/>
      <c r="H335" s="2293"/>
      <c r="I335" s="2476"/>
      <c r="J335" s="2293"/>
      <c r="K335" s="2348"/>
      <c r="L335" s="2293"/>
      <c r="M335" s="39"/>
      <c r="N335" s="2293"/>
      <c r="O335" s="2348"/>
      <c r="P335" s="2293"/>
      <c r="Q335" s="2476"/>
      <c r="R335" s="2293"/>
      <c r="S335" s="2476"/>
      <c r="T335" s="2293"/>
      <c r="U335" s="2476"/>
      <c r="V335" s="2293"/>
      <c r="W335" s="2476"/>
      <c r="X335" s="2293"/>
      <c r="Y335" s="2476"/>
      <c r="Z335" s="2293"/>
      <c r="AA335" s="2476"/>
      <c r="AB335" s="2293"/>
      <c r="AC335" s="2476"/>
      <c r="AD335" s="2293"/>
      <c r="AE335" s="2476"/>
      <c r="AF335" s="2293"/>
      <c r="AG335" s="2476"/>
      <c r="AH335" s="2293"/>
      <c r="AI335" s="2476"/>
      <c r="AJ335" s="2293"/>
      <c r="AK335" s="2476"/>
      <c r="AL335" s="2293"/>
      <c r="AM335" s="2476"/>
      <c r="AN335" s="2293"/>
      <c r="AO335" s="2476"/>
      <c r="AP335" s="2293"/>
      <c r="AQ335" s="2517"/>
      <c r="AR335" s="2476"/>
      <c r="AS335" s="2348"/>
      <c r="AT335" s="2293"/>
      <c r="AU335" s="2557"/>
      <c r="AV335" s="2557"/>
      <c r="AW335" s="2348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515"/>
      <c r="B336" s="1718" t="s">
        <v>964</v>
      </c>
      <c r="C336" s="2504">
        <f t="shared" si="278"/>
        <v>0</v>
      </c>
      <c r="D336" s="2670">
        <f t="shared" si="285"/>
        <v>0</v>
      </c>
      <c r="E336" s="2547">
        <f t="shared" si="285"/>
        <v>0</v>
      </c>
      <c r="F336" s="1527"/>
      <c r="G336" s="1529"/>
      <c r="H336" s="1527"/>
      <c r="I336" s="1529"/>
      <c r="J336" s="1527"/>
      <c r="K336" s="1528"/>
      <c r="L336" s="1527"/>
      <c r="M336" s="1569"/>
      <c r="N336" s="1527"/>
      <c r="O336" s="1528"/>
      <c r="P336" s="1527"/>
      <c r="Q336" s="1529"/>
      <c r="R336" s="1527"/>
      <c r="S336" s="1529"/>
      <c r="T336" s="1527"/>
      <c r="U336" s="1529"/>
      <c r="V336" s="1527"/>
      <c r="W336" s="1529"/>
      <c r="X336" s="1527"/>
      <c r="Y336" s="1529"/>
      <c r="Z336" s="1527"/>
      <c r="AA336" s="1529"/>
      <c r="AB336" s="1527"/>
      <c r="AC336" s="1529"/>
      <c r="AD336" s="1527"/>
      <c r="AE336" s="1529"/>
      <c r="AF336" s="1527"/>
      <c r="AG336" s="1529"/>
      <c r="AH336" s="1527"/>
      <c r="AI336" s="1529"/>
      <c r="AJ336" s="1527"/>
      <c r="AK336" s="1529"/>
      <c r="AL336" s="1527"/>
      <c r="AM336" s="1529"/>
      <c r="AN336" s="1527"/>
      <c r="AO336" s="1529"/>
      <c r="AP336" s="1527"/>
      <c r="AQ336" s="1568"/>
      <c r="AR336" s="1529"/>
      <c r="AS336" s="1528"/>
      <c r="AT336" s="1527"/>
      <c r="AU336" s="1565"/>
      <c r="AV336" s="1565"/>
      <c r="AW336" s="1528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515"/>
      <c r="B337" s="1718" t="s">
        <v>965</v>
      </c>
      <c r="C337" s="2504">
        <f t="shared" si="278"/>
        <v>0</v>
      </c>
      <c r="D337" s="2670">
        <f t="shared" si="285"/>
        <v>0</v>
      </c>
      <c r="E337" s="2547">
        <f t="shared" si="285"/>
        <v>0</v>
      </c>
      <c r="F337" s="1527"/>
      <c r="G337" s="1529"/>
      <c r="H337" s="1527"/>
      <c r="I337" s="1529"/>
      <c r="J337" s="1527"/>
      <c r="K337" s="1528"/>
      <c r="L337" s="1527"/>
      <c r="M337" s="1569"/>
      <c r="N337" s="1527"/>
      <c r="O337" s="1528"/>
      <c r="P337" s="1527"/>
      <c r="Q337" s="1529"/>
      <c r="R337" s="1527"/>
      <c r="S337" s="1529"/>
      <c r="T337" s="1527"/>
      <c r="U337" s="1529"/>
      <c r="V337" s="1527"/>
      <c r="W337" s="1529"/>
      <c r="X337" s="1527"/>
      <c r="Y337" s="1529"/>
      <c r="Z337" s="1527"/>
      <c r="AA337" s="1529"/>
      <c r="AB337" s="1527"/>
      <c r="AC337" s="1529"/>
      <c r="AD337" s="1527"/>
      <c r="AE337" s="1529"/>
      <c r="AF337" s="1527"/>
      <c r="AG337" s="1529"/>
      <c r="AH337" s="1527"/>
      <c r="AI337" s="1529"/>
      <c r="AJ337" s="1527"/>
      <c r="AK337" s="1529"/>
      <c r="AL337" s="1527"/>
      <c r="AM337" s="1529"/>
      <c r="AN337" s="1527"/>
      <c r="AO337" s="1529"/>
      <c r="AP337" s="1527"/>
      <c r="AQ337" s="1568"/>
      <c r="AR337" s="1529"/>
      <c r="AS337" s="1528"/>
      <c r="AT337" s="1527"/>
      <c r="AU337" s="1565"/>
      <c r="AV337" s="1565"/>
      <c r="AW337" s="1528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515"/>
      <c r="B338" s="1553" t="s">
        <v>716</v>
      </c>
      <c r="C338" s="2504">
        <f t="shared" si="278"/>
        <v>0</v>
      </c>
      <c r="D338" s="2670">
        <f t="shared" si="285"/>
        <v>0</v>
      </c>
      <c r="E338" s="2547">
        <f t="shared" si="285"/>
        <v>0</v>
      </c>
      <c r="F338" s="1527"/>
      <c r="G338" s="1529"/>
      <c r="H338" s="1527"/>
      <c r="I338" s="1529"/>
      <c r="J338" s="1527"/>
      <c r="K338" s="1528"/>
      <c r="L338" s="1527"/>
      <c r="M338" s="1569"/>
      <c r="N338" s="1527"/>
      <c r="O338" s="1528"/>
      <c r="P338" s="1527"/>
      <c r="Q338" s="1529"/>
      <c r="R338" s="1527"/>
      <c r="S338" s="1529"/>
      <c r="T338" s="1527"/>
      <c r="U338" s="1529"/>
      <c r="V338" s="1527"/>
      <c r="W338" s="1529"/>
      <c r="X338" s="1527"/>
      <c r="Y338" s="1529"/>
      <c r="Z338" s="1527"/>
      <c r="AA338" s="1529"/>
      <c r="AB338" s="1527"/>
      <c r="AC338" s="1529"/>
      <c r="AD338" s="1527"/>
      <c r="AE338" s="1529"/>
      <c r="AF338" s="1527"/>
      <c r="AG338" s="1529"/>
      <c r="AH338" s="1527"/>
      <c r="AI338" s="1529"/>
      <c r="AJ338" s="1527"/>
      <c r="AK338" s="1529"/>
      <c r="AL338" s="1527"/>
      <c r="AM338" s="1529"/>
      <c r="AN338" s="1527"/>
      <c r="AO338" s="1529"/>
      <c r="AP338" s="1527"/>
      <c r="AQ338" s="1568"/>
      <c r="AR338" s="1529"/>
      <c r="AS338" s="1528"/>
      <c r="AT338" s="1527"/>
      <c r="AU338" s="1565"/>
      <c r="AV338" s="1565"/>
      <c r="AW338" s="1528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888"/>
      <c r="B339" s="2798" t="s">
        <v>966</v>
      </c>
      <c r="C339" s="1694">
        <f t="shared" si="278"/>
        <v>0</v>
      </c>
      <c r="D339" s="1692">
        <f t="shared" si="285"/>
        <v>0</v>
      </c>
      <c r="E339" s="1185">
        <f t="shared" si="285"/>
        <v>0</v>
      </c>
      <c r="F339" s="1351"/>
      <c r="G339" s="2559"/>
      <c r="H339" s="1351"/>
      <c r="I339" s="2559"/>
      <c r="J339" s="1351"/>
      <c r="K339" s="2315"/>
      <c r="L339" s="1351"/>
      <c r="M339" s="2729"/>
      <c r="N339" s="1351"/>
      <c r="O339" s="2315"/>
      <c r="P339" s="1351"/>
      <c r="Q339" s="2559"/>
      <c r="R339" s="1351"/>
      <c r="S339" s="2559"/>
      <c r="T339" s="1351"/>
      <c r="U339" s="2559"/>
      <c r="V339" s="1351"/>
      <c r="W339" s="2559"/>
      <c r="X339" s="1351"/>
      <c r="Y339" s="2559"/>
      <c r="Z339" s="1351"/>
      <c r="AA339" s="2559"/>
      <c r="AB339" s="1351"/>
      <c r="AC339" s="2559"/>
      <c r="AD339" s="1351"/>
      <c r="AE339" s="2559"/>
      <c r="AF339" s="1351"/>
      <c r="AG339" s="2559"/>
      <c r="AH339" s="1351"/>
      <c r="AI339" s="2559"/>
      <c r="AJ339" s="1351"/>
      <c r="AK339" s="2559"/>
      <c r="AL339" s="1351"/>
      <c r="AM339" s="2559"/>
      <c r="AN339" s="1351"/>
      <c r="AO339" s="2559"/>
      <c r="AP339" s="1351"/>
      <c r="AQ339" s="2316"/>
      <c r="AR339" s="2559"/>
      <c r="AS339" s="2315"/>
      <c r="AT339" s="1351"/>
      <c r="AU339" s="164"/>
      <c r="AV339" s="164"/>
      <c r="AW339" s="2315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598" t="s">
        <v>293</v>
      </c>
      <c r="B341" s="5935"/>
      <c r="C341" s="6027" t="s">
        <v>197</v>
      </c>
      <c r="D341" s="6027"/>
      <c r="E341" s="6027"/>
      <c r="F341" s="5959" t="s">
        <v>106</v>
      </c>
      <c r="G341" s="5882"/>
      <c r="H341" s="5882"/>
      <c r="I341" s="5882"/>
      <c r="J341" s="5882"/>
      <c r="K341" s="5882"/>
      <c r="L341" s="5882"/>
      <c r="M341" s="5882"/>
      <c r="N341" s="5882"/>
      <c r="O341" s="5882"/>
      <c r="P341" s="5882"/>
      <c r="Q341" s="5882"/>
      <c r="R341" s="5882"/>
      <c r="S341" s="5882"/>
      <c r="T341" s="5882"/>
      <c r="U341" s="5882"/>
      <c r="V341" s="5882"/>
      <c r="W341" s="5882"/>
      <c r="X341" s="5882"/>
      <c r="Y341" s="5882"/>
      <c r="Z341" s="5882"/>
      <c r="AA341" s="5882"/>
      <c r="AB341" s="5882"/>
      <c r="AC341" s="5882"/>
      <c r="AD341" s="5882"/>
      <c r="AE341" s="5882"/>
      <c r="AF341" s="5882"/>
      <c r="AG341" s="5883"/>
      <c r="AH341" s="5934" t="s">
        <v>468</v>
      </c>
      <c r="AI341" s="5935"/>
      <c r="AJ341" s="5555" t="s">
        <v>41</v>
      </c>
      <c r="AK341" s="5935" t="s">
        <v>42</v>
      </c>
    </row>
    <row r="342" spans="1:99" x14ac:dyDescent="0.25">
      <c r="A342" s="5925"/>
      <c r="B342" s="5484"/>
      <c r="C342" s="6027"/>
      <c r="D342" s="6027"/>
      <c r="E342" s="6027"/>
      <c r="F342" s="6027" t="s">
        <v>49</v>
      </c>
      <c r="G342" s="6027"/>
      <c r="H342" s="5959" t="s">
        <v>50</v>
      </c>
      <c r="I342" s="5884"/>
      <c r="J342" s="6003" t="s">
        <v>51</v>
      </c>
      <c r="K342" s="6003"/>
      <c r="L342" s="6003" t="s">
        <v>52</v>
      </c>
      <c r="M342" s="6003"/>
      <c r="N342" s="6003" t="s">
        <v>53</v>
      </c>
      <c r="O342" s="6003"/>
      <c r="P342" s="6003" t="s">
        <v>54</v>
      </c>
      <c r="Q342" s="6003"/>
      <c r="R342" s="6003" t="s">
        <v>55</v>
      </c>
      <c r="S342" s="6003"/>
      <c r="T342" s="6003" t="s">
        <v>56</v>
      </c>
      <c r="U342" s="6003"/>
      <c r="V342" s="6003" t="s">
        <v>57</v>
      </c>
      <c r="W342" s="6003"/>
      <c r="X342" s="6003" t="s">
        <v>58</v>
      </c>
      <c r="Y342" s="6003"/>
      <c r="Z342" s="6003" t="s">
        <v>59</v>
      </c>
      <c r="AA342" s="6003"/>
      <c r="AB342" s="6003" t="s">
        <v>60</v>
      </c>
      <c r="AC342" s="6003"/>
      <c r="AD342" s="6003" t="s">
        <v>61</v>
      </c>
      <c r="AE342" s="6003"/>
      <c r="AF342" s="6003" t="s">
        <v>62</v>
      </c>
      <c r="AG342" s="6005"/>
      <c r="AH342" s="5600"/>
      <c r="AI342" s="5930"/>
      <c r="AJ342" s="5556"/>
      <c r="AK342" s="5484"/>
    </row>
    <row r="343" spans="1:99" x14ac:dyDescent="0.25">
      <c r="A343" s="5998"/>
      <c r="B343" s="5930"/>
      <c r="C343" s="2682" t="s">
        <v>84</v>
      </c>
      <c r="D343" s="2683" t="s">
        <v>63</v>
      </c>
      <c r="E343" s="2778" t="s">
        <v>64</v>
      </c>
      <c r="F343" s="2682" t="s">
        <v>472</v>
      </c>
      <c r="G343" s="2523" t="s">
        <v>64</v>
      </c>
      <c r="H343" s="2682" t="s">
        <v>472</v>
      </c>
      <c r="I343" s="2523" t="s">
        <v>64</v>
      </c>
      <c r="J343" s="2682" t="s">
        <v>472</v>
      </c>
      <c r="K343" s="2523" t="s">
        <v>64</v>
      </c>
      <c r="L343" s="2682" t="s">
        <v>472</v>
      </c>
      <c r="M343" s="2523" t="s">
        <v>64</v>
      </c>
      <c r="N343" s="2682" t="s">
        <v>472</v>
      </c>
      <c r="O343" s="2523" t="s">
        <v>64</v>
      </c>
      <c r="P343" s="2682" t="s">
        <v>472</v>
      </c>
      <c r="Q343" s="2523" t="s">
        <v>64</v>
      </c>
      <c r="R343" s="2682" t="s">
        <v>472</v>
      </c>
      <c r="S343" s="2523" t="s">
        <v>64</v>
      </c>
      <c r="T343" s="2682" t="s">
        <v>472</v>
      </c>
      <c r="U343" s="2523" t="s">
        <v>64</v>
      </c>
      <c r="V343" s="2682" t="s">
        <v>472</v>
      </c>
      <c r="W343" s="2523" t="s">
        <v>64</v>
      </c>
      <c r="X343" s="2682" t="s">
        <v>472</v>
      </c>
      <c r="Y343" s="2523" t="s">
        <v>64</v>
      </c>
      <c r="Z343" s="2682" t="s">
        <v>472</v>
      </c>
      <c r="AA343" s="2523" t="s">
        <v>64</v>
      </c>
      <c r="AB343" s="2682" t="s">
        <v>472</v>
      </c>
      <c r="AC343" s="2523" t="s">
        <v>64</v>
      </c>
      <c r="AD343" s="2682" t="s">
        <v>472</v>
      </c>
      <c r="AE343" s="2523" t="s">
        <v>64</v>
      </c>
      <c r="AF343" s="2682" t="s">
        <v>472</v>
      </c>
      <c r="AG343" s="2515" t="s">
        <v>64</v>
      </c>
      <c r="AH343" s="2568" t="s">
        <v>473</v>
      </c>
      <c r="AI343" s="2570" t="s">
        <v>474</v>
      </c>
      <c r="AJ343" s="5557"/>
      <c r="AK343" s="5930"/>
    </row>
    <row r="344" spans="1:99" x14ac:dyDescent="0.25">
      <c r="A344" s="5965" t="s">
        <v>957</v>
      </c>
      <c r="B344" s="5965"/>
      <c r="C344" s="2689">
        <f>SUM(D344+E344)</f>
        <v>0</v>
      </c>
      <c r="D344" s="2690">
        <f t="shared" ref="D344:E346" si="286">SUM(F344+H344+J344+L344+N344+P344+R344+T344+V344+X344+Z344+AB344+AD344+AF344)</f>
        <v>0</v>
      </c>
      <c r="E344" s="2730">
        <f t="shared" si="286"/>
        <v>0</v>
      </c>
      <c r="F344" s="2577"/>
      <c r="G344" s="2579"/>
      <c r="H344" s="2577"/>
      <c r="I344" s="2579"/>
      <c r="J344" s="2577"/>
      <c r="K344" s="2579"/>
      <c r="L344" s="2577"/>
      <c r="M344" s="2579"/>
      <c r="N344" s="2577"/>
      <c r="O344" s="2579"/>
      <c r="P344" s="2577"/>
      <c r="Q344" s="2579"/>
      <c r="R344" s="2577"/>
      <c r="S344" s="2579"/>
      <c r="T344" s="2577"/>
      <c r="U344" s="2579"/>
      <c r="V344" s="2577"/>
      <c r="W344" s="2579"/>
      <c r="X344" s="2577"/>
      <c r="Y344" s="2579"/>
      <c r="Z344" s="2577"/>
      <c r="AA344" s="2579"/>
      <c r="AB344" s="2577"/>
      <c r="AC344" s="2579"/>
      <c r="AD344" s="2577"/>
      <c r="AE344" s="2579"/>
      <c r="AF344" s="2577"/>
      <c r="AG344" s="2795"/>
      <c r="AH344" s="2579"/>
      <c r="AI344" s="2580"/>
      <c r="AJ344" s="2577"/>
      <c r="AK344" s="2580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65" t="s">
        <v>959</v>
      </c>
      <c r="B345" s="5965"/>
      <c r="C345" s="2689">
        <f>SUM(D345+E345)</f>
        <v>0</v>
      </c>
      <c r="D345" s="2690">
        <f t="shared" si="286"/>
        <v>0</v>
      </c>
      <c r="E345" s="2730">
        <f t="shared" si="286"/>
        <v>0</v>
      </c>
      <c r="F345" s="2577"/>
      <c r="G345" s="2579"/>
      <c r="H345" s="2577"/>
      <c r="I345" s="2579"/>
      <c r="J345" s="2577"/>
      <c r="K345" s="2579"/>
      <c r="L345" s="2577"/>
      <c r="M345" s="2579"/>
      <c r="N345" s="2577"/>
      <c r="O345" s="2579"/>
      <c r="P345" s="2577"/>
      <c r="Q345" s="2579"/>
      <c r="R345" s="2577"/>
      <c r="S345" s="2579"/>
      <c r="T345" s="2577"/>
      <c r="U345" s="2579"/>
      <c r="V345" s="2577"/>
      <c r="W345" s="2579"/>
      <c r="X345" s="2577"/>
      <c r="Y345" s="2579"/>
      <c r="Z345" s="2577"/>
      <c r="AA345" s="2579"/>
      <c r="AB345" s="2577"/>
      <c r="AC345" s="2579"/>
      <c r="AD345" s="2577"/>
      <c r="AE345" s="2579"/>
      <c r="AF345" s="2577"/>
      <c r="AG345" s="2795"/>
      <c r="AH345" s="2579"/>
      <c r="AI345" s="2580"/>
      <c r="AJ345" s="2577"/>
      <c r="AK345" s="2580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65" t="s">
        <v>968</v>
      </c>
      <c r="B346" s="5965"/>
      <c r="C346" s="2689">
        <f>SUM(D346+E346)</f>
        <v>0</v>
      </c>
      <c r="D346" s="2690">
        <f t="shared" si="286"/>
        <v>0</v>
      </c>
      <c r="E346" s="2730">
        <f t="shared" si="286"/>
        <v>0</v>
      </c>
      <c r="F346" s="2577"/>
      <c r="G346" s="2579"/>
      <c r="H346" s="2577"/>
      <c r="I346" s="2579"/>
      <c r="J346" s="2577"/>
      <c r="K346" s="2579"/>
      <c r="L346" s="2577"/>
      <c r="M346" s="2579"/>
      <c r="N346" s="2577"/>
      <c r="O346" s="2579"/>
      <c r="P346" s="2577"/>
      <c r="Q346" s="2579"/>
      <c r="R346" s="2577"/>
      <c r="S346" s="2579"/>
      <c r="T346" s="2577"/>
      <c r="U346" s="2579"/>
      <c r="V346" s="2577"/>
      <c r="W346" s="2579"/>
      <c r="X346" s="2577"/>
      <c r="Y346" s="2579"/>
      <c r="Z346" s="2577"/>
      <c r="AA346" s="2579"/>
      <c r="AB346" s="2577"/>
      <c r="AC346" s="2579"/>
      <c r="AD346" s="2577"/>
      <c r="AE346" s="2579"/>
      <c r="AF346" s="2577"/>
      <c r="AG346" s="2795"/>
      <c r="AH346" s="2579"/>
      <c r="AI346" s="2580"/>
      <c r="AJ346" s="2577"/>
      <c r="AK346" s="2580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799" t="s">
        <v>969</v>
      </c>
      <c r="B347" s="2800"/>
      <c r="C347" s="2800"/>
      <c r="D347" s="2800"/>
      <c r="E347" s="2800"/>
      <c r="F347" s="2800"/>
      <c r="G347" s="2800"/>
      <c r="H347" s="2800"/>
      <c r="I347" s="2800"/>
      <c r="J347" s="2800"/>
      <c r="K347" s="2800"/>
      <c r="L347" s="2800"/>
      <c r="M347" s="2800"/>
      <c r="N347" s="2800"/>
      <c r="O347" s="3"/>
      <c r="P347" s="3"/>
      <c r="Q347" s="3"/>
      <c r="R347" s="3"/>
    </row>
    <row r="348" spans="1:99" ht="15" customHeight="1" x14ac:dyDescent="0.25">
      <c r="A348" s="5849" t="s">
        <v>224</v>
      </c>
      <c r="B348" s="6072" t="s">
        <v>463</v>
      </c>
      <c r="C348" s="6073"/>
      <c r="D348" s="6074"/>
      <c r="E348" s="6075" t="s">
        <v>106</v>
      </c>
      <c r="F348" s="6076"/>
      <c r="G348" s="6076"/>
      <c r="H348" s="6076"/>
      <c r="I348" s="6076"/>
      <c r="J348" s="6076"/>
      <c r="K348" s="6076"/>
      <c r="L348" s="6076"/>
      <c r="M348" s="6076"/>
      <c r="N348" s="112"/>
      <c r="O348" s="6079" t="s">
        <v>970</v>
      </c>
      <c r="P348" s="6070" t="s">
        <v>971</v>
      </c>
      <c r="Q348" s="6077" t="s">
        <v>972</v>
      </c>
      <c r="R348" s="6079" t="s">
        <v>41</v>
      </c>
      <c r="S348" s="5935" t="s">
        <v>42</v>
      </c>
      <c r="T348" s="6001" t="s">
        <v>468</v>
      </c>
      <c r="U348" s="6002"/>
    </row>
    <row r="349" spans="1:99" x14ac:dyDescent="0.25">
      <c r="A349" s="5480"/>
      <c r="B349" s="5998"/>
      <c r="C349" s="5600"/>
      <c r="D349" s="5930"/>
      <c r="E349" s="5969" t="s">
        <v>352</v>
      </c>
      <c r="F349" s="5970"/>
      <c r="G349" s="5969" t="s">
        <v>335</v>
      </c>
      <c r="H349" s="5970"/>
      <c r="I349" s="5969" t="s">
        <v>99</v>
      </c>
      <c r="J349" s="5970"/>
      <c r="K349" s="5969" t="s">
        <v>49</v>
      </c>
      <c r="L349" s="5970"/>
      <c r="M349" s="5969" t="s">
        <v>50</v>
      </c>
      <c r="N349" s="5941"/>
      <c r="O349" s="6080"/>
      <c r="P349" s="6071"/>
      <c r="Q349" s="5701"/>
      <c r="R349" s="6080"/>
      <c r="S349" s="5484"/>
      <c r="T349" s="5845"/>
      <c r="U349" s="5564"/>
    </row>
    <row r="350" spans="1:99" ht="28.5" customHeight="1" x14ac:dyDescent="0.25">
      <c r="A350" s="5936"/>
      <c r="B350" s="1960" t="s">
        <v>84</v>
      </c>
      <c r="C350" s="2801" t="s">
        <v>63</v>
      </c>
      <c r="D350" s="2570" t="s">
        <v>64</v>
      </c>
      <c r="E350" s="2682" t="s">
        <v>63</v>
      </c>
      <c r="F350" s="2680" t="s">
        <v>64</v>
      </c>
      <c r="G350" s="2682" t="s">
        <v>63</v>
      </c>
      <c r="H350" s="2680" t="s">
        <v>64</v>
      </c>
      <c r="I350" s="2682" t="s">
        <v>63</v>
      </c>
      <c r="J350" s="2680" t="s">
        <v>64</v>
      </c>
      <c r="K350" s="2682" t="s">
        <v>63</v>
      </c>
      <c r="L350" s="2680" t="s">
        <v>64</v>
      </c>
      <c r="M350" s="2682" t="s">
        <v>63</v>
      </c>
      <c r="N350" s="2679" t="s">
        <v>64</v>
      </c>
      <c r="O350" s="6081"/>
      <c r="P350" s="5639"/>
      <c r="Q350" s="6078"/>
      <c r="R350" s="6081"/>
      <c r="S350" s="5930"/>
      <c r="T350" s="2712" t="s">
        <v>473</v>
      </c>
      <c r="U350" s="2778" t="s">
        <v>474</v>
      </c>
    </row>
    <row r="351" spans="1:99" x14ac:dyDescent="0.25">
      <c r="A351" s="2746" t="s">
        <v>778</v>
      </c>
      <c r="B351" s="2724">
        <f>SUM(C351+D351)</f>
        <v>4</v>
      </c>
      <c r="C351" s="2250">
        <f>SUM(E351+G351+I351+K351+M351)</f>
        <v>0</v>
      </c>
      <c r="D351" s="2697">
        <f>SUM(F351+H351+J351+L351+N351)</f>
        <v>4</v>
      </c>
      <c r="E351" s="2271">
        <v>0</v>
      </c>
      <c r="F351" s="2661">
        <v>2</v>
      </c>
      <c r="G351" s="2271">
        <v>0</v>
      </c>
      <c r="H351" s="2661">
        <v>0</v>
      </c>
      <c r="I351" s="2271">
        <v>0</v>
      </c>
      <c r="J351" s="2273">
        <v>0</v>
      </c>
      <c r="K351" s="2271">
        <v>0</v>
      </c>
      <c r="L351" s="2273">
        <v>2</v>
      </c>
      <c r="M351" s="2802">
        <v>0</v>
      </c>
      <c r="N351" s="1045">
        <v>0</v>
      </c>
      <c r="O351" s="2803"/>
      <c r="P351" s="2804"/>
      <c r="Q351" s="2805"/>
      <c r="R351" s="2806">
        <v>0</v>
      </c>
      <c r="S351" s="2272">
        <v>0</v>
      </c>
      <c r="T351" s="2304">
        <v>0</v>
      </c>
      <c r="U351" s="2272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798" t="s">
        <v>787</v>
      </c>
      <c r="B352" s="1702">
        <f>SUM(C352+D352)</f>
        <v>0</v>
      </c>
      <c r="C352" s="2807">
        <f>SUM(E352+G352+I352+K352+M352)</f>
        <v>0</v>
      </c>
      <c r="D352" s="2706">
        <f>SUM(F352+H352+J352+L352+N352)</f>
        <v>0</v>
      </c>
      <c r="E352" s="1351">
        <v>0</v>
      </c>
      <c r="F352" s="2315">
        <v>0</v>
      </c>
      <c r="G352" s="1351">
        <v>0</v>
      </c>
      <c r="H352" s="198">
        <v>0</v>
      </c>
      <c r="I352" s="1351">
        <v>0</v>
      </c>
      <c r="J352" s="2315">
        <v>0</v>
      </c>
      <c r="K352" s="1351">
        <v>0</v>
      </c>
      <c r="L352" s="2315">
        <v>0</v>
      </c>
      <c r="M352" s="2729">
        <v>0</v>
      </c>
      <c r="N352" s="201">
        <v>0</v>
      </c>
      <c r="O352" s="2808">
        <v>0</v>
      </c>
      <c r="P352" s="164">
        <v>0</v>
      </c>
      <c r="Q352" s="2315">
        <v>0</v>
      </c>
      <c r="R352" s="2808">
        <v>0</v>
      </c>
      <c r="S352" s="2315">
        <v>0</v>
      </c>
      <c r="T352" s="2559">
        <v>0</v>
      </c>
      <c r="U352" s="2315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49" t="s">
        <v>224</v>
      </c>
      <c r="B354" s="5849" t="s">
        <v>462</v>
      </c>
      <c r="C354" s="6003" t="s">
        <v>463</v>
      </c>
      <c r="D354" s="6003"/>
      <c r="E354" s="6003"/>
      <c r="F354" s="5969" t="s">
        <v>106</v>
      </c>
      <c r="G354" s="5957"/>
      <c r="H354" s="5957"/>
      <c r="I354" s="5957"/>
      <c r="J354" s="5957"/>
      <c r="K354" s="5957"/>
      <c r="L354" s="5957"/>
      <c r="M354" s="5957"/>
      <c r="N354" s="5957"/>
      <c r="O354" s="5957"/>
      <c r="P354" s="5957"/>
      <c r="Q354" s="5957"/>
      <c r="R354" s="5957"/>
      <c r="S354" s="5957"/>
      <c r="T354" s="5957"/>
      <c r="U354" s="5957"/>
      <c r="V354" s="5957"/>
      <c r="W354" s="5957"/>
      <c r="X354" s="5957"/>
      <c r="Y354" s="5957"/>
      <c r="Z354" s="5957"/>
      <c r="AA354" s="5957"/>
      <c r="AB354" s="5957"/>
      <c r="AC354" s="5957"/>
      <c r="AD354" s="5957"/>
      <c r="AE354" s="5957"/>
      <c r="AF354" s="5957"/>
      <c r="AG354" s="5971"/>
      <c r="AH354" s="5841" t="s">
        <v>41</v>
      </c>
      <c r="AI354" s="5854" t="s">
        <v>42</v>
      </c>
      <c r="AJ354" s="5941" t="s">
        <v>974</v>
      </c>
      <c r="AK354" s="5941"/>
      <c r="AL354" s="5970"/>
      <c r="AM354" s="5849" t="s">
        <v>975</v>
      </c>
    </row>
    <row r="355" spans="1:94" x14ac:dyDescent="0.25">
      <c r="A355" s="5480"/>
      <c r="B355" s="5480"/>
      <c r="C355" s="6003"/>
      <c r="D355" s="6003"/>
      <c r="E355" s="6003"/>
      <c r="F355" s="5969" t="s">
        <v>49</v>
      </c>
      <c r="G355" s="5970"/>
      <c r="H355" s="5969" t="s">
        <v>50</v>
      </c>
      <c r="I355" s="5970"/>
      <c r="J355" s="5969" t="s">
        <v>51</v>
      </c>
      <c r="K355" s="5970"/>
      <c r="L355" s="5969" t="s">
        <v>52</v>
      </c>
      <c r="M355" s="5970"/>
      <c r="N355" s="5969" t="s">
        <v>53</v>
      </c>
      <c r="O355" s="5970"/>
      <c r="P355" s="5969" t="s">
        <v>54</v>
      </c>
      <c r="Q355" s="5970"/>
      <c r="R355" s="5969" t="s">
        <v>55</v>
      </c>
      <c r="S355" s="5970"/>
      <c r="T355" s="5969" t="s">
        <v>56</v>
      </c>
      <c r="U355" s="5970"/>
      <c r="V355" s="5969" t="s">
        <v>57</v>
      </c>
      <c r="W355" s="5970"/>
      <c r="X355" s="5969" t="s">
        <v>58</v>
      </c>
      <c r="Y355" s="5970"/>
      <c r="Z355" s="5969" t="s">
        <v>59</v>
      </c>
      <c r="AA355" s="5970"/>
      <c r="AB355" s="5969" t="s">
        <v>60</v>
      </c>
      <c r="AC355" s="5970"/>
      <c r="AD355" s="5969" t="s">
        <v>61</v>
      </c>
      <c r="AE355" s="5970"/>
      <c r="AF355" s="5969" t="s">
        <v>62</v>
      </c>
      <c r="AG355" s="5971"/>
      <c r="AH355" s="5491"/>
      <c r="AI355" s="5977"/>
      <c r="AJ355" s="5933" t="s">
        <v>976</v>
      </c>
      <c r="AK355" s="5829" t="s">
        <v>977</v>
      </c>
      <c r="AL355" s="5958" t="s">
        <v>978</v>
      </c>
      <c r="AM355" s="5480"/>
    </row>
    <row r="356" spans="1:94" ht="27" customHeight="1" x14ac:dyDescent="0.25">
      <c r="A356" s="5936"/>
      <c r="B356" s="5936"/>
      <c r="C356" s="2712" t="s">
        <v>84</v>
      </c>
      <c r="D356" s="2584" t="s">
        <v>63</v>
      </c>
      <c r="E356" s="2680" t="s">
        <v>64</v>
      </c>
      <c r="F356" s="2682" t="s">
        <v>63</v>
      </c>
      <c r="G356" s="2680" t="s">
        <v>64</v>
      </c>
      <c r="H356" s="2682" t="s">
        <v>63</v>
      </c>
      <c r="I356" s="2680" t="s">
        <v>64</v>
      </c>
      <c r="J356" s="2682" t="s">
        <v>472</v>
      </c>
      <c r="K356" s="2680" t="s">
        <v>64</v>
      </c>
      <c r="L356" s="2682" t="s">
        <v>472</v>
      </c>
      <c r="M356" s="2680" t="s">
        <v>64</v>
      </c>
      <c r="N356" s="2682" t="s">
        <v>472</v>
      </c>
      <c r="O356" s="2680" t="s">
        <v>64</v>
      </c>
      <c r="P356" s="2682" t="s">
        <v>472</v>
      </c>
      <c r="Q356" s="2680" t="s">
        <v>64</v>
      </c>
      <c r="R356" s="2682" t="s">
        <v>472</v>
      </c>
      <c r="S356" s="2680" t="s">
        <v>64</v>
      </c>
      <c r="T356" s="2682" t="s">
        <v>472</v>
      </c>
      <c r="U356" s="2680" t="s">
        <v>64</v>
      </c>
      <c r="V356" s="2682" t="s">
        <v>472</v>
      </c>
      <c r="W356" s="2680" t="s">
        <v>64</v>
      </c>
      <c r="X356" s="2682" t="s">
        <v>472</v>
      </c>
      <c r="Y356" s="2680" t="s">
        <v>64</v>
      </c>
      <c r="Z356" s="2682" t="s">
        <v>472</v>
      </c>
      <c r="AA356" s="2680" t="s">
        <v>64</v>
      </c>
      <c r="AB356" s="2682" t="s">
        <v>472</v>
      </c>
      <c r="AC356" s="2680" t="s">
        <v>64</v>
      </c>
      <c r="AD356" s="2682" t="s">
        <v>472</v>
      </c>
      <c r="AE356" s="2680" t="s">
        <v>64</v>
      </c>
      <c r="AF356" s="2682" t="s">
        <v>472</v>
      </c>
      <c r="AG356" s="2681" t="s">
        <v>64</v>
      </c>
      <c r="AH356" s="5492"/>
      <c r="AI356" s="5855"/>
      <c r="AJ356" s="5929"/>
      <c r="AK356" s="5539"/>
      <c r="AL356" s="5521"/>
      <c r="AM356" s="5936"/>
    </row>
    <row r="357" spans="1:94" x14ac:dyDescent="0.25">
      <c r="A357" s="5565" t="s">
        <v>979</v>
      </c>
      <c r="B357" s="2088" t="s">
        <v>980</v>
      </c>
      <c r="C357" s="2809">
        <f>SUM(D357+E357)</f>
        <v>0</v>
      </c>
      <c r="D357" s="2250">
        <f>SUM(F357+H357+J357+L357+N357+P357+R357+T357+V357+X357+Z357+AB357+AD357+AF357)</f>
        <v>0</v>
      </c>
      <c r="E357" s="2810">
        <f>SUM(G357+I357+K357+M357+O357+Q357+S357+U357+W357+Y357+AA357+AC357+AE357+AG357)</f>
        <v>0</v>
      </c>
      <c r="F357" s="2271">
        <v>0</v>
      </c>
      <c r="G357" s="2661">
        <v>0</v>
      </c>
      <c r="H357" s="2271">
        <v>0</v>
      </c>
      <c r="I357" s="2661">
        <v>0</v>
      </c>
      <c r="J357" s="2271">
        <v>0</v>
      </c>
      <c r="K357" s="2661">
        <v>0</v>
      </c>
      <c r="L357" s="2271">
        <v>0</v>
      </c>
      <c r="M357" s="2661">
        <v>0</v>
      </c>
      <c r="N357" s="2271">
        <v>0</v>
      </c>
      <c r="O357" s="2661">
        <v>0</v>
      </c>
      <c r="P357" s="2271">
        <v>0</v>
      </c>
      <c r="Q357" s="2661">
        <v>0</v>
      </c>
      <c r="R357" s="2271">
        <v>0</v>
      </c>
      <c r="S357" s="2661">
        <v>0</v>
      </c>
      <c r="T357" s="2271">
        <v>0</v>
      </c>
      <c r="U357" s="2661">
        <v>0</v>
      </c>
      <c r="V357" s="2271">
        <v>0</v>
      </c>
      <c r="W357" s="2661">
        <v>0</v>
      </c>
      <c r="X357" s="2271">
        <v>0</v>
      </c>
      <c r="Y357" s="2661">
        <v>0</v>
      </c>
      <c r="Z357" s="2271">
        <v>0</v>
      </c>
      <c r="AA357" s="2661">
        <v>0</v>
      </c>
      <c r="AB357" s="2271">
        <v>0</v>
      </c>
      <c r="AC357" s="2661">
        <v>0</v>
      </c>
      <c r="AD357" s="2271">
        <v>0</v>
      </c>
      <c r="AE357" s="2661">
        <v>0</v>
      </c>
      <c r="AF357" s="2271">
        <v>0</v>
      </c>
      <c r="AG357" s="2516">
        <v>0</v>
      </c>
      <c r="AH357" s="2573">
        <v>0</v>
      </c>
      <c r="AI357" s="1127">
        <v>0</v>
      </c>
      <c r="AJ357" s="2304">
        <v>0</v>
      </c>
      <c r="AK357" s="1045">
        <v>0</v>
      </c>
      <c r="AL357" s="2273">
        <v>0</v>
      </c>
      <c r="AM357" s="227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515"/>
      <c r="B358" s="2311" t="s">
        <v>981</v>
      </c>
      <c r="C358" s="1590">
        <f t="shared" ref="C358:C366" si="291">SUM(D358+E358)</f>
        <v>0</v>
      </c>
      <c r="D358" s="2016">
        <f t="shared" ref="D358:E366" si="292">SUM(F358+H358+J358+L358+N358+P358+R358+T358+V358+X358+Z358+AB358+AD358+AF358)</f>
        <v>0</v>
      </c>
      <c r="E358" s="2811">
        <f t="shared" si="292"/>
        <v>0</v>
      </c>
      <c r="F358" s="1527">
        <v>0</v>
      </c>
      <c r="G358" s="1528">
        <v>0</v>
      </c>
      <c r="H358" s="1527">
        <v>0</v>
      </c>
      <c r="I358" s="1528">
        <v>0</v>
      </c>
      <c r="J358" s="1527">
        <v>0</v>
      </c>
      <c r="K358" s="1528">
        <v>0</v>
      </c>
      <c r="L358" s="1527">
        <v>0</v>
      </c>
      <c r="M358" s="1528">
        <v>0</v>
      </c>
      <c r="N358" s="1527">
        <v>0</v>
      </c>
      <c r="O358" s="1528">
        <v>0</v>
      </c>
      <c r="P358" s="1527">
        <v>0</v>
      </c>
      <c r="Q358" s="1528">
        <v>0</v>
      </c>
      <c r="R358" s="1527">
        <v>0</v>
      </c>
      <c r="S358" s="1528">
        <v>0</v>
      </c>
      <c r="T358" s="1527">
        <v>0</v>
      </c>
      <c r="U358" s="1528">
        <v>0</v>
      </c>
      <c r="V358" s="1527">
        <v>0</v>
      </c>
      <c r="W358" s="1528">
        <v>0</v>
      </c>
      <c r="X358" s="1527">
        <v>0</v>
      </c>
      <c r="Y358" s="1528">
        <v>0</v>
      </c>
      <c r="Z358" s="1527">
        <v>0</v>
      </c>
      <c r="AA358" s="1528">
        <v>0</v>
      </c>
      <c r="AB358" s="1527">
        <v>0</v>
      </c>
      <c r="AC358" s="1528">
        <v>0</v>
      </c>
      <c r="AD358" s="1527">
        <v>0</v>
      </c>
      <c r="AE358" s="1528">
        <v>0</v>
      </c>
      <c r="AF358" s="1527">
        <v>0</v>
      </c>
      <c r="AG358" s="1568">
        <v>0</v>
      </c>
      <c r="AH358" s="1567">
        <v>0</v>
      </c>
      <c r="AI358" s="1533">
        <v>0</v>
      </c>
      <c r="AJ358" s="1529">
        <v>0</v>
      </c>
      <c r="AK358" s="1565">
        <v>0</v>
      </c>
      <c r="AL358" s="1531">
        <v>0</v>
      </c>
      <c r="AM358" s="1531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888"/>
      <c r="B359" s="2596" t="s">
        <v>982</v>
      </c>
      <c r="C359" s="1211">
        <f t="shared" si="291"/>
        <v>11</v>
      </c>
      <c r="D359" s="1226">
        <f t="shared" si="292"/>
        <v>4</v>
      </c>
      <c r="E359" s="1227">
        <f t="shared" si="292"/>
        <v>7</v>
      </c>
      <c r="F359" s="1538">
        <v>0</v>
      </c>
      <c r="G359" s="1278">
        <v>0</v>
      </c>
      <c r="H359" s="1538">
        <v>0</v>
      </c>
      <c r="I359" s="1278">
        <v>0</v>
      </c>
      <c r="J359" s="1538">
        <v>0</v>
      </c>
      <c r="K359" s="1278">
        <v>0</v>
      </c>
      <c r="L359" s="1538">
        <v>0</v>
      </c>
      <c r="M359" s="1278">
        <v>0</v>
      </c>
      <c r="N359" s="1538">
        <v>0</v>
      </c>
      <c r="O359" s="1278">
        <v>0</v>
      </c>
      <c r="P359" s="1538">
        <v>1</v>
      </c>
      <c r="Q359" s="1278">
        <v>0</v>
      </c>
      <c r="R359" s="1538">
        <v>0</v>
      </c>
      <c r="S359" s="1278">
        <v>0</v>
      </c>
      <c r="T359" s="1538">
        <v>0</v>
      </c>
      <c r="U359" s="1278">
        <v>2</v>
      </c>
      <c r="V359" s="1538">
        <v>0</v>
      </c>
      <c r="W359" s="1278">
        <v>1</v>
      </c>
      <c r="X359" s="1538">
        <v>1</v>
      </c>
      <c r="Y359" s="1278">
        <v>1</v>
      </c>
      <c r="Z359" s="1538">
        <v>0</v>
      </c>
      <c r="AA359" s="1278">
        <v>2</v>
      </c>
      <c r="AB359" s="1538">
        <v>2</v>
      </c>
      <c r="AC359" s="1278">
        <v>1</v>
      </c>
      <c r="AD359" s="1538">
        <v>0</v>
      </c>
      <c r="AE359" s="1278">
        <v>0</v>
      </c>
      <c r="AF359" s="1538">
        <v>0</v>
      </c>
      <c r="AG359" s="1299">
        <v>0</v>
      </c>
      <c r="AH359" s="1572">
        <v>0</v>
      </c>
      <c r="AI359" s="1571">
        <v>0</v>
      </c>
      <c r="AJ359" s="1540">
        <v>2</v>
      </c>
      <c r="AK359" s="1467">
        <v>0</v>
      </c>
      <c r="AL359" s="1469">
        <v>0</v>
      </c>
      <c r="AM359" s="146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565" t="s">
        <v>983</v>
      </c>
      <c r="B360" s="2088" t="s">
        <v>980</v>
      </c>
      <c r="C360" s="2809">
        <f t="shared" si="291"/>
        <v>0</v>
      </c>
      <c r="D360" s="2250">
        <f t="shared" si="292"/>
        <v>0</v>
      </c>
      <c r="E360" s="2810">
        <f t="shared" si="292"/>
        <v>0</v>
      </c>
      <c r="F360" s="2293">
        <v>0</v>
      </c>
      <c r="G360" s="2348">
        <v>0</v>
      </c>
      <c r="H360" s="2293">
        <v>0</v>
      </c>
      <c r="I360" s="2348">
        <v>0</v>
      </c>
      <c r="J360" s="2293">
        <v>0</v>
      </c>
      <c r="K360" s="2348">
        <v>0</v>
      </c>
      <c r="L360" s="2293">
        <v>0</v>
      </c>
      <c r="M360" s="2348">
        <v>0</v>
      </c>
      <c r="N360" s="2293">
        <v>0</v>
      </c>
      <c r="O360" s="2348">
        <v>0</v>
      </c>
      <c r="P360" s="2293">
        <v>0</v>
      </c>
      <c r="Q360" s="2348">
        <v>0</v>
      </c>
      <c r="R360" s="2293">
        <v>0</v>
      </c>
      <c r="S360" s="2348">
        <v>0</v>
      </c>
      <c r="T360" s="2293">
        <v>0</v>
      </c>
      <c r="U360" s="2348">
        <v>0</v>
      </c>
      <c r="V360" s="2293">
        <v>0</v>
      </c>
      <c r="W360" s="2348">
        <v>0</v>
      </c>
      <c r="X360" s="2293">
        <v>0</v>
      </c>
      <c r="Y360" s="2348">
        <v>0</v>
      </c>
      <c r="Z360" s="2293">
        <v>0</v>
      </c>
      <c r="AA360" s="2348">
        <v>0</v>
      </c>
      <c r="AB360" s="2293">
        <v>0</v>
      </c>
      <c r="AC360" s="2348">
        <v>0</v>
      </c>
      <c r="AD360" s="2293">
        <v>0</v>
      </c>
      <c r="AE360" s="2348">
        <v>0</v>
      </c>
      <c r="AF360" s="2293">
        <v>0</v>
      </c>
      <c r="AG360" s="2517">
        <v>0</v>
      </c>
      <c r="AH360" s="2347">
        <v>0</v>
      </c>
      <c r="AI360" s="1296">
        <v>0</v>
      </c>
      <c r="AJ360" s="2476">
        <v>0</v>
      </c>
      <c r="AK360" s="2557">
        <v>0</v>
      </c>
      <c r="AL360" s="1295">
        <v>0</v>
      </c>
      <c r="AM360" s="1295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515"/>
      <c r="B361" s="2311" t="s">
        <v>981</v>
      </c>
      <c r="C361" s="1590">
        <f t="shared" si="291"/>
        <v>0</v>
      </c>
      <c r="D361" s="2016">
        <f t="shared" si="292"/>
        <v>0</v>
      </c>
      <c r="E361" s="2811">
        <f t="shared" si="292"/>
        <v>0</v>
      </c>
      <c r="F361" s="1527">
        <v>0</v>
      </c>
      <c r="G361" s="1528">
        <v>0</v>
      </c>
      <c r="H361" s="1527">
        <v>0</v>
      </c>
      <c r="I361" s="1528">
        <v>0</v>
      </c>
      <c r="J361" s="1527">
        <v>0</v>
      </c>
      <c r="K361" s="1528">
        <v>0</v>
      </c>
      <c r="L361" s="1527">
        <v>0</v>
      </c>
      <c r="M361" s="1528">
        <v>0</v>
      </c>
      <c r="N361" s="1527">
        <v>0</v>
      </c>
      <c r="O361" s="1528">
        <v>0</v>
      </c>
      <c r="P361" s="1527">
        <v>0</v>
      </c>
      <c r="Q361" s="1528">
        <v>0</v>
      </c>
      <c r="R361" s="1527">
        <v>0</v>
      </c>
      <c r="S361" s="1528">
        <v>0</v>
      </c>
      <c r="T361" s="1527">
        <v>0</v>
      </c>
      <c r="U361" s="1528">
        <v>0</v>
      </c>
      <c r="V361" s="1527">
        <v>0</v>
      </c>
      <c r="W361" s="1528">
        <v>0</v>
      </c>
      <c r="X361" s="1527">
        <v>0</v>
      </c>
      <c r="Y361" s="1528">
        <v>0</v>
      </c>
      <c r="Z361" s="1527">
        <v>0</v>
      </c>
      <c r="AA361" s="1528">
        <v>0</v>
      </c>
      <c r="AB361" s="1527">
        <v>0</v>
      </c>
      <c r="AC361" s="1528">
        <v>0</v>
      </c>
      <c r="AD361" s="1527">
        <v>0</v>
      </c>
      <c r="AE361" s="1528">
        <v>0</v>
      </c>
      <c r="AF361" s="1527">
        <v>0</v>
      </c>
      <c r="AG361" s="1568">
        <v>0</v>
      </c>
      <c r="AH361" s="1567">
        <v>0</v>
      </c>
      <c r="AI361" s="1533">
        <v>0</v>
      </c>
      <c r="AJ361" s="1529">
        <v>0</v>
      </c>
      <c r="AK361" s="1565">
        <v>0</v>
      </c>
      <c r="AL361" s="1531">
        <v>0</v>
      </c>
      <c r="AM361" s="1531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888"/>
      <c r="B362" s="2596" t="s">
        <v>982</v>
      </c>
      <c r="C362" s="1588">
        <f t="shared" si="291"/>
        <v>11</v>
      </c>
      <c r="D362" s="2018">
        <f t="shared" si="292"/>
        <v>4</v>
      </c>
      <c r="E362" s="1258">
        <f t="shared" si="292"/>
        <v>7</v>
      </c>
      <c r="F362" s="1351">
        <v>0</v>
      </c>
      <c r="G362" s="2315">
        <v>0</v>
      </c>
      <c r="H362" s="1351">
        <v>0</v>
      </c>
      <c r="I362" s="2315">
        <v>0</v>
      </c>
      <c r="J362" s="1351">
        <v>0</v>
      </c>
      <c r="K362" s="2315">
        <v>0</v>
      </c>
      <c r="L362" s="1351">
        <v>0</v>
      </c>
      <c r="M362" s="2315">
        <v>0</v>
      </c>
      <c r="N362" s="1351">
        <v>0</v>
      </c>
      <c r="O362" s="2315">
        <v>0</v>
      </c>
      <c r="P362" s="1351">
        <v>1</v>
      </c>
      <c r="Q362" s="2315">
        <v>0</v>
      </c>
      <c r="R362" s="1351">
        <v>0</v>
      </c>
      <c r="S362" s="2315">
        <v>0</v>
      </c>
      <c r="T362" s="1351">
        <v>0</v>
      </c>
      <c r="U362" s="2315">
        <v>2</v>
      </c>
      <c r="V362" s="1351">
        <v>0</v>
      </c>
      <c r="W362" s="2315">
        <v>1</v>
      </c>
      <c r="X362" s="1351">
        <v>1</v>
      </c>
      <c r="Y362" s="2315">
        <v>1</v>
      </c>
      <c r="Z362" s="1351">
        <v>0</v>
      </c>
      <c r="AA362" s="2315">
        <v>2</v>
      </c>
      <c r="AB362" s="1351">
        <v>2</v>
      </c>
      <c r="AC362" s="2315">
        <v>1</v>
      </c>
      <c r="AD362" s="1351">
        <v>0</v>
      </c>
      <c r="AE362" s="2315">
        <v>0</v>
      </c>
      <c r="AF362" s="1351">
        <v>0</v>
      </c>
      <c r="AG362" s="2316">
        <v>0</v>
      </c>
      <c r="AH362" s="1572">
        <v>0</v>
      </c>
      <c r="AI362" s="1571">
        <v>0</v>
      </c>
      <c r="AJ362" s="1540">
        <v>2</v>
      </c>
      <c r="AK362" s="1467">
        <v>0</v>
      </c>
      <c r="AL362" s="1469">
        <v>0</v>
      </c>
      <c r="AM362" s="146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068" t="s">
        <v>984</v>
      </c>
      <c r="B363" s="2088" t="s">
        <v>985</v>
      </c>
      <c r="C363" s="2289">
        <f t="shared" si="291"/>
        <v>1</v>
      </c>
      <c r="D363" s="2290">
        <f t="shared" si="292"/>
        <v>0</v>
      </c>
      <c r="E363" s="2812">
        <f t="shared" si="292"/>
        <v>1</v>
      </c>
      <c r="F363" s="2293">
        <v>0</v>
      </c>
      <c r="G363" s="2348">
        <v>0</v>
      </c>
      <c r="H363" s="2293">
        <v>0</v>
      </c>
      <c r="I363" s="2348">
        <v>0</v>
      </c>
      <c r="J363" s="2293">
        <v>0</v>
      </c>
      <c r="K363" s="2348">
        <v>0</v>
      </c>
      <c r="L363" s="2293">
        <v>0</v>
      </c>
      <c r="M363" s="2348">
        <v>0</v>
      </c>
      <c r="N363" s="2293">
        <v>0</v>
      </c>
      <c r="O363" s="2348">
        <v>0</v>
      </c>
      <c r="P363" s="2293">
        <v>0</v>
      </c>
      <c r="Q363" s="2348">
        <v>0</v>
      </c>
      <c r="R363" s="2293">
        <v>0</v>
      </c>
      <c r="S363" s="2348">
        <v>0</v>
      </c>
      <c r="T363" s="2293">
        <v>0</v>
      </c>
      <c r="U363" s="2348">
        <v>1</v>
      </c>
      <c r="V363" s="2293">
        <v>0</v>
      </c>
      <c r="W363" s="2348">
        <v>0</v>
      </c>
      <c r="X363" s="2293">
        <v>0</v>
      </c>
      <c r="Y363" s="2348">
        <v>0</v>
      </c>
      <c r="Z363" s="2293">
        <v>0</v>
      </c>
      <c r="AA363" s="2348">
        <v>0</v>
      </c>
      <c r="AB363" s="2293">
        <v>0</v>
      </c>
      <c r="AC363" s="2348">
        <v>0</v>
      </c>
      <c r="AD363" s="2293">
        <v>0</v>
      </c>
      <c r="AE363" s="2348">
        <v>0</v>
      </c>
      <c r="AF363" s="2293">
        <v>0</v>
      </c>
      <c r="AG363" s="2517">
        <v>0</v>
      </c>
      <c r="AH363" s="2347">
        <v>0</v>
      </c>
      <c r="AI363" s="1296">
        <v>0</v>
      </c>
      <c r="AJ363" s="2476">
        <v>0</v>
      </c>
      <c r="AK363" s="2557">
        <v>0</v>
      </c>
      <c r="AL363" s="1295">
        <v>0</v>
      </c>
      <c r="AM363" s="1295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069"/>
      <c r="B364" s="1471" t="s">
        <v>986</v>
      </c>
      <c r="C364" s="1590">
        <f t="shared" si="291"/>
        <v>0</v>
      </c>
      <c r="D364" s="2016">
        <f t="shared" si="292"/>
        <v>0</v>
      </c>
      <c r="E364" s="2811">
        <f t="shared" si="292"/>
        <v>0</v>
      </c>
      <c r="F364" s="1527">
        <v>0</v>
      </c>
      <c r="G364" s="1528">
        <v>0</v>
      </c>
      <c r="H364" s="1527">
        <v>0</v>
      </c>
      <c r="I364" s="1528">
        <v>0</v>
      </c>
      <c r="J364" s="1527">
        <v>0</v>
      </c>
      <c r="K364" s="1528">
        <v>0</v>
      </c>
      <c r="L364" s="1527">
        <v>0</v>
      </c>
      <c r="M364" s="1528">
        <v>0</v>
      </c>
      <c r="N364" s="1527">
        <v>0</v>
      </c>
      <c r="O364" s="1528">
        <v>0</v>
      </c>
      <c r="P364" s="1527">
        <v>0</v>
      </c>
      <c r="Q364" s="1528">
        <v>0</v>
      </c>
      <c r="R364" s="1527">
        <v>0</v>
      </c>
      <c r="S364" s="1528">
        <v>0</v>
      </c>
      <c r="T364" s="1527">
        <v>0</v>
      </c>
      <c r="U364" s="1528">
        <v>0</v>
      </c>
      <c r="V364" s="1527">
        <v>0</v>
      </c>
      <c r="W364" s="1528">
        <v>0</v>
      </c>
      <c r="X364" s="1527">
        <v>0</v>
      </c>
      <c r="Y364" s="1528">
        <v>0</v>
      </c>
      <c r="Z364" s="1527">
        <v>0</v>
      </c>
      <c r="AA364" s="1528">
        <v>0</v>
      </c>
      <c r="AB364" s="1527">
        <v>0</v>
      </c>
      <c r="AC364" s="1528">
        <v>0</v>
      </c>
      <c r="AD364" s="1527">
        <v>0</v>
      </c>
      <c r="AE364" s="1528">
        <v>0</v>
      </c>
      <c r="AF364" s="1527">
        <v>0</v>
      </c>
      <c r="AG364" s="1568">
        <v>0</v>
      </c>
      <c r="AH364" s="1567">
        <v>0</v>
      </c>
      <c r="AI364" s="1533">
        <v>0</v>
      </c>
      <c r="AJ364" s="1529">
        <v>0</v>
      </c>
      <c r="AK364" s="1565">
        <v>0</v>
      </c>
      <c r="AL364" s="1531">
        <v>0</v>
      </c>
      <c r="AM364" s="1531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069"/>
      <c r="B365" s="1471" t="s">
        <v>987</v>
      </c>
      <c r="C365" s="1590">
        <f t="shared" si="291"/>
        <v>0</v>
      </c>
      <c r="D365" s="2016">
        <f t="shared" si="292"/>
        <v>0</v>
      </c>
      <c r="E365" s="2811">
        <f t="shared" si="292"/>
        <v>0</v>
      </c>
      <c r="F365" s="1527">
        <v>0</v>
      </c>
      <c r="G365" s="1528">
        <v>0</v>
      </c>
      <c r="H365" s="1527">
        <v>0</v>
      </c>
      <c r="I365" s="1528">
        <v>0</v>
      </c>
      <c r="J365" s="1527">
        <v>0</v>
      </c>
      <c r="K365" s="1528">
        <v>0</v>
      </c>
      <c r="L365" s="1527">
        <v>0</v>
      </c>
      <c r="M365" s="1528">
        <v>0</v>
      </c>
      <c r="N365" s="1527">
        <v>0</v>
      </c>
      <c r="O365" s="1528">
        <v>0</v>
      </c>
      <c r="P365" s="1527">
        <v>0</v>
      </c>
      <c r="Q365" s="1528">
        <v>0</v>
      </c>
      <c r="R365" s="1527">
        <v>0</v>
      </c>
      <c r="S365" s="1528">
        <v>0</v>
      </c>
      <c r="T365" s="1527">
        <v>0</v>
      </c>
      <c r="U365" s="1528">
        <v>0</v>
      </c>
      <c r="V365" s="1527">
        <v>0</v>
      </c>
      <c r="W365" s="1528">
        <v>0</v>
      </c>
      <c r="X365" s="1527">
        <v>0</v>
      </c>
      <c r="Y365" s="1528">
        <v>0</v>
      </c>
      <c r="Z365" s="1527">
        <v>0</v>
      </c>
      <c r="AA365" s="1528">
        <v>0</v>
      </c>
      <c r="AB365" s="1527">
        <v>0</v>
      </c>
      <c r="AC365" s="1528">
        <v>0</v>
      </c>
      <c r="AD365" s="1527">
        <v>0</v>
      </c>
      <c r="AE365" s="1528">
        <v>0</v>
      </c>
      <c r="AF365" s="1527">
        <v>0</v>
      </c>
      <c r="AG365" s="1568">
        <v>0</v>
      </c>
      <c r="AH365" s="1567">
        <v>0</v>
      </c>
      <c r="AI365" s="1533">
        <v>0</v>
      </c>
      <c r="AJ365" s="1529">
        <v>0</v>
      </c>
      <c r="AK365" s="1565">
        <v>0</v>
      </c>
      <c r="AL365" s="1531">
        <v>0</v>
      </c>
      <c r="AM365" s="1531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5789"/>
      <c r="B366" s="2596" t="s">
        <v>988</v>
      </c>
      <c r="C366" s="1588">
        <f t="shared" si="291"/>
        <v>0</v>
      </c>
      <c r="D366" s="2018">
        <f t="shared" si="292"/>
        <v>0</v>
      </c>
      <c r="E366" s="1258">
        <f t="shared" si="292"/>
        <v>0</v>
      </c>
      <c r="F366" s="1351">
        <v>0</v>
      </c>
      <c r="G366" s="2315">
        <v>0</v>
      </c>
      <c r="H366" s="1351">
        <v>0</v>
      </c>
      <c r="I366" s="2315">
        <v>0</v>
      </c>
      <c r="J366" s="1351">
        <v>0</v>
      </c>
      <c r="K366" s="2315">
        <v>0</v>
      </c>
      <c r="L366" s="1351">
        <v>0</v>
      </c>
      <c r="M366" s="2315">
        <v>0</v>
      </c>
      <c r="N366" s="1351">
        <v>0</v>
      </c>
      <c r="O366" s="2315">
        <v>0</v>
      </c>
      <c r="P366" s="1351">
        <v>0</v>
      </c>
      <c r="Q366" s="2315">
        <v>0</v>
      </c>
      <c r="R366" s="1351">
        <v>0</v>
      </c>
      <c r="S366" s="2315">
        <v>0</v>
      </c>
      <c r="T366" s="1351">
        <v>0</v>
      </c>
      <c r="U366" s="2315">
        <v>0</v>
      </c>
      <c r="V366" s="1351">
        <v>0</v>
      </c>
      <c r="W366" s="2315">
        <v>0</v>
      </c>
      <c r="X366" s="1351">
        <v>0</v>
      </c>
      <c r="Y366" s="2315">
        <v>0</v>
      </c>
      <c r="Z366" s="1351">
        <v>0</v>
      </c>
      <c r="AA366" s="2315">
        <v>0</v>
      </c>
      <c r="AB366" s="1351">
        <v>0</v>
      </c>
      <c r="AC366" s="2315">
        <v>0</v>
      </c>
      <c r="AD366" s="1351">
        <v>0</v>
      </c>
      <c r="AE366" s="2315">
        <v>0</v>
      </c>
      <c r="AF366" s="1351">
        <v>0</v>
      </c>
      <c r="AG366" s="2316">
        <v>0</v>
      </c>
      <c r="AH366" s="168">
        <v>0</v>
      </c>
      <c r="AI366" s="191">
        <v>0</v>
      </c>
      <c r="AJ366" s="2559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3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937" t="s">
        <v>990</v>
      </c>
      <c r="B368" s="5598" t="s">
        <v>82</v>
      </c>
      <c r="C368" s="5934"/>
      <c r="D368" s="5935"/>
      <c r="E368" s="5959" t="s">
        <v>106</v>
      </c>
      <c r="F368" s="5882"/>
      <c r="G368" s="5882"/>
      <c r="H368" s="5882"/>
      <c r="I368" s="5882"/>
      <c r="J368" s="5882"/>
      <c r="K368" s="5882"/>
      <c r="L368" s="5882"/>
      <c r="M368" s="5882"/>
      <c r="N368" s="5882"/>
      <c r="O368" s="5882"/>
      <c r="P368" s="5882"/>
      <c r="Q368" s="5882"/>
      <c r="R368" s="5882"/>
      <c r="S368" s="5882"/>
      <c r="T368" s="5882"/>
      <c r="U368" s="5882"/>
      <c r="V368" s="5882"/>
      <c r="W368" s="5882"/>
      <c r="X368" s="5882"/>
      <c r="Y368" s="5882"/>
      <c r="Z368" s="5882"/>
      <c r="AA368" s="5882"/>
      <c r="AB368" s="5882"/>
      <c r="AC368" s="5882"/>
      <c r="AD368" s="5882"/>
      <c r="AE368" s="5882"/>
      <c r="AF368" s="5882"/>
      <c r="AG368" s="5882"/>
      <c r="AH368" s="5882"/>
      <c r="AI368" s="5882"/>
      <c r="AJ368" s="5882"/>
      <c r="AK368" s="5882"/>
      <c r="AL368" s="5883"/>
      <c r="AM368" s="5944" t="s">
        <v>991</v>
      </c>
      <c r="AN368" s="5944"/>
      <c r="AO368" s="5944"/>
      <c r="AP368" s="5945"/>
      <c r="AQ368" s="5946" t="s">
        <v>992</v>
      </c>
      <c r="AR368" s="5841" t="s">
        <v>41</v>
      </c>
      <c r="AS368" s="5935" t="s">
        <v>42</v>
      </c>
    </row>
    <row r="369" spans="1:94" x14ac:dyDescent="0.25">
      <c r="A369" s="5938"/>
      <c r="B369" s="5925"/>
      <c r="C369" s="5502"/>
      <c r="D369" s="5484"/>
      <c r="E369" s="5940" t="s">
        <v>352</v>
      </c>
      <c r="F369" s="5943"/>
      <c r="G369" s="5940" t="s">
        <v>335</v>
      </c>
      <c r="H369" s="5943"/>
      <c r="I369" s="5940" t="s">
        <v>99</v>
      </c>
      <c r="J369" s="5943"/>
      <c r="K369" s="5940" t="s">
        <v>49</v>
      </c>
      <c r="L369" s="5943"/>
      <c r="M369" s="5940" t="s">
        <v>50</v>
      </c>
      <c r="N369" s="5943"/>
      <c r="O369" s="5940" t="s">
        <v>993</v>
      </c>
      <c r="P369" s="5943"/>
      <c r="Q369" s="5940" t="s">
        <v>645</v>
      </c>
      <c r="R369" s="5943"/>
      <c r="S369" s="5940" t="s">
        <v>53</v>
      </c>
      <c r="T369" s="5943"/>
      <c r="U369" s="5940" t="s">
        <v>54</v>
      </c>
      <c r="V369" s="5943"/>
      <c r="W369" s="5940" t="s">
        <v>994</v>
      </c>
      <c r="X369" s="5943"/>
      <c r="Y369" s="5940" t="s">
        <v>56</v>
      </c>
      <c r="Z369" s="5943"/>
      <c r="AA369" s="5940" t="s">
        <v>57</v>
      </c>
      <c r="AB369" s="5943"/>
      <c r="AC369" s="5940" t="s">
        <v>58</v>
      </c>
      <c r="AD369" s="5943"/>
      <c r="AE369" s="5940" t="s">
        <v>59</v>
      </c>
      <c r="AF369" s="5943"/>
      <c r="AG369" s="5940" t="s">
        <v>60</v>
      </c>
      <c r="AH369" s="5943"/>
      <c r="AI369" s="5940" t="s">
        <v>61</v>
      </c>
      <c r="AJ369" s="5943"/>
      <c r="AK369" s="5959" t="s">
        <v>487</v>
      </c>
      <c r="AL369" s="5883"/>
      <c r="AM369" s="5949" t="s">
        <v>995</v>
      </c>
      <c r="AN369" s="5951" t="s">
        <v>996</v>
      </c>
      <c r="AO369" s="5953" t="s">
        <v>997</v>
      </c>
      <c r="AP369" s="5954" t="s">
        <v>998</v>
      </c>
      <c r="AQ369" s="5947"/>
      <c r="AR369" s="5491"/>
      <c r="AS369" s="5484"/>
    </row>
    <row r="370" spans="1:94" x14ac:dyDescent="0.25">
      <c r="A370" s="5939"/>
      <c r="B370" s="2567" t="s">
        <v>84</v>
      </c>
      <c r="C370" s="2568" t="s">
        <v>63</v>
      </c>
      <c r="D370" s="2523" t="s">
        <v>64</v>
      </c>
      <c r="E370" s="2567" t="s">
        <v>63</v>
      </c>
      <c r="F370" s="2475" t="s">
        <v>64</v>
      </c>
      <c r="G370" s="2567" t="s">
        <v>63</v>
      </c>
      <c r="H370" s="2475" t="s">
        <v>64</v>
      </c>
      <c r="I370" s="2567" t="s">
        <v>63</v>
      </c>
      <c r="J370" s="2475" t="s">
        <v>64</v>
      </c>
      <c r="K370" s="2567" t="s">
        <v>63</v>
      </c>
      <c r="L370" s="2475" t="s">
        <v>64</v>
      </c>
      <c r="M370" s="2567" t="s">
        <v>63</v>
      </c>
      <c r="N370" s="2475" t="s">
        <v>64</v>
      </c>
      <c r="O370" s="2567" t="s">
        <v>63</v>
      </c>
      <c r="P370" s="2475" t="s">
        <v>64</v>
      </c>
      <c r="Q370" s="2567" t="s">
        <v>63</v>
      </c>
      <c r="R370" s="2475" t="s">
        <v>64</v>
      </c>
      <c r="S370" s="2567" t="s">
        <v>63</v>
      </c>
      <c r="T370" s="2475" t="s">
        <v>64</v>
      </c>
      <c r="U370" s="2567" t="s">
        <v>63</v>
      </c>
      <c r="V370" s="2475" t="s">
        <v>64</v>
      </c>
      <c r="W370" s="2567" t="s">
        <v>63</v>
      </c>
      <c r="X370" s="2475" t="s">
        <v>64</v>
      </c>
      <c r="Y370" s="2567" t="s">
        <v>63</v>
      </c>
      <c r="Z370" s="2475" t="s">
        <v>64</v>
      </c>
      <c r="AA370" s="2567" t="s">
        <v>63</v>
      </c>
      <c r="AB370" s="2475" t="s">
        <v>64</v>
      </c>
      <c r="AC370" s="2567" t="s">
        <v>63</v>
      </c>
      <c r="AD370" s="2475" t="s">
        <v>64</v>
      </c>
      <c r="AE370" s="2567" t="s">
        <v>63</v>
      </c>
      <c r="AF370" s="2475" t="s">
        <v>64</v>
      </c>
      <c r="AG370" s="2567" t="s">
        <v>63</v>
      </c>
      <c r="AH370" s="2475" t="s">
        <v>64</v>
      </c>
      <c r="AI370" s="2567" t="s">
        <v>63</v>
      </c>
      <c r="AJ370" s="2475" t="s">
        <v>64</v>
      </c>
      <c r="AK370" s="2567" t="s">
        <v>63</v>
      </c>
      <c r="AL370" s="2514" t="s">
        <v>64</v>
      </c>
      <c r="AM370" s="5950"/>
      <c r="AN370" s="5952"/>
      <c r="AO370" s="5952"/>
      <c r="AP370" s="5955"/>
      <c r="AQ370" s="5948"/>
      <c r="AR370" s="5492"/>
      <c r="AS370" s="5930"/>
    </row>
    <row r="371" spans="1:94" ht="15" customHeight="1" x14ac:dyDescent="0.25">
      <c r="A371" s="2813" t="s">
        <v>999</v>
      </c>
      <c r="B371" s="2814"/>
      <c r="C371" s="2815"/>
      <c r="D371" s="2816"/>
      <c r="E371" s="2814"/>
      <c r="F371" s="2817"/>
      <c r="G371" s="2814"/>
      <c r="H371" s="2817"/>
      <c r="I371" s="2814"/>
      <c r="J371" s="2817"/>
      <c r="K371" s="2814"/>
      <c r="L371" s="2817"/>
      <c r="M371" s="2814"/>
      <c r="N371" s="2817"/>
      <c r="O371" s="2814"/>
      <c r="P371" s="2817"/>
      <c r="Q371" s="2814"/>
      <c r="R371" s="2817"/>
      <c r="S371" s="2814"/>
      <c r="T371" s="2817"/>
      <c r="U371" s="2814"/>
      <c r="V371" s="2817"/>
      <c r="W371" s="2814"/>
      <c r="X371" s="2817"/>
      <c r="Y371" s="2814"/>
      <c r="Z371" s="2817"/>
      <c r="AA371" s="2814"/>
      <c r="AB371" s="2817"/>
      <c r="AC371" s="2814"/>
      <c r="AD371" s="2817"/>
      <c r="AE371" s="2814"/>
      <c r="AF371" s="2817"/>
      <c r="AG371" s="2814"/>
      <c r="AH371" s="2817"/>
      <c r="AI371" s="2814"/>
      <c r="AJ371" s="2817"/>
      <c r="AK371" s="2814"/>
      <c r="AL371" s="2818"/>
      <c r="AM371" s="2819"/>
      <c r="AN371" s="2598"/>
      <c r="AO371" s="2598"/>
      <c r="AP371" s="2817"/>
      <c r="AQ371" s="2820"/>
      <c r="AR371" s="2819"/>
      <c r="AS371" s="2817"/>
    </row>
    <row r="372" spans="1:94" ht="21" x14ac:dyDescent="0.25">
      <c r="A372" s="2821" t="s">
        <v>1000</v>
      </c>
      <c r="B372" s="2361">
        <f t="shared" ref="B372:B382" si="294">SUM(C372:D372)</f>
        <v>0</v>
      </c>
      <c r="C372" s="1996">
        <f t="shared" ref="C372:D382" si="295">SUM(E372,G372,I372,K372,M372,O372,Q372,S372,U372,W372,Y372,AA372,AC372,AE372,AG372,AI372,AK372)</f>
        <v>0</v>
      </c>
      <c r="D372" s="2089">
        <f>SUM(F372,H372,J372,L372,N372,P372,R372,T372,V372,X372,Z372,AB372,AD372,AF372,AH372,AJ372,AL372)</f>
        <v>0</v>
      </c>
      <c r="E372" s="2271"/>
      <c r="F372" s="2661"/>
      <c r="G372" s="2271"/>
      <c r="H372" s="2661"/>
      <c r="I372" s="2271"/>
      <c r="J372" s="2661"/>
      <c r="K372" s="2271"/>
      <c r="L372" s="2661"/>
      <c r="M372" s="2271"/>
      <c r="N372" s="2661"/>
      <c r="O372" s="2271"/>
      <c r="P372" s="2661"/>
      <c r="Q372" s="2271"/>
      <c r="R372" s="2661"/>
      <c r="S372" s="2271"/>
      <c r="T372" s="2661"/>
      <c r="U372" s="2271"/>
      <c r="V372" s="2661"/>
      <c r="W372" s="2271"/>
      <c r="X372" s="2661"/>
      <c r="Y372" s="2271"/>
      <c r="Z372" s="2661"/>
      <c r="AA372" s="2271"/>
      <c r="AB372" s="2661"/>
      <c r="AC372" s="2271"/>
      <c r="AD372" s="2661"/>
      <c r="AE372" s="2271"/>
      <c r="AF372" s="2661"/>
      <c r="AG372" s="2271"/>
      <c r="AH372" s="2661"/>
      <c r="AI372" s="2271"/>
      <c r="AJ372" s="2661"/>
      <c r="AK372" s="2271"/>
      <c r="AL372" s="2516"/>
      <c r="AM372" s="2822"/>
      <c r="AN372" s="1055"/>
      <c r="AO372" s="1055"/>
      <c r="AP372" s="2732"/>
      <c r="AQ372" s="2823"/>
      <c r="AR372" s="2573"/>
      <c r="AS372" s="2661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31" t="s">
        <v>1001</v>
      </c>
      <c r="B373" s="2361">
        <f>SUM(C373:D373)</f>
        <v>4</v>
      </c>
      <c r="C373" s="1996">
        <f>SUM(E373,G373,I373,K373,M373,O373,Q373,S373,U373,W373,Y373,AA373,AC373,AE373,AG373,AI373,AK373)</f>
        <v>1</v>
      </c>
      <c r="D373" s="2089">
        <f>SUM(F373,H373,J373,L373,N373,P373,R373,T373,V373,X373,Z373,AB373,AD373,AF373,AH373,AJ373,AL373)</f>
        <v>3</v>
      </c>
      <c r="E373" s="1538"/>
      <c r="F373" s="1278"/>
      <c r="G373" s="1538"/>
      <c r="H373" s="1278"/>
      <c r="I373" s="1538"/>
      <c r="J373" s="1278"/>
      <c r="K373" s="1538"/>
      <c r="L373" s="1278"/>
      <c r="M373" s="1538"/>
      <c r="N373" s="1278"/>
      <c r="O373" s="1538"/>
      <c r="P373" s="1278"/>
      <c r="Q373" s="1538"/>
      <c r="R373" s="1278"/>
      <c r="S373" s="1538"/>
      <c r="T373" s="1278"/>
      <c r="U373" s="1538"/>
      <c r="V373" s="1278"/>
      <c r="W373" s="1538"/>
      <c r="X373" s="1278"/>
      <c r="Y373" s="1538"/>
      <c r="Z373" s="1278"/>
      <c r="AA373" s="1538"/>
      <c r="AB373" s="1278"/>
      <c r="AC373" s="1538"/>
      <c r="AD373" s="1278"/>
      <c r="AE373" s="1538"/>
      <c r="AF373" s="1278"/>
      <c r="AG373" s="1538"/>
      <c r="AH373" s="1278"/>
      <c r="AI373" s="1538">
        <v>1</v>
      </c>
      <c r="AJ373" s="1278"/>
      <c r="AK373" s="1538"/>
      <c r="AL373" s="1299">
        <v>3</v>
      </c>
      <c r="AM373" s="1700"/>
      <c r="AN373" s="1577"/>
      <c r="AO373" s="1577"/>
      <c r="AP373" s="1328"/>
      <c r="AQ373" s="1631">
        <v>0</v>
      </c>
      <c r="AR373" s="1572">
        <v>0</v>
      </c>
      <c r="AS373" s="1278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824" t="s">
        <v>1002</v>
      </c>
      <c r="B374" s="2825"/>
      <c r="C374" s="2826"/>
      <c r="D374" s="2816"/>
      <c r="E374" s="2814"/>
      <c r="F374" s="2817"/>
      <c r="G374" s="2814"/>
      <c r="H374" s="2817"/>
      <c r="I374" s="2814"/>
      <c r="J374" s="2817"/>
      <c r="K374" s="2814"/>
      <c r="L374" s="2817"/>
      <c r="M374" s="2814"/>
      <c r="N374" s="2817"/>
      <c r="O374" s="2814"/>
      <c r="P374" s="2817"/>
      <c r="Q374" s="2814"/>
      <c r="R374" s="2817"/>
      <c r="S374" s="2814"/>
      <c r="T374" s="2817"/>
      <c r="U374" s="2814"/>
      <c r="V374" s="2817"/>
      <c r="W374" s="2814"/>
      <c r="X374" s="2817"/>
      <c r="Y374" s="2814"/>
      <c r="Z374" s="2817"/>
      <c r="AA374" s="2814"/>
      <c r="AB374" s="2817"/>
      <c r="AC374" s="2814"/>
      <c r="AD374" s="2817"/>
      <c r="AE374" s="2814"/>
      <c r="AF374" s="2817"/>
      <c r="AG374" s="2814"/>
      <c r="AH374" s="2817"/>
      <c r="AI374" s="2814"/>
      <c r="AJ374" s="2817"/>
      <c r="AK374" s="2814"/>
      <c r="AL374" s="2818"/>
      <c r="AM374" s="2819"/>
      <c r="AN374" s="2598"/>
      <c r="AO374" s="2598"/>
      <c r="AP374" s="2817"/>
      <c r="AQ374" s="2820"/>
      <c r="AR374" s="2819"/>
      <c r="AS374" s="2817"/>
      <c r="CA374" s="130"/>
      <c r="CB374" s="130"/>
      <c r="CO374" s="413"/>
      <c r="CP374" s="413"/>
    </row>
    <row r="375" spans="1:94" ht="21" x14ac:dyDescent="0.25">
      <c r="A375" s="2821" t="s">
        <v>1003</v>
      </c>
      <c r="B375" s="2827">
        <f t="shared" si="294"/>
        <v>0</v>
      </c>
      <c r="C375" s="414">
        <f t="shared" si="295"/>
        <v>0</v>
      </c>
      <c r="D375" s="1233">
        <f t="shared" si="295"/>
        <v>0</v>
      </c>
      <c r="E375" s="2293"/>
      <c r="F375" s="2348"/>
      <c r="G375" s="2293"/>
      <c r="H375" s="2348"/>
      <c r="I375" s="2293"/>
      <c r="J375" s="2348"/>
      <c r="K375" s="2293"/>
      <c r="L375" s="2348"/>
      <c r="M375" s="2293"/>
      <c r="N375" s="2348"/>
      <c r="O375" s="2293"/>
      <c r="P375" s="2348"/>
      <c r="Q375" s="2293"/>
      <c r="R375" s="2348"/>
      <c r="S375" s="2293"/>
      <c r="T375" s="2348"/>
      <c r="U375" s="2293"/>
      <c r="V375" s="2348"/>
      <c r="W375" s="2293"/>
      <c r="X375" s="2348"/>
      <c r="Y375" s="2293"/>
      <c r="Z375" s="2348"/>
      <c r="AA375" s="2293"/>
      <c r="AB375" s="2348"/>
      <c r="AC375" s="2293"/>
      <c r="AD375" s="2348"/>
      <c r="AE375" s="2293"/>
      <c r="AF375" s="2348"/>
      <c r="AG375" s="2293"/>
      <c r="AH375" s="2348"/>
      <c r="AI375" s="2293"/>
      <c r="AJ375" s="2348"/>
      <c r="AK375" s="2293"/>
      <c r="AL375" s="2517"/>
      <c r="AM375" s="2828"/>
      <c r="AN375" s="2601"/>
      <c r="AO375" s="2601"/>
      <c r="AP375" s="2313"/>
      <c r="AQ375" s="2346"/>
      <c r="AR375" s="2347"/>
      <c r="AS375" s="2348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331" t="s">
        <v>1004</v>
      </c>
      <c r="B376" s="1332">
        <f t="shared" si="294"/>
        <v>4</v>
      </c>
      <c r="C376" s="1333">
        <f t="shared" si="295"/>
        <v>1</v>
      </c>
      <c r="D376" s="1236">
        <f t="shared" si="295"/>
        <v>3</v>
      </c>
      <c r="E376" s="922"/>
      <c r="F376" s="1276"/>
      <c r="G376" s="1275"/>
      <c r="H376" s="1276"/>
      <c r="I376" s="1275"/>
      <c r="J376" s="1276"/>
      <c r="K376" s="1275"/>
      <c r="L376" s="1276"/>
      <c r="M376" s="1275"/>
      <c r="N376" s="1276"/>
      <c r="O376" s="1275"/>
      <c r="P376" s="1276"/>
      <c r="Q376" s="1275"/>
      <c r="R376" s="1276"/>
      <c r="S376" s="1275"/>
      <c r="T376" s="1276"/>
      <c r="U376" s="1275"/>
      <c r="V376" s="1276"/>
      <c r="W376" s="1275"/>
      <c r="X376" s="1276"/>
      <c r="Y376" s="1275"/>
      <c r="Z376" s="1276"/>
      <c r="AA376" s="1275"/>
      <c r="AB376" s="1276"/>
      <c r="AC376" s="1275"/>
      <c r="AD376" s="1276"/>
      <c r="AE376" s="1275"/>
      <c r="AF376" s="1276"/>
      <c r="AG376" s="1275"/>
      <c r="AH376" s="1276"/>
      <c r="AI376" s="1275">
        <v>1</v>
      </c>
      <c r="AJ376" s="1276"/>
      <c r="AK376" s="1275"/>
      <c r="AL376" s="1298">
        <v>3</v>
      </c>
      <c r="AM376" s="1334"/>
      <c r="AN376" s="1335"/>
      <c r="AO376" s="1335"/>
      <c r="AP376" s="1326"/>
      <c r="AQ376" s="1336">
        <v>0</v>
      </c>
      <c r="AR376" s="1313">
        <v>0</v>
      </c>
      <c r="AS376" s="127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813" t="s">
        <v>1005</v>
      </c>
      <c r="B377" s="2825"/>
      <c r="C377" s="2826"/>
      <c r="D377" s="2816"/>
      <c r="E377" s="2814"/>
      <c r="F377" s="2817"/>
      <c r="G377" s="2814"/>
      <c r="H377" s="2817"/>
      <c r="I377" s="2814"/>
      <c r="J377" s="2817"/>
      <c r="K377" s="2814"/>
      <c r="L377" s="2817"/>
      <c r="M377" s="2814"/>
      <c r="N377" s="2817"/>
      <c r="O377" s="2814"/>
      <c r="P377" s="2817"/>
      <c r="Q377" s="2814"/>
      <c r="R377" s="2817"/>
      <c r="S377" s="2814"/>
      <c r="T377" s="2817"/>
      <c r="U377" s="2814"/>
      <c r="V377" s="2817"/>
      <c r="W377" s="2814"/>
      <c r="X377" s="2817"/>
      <c r="Y377" s="2814"/>
      <c r="Z377" s="2817"/>
      <c r="AA377" s="2814"/>
      <c r="AB377" s="2817"/>
      <c r="AC377" s="2814"/>
      <c r="AD377" s="2817"/>
      <c r="AE377" s="2814"/>
      <c r="AF377" s="2817"/>
      <c r="AG377" s="2814"/>
      <c r="AH377" s="2817"/>
      <c r="AI377" s="2814"/>
      <c r="AJ377" s="2817"/>
      <c r="AK377" s="2814"/>
      <c r="AL377" s="2818"/>
      <c r="AM377" s="2819"/>
      <c r="AN377" s="2598"/>
      <c r="AO377" s="2598"/>
      <c r="AP377" s="2817"/>
      <c r="AQ377" s="2820"/>
      <c r="AR377" s="2819"/>
      <c r="AS377" s="2817"/>
      <c r="CA377" s="130"/>
      <c r="CB377" s="130"/>
      <c r="CO377" s="413"/>
      <c r="CP377" s="413"/>
    </row>
    <row r="378" spans="1:94" ht="21" x14ac:dyDescent="0.25">
      <c r="A378" s="2821" t="s">
        <v>1006</v>
      </c>
      <c r="B378" s="932">
        <f t="shared" si="294"/>
        <v>0</v>
      </c>
      <c r="C378" s="414">
        <f t="shared" si="295"/>
        <v>0</v>
      </c>
      <c r="D378" s="308">
        <f t="shared" si="295"/>
        <v>0</v>
      </c>
      <c r="E378" s="922"/>
      <c r="F378" s="992"/>
      <c r="G378" s="922"/>
      <c r="H378" s="992"/>
      <c r="I378" s="922"/>
      <c r="J378" s="992"/>
      <c r="K378" s="922"/>
      <c r="L378" s="992"/>
      <c r="M378" s="922"/>
      <c r="N378" s="992"/>
      <c r="O378" s="922"/>
      <c r="P378" s="992"/>
      <c r="Q378" s="922"/>
      <c r="R378" s="992"/>
      <c r="S378" s="922"/>
      <c r="T378" s="992"/>
      <c r="U378" s="922"/>
      <c r="V378" s="992"/>
      <c r="W378" s="922"/>
      <c r="X378" s="992"/>
      <c r="Y378" s="922"/>
      <c r="Z378" s="992"/>
      <c r="AA378" s="922"/>
      <c r="AB378" s="992"/>
      <c r="AC378" s="922"/>
      <c r="AD378" s="992"/>
      <c r="AE378" s="922"/>
      <c r="AF378" s="992"/>
      <c r="AG378" s="922"/>
      <c r="AH378" s="992"/>
      <c r="AI378" s="922"/>
      <c r="AJ378" s="992"/>
      <c r="AK378" s="922"/>
      <c r="AL378" s="46"/>
      <c r="AM378" s="880"/>
      <c r="AN378" s="153"/>
      <c r="AO378" s="153"/>
      <c r="AP378" s="994"/>
      <c r="AQ378" s="933"/>
      <c r="AR378" s="45"/>
      <c r="AS378" s="992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331" t="s">
        <v>1007</v>
      </c>
      <c r="B379" s="1332">
        <f t="shared" si="294"/>
        <v>0</v>
      </c>
      <c r="C379" s="1333">
        <f t="shared" si="295"/>
        <v>0</v>
      </c>
      <c r="D379" s="1236">
        <f t="shared" si="295"/>
        <v>0</v>
      </c>
      <c r="E379" s="1275"/>
      <c r="F379" s="1276"/>
      <c r="G379" s="1275"/>
      <c r="H379" s="1276"/>
      <c r="I379" s="1275"/>
      <c r="J379" s="1276"/>
      <c r="K379" s="1275"/>
      <c r="L379" s="1276"/>
      <c r="M379" s="1275"/>
      <c r="N379" s="1276"/>
      <c r="O379" s="1275"/>
      <c r="P379" s="1276"/>
      <c r="Q379" s="1275"/>
      <c r="R379" s="1276"/>
      <c r="S379" s="1275"/>
      <c r="T379" s="1276"/>
      <c r="U379" s="1275"/>
      <c r="V379" s="1276"/>
      <c r="W379" s="1275"/>
      <c r="X379" s="1276"/>
      <c r="Y379" s="1275"/>
      <c r="Z379" s="1276"/>
      <c r="AA379" s="1275"/>
      <c r="AB379" s="1276"/>
      <c r="AC379" s="1275"/>
      <c r="AD379" s="1276"/>
      <c r="AE379" s="1275"/>
      <c r="AF379" s="1276"/>
      <c r="AG379" s="1275"/>
      <c r="AH379" s="1276"/>
      <c r="AI379" s="1275"/>
      <c r="AJ379" s="1276"/>
      <c r="AK379" s="1275"/>
      <c r="AL379" s="1298"/>
      <c r="AM379" s="1334"/>
      <c r="AN379" s="1335"/>
      <c r="AO379" s="1335"/>
      <c r="AP379" s="1326"/>
      <c r="AQ379" s="1336"/>
      <c r="AR379" s="1313"/>
      <c r="AS379" s="1276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829" t="s">
        <v>1008</v>
      </c>
      <c r="B380" s="2830">
        <f>SUM(C380:D380)</f>
        <v>1</v>
      </c>
      <c r="C380" s="1554">
        <f>SUM(E380,G380,I380,K380,M380,O380,Q380,S380,U380,W380,Y380,AA380,AC380,AE380,AG380,AI380,AK380)</f>
        <v>0</v>
      </c>
      <c r="D380" s="2094">
        <f>SUM(F380,H380,J380,L380,N380,P380,R380,T380,V380,X380,Z380,AB380,AD380,AF380,AH380,AJ380,AL380)</f>
        <v>1</v>
      </c>
      <c r="E380" s="1527"/>
      <c r="F380" s="1528"/>
      <c r="G380" s="1527"/>
      <c r="H380" s="1528"/>
      <c r="I380" s="1527"/>
      <c r="J380" s="1528"/>
      <c r="K380" s="1527"/>
      <c r="L380" s="1528"/>
      <c r="M380" s="1527"/>
      <c r="N380" s="1528"/>
      <c r="O380" s="1527"/>
      <c r="P380" s="1528"/>
      <c r="Q380" s="1527"/>
      <c r="R380" s="1528"/>
      <c r="S380" s="1527"/>
      <c r="T380" s="1528"/>
      <c r="U380" s="1527"/>
      <c r="V380" s="1528"/>
      <c r="W380" s="1527"/>
      <c r="X380" s="1528"/>
      <c r="Y380" s="1527"/>
      <c r="Z380" s="1528"/>
      <c r="AA380" s="1527"/>
      <c r="AB380" s="1528"/>
      <c r="AC380" s="1527"/>
      <c r="AD380" s="1528"/>
      <c r="AE380" s="1527"/>
      <c r="AF380" s="1528"/>
      <c r="AG380" s="1527"/>
      <c r="AH380" s="1528"/>
      <c r="AI380" s="1527"/>
      <c r="AJ380" s="1528"/>
      <c r="AK380" s="1527"/>
      <c r="AL380" s="1568">
        <v>1</v>
      </c>
      <c r="AM380" s="2831"/>
      <c r="AN380" s="1578"/>
      <c r="AO380" s="1578"/>
      <c r="AP380" s="1697"/>
      <c r="AQ380" s="1586">
        <v>0</v>
      </c>
      <c r="AR380" s="1567">
        <v>0</v>
      </c>
      <c r="AS380" s="1528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31" t="s">
        <v>1009</v>
      </c>
      <c r="B381" s="932">
        <f t="shared" si="294"/>
        <v>13</v>
      </c>
      <c r="C381" s="414">
        <f>SUM(E381,G381,I381,K381,M381,O381,Q381,S381,U381,W381,Y381,AA381,AC381,AE381,AG381,AI381,AK381)</f>
        <v>4</v>
      </c>
      <c r="D381" s="308">
        <f>SUM(F381,H381,J381,L381,N381,P381,R381,T381,V381,X381,Z381,AB381,AD381,AF381,AH381,AJ381,AL381)</f>
        <v>9</v>
      </c>
      <c r="E381" s="922"/>
      <c r="F381" s="992"/>
      <c r="G381" s="922"/>
      <c r="H381" s="992"/>
      <c r="I381" s="922"/>
      <c r="J381" s="992"/>
      <c r="K381" s="922"/>
      <c r="L381" s="992"/>
      <c r="M381" s="922"/>
      <c r="N381" s="992"/>
      <c r="O381" s="922"/>
      <c r="P381" s="992"/>
      <c r="Q381" s="922"/>
      <c r="R381" s="992"/>
      <c r="S381" s="922"/>
      <c r="T381" s="992"/>
      <c r="U381" s="922"/>
      <c r="V381" s="992"/>
      <c r="W381" s="922"/>
      <c r="X381" s="992"/>
      <c r="Y381" s="922"/>
      <c r="Z381" s="992"/>
      <c r="AA381" s="922"/>
      <c r="AB381" s="992">
        <v>1</v>
      </c>
      <c r="AC381" s="922"/>
      <c r="AD381" s="992">
        <v>1</v>
      </c>
      <c r="AE381" s="922">
        <v>1</v>
      </c>
      <c r="AF381" s="992"/>
      <c r="AG381" s="922"/>
      <c r="AH381" s="992"/>
      <c r="AI381" s="922">
        <v>1</v>
      </c>
      <c r="AJ381" s="992"/>
      <c r="AK381" s="922">
        <v>2</v>
      </c>
      <c r="AL381" s="46">
        <v>7</v>
      </c>
      <c r="AM381" s="880"/>
      <c r="AN381" s="153"/>
      <c r="AO381" s="153"/>
      <c r="AP381" s="994"/>
      <c r="AQ381" s="933">
        <v>0</v>
      </c>
      <c r="AR381" s="45">
        <v>3</v>
      </c>
      <c r="AS381" s="992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331" t="s">
        <v>1010</v>
      </c>
      <c r="B382" s="1332">
        <f t="shared" si="294"/>
        <v>0</v>
      </c>
      <c r="C382" s="1333">
        <f t="shared" si="295"/>
        <v>0</v>
      </c>
      <c r="D382" s="1236">
        <f t="shared" si="295"/>
        <v>0</v>
      </c>
      <c r="E382" s="1275"/>
      <c r="F382" s="1276"/>
      <c r="G382" s="1275"/>
      <c r="H382" s="1276"/>
      <c r="I382" s="1275"/>
      <c r="J382" s="1276"/>
      <c r="K382" s="1275"/>
      <c r="L382" s="1276"/>
      <c r="M382" s="1275"/>
      <c r="N382" s="1276"/>
      <c r="O382" s="1275"/>
      <c r="P382" s="1276"/>
      <c r="Q382" s="1275"/>
      <c r="R382" s="1276"/>
      <c r="S382" s="1275"/>
      <c r="T382" s="1276"/>
      <c r="U382" s="1275"/>
      <c r="V382" s="1276"/>
      <c r="W382" s="1275"/>
      <c r="X382" s="1276"/>
      <c r="Y382" s="1275"/>
      <c r="Z382" s="1276"/>
      <c r="AA382" s="1275"/>
      <c r="AB382" s="1276"/>
      <c r="AC382" s="1275"/>
      <c r="AD382" s="1276"/>
      <c r="AE382" s="1275"/>
      <c r="AF382" s="1276"/>
      <c r="AG382" s="1275"/>
      <c r="AH382" s="1276"/>
      <c r="AI382" s="1275"/>
      <c r="AJ382" s="1276"/>
      <c r="AK382" s="1275"/>
      <c r="AL382" s="1298"/>
      <c r="AM382" s="1334"/>
      <c r="AN382" s="1335"/>
      <c r="AO382" s="1335"/>
      <c r="AP382" s="1326"/>
      <c r="AQ382" s="1336"/>
      <c r="AR382" s="1313"/>
      <c r="AS382" s="1276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824" t="s">
        <v>1011</v>
      </c>
      <c r="B383" s="2825"/>
      <c r="C383" s="2826"/>
      <c r="D383" s="2816"/>
      <c r="E383" s="2814"/>
      <c r="F383" s="2817"/>
      <c r="G383" s="2814"/>
      <c r="H383" s="2817"/>
      <c r="I383" s="2814"/>
      <c r="J383" s="2817"/>
      <c r="K383" s="2814"/>
      <c r="L383" s="2817"/>
      <c r="M383" s="2814"/>
      <c r="N383" s="2817"/>
      <c r="O383" s="2814"/>
      <c r="P383" s="2817"/>
      <c r="Q383" s="2814"/>
      <c r="R383" s="2817"/>
      <c r="S383" s="2814"/>
      <c r="T383" s="2817"/>
      <c r="U383" s="2814"/>
      <c r="V383" s="2817"/>
      <c r="W383" s="2814"/>
      <c r="X383" s="2817"/>
      <c r="Y383" s="2814"/>
      <c r="Z383" s="2817"/>
      <c r="AA383" s="2814"/>
      <c r="AB383" s="2817"/>
      <c r="AC383" s="2814"/>
      <c r="AD383" s="2817"/>
      <c r="AE383" s="2814"/>
      <c r="AF383" s="2817"/>
      <c r="AG383" s="2814"/>
      <c r="AH383" s="2817"/>
      <c r="AI383" s="2814"/>
      <c r="AJ383" s="2817"/>
      <c r="AK383" s="2814"/>
      <c r="AL383" s="2818"/>
      <c r="AM383" s="2819"/>
      <c r="AN383" s="2598"/>
      <c r="AO383" s="2598"/>
      <c r="AP383" s="2817"/>
      <c r="AQ383" s="2820"/>
      <c r="AR383" s="2819"/>
      <c r="AS383" s="2817"/>
      <c r="CA383" s="130"/>
      <c r="CB383" s="130"/>
      <c r="CO383" s="413"/>
      <c r="CP383" s="413"/>
    </row>
    <row r="384" spans="1:94" x14ac:dyDescent="0.25">
      <c r="A384" s="2832" t="s">
        <v>1012</v>
      </c>
      <c r="B384" s="2833">
        <f t="shared" ref="B384:B389" si="302">SUM(C384:D384)</f>
        <v>0</v>
      </c>
      <c r="C384" s="2834">
        <f t="shared" ref="C384:C389" si="303">SUM(E384,G384,I384,K384,M384,O384,Q384,S384,U384,W384,Y384,AA384,AC384,AE384,AG384,AI384,AK384)</f>
        <v>0</v>
      </c>
      <c r="D384" s="2089">
        <f t="shared" ref="D384:D389" si="304">SUM(F384,H384,J384,L384,N384,P384,R384,T384,V384,X384,Z384,AB384,AD384,AF384,AH384,AJ384,AL384)</f>
        <v>0</v>
      </c>
      <c r="E384" s="2271"/>
      <c r="F384" s="2661"/>
      <c r="G384" s="2271"/>
      <c r="H384" s="2661"/>
      <c r="I384" s="2271"/>
      <c r="J384" s="2661"/>
      <c r="K384" s="2271"/>
      <c r="L384" s="2661"/>
      <c r="M384" s="2271"/>
      <c r="N384" s="2661"/>
      <c r="O384" s="2271"/>
      <c r="P384" s="2661"/>
      <c r="Q384" s="2271"/>
      <c r="R384" s="2661"/>
      <c r="S384" s="2271"/>
      <c r="T384" s="2661"/>
      <c r="U384" s="2271"/>
      <c r="V384" s="2661"/>
      <c r="W384" s="2271"/>
      <c r="X384" s="2661"/>
      <c r="Y384" s="2271"/>
      <c r="Z384" s="2661"/>
      <c r="AA384" s="2271"/>
      <c r="AB384" s="2661"/>
      <c r="AC384" s="2271"/>
      <c r="AD384" s="2661"/>
      <c r="AE384" s="2271"/>
      <c r="AF384" s="2661"/>
      <c r="AG384" s="2271"/>
      <c r="AH384" s="2661"/>
      <c r="AI384" s="2271"/>
      <c r="AJ384" s="2661"/>
      <c r="AK384" s="2271"/>
      <c r="AL384" s="2516"/>
      <c r="AM384" s="2822"/>
      <c r="AN384" s="1055"/>
      <c r="AO384" s="1055"/>
      <c r="AP384" s="2732"/>
      <c r="AQ384" s="2823"/>
      <c r="AR384" s="2573"/>
      <c r="AS384" s="2661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829" t="s">
        <v>1013</v>
      </c>
      <c r="B385" s="2830">
        <f t="shared" si="302"/>
        <v>0</v>
      </c>
      <c r="C385" s="1554">
        <f t="shared" si="303"/>
        <v>0</v>
      </c>
      <c r="D385" s="2094">
        <f t="shared" si="304"/>
        <v>0</v>
      </c>
      <c r="E385" s="1527"/>
      <c r="F385" s="1528"/>
      <c r="G385" s="1527"/>
      <c r="H385" s="1528"/>
      <c r="I385" s="1527"/>
      <c r="J385" s="1528"/>
      <c r="K385" s="1527"/>
      <c r="L385" s="1528"/>
      <c r="M385" s="1527"/>
      <c r="N385" s="1528"/>
      <c r="O385" s="1527"/>
      <c r="P385" s="1528"/>
      <c r="Q385" s="1527"/>
      <c r="R385" s="1528"/>
      <c r="S385" s="1527"/>
      <c r="T385" s="1528"/>
      <c r="U385" s="1527"/>
      <c r="V385" s="1528"/>
      <c r="W385" s="1527"/>
      <c r="X385" s="1528"/>
      <c r="Y385" s="1527"/>
      <c r="Z385" s="1528"/>
      <c r="AA385" s="1527"/>
      <c r="AB385" s="1528"/>
      <c r="AC385" s="1527"/>
      <c r="AD385" s="1528"/>
      <c r="AE385" s="1527"/>
      <c r="AF385" s="1528"/>
      <c r="AG385" s="1527"/>
      <c r="AH385" s="1528"/>
      <c r="AI385" s="1527"/>
      <c r="AJ385" s="1528"/>
      <c r="AK385" s="1527"/>
      <c r="AL385" s="1568"/>
      <c r="AM385" s="2831"/>
      <c r="AN385" s="1578"/>
      <c r="AO385" s="1578"/>
      <c r="AP385" s="1697"/>
      <c r="AQ385" s="1586"/>
      <c r="AR385" s="1567"/>
      <c r="AS385" s="1528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829" t="s">
        <v>1014</v>
      </c>
      <c r="B386" s="2830">
        <f t="shared" si="302"/>
        <v>0</v>
      </c>
      <c r="C386" s="1554">
        <f t="shared" si="303"/>
        <v>0</v>
      </c>
      <c r="D386" s="2094">
        <f t="shared" si="304"/>
        <v>0</v>
      </c>
      <c r="E386" s="1527"/>
      <c r="F386" s="1528"/>
      <c r="G386" s="1527"/>
      <c r="H386" s="1528"/>
      <c r="I386" s="1527"/>
      <c r="J386" s="1528"/>
      <c r="K386" s="1527"/>
      <c r="L386" s="1528"/>
      <c r="M386" s="1527"/>
      <c r="N386" s="1528"/>
      <c r="O386" s="1527"/>
      <c r="P386" s="1528"/>
      <c r="Q386" s="1527"/>
      <c r="R386" s="1528"/>
      <c r="S386" s="1527"/>
      <c r="T386" s="1528"/>
      <c r="U386" s="1527"/>
      <c r="V386" s="1528"/>
      <c r="W386" s="1527"/>
      <c r="X386" s="1528"/>
      <c r="Y386" s="1527"/>
      <c r="Z386" s="1528"/>
      <c r="AA386" s="1527"/>
      <c r="AB386" s="1528"/>
      <c r="AC386" s="1527"/>
      <c r="AD386" s="1528"/>
      <c r="AE386" s="1527"/>
      <c r="AF386" s="1528"/>
      <c r="AG386" s="1527"/>
      <c r="AH386" s="1528"/>
      <c r="AI386" s="1527"/>
      <c r="AJ386" s="1528"/>
      <c r="AK386" s="1527"/>
      <c r="AL386" s="1568"/>
      <c r="AM386" s="2831"/>
      <c r="AN386" s="1578"/>
      <c r="AO386" s="1578"/>
      <c r="AP386" s="1697"/>
      <c r="AQ386" s="1586"/>
      <c r="AR386" s="1567"/>
      <c r="AS386" s="1528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829" t="s">
        <v>1008</v>
      </c>
      <c r="B387" s="2830">
        <f t="shared" si="302"/>
        <v>1</v>
      </c>
      <c r="C387" s="1554">
        <f t="shared" si="303"/>
        <v>0</v>
      </c>
      <c r="D387" s="2094">
        <f t="shared" si="304"/>
        <v>1</v>
      </c>
      <c r="E387" s="1527"/>
      <c r="F387" s="1528"/>
      <c r="G387" s="1527"/>
      <c r="H387" s="1528"/>
      <c r="I387" s="1527"/>
      <c r="J387" s="1528"/>
      <c r="K387" s="1527"/>
      <c r="L387" s="1528"/>
      <c r="M387" s="1527"/>
      <c r="N387" s="1528"/>
      <c r="O387" s="1527"/>
      <c r="P387" s="1528"/>
      <c r="Q387" s="1527"/>
      <c r="R387" s="1528"/>
      <c r="S387" s="1527"/>
      <c r="T387" s="1528"/>
      <c r="U387" s="1527"/>
      <c r="V387" s="1528"/>
      <c r="W387" s="1527"/>
      <c r="X387" s="1528"/>
      <c r="Y387" s="1527"/>
      <c r="Z387" s="1528"/>
      <c r="AA387" s="1527"/>
      <c r="AB387" s="1528"/>
      <c r="AC387" s="1527"/>
      <c r="AD387" s="1528"/>
      <c r="AE387" s="1527"/>
      <c r="AF387" s="1528"/>
      <c r="AG387" s="1527"/>
      <c r="AH387" s="1528"/>
      <c r="AI387" s="1527"/>
      <c r="AJ387" s="1528"/>
      <c r="AK387" s="1527"/>
      <c r="AL387" s="1568">
        <v>1</v>
      </c>
      <c r="AM387" s="2831"/>
      <c r="AN387" s="1578"/>
      <c r="AO387" s="1578"/>
      <c r="AP387" s="1697"/>
      <c r="AQ387" s="1586">
        <v>0</v>
      </c>
      <c r="AR387" s="1567">
        <v>0</v>
      </c>
      <c r="AS387" s="1528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829" t="s">
        <v>1015</v>
      </c>
      <c r="B388" s="2830">
        <f t="shared" si="302"/>
        <v>13</v>
      </c>
      <c r="C388" s="1554">
        <f t="shared" si="303"/>
        <v>4</v>
      </c>
      <c r="D388" s="2094">
        <f t="shared" si="304"/>
        <v>9</v>
      </c>
      <c r="E388" s="1527"/>
      <c r="F388" s="1528"/>
      <c r="G388" s="1527"/>
      <c r="H388" s="1528"/>
      <c r="I388" s="1527"/>
      <c r="J388" s="1528"/>
      <c r="K388" s="1527"/>
      <c r="L388" s="1528"/>
      <c r="M388" s="1527"/>
      <c r="N388" s="1528"/>
      <c r="O388" s="1527"/>
      <c r="P388" s="1528"/>
      <c r="Q388" s="1527"/>
      <c r="R388" s="1528"/>
      <c r="S388" s="1527"/>
      <c r="T388" s="1528"/>
      <c r="U388" s="1527"/>
      <c r="V388" s="1528"/>
      <c r="W388" s="1527"/>
      <c r="X388" s="1528"/>
      <c r="Y388" s="1527"/>
      <c r="Z388" s="1528"/>
      <c r="AA388" s="1527"/>
      <c r="AB388" s="1528">
        <v>1</v>
      </c>
      <c r="AC388" s="1527"/>
      <c r="AD388" s="1528">
        <v>1</v>
      </c>
      <c r="AE388" s="1527">
        <v>1</v>
      </c>
      <c r="AF388" s="1528"/>
      <c r="AG388" s="1527"/>
      <c r="AH388" s="1528"/>
      <c r="AI388" s="1527">
        <v>1</v>
      </c>
      <c r="AJ388" s="1528"/>
      <c r="AK388" s="1527">
        <v>2</v>
      </c>
      <c r="AL388" s="1568">
        <v>7</v>
      </c>
      <c r="AM388" s="2831"/>
      <c r="AN388" s="1578"/>
      <c r="AO388" s="1578"/>
      <c r="AP388" s="1697"/>
      <c r="AQ388" s="1586">
        <v>0</v>
      </c>
      <c r="AR388" s="1567">
        <v>3</v>
      </c>
      <c r="AS388" s="1528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835" t="s">
        <v>1016</v>
      </c>
      <c r="B389" s="1563">
        <f t="shared" si="302"/>
        <v>0</v>
      </c>
      <c r="C389" s="1555">
        <f t="shared" si="303"/>
        <v>0</v>
      </c>
      <c r="D389" s="1693">
        <f t="shared" si="304"/>
        <v>0</v>
      </c>
      <c r="E389" s="1538"/>
      <c r="F389" s="1278"/>
      <c r="G389" s="1538"/>
      <c r="H389" s="1278"/>
      <c r="I389" s="1538"/>
      <c r="J389" s="1278"/>
      <c r="K389" s="1538"/>
      <c r="L389" s="1278"/>
      <c r="M389" s="1538"/>
      <c r="N389" s="1278"/>
      <c r="O389" s="1538"/>
      <c r="P389" s="1278"/>
      <c r="Q389" s="1538"/>
      <c r="R389" s="1278"/>
      <c r="S389" s="1538"/>
      <c r="T389" s="1278"/>
      <c r="U389" s="1538"/>
      <c r="V389" s="1278"/>
      <c r="W389" s="1538"/>
      <c r="X389" s="1278"/>
      <c r="Y389" s="1538"/>
      <c r="Z389" s="1278"/>
      <c r="AA389" s="1538"/>
      <c r="AB389" s="1278"/>
      <c r="AC389" s="1538"/>
      <c r="AD389" s="1278"/>
      <c r="AE389" s="1538"/>
      <c r="AF389" s="1278"/>
      <c r="AG389" s="1538"/>
      <c r="AH389" s="1278"/>
      <c r="AI389" s="1538"/>
      <c r="AJ389" s="1278"/>
      <c r="AK389" s="1538"/>
      <c r="AL389" s="1299"/>
      <c r="AM389" s="1700"/>
      <c r="AN389" s="1577"/>
      <c r="AO389" s="1577"/>
      <c r="AP389" s="1328"/>
      <c r="AQ389" s="1631"/>
      <c r="AR389" s="1572"/>
      <c r="AS389" s="1278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5931" t="s">
        <v>1017</v>
      </c>
      <c r="B390" s="5932"/>
      <c r="C390" s="5932"/>
      <c r="D390" s="5932"/>
      <c r="E390" s="5932"/>
      <c r="F390" s="5932"/>
      <c r="G390" s="5932"/>
      <c r="H390" s="5932"/>
      <c r="I390" s="5932"/>
      <c r="J390" s="5932"/>
      <c r="K390" s="5932"/>
      <c r="L390" s="5932"/>
    </row>
    <row r="391" spans="1:94" x14ac:dyDescent="0.25">
      <c r="A391" s="5937" t="s">
        <v>990</v>
      </c>
      <c r="B391" s="5849" t="s">
        <v>82</v>
      </c>
      <c r="C391" s="5940" t="s">
        <v>34</v>
      </c>
      <c r="D391" s="5941"/>
      <c r="E391" s="5941"/>
      <c r="F391" s="5941"/>
      <c r="G391" s="5941"/>
      <c r="H391" s="5891"/>
      <c r="I391" s="5942" t="s">
        <v>1018</v>
      </c>
      <c r="J391" s="5891"/>
      <c r="K391" s="5933" t="s">
        <v>39</v>
      </c>
      <c r="L391" s="5934" t="s">
        <v>40</v>
      </c>
      <c r="M391" s="5920" t="s">
        <v>1019</v>
      </c>
      <c r="N391" s="5921"/>
      <c r="O391" s="5921"/>
      <c r="P391" s="5921"/>
      <c r="Q391" s="5921"/>
      <c r="R391" s="5922"/>
      <c r="S391" s="5923" t="s">
        <v>1020</v>
      </c>
      <c r="T391" s="5923"/>
      <c r="U391" s="5924"/>
    </row>
    <row r="392" spans="1:94" x14ac:dyDescent="0.25">
      <c r="A392" s="5938"/>
      <c r="B392" s="5480"/>
      <c r="C392" s="5940" t="s">
        <v>1021</v>
      </c>
      <c r="D392" s="5941"/>
      <c r="E392" s="5943"/>
      <c r="F392" s="5940" t="s">
        <v>1022</v>
      </c>
      <c r="G392" s="5941"/>
      <c r="H392" s="5891"/>
      <c r="I392" s="5841" t="s">
        <v>1023</v>
      </c>
      <c r="J392" s="5854" t="s">
        <v>1024</v>
      </c>
      <c r="K392" s="5559"/>
      <c r="L392" s="5484"/>
      <c r="M392" s="5925" t="s">
        <v>1025</v>
      </c>
      <c r="N392" s="5926" t="s">
        <v>1026</v>
      </c>
      <c r="O392" s="5556" t="s">
        <v>1027</v>
      </c>
      <c r="P392" s="5502" t="s">
        <v>1028</v>
      </c>
      <c r="Q392" s="5928" t="s">
        <v>1029</v>
      </c>
      <c r="R392" s="5926" t="s">
        <v>1030</v>
      </c>
      <c r="S392" s="5559" t="s">
        <v>1031</v>
      </c>
      <c r="T392" s="5559" t="s">
        <v>1032</v>
      </c>
      <c r="U392" s="5484" t="s">
        <v>1033</v>
      </c>
    </row>
    <row r="393" spans="1:94" ht="37.9" customHeight="1" x14ac:dyDescent="0.25">
      <c r="A393" s="5939"/>
      <c r="B393" s="5936"/>
      <c r="C393" s="2567" t="s">
        <v>533</v>
      </c>
      <c r="D393" s="2568" t="s">
        <v>768</v>
      </c>
      <c r="E393" s="2570" t="s">
        <v>1034</v>
      </c>
      <c r="F393" s="2567" t="s">
        <v>533</v>
      </c>
      <c r="G393" s="2568" t="s">
        <v>768</v>
      </c>
      <c r="H393" s="2338" t="s">
        <v>1034</v>
      </c>
      <c r="I393" s="5492"/>
      <c r="J393" s="5855"/>
      <c r="K393" s="5929"/>
      <c r="L393" s="5930"/>
      <c r="M393" s="5925"/>
      <c r="N393" s="5927"/>
      <c r="O393" s="5557"/>
      <c r="P393" s="5600"/>
      <c r="Q393" s="5539"/>
      <c r="R393" s="5521"/>
      <c r="S393" s="5929"/>
      <c r="T393" s="5929"/>
      <c r="U393" s="5930"/>
    </row>
    <row r="394" spans="1:94" ht="21" x14ac:dyDescent="0.25">
      <c r="A394" s="934" t="s">
        <v>1035</v>
      </c>
      <c r="B394" s="2836">
        <f t="shared" ref="B394:B404" si="306">SUM(C394:H394)</f>
        <v>0</v>
      </c>
      <c r="C394" s="2271"/>
      <c r="D394" s="2304"/>
      <c r="E394" s="2661"/>
      <c r="F394" s="2271"/>
      <c r="G394" s="2304"/>
      <c r="H394" s="1127"/>
      <c r="I394" s="2600"/>
      <c r="J394" s="2795"/>
      <c r="K394" s="2579"/>
      <c r="L394" s="2651"/>
      <c r="M394" s="415"/>
      <c r="N394" s="416"/>
      <c r="O394" s="2606"/>
      <c r="P394" s="2793"/>
      <c r="Q394" s="2598"/>
      <c r="R394" s="2313"/>
      <c r="S394" s="2606"/>
      <c r="T394" s="2606"/>
      <c r="U394" s="2732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813" t="s">
        <v>786</v>
      </c>
      <c r="B395" s="2587">
        <f t="shared" si="306"/>
        <v>0</v>
      </c>
      <c r="C395" s="2689">
        <f>SUM(C396:C398)</f>
        <v>0</v>
      </c>
      <c r="D395" s="2656">
        <f t="shared" ref="D395:E395" si="307">SUM(D396:D398)</f>
        <v>0</v>
      </c>
      <c r="E395" s="2656">
        <f t="shared" si="307"/>
        <v>0</v>
      </c>
      <c r="F395" s="2689">
        <f>SUM(F396:F398)</f>
        <v>0</v>
      </c>
      <c r="G395" s="2588">
        <f>SUM(G396:G398)</f>
        <v>0</v>
      </c>
      <c r="H395" s="2605">
        <f>SUM(H396:H398)</f>
        <v>0</v>
      </c>
      <c r="I395" s="193">
        <f>SUM(I396:I398)</f>
        <v>0</v>
      </c>
      <c r="J395" s="2837"/>
      <c r="K395" s="2838">
        <f t="shared" ref="K395:U395" si="308">SUM(K396:K398)</f>
        <v>0</v>
      </c>
      <c r="L395" s="2669">
        <f t="shared" si="308"/>
        <v>0</v>
      </c>
      <c r="M395" s="417">
        <f t="shared" si="308"/>
        <v>0</v>
      </c>
      <c r="N395" s="2003">
        <f t="shared" si="308"/>
        <v>0</v>
      </c>
      <c r="O395" s="2689">
        <f t="shared" si="308"/>
        <v>0</v>
      </c>
      <c r="P395" s="2588">
        <f t="shared" si="308"/>
        <v>0</v>
      </c>
      <c r="Q395" s="2656">
        <f t="shared" si="308"/>
        <v>0</v>
      </c>
      <c r="R395" s="2691">
        <f t="shared" si="308"/>
        <v>0</v>
      </c>
      <c r="S395" s="2689">
        <f t="shared" si="308"/>
        <v>0</v>
      </c>
      <c r="T395" s="2656">
        <f t="shared" si="308"/>
        <v>0</v>
      </c>
      <c r="U395" s="2691">
        <f t="shared" si="308"/>
        <v>0</v>
      </c>
    </row>
    <row r="396" spans="1:94" x14ac:dyDescent="0.25">
      <c r="A396" s="2832" t="s">
        <v>1036</v>
      </c>
      <c r="B396" s="2041">
        <f t="shared" si="306"/>
        <v>0</v>
      </c>
      <c r="C396" s="2271"/>
      <c r="D396" s="2304"/>
      <c r="E396" s="2661"/>
      <c r="F396" s="2271"/>
      <c r="G396" s="1045"/>
      <c r="H396" s="2516"/>
      <c r="I396" s="2573"/>
      <c r="J396" s="2794"/>
      <c r="K396" s="2304"/>
      <c r="L396" s="2661"/>
      <c r="M396" s="2271"/>
      <c r="N396" s="2661"/>
      <c r="O396" s="2271"/>
      <c r="P396" s="1045"/>
      <c r="Q396" s="2304"/>
      <c r="R396" s="2661"/>
      <c r="S396" s="2271"/>
      <c r="T396" s="2304"/>
      <c r="U396" s="2661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829" t="s">
        <v>1037</v>
      </c>
      <c r="B397" s="1498">
        <f t="shared" si="306"/>
        <v>0</v>
      </c>
      <c r="C397" s="1527"/>
      <c r="D397" s="1529"/>
      <c r="E397" s="1528"/>
      <c r="F397" s="1527"/>
      <c r="G397" s="1529"/>
      <c r="H397" s="1568"/>
      <c r="I397" s="1567"/>
      <c r="J397" s="1695"/>
      <c r="K397" s="1529"/>
      <c r="L397" s="1528"/>
      <c r="M397" s="1527"/>
      <c r="N397" s="1531"/>
      <c r="O397" s="1527"/>
      <c r="P397" s="1565"/>
      <c r="Q397" s="1529"/>
      <c r="R397" s="1528"/>
      <c r="S397" s="1527"/>
      <c r="T397" s="1529"/>
      <c r="U397" s="1528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829" t="s">
        <v>1038</v>
      </c>
      <c r="B398" s="1678">
        <f t="shared" si="306"/>
        <v>0</v>
      </c>
      <c r="C398" s="1527"/>
      <c r="D398" s="1529"/>
      <c r="E398" s="1528"/>
      <c r="F398" s="1527"/>
      <c r="G398" s="1529"/>
      <c r="H398" s="1568"/>
      <c r="I398" s="1567"/>
      <c r="J398" s="1695"/>
      <c r="K398" s="1529"/>
      <c r="L398" s="1528"/>
      <c r="M398" s="1527"/>
      <c r="N398" s="2348"/>
      <c r="O398" s="2293"/>
      <c r="P398" s="2557"/>
      <c r="Q398" s="2476"/>
      <c r="R398" s="2348"/>
      <c r="S398" s="2293"/>
      <c r="T398" s="2476"/>
      <c r="U398" s="2348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813" t="s">
        <v>923</v>
      </c>
      <c r="B399" s="2587">
        <f t="shared" si="306"/>
        <v>0</v>
      </c>
      <c r="C399" s="2689">
        <f>SUM(C400:C403)</f>
        <v>0</v>
      </c>
      <c r="D399" s="2656">
        <f t="shared" ref="D399:U399" si="314">SUM(D400:D403)</f>
        <v>0</v>
      </c>
      <c r="E399" s="2590">
        <f t="shared" si="314"/>
        <v>0</v>
      </c>
      <c r="F399" s="2689">
        <f t="shared" si="314"/>
        <v>0</v>
      </c>
      <c r="G399" s="2839">
        <f t="shared" si="314"/>
        <v>0</v>
      </c>
      <c r="H399" s="2605">
        <f t="shared" si="314"/>
        <v>0</v>
      </c>
      <c r="I399" s="2589">
        <f>SUM(I400:I403)</f>
        <v>0</v>
      </c>
      <c r="J399" s="2840">
        <f t="shared" si="314"/>
        <v>0</v>
      </c>
      <c r="K399" s="2656">
        <f t="shared" si="314"/>
        <v>0</v>
      </c>
      <c r="L399" s="2669">
        <f t="shared" si="314"/>
        <v>0</v>
      </c>
      <c r="M399" s="2841">
        <f t="shared" si="314"/>
        <v>0</v>
      </c>
      <c r="N399" s="1609">
        <f t="shared" si="314"/>
        <v>0</v>
      </c>
      <c r="O399" s="2841">
        <f t="shared" si="314"/>
        <v>0</v>
      </c>
      <c r="P399" s="2842">
        <f t="shared" si="314"/>
        <v>0</v>
      </c>
      <c r="Q399" s="2843">
        <f t="shared" si="314"/>
        <v>0</v>
      </c>
      <c r="R399" s="1609">
        <f t="shared" si="314"/>
        <v>0</v>
      </c>
      <c r="S399" s="2841">
        <f t="shared" si="314"/>
        <v>0</v>
      </c>
      <c r="T399" s="2843">
        <f t="shared" si="314"/>
        <v>0</v>
      </c>
      <c r="U399" s="1609">
        <f t="shared" si="314"/>
        <v>0</v>
      </c>
    </row>
    <row r="400" spans="1:94" x14ac:dyDescent="0.25">
      <c r="A400" s="2832" t="s">
        <v>1039</v>
      </c>
      <c r="B400" s="2041">
        <f t="shared" si="306"/>
        <v>0</v>
      </c>
      <c r="C400" s="2271"/>
      <c r="D400" s="2304"/>
      <c r="E400" s="2661"/>
      <c r="F400" s="2271"/>
      <c r="G400" s="2304"/>
      <c r="H400" s="2516"/>
      <c r="I400" s="2573"/>
      <c r="J400" s="2516"/>
      <c r="K400" s="2304"/>
      <c r="L400" s="2651"/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829" t="s">
        <v>1040</v>
      </c>
      <c r="B401" s="1498">
        <f t="shared" si="306"/>
        <v>0</v>
      </c>
      <c r="C401" s="1527"/>
      <c r="D401" s="1529"/>
      <c r="E401" s="1528"/>
      <c r="F401" s="1527"/>
      <c r="G401" s="1529"/>
      <c r="H401" s="1568"/>
      <c r="I401" s="1567"/>
      <c r="J401" s="1568"/>
      <c r="K401" s="1529"/>
      <c r="L401" s="1569"/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829" t="s">
        <v>1041</v>
      </c>
      <c r="B402" s="1678">
        <f t="shared" si="306"/>
        <v>0</v>
      </c>
      <c r="C402" s="1527"/>
      <c r="D402" s="1529"/>
      <c r="E402" s="1528"/>
      <c r="F402" s="1527"/>
      <c r="G402" s="1529"/>
      <c r="H402" s="1568"/>
      <c r="I402" s="1567"/>
      <c r="J402" s="1568"/>
      <c r="K402" s="1529"/>
      <c r="L402" s="1569"/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44" t="s">
        <v>1042</v>
      </c>
      <c r="B403" s="2845">
        <f t="shared" si="306"/>
        <v>0</v>
      </c>
      <c r="C403" s="2846"/>
      <c r="D403" s="2847"/>
      <c r="E403" s="2609"/>
      <c r="F403" s="2846"/>
      <c r="G403" s="2847"/>
      <c r="H403" s="2848"/>
      <c r="I403" s="2608"/>
      <c r="J403" s="2848"/>
      <c r="K403" s="2847"/>
      <c r="L403" s="2849"/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50" t="s">
        <v>1043</v>
      </c>
      <c r="B404" s="2851">
        <f t="shared" si="306"/>
        <v>0</v>
      </c>
      <c r="C404" s="1351"/>
      <c r="D404" s="2559"/>
      <c r="E404" s="2315"/>
      <c r="F404" s="1351"/>
      <c r="G404" s="2559"/>
      <c r="H404" s="2316"/>
      <c r="I404" s="168"/>
      <c r="J404" s="2316"/>
      <c r="K404" s="2559"/>
      <c r="L404" s="2729"/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5" t="s">
        <v>1044</v>
      </c>
      <c r="B405" s="923"/>
      <c r="C405" s="7"/>
      <c r="D405" s="5"/>
    </row>
    <row r="406" spans="1:94" x14ac:dyDescent="0.25">
      <c r="A406" s="5937" t="s">
        <v>1045</v>
      </c>
      <c r="B406" s="5849" t="s">
        <v>82</v>
      </c>
      <c r="C406" s="5940" t="s">
        <v>34</v>
      </c>
      <c r="D406" s="5891"/>
      <c r="E406" s="5935" t="s">
        <v>39</v>
      </c>
      <c r="F406" s="5849" t="s">
        <v>40</v>
      </c>
    </row>
    <row r="407" spans="1:94" ht="21" customHeight="1" x14ac:dyDescent="0.25">
      <c r="A407" s="5938"/>
      <c r="B407" s="5480"/>
      <c r="C407" s="5555" t="s">
        <v>1021</v>
      </c>
      <c r="D407" s="5854" t="s">
        <v>1022</v>
      </c>
      <c r="E407" s="5484"/>
      <c r="F407" s="5480"/>
    </row>
    <row r="408" spans="1:94" x14ac:dyDescent="0.25">
      <c r="A408" s="5938"/>
      <c r="B408" s="5936"/>
      <c r="C408" s="5557"/>
      <c r="D408" s="5855"/>
      <c r="E408" s="5930"/>
      <c r="F408" s="5936"/>
    </row>
    <row r="409" spans="1:94" x14ac:dyDescent="0.25">
      <c r="A409" s="2832" t="s">
        <v>1046</v>
      </c>
      <c r="B409" s="2041">
        <f>SUM(C409:D409)</f>
        <v>0</v>
      </c>
      <c r="C409" s="2271"/>
      <c r="D409" s="2516"/>
      <c r="E409" s="2304"/>
      <c r="F409" s="2398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829" t="s">
        <v>1047</v>
      </c>
      <c r="B410" s="1498">
        <f>SUM(C410:D410)</f>
        <v>0</v>
      </c>
      <c r="C410" s="1527"/>
      <c r="D410" s="1568"/>
      <c r="E410" s="1529"/>
      <c r="F410" s="1566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50" t="s">
        <v>1048</v>
      </c>
      <c r="B411" s="1752">
        <f>SUM(C411:D411)</f>
        <v>0</v>
      </c>
      <c r="C411" s="1538"/>
      <c r="D411" s="1299"/>
      <c r="E411" s="1540"/>
      <c r="F411" s="1570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1636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9" workbookViewId="0">
      <selection activeCell="B97" sqref="B97:F10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8" t="str">
        <f>CONCATENATE("MES: ",NOMBRE!B6, " (",NOMBRE!C6,NOMBRE!D6,")")</f>
        <v>MES: MAYO (05)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40" t="s">
        <v>1049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U6" s="5540"/>
      <c r="V6" s="5540"/>
      <c r="W6" s="554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792" t="s">
        <v>224</v>
      </c>
      <c r="B9" s="5792" t="s">
        <v>32</v>
      </c>
      <c r="C9" s="5598" t="s">
        <v>463</v>
      </c>
      <c r="D9" s="5934"/>
      <c r="E9" s="5935"/>
      <c r="F9" s="6125" t="s">
        <v>106</v>
      </c>
      <c r="G9" s="5941"/>
      <c r="H9" s="5941"/>
      <c r="I9" s="5941"/>
      <c r="J9" s="5941"/>
      <c r="K9" s="5941"/>
      <c r="L9" s="5941"/>
      <c r="M9" s="5941"/>
      <c r="N9" s="5941"/>
      <c r="O9" s="5941"/>
      <c r="P9" s="5941"/>
      <c r="Q9" s="5941"/>
      <c r="R9" s="5941"/>
      <c r="S9" s="5941"/>
      <c r="T9" s="5941"/>
      <c r="U9" s="5941"/>
      <c r="V9" s="5941"/>
      <c r="W9" s="5941"/>
      <c r="X9" s="5941"/>
      <c r="Y9" s="5941"/>
      <c r="Z9" s="5941"/>
      <c r="AA9" s="5941"/>
      <c r="AB9" s="5941"/>
      <c r="AC9" s="5941"/>
      <c r="AD9" s="5941"/>
      <c r="AE9" s="5941"/>
      <c r="AF9" s="5941"/>
      <c r="AG9" s="5941"/>
      <c r="AH9" s="5941"/>
      <c r="AI9" s="5941"/>
      <c r="AJ9" s="5941"/>
      <c r="AK9" s="5941"/>
      <c r="AL9" s="5941"/>
      <c r="AM9" s="5971"/>
      <c r="AN9" s="5841" t="s">
        <v>614</v>
      </c>
      <c r="AO9" s="6133" t="s">
        <v>39</v>
      </c>
      <c r="AP9" s="6133" t="s">
        <v>40</v>
      </c>
      <c r="AQ9" s="5935" t="s">
        <v>41</v>
      </c>
      <c r="AR9" s="5933" t="s">
        <v>42</v>
      </c>
      <c r="AS9" s="5935" t="s">
        <v>1051</v>
      </c>
      <c r="AT9" s="6001" t="s">
        <v>1052</v>
      </c>
      <c r="AU9" s="6002"/>
      <c r="AV9" s="5849" t="s">
        <v>1053</v>
      </c>
    </row>
    <row r="10" spans="1:97" x14ac:dyDescent="0.25">
      <c r="A10" s="5496"/>
      <c r="B10" s="5496"/>
      <c r="C10" s="5518"/>
      <c r="D10" s="5600"/>
      <c r="E10" s="5542"/>
      <c r="F10" s="6125" t="s">
        <v>352</v>
      </c>
      <c r="G10" s="5970"/>
      <c r="H10" s="6125" t="s">
        <v>335</v>
      </c>
      <c r="I10" s="5970"/>
      <c r="J10" s="6125" t="s">
        <v>99</v>
      </c>
      <c r="K10" s="5970"/>
      <c r="L10" s="6125" t="s">
        <v>49</v>
      </c>
      <c r="M10" s="5970"/>
      <c r="N10" s="6125" t="s">
        <v>50</v>
      </c>
      <c r="O10" s="5970"/>
      <c r="P10" s="6126" t="s">
        <v>51</v>
      </c>
      <c r="Q10" s="6132"/>
      <c r="R10" s="6126" t="s">
        <v>52</v>
      </c>
      <c r="S10" s="6132"/>
      <c r="T10" s="6126" t="s">
        <v>53</v>
      </c>
      <c r="U10" s="6132"/>
      <c r="V10" s="6126" t="s">
        <v>54</v>
      </c>
      <c r="W10" s="6132"/>
      <c r="X10" s="6126" t="s">
        <v>55</v>
      </c>
      <c r="Y10" s="6132"/>
      <c r="Z10" s="6126" t="s">
        <v>56</v>
      </c>
      <c r="AA10" s="6132"/>
      <c r="AB10" s="6126" t="s">
        <v>57</v>
      </c>
      <c r="AC10" s="6132"/>
      <c r="AD10" s="6126" t="s">
        <v>58</v>
      </c>
      <c r="AE10" s="6132"/>
      <c r="AF10" s="6126" t="s">
        <v>59</v>
      </c>
      <c r="AG10" s="6132"/>
      <c r="AH10" s="6126" t="s">
        <v>60</v>
      </c>
      <c r="AI10" s="6132"/>
      <c r="AJ10" s="6126" t="s">
        <v>61</v>
      </c>
      <c r="AK10" s="6132"/>
      <c r="AL10" s="6126" t="s">
        <v>62</v>
      </c>
      <c r="AM10" s="6127"/>
      <c r="AN10" s="5491"/>
      <c r="AO10" s="5830"/>
      <c r="AP10" s="5830"/>
      <c r="AQ10" s="5484"/>
      <c r="AR10" s="5559"/>
      <c r="AS10" s="5484"/>
      <c r="AT10" s="6128" t="s">
        <v>473</v>
      </c>
      <c r="AU10" s="6129" t="s">
        <v>474</v>
      </c>
      <c r="AV10" s="5480"/>
    </row>
    <row r="11" spans="1:97" ht="19.5" customHeight="1" x14ac:dyDescent="0.25">
      <c r="A11" s="6124"/>
      <c r="B11" s="6124"/>
      <c r="C11" s="1975" t="s">
        <v>84</v>
      </c>
      <c r="D11" s="2791" t="s">
        <v>63</v>
      </c>
      <c r="E11" s="984" t="s">
        <v>64</v>
      </c>
      <c r="F11" s="2853" t="s">
        <v>63</v>
      </c>
      <c r="G11" s="984" t="s">
        <v>64</v>
      </c>
      <c r="H11" s="2853" t="s">
        <v>63</v>
      </c>
      <c r="I11" s="984" t="s">
        <v>64</v>
      </c>
      <c r="J11" s="2853" t="s">
        <v>63</v>
      </c>
      <c r="K11" s="984" t="s">
        <v>64</v>
      </c>
      <c r="L11" s="2853" t="s">
        <v>63</v>
      </c>
      <c r="M11" s="984" t="s">
        <v>64</v>
      </c>
      <c r="N11" s="2853" t="s">
        <v>63</v>
      </c>
      <c r="O11" s="984" t="s">
        <v>64</v>
      </c>
      <c r="P11" s="2853" t="s">
        <v>63</v>
      </c>
      <c r="Q11" s="984" t="s">
        <v>64</v>
      </c>
      <c r="R11" s="2853" t="s">
        <v>63</v>
      </c>
      <c r="S11" s="984" t="s">
        <v>64</v>
      </c>
      <c r="T11" s="2853" t="s">
        <v>63</v>
      </c>
      <c r="U11" s="984" t="s">
        <v>64</v>
      </c>
      <c r="V11" s="2853" t="s">
        <v>63</v>
      </c>
      <c r="W11" s="984" t="s">
        <v>64</v>
      </c>
      <c r="X11" s="2853" t="s">
        <v>63</v>
      </c>
      <c r="Y11" s="984" t="s">
        <v>64</v>
      </c>
      <c r="Z11" s="2853" t="s">
        <v>63</v>
      </c>
      <c r="AA11" s="984" t="s">
        <v>64</v>
      </c>
      <c r="AB11" s="2853" t="s">
        <v>63</v>
      </c>
      <c r="AC11" s="984" t="s">
        <v>64</v>
      </c>
      <c r="AD11" s="2853" t="s">
        <v>63</v>
      </c>
      <c r="AE11" s="984" t="s">
        <v>64</v>
      </c>
      <c r="AF11" s="2853" t="s">
        <v>63</v>
      </c>
      <c r="AG11" s="984" t="s">
        <v>64</v>
      </c>
      <c r="AH11" s="2853" t="s">
        <v>63</v>
      </c>
      <c r="AI11" s="984" t="s">
        <v>64</v>
      </c>
      <c r="AJ11" s="2853" t="s">
        <v>63</v>
      </c>
      <c r="AK11" s="984" t="s">
        <v>64</v>
      </c>
      <c r="AL11" s="2853" t="s">
        <v>63</v>
      </c>
      <c r="AM11" s="10" t="s">
        <v>64</v>
      </c>
      <c r="AN11" s="5492"/>
      <c r="AO11" s="5539"/>
      <c r="AP11" s="5539"/>
      <c r="AQ11" s="5542"/>
      <c r="AR11" s="5929"/>
      <c r="AS11" s="5542"/>
      <c r="AT11" s="6128"/>
      <c r="AU11" s="6129"/>
      <c r="AV11" s="5936"/>
    </row>
    <row r="12" spans="1:97" ht="15" customHeight="1" x14ac:dyDescent="0.25">
      <c r="A12" s="5565" t="s">
        <v>1054</v>
      </c>
      <c r="B12" s="1994" t="s">
        <v>69</v>
      </c>
      <c r="C12" s="2809">
        <f>SUM(D12+E12)</f>
        <v>255</v>
      </c>
      <c r="D12" s="1044">
        <f>SUM(F12+H12+J12+L12+N12+P12+R12+T12+V12+X12+Z12+AB12+AD12+AF12+AH12+AJ12+AL12)</f>
        <v>63</v>
      </c>
      <c r="E12" s="2855">
        <f>SUM(G12+I12+K12+M12+O12+Q12+S12+U12+W12+Y12+AA12+AC12+AE12+AG12+AI12+AK12+AM12)</f>
        <v>192</v>
      </c>
      <c r="F12" s="2271">
        <v>0</v>
      </c>
      <c r="G12" s="2856">
        <v>0</v>
      </c>
      <c r="H12" s="2271">
        <v>1</v>
      </c>
      <c r="I12" s="2856">
        <v>1</v>
      </c>
      <c r="J12" s="2271">
        <v>7</v>
      </c>
      <c r="K12" s="2273">
        <v>10</v>
      </c>
      <c r="L12" s="2271">
        <v>8</v>
      </c>
      <c r="M12" s="2273">
        <v>18</v>
      </c>
      <c r="N12" s="2271">
        <v>3</v>
      </c>
      <c r="O12" s="2273">
        <v>12</v>
      </c>
      <c r="P12" s="2271">
        <v>8</v>
      </c>
      <c r="Q12" s="2273">
        <v>15</v>
      </c>
      <c r="R12" s="2271">
        <v>2</v>
      </c>
      <c r="S12" s="2273">
        <v>11</v>
      </c>
      <c r="T12" s="2271">
        <v>8</v>
      </c>
      <c r="U12" s="2273">
        <v>19</v>
      </c>
      <c r="V12" s="2271">
        <v>3</v>
      </c>
      <c r="W12" s="2273">
        <v>10</v>
      </c>
      <c r="X12" s="2271">
        <v>2</v>
      </c>
      <c r="Y12" s="2273">
        <v>13</v>
      </c>
      <c r="Z12" s="2271">
        <v>4</v>
      </c>
      <c r="AA12" s="2273">
        <v>21</v>
      </c>
      <c r="AB12" s="2271">
        <v>4</v>
      </c>
      <c r="AC12" s="2273">
        <v>12</v>
      </c>
      <c r="AD12" s="2271">
        <v>5</v>
      </c>
      <c r="AE12" s="2273">
        <v>16</v>
      </c>
      <c r="AF12" s="2271">
        <v>2</v>
      </c>
      <c r="AG12" s="2273">
        <v>11</v>
      </c>
      <c r="AH12" s="2271">
        <v>2</v>
      </c>
      <c r="AI12" s="2273">
        <v>12</v>
      </c>
      <c r="AJ12" s="2271">
        <v>1</v>
      </c>
      <c r="AK12" s="2273">
        <v>3</v>
      </c>
      <c r="AL12" s="2802">
        <v>3</v>
      </c>
      <c r="AM12" s="1127">
        <v>8</v>
      </c>
      <c r="AN12" s="2573">
        <v>242</v>
      </c>
      <c r="AO12" s="1045">
        <v>1</v>
      </c>
      <c r="AP12" s="1045">
        <v>3</v>
      </c>
      <c r="AQ12" s="2856">
        <v>24</v>
      </c>
      <c r="AR12" s="2304">
        <v>1</v>
      </c>
      <c r="AS12" s="2856">
        <v>0</v>
      </c>
      <c r="AT12" s="2271">
        <v>0</v>
      </c>
      <c r="AU12" s="2273">
        <v>0</v>
      </c>
      <c r="AV12" s="2856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515"/>
      <c r="B13" s="1483" t="s">
        <v>1055</v>
      </c>
      <c r="C13" s="1590">
        <f t="shared" ref="C13:C26" si="1">SUM(D13+E13)</f>
        <v>302</v>
      </c>
      <c r="D13" s="1987">
        <f t="shared" ref="D13:E26" si="2">SUM(F13+H13+J13+L13+N13+P13+R13+T13+V13+X13+Z13+AB13+AD13+AF13+AH13+AJ13+AL13)</f>
        <v>71</v>
      </c>
      <c r="E13" s="1526">
        <f t="shared" si="2"/>
        <v>231</v>
      </c>
      <c r="F13" s="1527">
        <v>2</v>
      </c>
      <c r="G13" s="1528">
        <v>0</v>
      </c>
      <c r="H13" s="1527">
        <v>6</v>
      </c>
      <c r="I13" s="1528">
        <v>5</v>
      </c>
      <c r="J13" s="1527">
        <v>16</v>
      </c>
      <c r="K13" s="1531">
        <v>21</v>
      </c>
      <c r="L13" s="1527">
        <v>8</v>
      </c>
      <c r="M13" s="1531">
        <v>39</v>
      </c>
      <c r="N13" s="1527">
        <v>12</v>
      </c>
      <c r="O13" s="1531">
        <v>28</v>
      </c>
      <c r="P13" s="1527">
        <v>2</v>
      </c>
      <c r="Q13" s="1531">
        <v>26</v>
      </c>
      <c r="R13" s="1527">
        <v>5</v>
      </c>
      <c r="S13" s="1531">
        <v>28</v>
      </c>
      <c r="T13" s="1527">
        <v>4</v>
      </c>
      <c r="U13" s="1531">
        <v>20</v>
      </c>
      <c r="V13" s="1527">
        <v>5</v>
      </c>
      <c r="W13" s="1531">
        <v>5</v>
      </c>
      <c r="X13" s="1527">
        <v>2</v>
      </c>
      <c r="Y13" s="1531">
        <v>14</v>
      </c>
      <c r="Z13" s="1527"/>
      <c r="AA13" s="1531">
        <v>12</v>
      </c>
      <c r="AB13" s="1527">
        <v>2</v>
      </c>
      <c r="AC13" s="1531">
        <v>15</v>
      </c>
      <c r="AD13" s="1527"/>
      <c r="AE13" s="1531">
        <v>8</v>
      </c>
      <c r="AF13" s="1527">
        <v>4</v>
      </c>
      <c r="AG13" s="1531">
        <v>7</v>
      </c>
      <c r="AH13" s="1527"/>
      <c r="AI13" s="1531">
        <v>1</v>
      </c>
      <c r="AJ13" s="1527">
        <v>3</v>
      </c>
      <c r="AK13" s="1531">
        <v>2</v>
      </c>
      <c r="AL13" s="1532"/>
      <c r="AM13" s="1533"/>
      <c r="AN13" s="1567">
        <v>256</v>
      </c>
      <c r="AO13" s="1565">
        <v>2</v>
      </c>
      <c r="AP13" s="1565">
        <v>3</v>
      </c>
      <c r="AQ13" s="1528">
        <v>36</v>
      </c>
      <c r="AR13" s="1529">
        <v>5</v>
      </c>
      <c r="AS13" s="1528">
        <v>0</v>
      </c>
      <c r="AT13" s="1527">
        <v>0</v>
      </c>
      <c r="AU13" s="1531">
        <v>0</v>
      </c>
      <c r="AV13" s="1528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515"/>
      <c r="B14" s="1483" t="s">
        <v>103</v>
      </c>
      <c r="C14" s="1590">
        <f t="shared" si="1"/>
        <v>0</v>
      </c>
      <c r="D14" s="1987">
        <f t="shared" si="2"/>
        <v>0</v>
      </c>
      <c r="E14" s="1526">
        <f t="shared" si="2"/>
        <v>0</v>
      </c>
      <c r="F14" s="1527">
        <v>0</v>
      </c>
      <c r="G14" s="1528">
        <v>0</v>
      </c>
      <c r="H14" s="1527">
        <v>0</v>
      </c>
      <c r="I14" s="1528">
        <v>0</v>
      </c>
      <c r="J14" s="1527">
        <v>0</v>
      </c>
      <c r="K14" s="1531">
        <v>0</v>
      </c>
      <c r="L14" s="1527">
        <v>0</v>
      </c>
      <c r="M14" s="1531">
        <v>0</v>
      </c>
      <c r="N14" s="1527">
        <v>0</v>
      </c>
      <c r="O14" s="1531">
        <v>0</v>
      </c>
      <c r="P14" s="1527">
        <v>0</v>
      </c>
      <c r="Q14" s="1531">
        <v>0</v>
      </c>
      <c r="R14" s="1527">
        <v>0</v>
      </c>
      <c r="S14" s="1531">
        <v>0</v>
      </c>
      <c r="T14" s="1527">
        <v>0</v>
      </c>
      <c r="U14" s="1531">
        <v>0</v>
      </c>
      <c r="V14" s="1527">
        <v>0</v>
      </c>
      <c r="W14" s="1531">
        <v>0</v>
      </c>
      <c r="X14" s="1527">
        <v>0</v>
      </c>
      <c r="Y14" s="1531">
        <v>0</v>
      </c>
      <c r="Z14" s="1527">
        <v>0</v>
      </c>
      <c r="AA14" s="1531">
        <v>0</v>
      </c>
      <c r="AB14" s="1527">
        <v>0</v>
      </c>
      <c r="AC14" s="1531">
        <v>0</v>
      </c>
      <c r="AD14" s="1527">
        <v>0</v>
      </c>
      <c r="AE14" s="1531">
        <v>0</v>
      </c>
      <c r="AF14" s="1527">
        <v>0</v>
      </c>
      <c r="AG14" s="1531">
        <v>0</v>
      </c>
      <c r="AH14" s="1527">
        <v>0</v>
      </c>
      <c r="AI14" s="1531">
        <v>0</v>
      </c>
      <c r="AJ14" s="1527">
        <v>0</v>
      </c>
      <c r="AK14" s="1531">
        <v>0</v>
      </c>
      <c r="AL14" s="1532">
        <v>0</v>
      </c>
      <c r="AM14" s="1533">
        <v>0</v>
      </c>
      <c r="AN14" s="1567">
        <v>0</v>
      </c>
      <c r="AO14" s="1565">
        <v>0</v>
      </c>
      <c r="AP14" s="1565">
        <v>0</v>
      </c>
      <c r="AQ14" s="1528">
        <v>0</v>
      </c>
      <c r="AR14" s="1529">
        <v>0</v>
      </c>
      <c r="AS14" s="1528">
        <v>0</v>
      </c>
      <c r="AT14" s="1527">
        <v>0</v>
      </c>
      <c r="AU14" s="1531">
        <v>0</v>
      </c>
      <c r="AV14" s="1528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515"/>
      <c r="B15" s="1483" t="s">
        <v>70</v>
      </c>
      <c r="C15" s="1590">
        <f t="shared" si="1"/>
        <v>0</v>
      </c>
      <c r="D15" s="1987">
        <f t="shared" si="2"/>
        <v>0</v>
      </c>
      <c r="E15" s="1526">
        <f t="shared" si="2"/>
        <v>0</v>
      </c>
      <c r="F15" s="1527">
        <v>0</v>
      </c>
      <c r="G15" s="1528">
        <v>0</v>
      </c>
      <c r="H15" s="1527">
        <v>0</v>
      </c>
      <c r="I15" s="1528">
        <v>0</v>
      </c>
      <c r="J15" s="1527">
        <v>0</v>
      </c>
      <c r="K15" s="1531">
        <v>0</v>
      </c>
      <c r="L15" s="1527">
        <v>0</v>
      </c>
      <c r="M15" s="1531">
        <v>0</v>
      </c>
      <c r="N15" s="1527">
        <v>0</v>
      </c>
      <c r="O15" s="1531">
        <v>0</v>
      </c>
      <c r="P15" s="1527">
        <v>0</v>
      </c>
      <c r="Q15" s="1531">
        <v>0</v>
      </c>
      <c r="R15" s="1527">
        <v>0</v>
      </c>
      <c r="S15" s="1531">
        <v>0</v>
      </c>
      <c r="T15" s="1527">
        <v>0</v>
      </c>
      <c r="U15" s="1531">
        <v>0</v>
      </c>
      <c r="V15" s="1527">
        <v>0</v>
      </c>
      <c r="W15" s="1531">
        <v>0</v>
      </c>
      <c r="X15" s="1527">
        <v>0</v>
      </c>
      <c r="Y15" s="1531">
        <v>0</v>
      </c>
      <c r="Z15" s="1527">
        <v>0</v>
      </c>
      <c r="AA15" s="1531">
        <v>0</v>
      </c>
      <c r="AB15" s="1527">
        <v>0</v>
      </c>
      <c r="AC15" s="1531">
        <v>0</v>
      </c>
      <c r="AD15" s="1527">
        <v>0</v>
      </c>
      <c r="AE15" s="1531">
        <v>0</v>
      </c>
      <c r="AF15" s="1527">
        <v>0</v>
      </c>
      <c r="AG15" s="1531">
        <v>0</v>
      </c>
      <c r="AH15" s="1527">
        <v>0</v>
      </c>
      <c r="AI15" s="1531">
        <v>0</v>
      </c>
      <c r="AJ15" s="1527">
        <v>0</v>
      </c>
      <c r="AK15" s="1531">
        <v>0</v>
      </c>
      <c r="AL15" s="1532">
        <v>0</v>
      </c>
      <c r="AM15" s="1533">
        <v>0</v>
      </c>
      <c r="AN15" s="1567">
        <v>0</v>
      </c>
      <c r="AO15" s="1565">
        <v>0</v>
      </c>
      <c r="AP15" s="1565">
        <v>0</v>
      </c>
      <c r="AQ15" s="1528">
        <v>0</v>
      </c>
      <c r="AR15" s="1529">
        <v>0</v>
      </c>
      <c r="AS15" s="1528">
        <v>0</v>
      </c>
      <c r="AT15" s="1527">
        <v>0</v>
      </c>
      <c r="AU15" s="1531">
        <v>0</v>
      </c>
      <c r="AV15" s="1528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515"/>
      <c r="B16" s="1483" t="s">
        <v>1056</v>
      </c>
      <c r="C16" s="1590">
        <f t="shared" si="1"/>
        <v>53</v>
      </c>
      <c r="D16" s="1987">
        <f t="shared" si="2"/>
        <v>15</v>
      </c>
      <c r="E16" s="1526">
        <f t="shared" si="2"/>
        <v>38</v>
      </c>
      <c r="F16" s="1527">
        <v>1</v>
      </c>
      <c r="G16" s="1528">
        <v>0</v>
      </c>
      <c r="H16" s="1527">
        <v>0</v>
      </c>
      <c r="I16" s="1528">
        <v>0</v>
      </c>
      <c r="J16" s="1527">
        <v>0</v>
      </c>
      <c r="K16" s="1531">
        <v>0</v>
      </c>
      <c r="L16" s="1527">
        <v>1</v>
      </c>
      <c r="M16" s="1531">
        <v>6</v>
      </c>
      <c r="N16" s="1527">
        <v>1</v>
      </c>
      <c r="O16" s="1531">
        <v>2</v>
      </c>
      <c r="P16" s="1527">
        <v>2</v>
      </c>
      <c r="Q16" s="1531">
        <v>3</v>
      </c>
      <c r="R16" s="1527">
        <v>1</v>
      </c>
      <c r="S16" s="1531">
        <v>4</v>
      </c>
      <c r="T16" s="1527">
        <v>2</v>
      </c>
      <c r="U16" s="1531">
        <v>1</v>
      </c>
      <c r="V16" s="1527"/>
      <c r="W16" s="1531">
        <v>4</v>
      </c>
      <c r="X16" s="1527">
        <v>1</v>
      </c>
      <c r="Y16" s="1531">
        <v>1</v>
      </c>
      <c r="Z16" s="1527">
        <v>2</v>
      </c>
      <c r="AA16" s="1531">
        <v>3</v>
      </c>
      <c r="AB16" s="1527">
        <v>1</v>
      </c>
      <c r="AC16" s="1531">
        <v>2</v>
      </c>
      <c r="AD16" s="1527"/>
      <c r="AE16" s="1531">
        <v>2</v>
      </c>
      <c r="AF16" s="1527"/>
      <c r="AG16" s="1531">
        <v>3</v>
      </c>
      <c r="AH16" s="1527">
        <v>1</v>
      </c>
      <c r="AI16" s="1531">
        <v>2</v>
      </c>
      <c r="AJ16" s="1527">
        <v>2</v>
      </c>
      <c r="AK16" s="1531">
        <v>2</v>
      </c>
      <c r="AL16" s="1532"/>
      <c r="AM16" s="1533">
        <v>3</v>
      </c>
      <c r="AN16" s="1567">
        <v>45</v>
      </c>
      <c r="AO16" s="1565">
        <v>0</v>
      </c>
      <c r="AP16" s="1565">
        <v>1</v>
      </c>
      <c r="AQ16" s="1528">
        <v>4</v>
      </c>
      <c r="AR16" s="1529">
        <v>0</v>
      </c>
      <c r="AS16" s="1528">
        <v>0</v>
      </c>
      <c r="AT16" s="1527">
        <v>0</v>
      </c>
      <c r="AU16" s="1531">
        <v>0</v>
      </c>
      <c r="AV16" s="1528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515"/>
      <c r="B17" s="1483" t="s">
        <v>1057</v>
      </c>
      <c r="C17" s="1590">
        <f t="shared" si="1"/>
        <v>0</v>
      </c>
      <c r="D17" s="1987">
        <f t="shared" si="2"/>
        <v>0</v>
      </c>
      <c r="E17" s="1526">
        <f t="shared" si="2"/>
        <v>0</v>
      </c>
      <c r="F17" s="1527">
        <v>0</v>
      </c>
      <c r="G17" s="1528">
        <v>0</v>
      </c>
      <c r="H17" s="1527">
        <v>0</v>
      </c>
      <c r="I17" s="1528">
        <v>0</v>
      </c>
      <c r="J17" s="1527">
        <v>0</v>
      </c>
      <c r="K17" s="1531">
        <v>0</v>
      </c>
      <c r="L17" s="1527">
        <v>0</v>
      </c>
      <c r="M17" s="1531">
        <v>0</v>
      </c>
      <c r="N17" s="1527">
        <v>0</v>
      </c>
      <c r="O17" s="1531">
        <v>0</v>
      </c>
      <c r="P17" s="1527">
        <v>0</v>
      </c>
      <c r="Q17" s="1531">
        <v>0</v>
      </c>
      <c r="R17" s="1527">
        <v>0</v>
      </c>
      <c r="S17" s="1531">
        <v>0</v>
      </c>
      <c r="T17" s="1527">
        <v>0</v>
      </c>
      <c r="U17" s="1531">
        <v>0</v>
      </c>
      <c r="V17" s="1527">
        <v>0</v>
      </c>
      <c r="W17" s="1531">
        <v>0</v>
      </c>
      <c r="X17" s="1527">
        <v>0</v>
      </c>
      <c r="Y17" s="1531">
        <v>0</v>
      </c>
      <c r="Z17" s="1527">
        <v>0</v>
      </c>
      <c r="AA17" s="1531">
        <v>0</v>
      </c>
      <c r="AB17" s="1527">
        <v>0</v>
      </c>
      <c r="AC17" s="1531">
        <v>0</v>
      </c>
      <c r="AD17" s="1527">
        <v>0</v>
      </c>
      <c r="AE17" s="1531">
        <v>0</v>
      </c>
      <c r="AF17" s="1527">
        <v>0</v>
      </c>
      <c r="AG17" s="1531">
        <v>0</v>
      </c>
      <c r="AH17" s="1527">
        <v>0</v>
      </c>
      <c r="AI17" s="1531">
        <v>0</v>
      </c>
      <c r="AJ17" s="1527">
        <v>0</v>
      </c>
      <c r="AK17" s="1531">
        <v>0</v>
      </c>
      <c r="AL17" s="1532">
        <v>0</v>
      </c>
      <c r="AM17" s="1533">
        <v>0</v>
      </c>
      <c r="AN17" s="1567">
        <v>0</v>
      </c>
      <c r="AO17" s="1565">
        <v>0</v>
      </c>
      <c r="AP17" s="1565">
        <v>0</v>
      </c>
      <c r="AQ17" s="1528">
        <v>0</v>
      </c>
      <c r="AR17" s="1529">
        <v>0</v>
      </c>
      <c r="AS17" s="1528">
        <v>0</v>
      </c>
      <c r="AT17" s="1527">
        <v>0</v>
      </c>
      <c r="AU17" s="1531">
        <v>0</v>
      </c>
      <c r="AV17" s="1528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515"/>
      <c r="B18" s="1483" t="s">
        <v>1058</v>
      </c>
      <c r="C18" s="1211">
        <f t="shared" si="1"/>
        <v>0</v>
      </c>
      <c r="D18" s="1212">
        <f t="shared" si="2"/>
        <v>0</v>
      </c>
      <c r="E18" s="1213">
        <f t="shared" si="2"/>
        <v>0</v>
      </c>
      <c r="F18" s="1275">
        <v>0</v>
      </c>
      <c r="G18" s="1276">
        <v>0</v>
      </c>
      <c r="H18" s="1275">
        <v>0</v>
      </c>
      <c r="I18" s="1276">
        <v>0</v>
      </c>
      <c r="J18" s="1275">
        <v>0</v>
      </c>
      <c r="K18" s="1266">
        <v>0</v>
      </c>
      <c r="L18" s="1275">
        <v>0</v>
      </c>
      <c r="M18" s="1266">
        <v>0</v>
      </c>
      <c r="N18" s="1275">
        <v>0</v>
      </c>
      <c r="O18" s="1266">
        <v>0</v>
      </c>
      <c r="P18" s="1275">
        <v>0</v>
      </c>
      <c r="Q18" s="1266">
        <v>0</v>
      </c>
      <c r="R18" s="1275">
        <v>0</v>
      </c>
      <c r="S18" s="1266">
        <v>0</v>
      </c>
      <c r="T18" s="1275">
        <v>0</v>
      </c>
      <c r="U18" s="1266">
        <v>0</v>
      </c>
      <c r="V18" s="1275">
        <v>0</v>
      </c>
      <c r="W18" s="1266">
        <v>0</v>
      </c>
      <c r="X18" s="1275">
        <v>0</v>
      </c>
      <c r="Y18" s="1266">
        <v>0</v>
      </c>
      <c r="Z18" s="1275">
        <v>0</v>
      </c>
      <c r="AA18" s="1266">
        <v>0</v>
      </c>
      <c r="AB18" s="1275">
        <v>0</v>
      </c>
      <c r="AC18" s="1266">
        <v>0</v>
      </c>
      <c r="AD18" s="1275">
        <v>0</v>
      </c>
      <c r="AE18" s="1266">
        <v>0</v>
      </c>
      <c r="AF18" s="1275">
        <v>0</v>
      </c>
      <c r="AG18" s="1266">
        <v>0</v>
      </c>
      <c r="AH18" s="1275">
        <v>0</v>
      </c>
      <c r="AI18" s="1266">
        <v>0</v>
      </c>
      <c r="AJ18" s="1275">
        <v>0</v>
      </c>
      <c r="AK18" s="1266">
        <v>0</v>
      </c>
      <c r="AL18" s="1277">
        <v>0</v>
      </c>
      <c r="AM18" s="1272">
        <v>0</v>
      </c>
      <c r="AN18" s="1313">
        <v>0</v>
      </c>
      <c r="AO18" s="1316">
        <v>0</v>
      </c>
      <c r="AP18" s="1316">
        <v>0</v>
      </c>
      <c r="AQ18" s="1276">
        <v>0</v>
      </c>
      <c r="AR18" s="1282">
        <v>0</v>
      </c>
      <c r="AS18" s="1276">
        <v>0</v>
      </c>
      <c r="AT18" s="1275">
        <v>0</v>
      </c>
      <c r="AU18" s="1266">
        <v>0</v>
      </c>
      <c r="AV18" s="1276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515"/>
      <c r="B19" s="1483" t="s">
        <v>1059</v>
      </c>
      <c r="C19" s="1211">
        <f t="shared" si="1"/>
        <v>0</v>
      </c>
      <c r="D19" s="1212">
        <f t="shared" si="2"/>
        <v>0</v>
      </c>
      <c r="E19" s="1213">
        <f t="shared" si="2"/>
        <v>0</v>
      </c>
      <c r="F19" s="1275">
        <v>0</v>
      </c>
      <c r="G19" s="1276">
        <v>0</v>
      </c>
      <c r="H19" s="1275">
        <v>0</v>
      </c>
      <c r="I19" s="1276">
        <v>0</v>
      </c>
      <c r="J19" s="1275">
        <v>0</v>
      </c>
      <c r="K19" s="1266">
        <v>0</v>
      </c>
      <c r="L19" s="1275">
        <v>0</v>
      </c>
      <c r="M19" s="1266">
        <v>0</v>
      </c>
      <c r="N19" s="1275">
        <v>0</v>
      </c>
      <c r="O19" s="1266">
        <v>0</v>
      </c>
      <c r="P19" s="1275">
        <v>0</v>
      </c>
      <c r="Q19" s="1266">
        <v>0</v>
      </c>
      <c r="R19" s="1275">
        <v>0</v>
      </c>
      <c r="S19" s="1266">
        <v>0</v>
      </c>
      <c r="T19" s="1275">
        <v>0</v>
      </c>
      <c r="U19" s="1266">
        <v>0</v>
      </c>
      <c r="V19" s="1275">
        <v>0</v>
      </c>
      <c r="W19" s="1266">
        <v>0</v>
      </c>
      <c r="X19" s="1275">
        <v>0</v>
      </c>
      <c r="Y19" s="1266">
        <v>0</v>
      </c>
      <c r="Z19" s="1275">
        <v>0</v>
      </c>
      <c r="AA19" s="1266">
        <v>0</v>
      </c>
      <c r="AB19" s="1275">
        <v>0</v>
      </c>
      <c r="AC19" s="1266">
        <v>0</v>
      </c>
      <c r="AD19" s="1275">
        <v>0</v>
      </c>
      <c r="AE19" s="1266">
        <v>0</v>
      </c>
      <c r="AF19" s="1275">
        <v>0</v>
      </c>
      <c r="AG19" s="1266">
        <v>0</v>
      </c>
      <c r="AH19" s="1275">
        <v>0</v>
      </c>
      <c r="AI19" s="1266">
        <v>0</v>
      </c>
      <c r="AJ19" s="1275">
        <v>0</v>
      </c>
      <c r="AK19" s="1266">
        <v>0</v>
      </c>
      <c r="AL19" s="1277">
        <v>0</v>
      </c>
      <c r="AM19" s="1272">
        <v>0</v>
      </c>
      <c r="AN19" s="1313">
        <v>0</v>
      </c>
      <c r="AO19" s="1316">
        <v>0</v>
      </c>
      <c r="AP19" s="1316">
        <v>0</v>
      </c>
      <c r="AQ19" s="1276">
        <v>0</v>
      </c>
      <c r="AR19" s="1282">
        <v>0</v>
      </c>
      <c r="AS19" s="1276">
        <v>0</v>
      </c>
      <c r="AT19" s="1275">
        <v>0</v>
      </c>
      <c r="AU19" s="1266">
        <v>0</v>
      </c>
      <c r="AV19" s="1276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515"/>
      <c r="B20" s="1483" t="s">
        <v>1060</v>
      </c>
      <c r="C20" s="1211">
        <f t="shared" si="1"/>
        <v>0</v>
      </c>
      <c r="D20" s="1212">
        <f t="shared" si="2"/>
        <v>0</v>
      </c>
      <c r="E20" s="1213">
        <f t="shared" si="2"/>
        <v>0</v>
      </c>
      <c r="F20" s="1275">
        <v>0</v>
      </c>
      <c r="G20" s="1276">
        <v>0</v>
      </c>
      <c r="H20" s="1275">
        <v>0</v>
      </c>
      <c r="I20" s="1276">
        <v>0</v>
      </c>
      <c r="J20" s="1275">
        <v>0</v>
      </c>
      <c r="K20" s="1266">
        <v>0</v>
      </c>
      <c r="L20" s="1275">
        <v>0</v>
      </c>
      <c r="M20" s="1266">
        <v>0</v>
      </c>
      <c r="N20" s="1275">
        <v>0</v>
      </c>
      <c r="O20" s="1266">
        <v>0</v>
      </c>
      <c r="P20" s="1275">
        <v>0</v>
      </c>
      <c r="Q20" s="1266">
        <v>0</v>
      </c>
      <c r="R20" s="1275">
        <v>0</v>
      </c>
      <c r="S20" s="1266">
        <v>0</v>
      </c>
      <c r="T20" s="1275">
        <v>0</v>
      </c>
      <c r="U20" s="1266">
        <v>0</v>
      </c>
      <c r="V20" s="1275">
        <v>0</v>
      </c>
      <c r="W20" s="1266">
        <v>0</v>
      </c>
      <c r="X20" s="1275">
        <v>0</v>
      </c>
      <c r="Y20" s="1266">
        <v>0</v>
      </c>
      <c r="Z20" s="1275">
        <v>0</v>
      </c>
      <c r="AA20" s="1266">
        <v>0</v>
      </c>
      <c r="AB20" s="1275">
        <v>0</v>
      </c>
      <c r="AC20" s="1266">
        <v>0</v>
      </c>
      <c r="AD20" s="1275">
        <v>0</v>
      </c>
      <c r="AE20" s="1266">
        <v>0</v>
      </c>
      <c r="AF20" s="1275">
        <v>0</v>
      </c>
      <c r="AG20" s="1266">
        <v>0</v>
      </c>
      <c r="AH20" s="1275">
        <v>0</v>
      </c>
      <c r="AI20" s="1266">
        <v>0</v>
      </c>
      <c r="AJ20" s="1275">
        <v>0</v>
      </c>
      <c r="AK20" s="1266">
        <v>0</v>
      </c>
      <c r="AL20" s="1277">
        <v>0</v>
      </c>
      <c r="AM20" s="1272">
        <v>0</v>
      </c>
      <c r="AN20" s="1313">
        <v>0</v>
      </c>
      <c r="AO20" s="1316">
        <v>0</v>
      </c>
      <c r="AP20" s="1316">
        <v>0</v>
      </c>
      <c r="AQ20" s="1276">
        <v>0</v>
      </c>
      <c r="AR20" s="1282">
        <v>0</v>
      </c>
      <c r="AS20" s="1276">
        <v>0</v>
      </c>
      <c r="AT20" s="1275">
        <v>0</v>
      </c>
      <c r="AU20" s="1266">
        <v>0</v>
      </c>
      <c r="AV20" s="1276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515"/>
      <c r="B21" s="1483" t="s">
        <v>1061</v>
      </c>
      <c r="C21" s="1211">
        <f t="shared" si="1"/>
        <v>0</v>
      </c>
      <c r="D21" s="1589">
        <f t="shared" si="2"/>
        <v>0</v>
      </c>
      <c r="E21" s="1213">
        <f t="shared" si="2"/>
        <v>0</v>
      </c>
      <c r="F21" s="1275">
        <v>0</v>
      </c>
      <c r="G21" s="1276">
        <v>0</v>
      </c>
      <c r="H21" s="1275">
        <v>0</v>
      </c>
      <c r="I21" s="1276">
        <v>0</v>
      </c>
      <c r="J21" s="1275">
        <v>0</v>
      </c>
      <c r="K21" s="1266">
        <v>0</v>
      </c>
      <c r="L21" s="1275">
        <v>0</v>
      </c>
      <c r="M21" s="1266">
        <v>0</v>
      </c>
      <c r="N21" s="1275">
        <v>0</v>
      </c>
      <c r="O21" s="1266">
        <v>0</v>
      </c>
      <c r="P21" s="1275">
        <v>0</v>
      </c>
      <c r="Q21" s="1266">
        <v>0</v>
      </c>
      <c r="R21" s="1275">
        <v>0</v>
      </c>
      <c r="S21" s="1266">
        <v>0</v>
      </c>
      <c r="T21" s="1275">
        <v>0</v>
      </c>
      <c r="U21" s="1266">
        <v>0</v>
      </c>
      <c r="V21" s="1275">
        <v>0</v>
      </c>
      <c r="W21" s="1266">
        <v>0</v>
      </c>
      <c r="X21" s="1275">
        <v>0</v>
      </c>
      <c r="Y21" s="1266">
        <v>0</v>
      </c>
      <c r="Z21" s="1275">
        <v>0</v>
      </c>
      <c r="AA21" s="1266">
        <v>0</v>
      </c>
      <c r="AB21" s="1275">
        <v>0</v>
      </c>
      <c r="AC21" s="1266">
        <v>0</v>
      </c>
      <c r="AD21" s="1275">
        <v>0</v>
      </c>
      <c r="AE21" s="1266">
        <v>0</v>
      </c>
      <c r="AF21" s="1275">
        <v>0</v>
      </c>
      <c r="AG21" s="1266">
        <v>0</v>
      </c>
      <c r="AH21" s="1275">
        <v>0</v>
      </c>
      <c r="AI21" s="1266">
        <v>0</v>
      </c>
      <c r="AJ21" s="1275">
        <v>0</v>
      </c>
      <c r="AK21" s="1266">
        <v>0</v>
      </c>
      <c r="AL21" s="1277">
        <v>0</v>
      </c>
      <c r="AM21" s="1272">
        <v>0</v>
      </c>
      <c r="AN21" s="1313">
        <v>0</v>
      </c>
      <c r="AO21" s="1316">
        <v>0</v>
      </c>
      <c r="AP21" s="1316">
        <v>0</v>
      </c>
      <c r="AQ21" s="1276">
        <v>0</v>
      </c>
      <c r="AR21" s="1282">
        <v>0</v>
      </c>
      <c r="AS21" s="1276">
        <v>0</v>
      </c>
      <c r="AT21" s="1275">
        <v>0</v>
      </c>
      <c r="AU21" s="1266">
        <v>0</v>
      </c>
      <c r="AV21" s="1276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888"/>
      <c r="B22" s="2857" t="s">
        <v>82</v>
      </c>
      <c r="C22" s="2858">
        <f>SUM(D22+E22)</f>
        <v>610</v>
      </c>
      <c r="D22" s="2700">
        <f t="shared" si="2"/>
        <v>149</v>
      </c>
      <c r="E22" s="2701">
        <f>SUM(G22+I22+K22+M22+O22+Q22+S22+U22+W22+Y22+AA22+AC22+AE22+AG22+AI22+AK22+AM22)</f>
        <v>461</v>
      </c>
      <c r="F22" s="2859">
        <f>SUM(F12:F21)</f>
        <v>3</v>
      </c>
      <c r="G22" s="2691">
        <f t="shared" ref="G22:AS22" si="22">SUM(G12:G21)</f>
        <v>0</v>
      </c>
      <c r="H22" s="2859">
        <f t="shared" si="22"/>
        <v>7</v>
      </c>
      <c r="I22" s="2691">
        <f t="shared" si="22"/>
        <v>6</v>
      </c>
      <c r="J22" s="2859">
        <f t="shared" si="22"/>
        <v>23</v>
      </c>
      <c r="K22" s="2860">
        <f t="shared" si="22"/>
        <v>31</v>
      </c>
      <c r="L22" s="2859">
        <f t="shared" si="22"/>
        <v>17</v>
      </c>
      <c r="M22" s="2860">
        <f t="shared" si="22"/>
        <v>63</v>
      </c>
      <c r="N22" s="2859">
        <f t="shared" si="22"/>
        <v>16</v>
      </c>
      <c r="O22" s="2860">
        <f t="shared" si="22"/>
        <v>42</v>
      </c>
      <c r="P22" s="2859">
        <f t="shared" si="22"/>
        <v>12</v>
      </c>
      <c r="Q22" s="2860">
        <f t="shared" si="22"/>
        <v>44</v>
      </c>
      <c r="R22" s="2859">
        <f t="shared" si="22"/>
        <v>8</v>
      </c>
      <c r="S22" s="2860">
        <f t="shared" si="22"/>
        <v>43</v>
      </c>
      <c r="T22" s="2859">
        <f t="shared" si="22"/>
        <v>14</v>
      </c>
      <c r="U22" s="2860">
        <f t="shared" si="22"/>
        <v>40</v>
      </c>
      <c r="V22" s="2859">
        <f t="shared" si="22"/>
        <v>8</v>
      </c>
      <c r="W22" s="2860">
        <f t="shared" si="22"/>
        <v>19</v>
      </c>
      <c r="X22" s="2859">
        <f t="shared" si="22"/>
        <v>5</v>
      </c>
      <c r="Y22" s="2860">
        <f t="shared" si="22"/>
        <v>28</v>
      </c>
      <c r="Z22" s="2859">
        <f t="shared" si="22"/>
        <v>6</v>
      </c>
      <c r="AA22" s="2860">
        <f t="shared" si="22"/>
        <v>36</v>
      </c>
      <c r="AB22" s="2859">
        <f t="shared" si="22"/>
        <v>7</v>
      </c>
      <c r="AC22" s="2860">
        <f t="shared" si="22"/>
        <v>29</v>
      </c>
      <c r="AD22" s="2859">
        <f t="shared" si="22"/>
        <v>5</v>
      </c>
      <c r="AE22" s="2860">
        <f t="shared" si="22"/>
        <v>26</v>
      </c>
      <c r="AF22" s="2859">
        <f t="shared" si="22"/>
        <v>6</v>
      </c>
      <c r="AG22" s="2860">
        <f t="shared" si="22"/>
        <v>21</v>
      </c>
      <c r="AH22" s="2859">
        <f t="shared" si="22"/>
        <v>3</v>
      </c>
      <c r="AI22" s="2860">
        <f t="shared" si="22"/>
        <v>15</v>
      </c>
      <c r="AJ22" s="2859">
        <f t="shared" si="22"/>
        <v>6</v>
      </c>
      <c r="AK22" s="2860">
        <f t="shared" si="22"/>
        <v>7</v>
      </c>
      <c r="AL22" s="2861">
        <f t="shared" si="22"/>
        <v>3</v>
      </c>
      <c r="AM22" s="2840">
        <f t="shared" si="22"/>
        <v>11</v>
      </c>
      <c r="AN22" s="2862">
        <f t="shared" si="22"/>
        <v>543</v>
      </c>
      <c r="AO22" s="2690">
        <f t="shared" si="22"/>
        <v>3</v>
      </c>
      <c r="AP22" s="2690">
        <f>SUM(AP12:AP21)</f>
        <v>7</v>
      </c>
      <c r="AQ22" s="2691">
        <f t="shared" si="22"/>
        <v>64</v>
      </c>
      <c r="AR22" s="2863">
        <f t="shared" si="22"/>
        <v>6</v>
      </c>
      <c r="AS22" s="2691">
        <f t="shared" si="22"/>
        <v>0</v>
      </c>
      <c r="AT22" s="2859">
        <f>SUM(AT12:AT21)</f>
        <v>0</v>
      </c>
      <c r="AU22" s="2860">
        <f>SUM(AU12:AU21)</f>
        <v>0</v>
      </c>
      <c r="AV22" s="2691">
        <f>SUM(AV12:AV21)</f>
        <v>0</v>
      </c>
    </row>
    <row r="23" spans="1:97" ht="15" customHeight="1" x14ac:dyDescent="0.25">
      <c r="A23" s="6130" t="s">
        <v>1062</v>
      </c>
      <c r="B23" s="6131"/>
      <c r="C23" s="2864">
        <f t="shared" si="1"/>
        <v>0</v>
      </c>
      <c r="D23" s="2865">
        <f t="shared" si="2"/>
        <v>0</v>
      </c>
      <c r="E23" s="2701">
        <f t="shared" si="2"/>
        <v>0</v>
      </c>
      <c r="F23" s="2866"/>
      <c r="G23" s="2867"/>
      <c r="H23" s="2866"/>
      <c r="I23" s="2867"/>
      <c r="J23" s="2866"/>
      <c r="K23" s="2717"/>
      <c r="L23" s="2866"/>
      <c r="M23" s="2717"/>
      <c r="N23" s="2866"/>
      <c r="O23" s="2717"/>
      <c r="P23" s="2866"/>
      <c r="Q23" s="2717"/>
      <c r="R23" s="2866"/>
      <c r="S23" s="2717"/>
      <c r="T23" s="2866"/>
      <c r="U23" s="2717"/>
      <c r="V23" s="2866"/>
      <c r="W23" s="2717"/>
      <c r="X23" s="2866"/>
      <c r="Y23" s="2717"/>
      <c r="Z23" s="2866"/>
      <c r="AA23" s="2717"/>
      <c r="AB23" s="2866"/>
      <c r="AC23" s="2717"/>
      <c r="AD23" s="2866"/>
      <c r="AE23" s="2717"/>
      <c r="AF23" s="2866"/>
      <c r="AG23" s="2717"/>
      <c r="AH23" s="2866"/>
      <c r="AI23" s="2717"/>
      <c r="AJ23" s="2866"/>
      <c r="AK23" s="2717"/>
      <c r="AL23" s="2868"/>
      <c r="AM23" s="2869"/>
      <c r="AN23" s="2870"/>
      <c r="AO23" s="2871"/>
      <c r="AP23" s="2871"/>
      <c r="AQ23" s="2867"/>
      <c r="AR23" s="2872"/>
      <c r="AS23" s="2867"/>
      <c r="AT23" s="2866"/>
      <c r="AU23" s="2717"/>
      <c r="AV23" s="2867"/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73" t="s">
        <v>1063</v>
      </c>
      <c r="B24" s="2874" t="s">
        <v>1055</v>
      </c>
      <c r="C24" s="1978">
        <f t="shared" si="1"/>
        <v>0</v>
      </c>
      <c r="D24" s="2775">
        <f t="shared" si="2"/>
        <v>0</v>
      </c>
      <c r="E24" s="1450">
        <f t="shared" si="2"/>
        <v>0</v>
      </c>
      <c r="F24" s="2737"/>
      <c r="G24" s="1391"/>
      <c r="H24" s="2737"/>
      <c r="I24" s="1391"/>
      <c r="J24" s="2737"/>
      <c r="K24" s="2738"/>
      <c r="L24" s="2737"/>
      <c r="M24" s="2738"/>
      <c r="N24" s="2737"/>
      <c r="O24" s="2738"/>
      <c r="P24" s="2737"/>
      <c r="Q24" s="2738"/>
      <c r="R24" s="2737"/>
      <c r="S24" s="2738"/>
      <c r="T24" s="2737"/>
      <c r="U24" s="2738"/>
      <c r="V24" s="2737"/>
      <c r="W24" s="2738"/>
      <c r="X24" s="2737"/>
      <c r="Y24" s="2738"/>
      <c r="Z24" s="2737"/>
      <c r="AA24" s="2738"/>
      <c r="AB24" s="2737"/>
      <c r="AC24" s="2738"/>
      <c r="AD24" s="2737"/>
      <c r="AE24" s="2738"/>
      <c r="AF24" s="2737"/>
      <c r="AG24" s="2738"/>
      <c r="AH24" s="2737"/>
      <c r="AI24" s="2738"/>
      <c r="AJ24" s="2737"/>
      <c r="AK24" s="2738"/>
      <c r="AL24" s="2875"/>
      <c r="AM24" s="2876"/>
      <c r="AN24" s="2877"/>
      <c r="AO24" s="2878"/>
      <c r="AP24" s="2878"/>
      <c r="AQ24" s="1391"/>
      <c r="AR24" s="1348"/>
      <c r="AS24" s="1391"/>
      <c r="AT24" s="2737"/>
      <c r="AU24" s="2738"/>
      <c r="AV24" s="1391"/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565" t="s">
        <v>1064</v>
      </c>
      <c r="B25" s="1985" t="s">
        <v>1055</v>
      </c>
      <c r="C25" s="2809">
        <f t="shared" si="1"/>
        <v>0</v>
      </c>
      <c r="D25" s="1044">
        <f t="shared" si="2"/>
        <v>0</v>
      </c>
      <c r="E25" s="2855">
        <f t="shared" si="2"/>
        <v>0</v>
      </c>
      <c r="F25" s="2271"/>
      <c r="G25" s="2856"/>
      <c r="H25" s="2271"/>
      <c r="I25" s="2856"/>
      <c r="J25" s="2271"/>
      <c r="K25" s="2273"/>
      <c r="L25" s="2271"/>
      <c r="M25" s="2273"/>
      <c r="N25" s="2271"/>
      <c r="O25" s="2273"/>
      <c r="P25" s="2271"/>
      <c r="Q25" s="2273"/>
      <c r="R25" s="2271"/>
      <c r="S25" s="2273"/>
      <c r="T25" s="2271"/>
      <c r="U25" s="2273"/>
      <c r="V25" s="2271"/>
      <c r="W25" s="2273"/>
      <c r="X25" s="2271"/>
      <c r="Y25" s="2273"/>
      <c r="Z25" s="2271"/>
      <c r="AA25" s="2273"/>
      <c r="AB25" s="2271"/>
      <c r="AC25" s="2273"/>
      <c r="AD25" s="2271"/>
      <c r="AE25" s="2273"/>
      <c r="AF25" s="2271"/>
      <c r="AG25" s="2273"/>
      <c r="AH25" s="2271"/>
      <c r="AI25" s="2273"/>
      <c r="AJ25" s="2271"/>
      <c r="AK25" s="2273"/>
      <c r="AL25" s="2802"/>
      <c r="AM25" s="1127"/>
      <c r="AN25" s="2573"/>
      <c r="AO25" s="1045"/>
      <c r="AP25" s="1045"/>
      <c r="AQ25" s="2856"/>
      <c r="AR25" s="2304"/>
      <c r="AS25" s="2856"/>
      <c r="AT25" s="2271"/>
      <c r="AU25" s="2273"/>
      <c r="AV25" s="2856"/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888"/>
      <c r="B26" s="2879" t="s">
        <v>1065</v>
      </c>
      <c r="C26" s="1337">
        <f t="shared" si="1"/>
        <v>0</v>
      </c>
      <c r="D26" s="202">
        <f t="shared" si="2"/>
        <v>0</v>
      </c>
      <c r="E26" s="2707">
        <f t="shared" si="2"/>
        <v>0</v>
      </c>
      <c r="F26" s="1538"/>
      <c r="G26" s="2880"/>
      <c r="H26" s="1538"/>
      <c r="I26" s="1469"/>
      <c r="J26" s="1538"/>
      <c r="K26" s="1469"/>
      <c r="L26" s="1538"/>
      <c r="M26" s="1469"/>
      <c r="N26" s="1538"/>
      <c r="O26" s="1278"/>
      <c r="P26" s="1538"/>
      <c r="Q26" s="2880"/>
      <c r="R26" s="2297"/>
      <c r="S26" s="1469"/>
      <c r="T26" s="1538"/>
      <c r="U26" s="1469"/>
      <c r="V26" s="1538"/>
      <c r="W26" s="1469"/>
      <c r="X26" s="1538"/>
      <c r="Y26" s="2880"/>
      <c r="Z26" s="1538"/>
      <c r="AA26" s="2880"/>
      <c r="AB26" s="1538"/>
      <c r="AC26" s="1469"/>
      <c r="AD26" s="1538"/>
      <c r="AE26" s="2880"/>
      <c r="AF26" s="1538"/>
      <c r="AG26" s="2880"/>
      <c r="AH26" s="1538"/>
      <c r="AI26" s="1469"/>
      <c r="AJ26" s="1538"/>
      <c r="AK26" s="1469"/>
      <c r="AL26" s="1542"/>
      <c r="AM26" s="1571"/>
      <c r="AN26" s="1572"/>
      <c r="AO26" s="1467"/>
      <c r="AP26" s="1467"/>
      <c r="AQ26" s="1278"/>
      <c r="AR26" s="1540"/>
      <c r="AS26" s="1278"/>
      <c r="AT26" s="1538"/>
      <c r="AU26" s="1469"/>
      <c r="AV26" s="1278"/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849" t="s">
        <v>224</v>
      </c>
      <c r="B28" s="5849" t="s">
        <v>1067</v>
      </c>
      <c r="C28" s="6125" t="s">
        <v>1068</v>
      </c>
      <c r="D28" s="5970"/>
      <c r="E28" s="6125" t="s">
        <v>1069</v>
      </c>
      <c r="F28" s="5941"/>
      <c r="G28" s="5970"/>
      <c r="H28" s="6125" t="s">
        <v>352</v>
      </c>
      <c r="I28" s="5970"/>
      <c r="J28" s="6125" t="s">
        <v>335</v>
      </c>
      <c r="K28" s="5970"/>
      <c r="L28" s="6125" t="s">
        <v>99</v>
      </c>
      <c r="M28" s="5970"/>
      <c r="N28" s="6125" t="s">
        <v>49</v>
      </c>
      <c r="O28" s="5970"/>
      <c r="P28" s="6125" t="s">
        <v>50</v>
      </c>
      <c r="Q28" s="5970"/>
      <c r="R28" s="6126" t="s">
        <v>51</v>
      </c>
      <c r="S28" s="6132"/>
      <c r="T28" s="6126" t="s">
        <v>52</v>
      </c>
      <c r="U28" s="6132"/>
      <c r="V28" s="6126" t="s">
        <v>53</v>
      </c>
      <c r="W28" s="6132"/>
      <c r="X28" s="6126" t="s">
        <v>54</v>
      </c>
      <c r="Y28" s="6132"/>
      <c r="Z28" s="6126" t="s">
        <v>55</v>
      </c>
      <c r="AA28" s="6132"/>
      <c r="AB28" s="6126" t="s">
        <v>56</v>
      </c>
      <c r="AC28" s="6132"/>
      <c r="AD28" s="6126" t="s">
        <v>57</v>
      </c>
      <c r="AE28" s="6132"/>
      <c r="AF28" s="6126" t="s">
        <v>58</v>
      </c>
      <c r="AG28" s="6132"/>
      <c r="AH28" s="6126" t="s">
        <v>59</v>
      </c>
      <c r="AI28" s="6132"/>
      <c r="AJ28" s="6126" t="s">
        <v>60</v>
      </c>
      <c r="AK28" s="6132"/>
      <c r="AL28" s="6126" t="s">
        <v>61</v>
      </c>
      <c r="AM28" s="6132"/>
      <c r="AN28" s="6126" t="s">
        <v>62</v>
      </c>
      <c r="AO28" s="6127"/>
      <c r="AP28" s="5841" t="s">
        <v>41</v>
      </c>
      <c r="AQ28" s="6133" t="s">
        <v>42</v>
      </c>
      <c r="AR28" s="6133" t="s">
        <v>39</v>
      </c>
      <c r="AS28" s="6133" t="s">
        <v>40</v>
      </c>
      <c r="AT28" s="6133" t="s">
        <v>1070</v>
      </c>
      <c r="AU28" s="5935" t="s">
        <v>1071</v>
      </c>
    </row>
    <row r="29" spans="1:97" ht="42" x14ac:dyDescent="0.25">
      <c r="A29" s="5936"/>
      <c r="B29" s="5936"/>
      <c r="C29" s="2566" t="s">
        <v>1072</v>
      </c>
      <c r="D29" s="2566" t="s">
        <v>1073</v>
      </c>
      <c r="E29" s="2853" t="s">
        <v>84</v>
      </c>
      <c r="F29" s="2683" t="s">
        <v>63</v>
      </c>
      <c r="G29" s="2680" t="s">
        <v>64</v>
      </c>
      <c r="H29" s="2853" t="s">
        <v>63</v>
      </c>
      <c r="I29" s="2680" t="s">
        <v>64</v>
      </c>
      <c r="J29" s="2853" t="s">
        <v>63</v>
      </c>
      <c r="K29" s="2680" t="s">
        <v>64</v>
      </c>
      <c r="L29" s="2853" t="s">
        <v>63</v>
      </c>
      <c r="M29" s="2680" t="s">
        <v>64</v>
      </c>
      <c r="N29" s="2853" t="s">
        <v>63</v>
      </c>
      <c r="O29" s="2680" t="s">
        <v>64</v>
      </c>
      <c r="P29" s="2853" t="s">
        <v>63</v>
      </c>
      <c r="Q29" s="2680" t="s">
        <v>64</v>
      </c>
      <c r="R29" s="2853" t="s">
        <v>63</v>
      </c>
      <c r="S29" s="2680" t="s">
        <v>64</v>
      </c>
      <c r="T29" s="2853" t="s">
        <v>63</v>
      </c>
      <c r="U29" s="2679" t="s">
        <v>64</v>
      </c>
      <c r="V29" s="2853" t="s">
        <v>63</v>
      </c>
      <c r="W29" s="2680" t="s">
        <v>64</v>
      </c>
      <c r="X29" s="2853" t="s">
        <v>63</v>
      </c>
      <c r="Y29" s="2680" t="s">
        <v>64</v>
      </c>
      <c r="Z29" s="2853" t="s">
        <v>63</v>
      </c>
      <c r="AA29" s="2680" t="s">
        <v>64</v>
      </c>
      <c r="AB29" s="2853" t="s">
        <v>63</v>
      </c>
      <c r="AC29" s="2680" t="s">
        <v>64</v>
      </c>
      <c r="AD29" s="2853" t="s">
        <v>63</v>
      </c>
      <c r="AE29" s="2680" t="s">
        <v>64</v>
      </c>
      <c r="AF29" s="2853" t="s">
        <v>63</v>
      </c>
      <c r="AG29" s="2680" t="s">
        <v>64</v>
      </c>
      <c r="AH29" s="2853" t="s">
        <v>63</v>
      </c>
      <c r="AI29" s="2680" t="s">
        <v>64</v>
      </c>
      <c r="AJ29" s="2853" t="s">
        <v>63</v>
      </c>
      <c r="AK29" s="2680" t="s">
        <v>64</v>
      </c>
      <c r="AL29" s="2853" t="s">
        <v>63</v>
      </c>
      <c r="AM29" s="2680" t="s">
        <v>64</v>
      </c>
      <c r="AN29" s="2853" t="s">
        <v>63</v>
      </c>
      <c r="AO29" s="2681" t="s">
        <v>64</v>
      </c>
      <c r="AP29" s="5492"/>
      <c r="AQ29" s="5539"/>
      <c r="AR29" s="5539"/>
      <c r="AS29" s="5539"/>
      <c r="AT29" s="5539"/>
      <c r="AU29" s="5542"/>
    </row>
    <row r="30" spans="1:97" x14ac:dyDescent="0.25">
      <c r="A30" s="1985" t="s">
        <v>1074</v>
      </c>
      <c r="B30" s="2410">
        <f>SUM(C30:D30)</f>
        <v>2</v>
      </c>
      <c r="C30" s="2856">
        <v>1</v>
      </c>
      <c r="D30" s="2398">
        <v>1</v>
      </c>
      <c r="E30" s="2045">
        <f>SUM(F30+G30)</f>
        <v>6</v>
      </c>
      <c r="F30" s="1042">
        <f>SUM(H30+J30+L30+N30+P30+R30+T30+V30+X30+Z30+AB30+AD30+AF30+AH30+AJ30+AL30+AN30)</f>
        <v>3</v>
      </c>
      <c r="G30" s="2687">
        <f>SUM(I30+K30+M30+O30+Q30+S30+U30+W30+Y30+AA30+AC30+AE30+AG30+AI30+AK30+AM30+AO30)</f>
        <v>3</v>
      </c>
      <c r="H30" s="2271">
        <v>0</v>
      </c>
      <c r="I30" s="2856">
        <v>0</v>
      </c>
      <c r="J30" s="2271">
        <v>0</v>
      </c>
      <c r="K30" s="2273">
        <v>0</v>
      </c>
      <c r="L30" s="2271">
        <v>1</v>
      </c>
      <c r="M30" s="2273">
        <v>1</v>
      </c>
      <c r="N30" s="2271">
        <v>0</v>
      </c>
      <c r="O30" s="2273">
        <v>0</v>
      </c>
      <c r="P30" s="2271">
        <v>1</v>
      </c>
      <c r="Q30" s="2856">
        <v>0</v>
      </c>
      <c r="R30" s="2271">
        <v>0</v>
      </c>
      <c r="S30" s="2856">
        <v>0</v>
      </c>
      <c r="T30" s="2802">
        <v>0</v>
      </c>
      <c r="U30" s="2273">
        <v>2</v>
      </c>
      <c r="V30" s="2271">
        <v>1</v>
      </c>
      <c r="W30" s="2273">
        <v>0</v>
      </c>
      <c r="X30" s="2271">
        <v>0</v>
      </c>
      <c r="Y30" s="2273">
        <v>0</v>
      </c>
      <c r="Z30" s="2271">
        <v>0</v>
      </c>
      <c r="AA30" s="2856">
        <v>0</v>
      </c>
      <c r="AB30" s="2271">
        <v>0</v>
      </c>
      <c r="AC30" s="2856">
        <v>0</v>
      </c>
      <c r="AD30" s="2271">
        <v>0</v>
      </c>
      <c r="AE30" s="2273">
        <v>0</v>
      </c>
      <c r="AF30" s="2271">
        <v>0</v>
      </c>
      <c r="AG30" s="2856">
        <v>0</v>
      </c>
      <c r="AH30" s="2271">
        <v>0</v>
      </c>
      <c r="AI30" s="2856">
        <v>0</v>
      </c>
      <c r="AJ30" s="2271">
        <v>0</v>
      </c>
      <c r="AK30" s="2273">
        <v>0</v>
      </c>
      <c r="AL30" s="2271">
        <v>0</v>
      </c>
      <c r="AM30" s="2273">
        <v>0</v>
      </c>
      <c r="AN30" s="2802">
        <v>0</v>
      </c>
      <c r="AO30" s="1127">
        <v>0</v>
      </c>
      <c r="AP30" s="2573">
        <v>0</v>
      </c>
      <c r="AQ30" s="1045">
        <v>0</v>
      </c>
      <c r="AR30" s="1045">
        <v>0</v>
      </c>
      <c r="AS30" s="1045">
        <v>0</v>
      </c>
      <c r="AT30" s="1045">
        <v>0</v>
      </c>
      <c r="AU30" s="2856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2881" t="s">
        <v>1075</v>
      </c>
      <c r="B31" s="1599">
        <f>SUM(C31:D31)</f>
        <v>0</v>
      </c>
      <c r="C31" s="1278"/>
      <c r="D31" s="1570"/>
      <c r="E31" s="1712">
        <f>SUM(F31+G31)</f>
        <v>0</v>
      </c>
      <c r="F31" s="1692">
        <f>SUM(H31+J31+L31+N31+P31+R31+T31+V31+X31+Z31+AB31+AD31+AF31+AH31+AJ31+AL31+AN31)</f>
        <v>0</v>
      </c>
      <c r="G31" s="1185">
        <f>SUM(I31+K31+M31+O31+Q31+S31+U31+W31+Y31+AA31+AC31+AE31+AG31+AI31+AK31+AM31+AO31)</f>
        <v>0</v>
      </c>
      <c r="H31" s="1538"/>
      <c r="I31" s="1278"/>
      <c r="J31" s="1538"/>
      <c r="K31" s="1469"/>
      <c r="L31" s="1538"/>
      <c r="M31" s="1469"/>
      <c r="N31" s="1538"/>
      <c r="O31" s="1469"/>
      <c r="P31" s="1538"/>
      <c r="Q31" s="1278"/>
      <c r="R31" s="1538"/>
      <c r="S31" s="1278"/>
      <c r="T31" s="1542"/>
      <c r="U31" s="1469"/>
      <c r="V31" s="1538"/>
      <c r="W31" s="1469"/>
      <c r="X31" s="1538"/>
      <c r="Y31" s="1469"/>
      <c r="Z31" s="1538"/>
      <c r="AA31" s="1278"/>
      <c r="AB31" s="1538"/>
      <c r="AC31" s="1278"/>
      <c r="AD31" s="1538"/>
      <c r="AE31" s="1469"/>
      <c r="AF31" s="1538"/>
      <c r="AG31" s="1278"/>
      <c r="AH31" s="1538"/>
      <c r="AI31" s="1278"/>
      <c r="AJ31" s="1538"/>
      <c r="AK31" s="1469"/>
      <c r="AL31" s="1538"/>
      <c r="AM31" s="1469"/>
      <c r="AN31" s="1542"/>
      <c r="AO31" s="1571"/>
      <c r="AP31" s="1572"/>
      <c r="AQ31" s="1467"/>
      <c r="AR31" s="1467"/>
      <c r="AS31" s="1467"/>
      <c r="AT31" s="1467"/>
      <c r="AU31" s="1278"/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82" t="s">
        <v>82</v>
      </c>
      <c r="B32" s="2883">
        <f t="shared" ref="B32:H32" si="32">SUM(B30:B31)</f>
        <v>2</v>
      </c>
      <c r="C32" s="2691">
        <f t="shared" si="32"/>
        <v>1</v>
      </c>
      <c r="D32" s="2883">
        <f t="shared" si="32"/>
        <v>1</v>
      </c>
      <c r="E32" s="2863">
        <f t="shared" si="32"/>
        <v>6</v>
      </c>
      <c r="F32" s="2863">
        <f t="shared" si="32"/>
        <v>3</v>
      </c>
      <c r="G32" s="2863">
        <f t="shared" si="32"/>
        <v>3</v>
      </c>
      <c r="H32" s="2859">
        <f t="shared" si="32"/>
        <v>0</v>
      </c>
      <c r="I32" s="2863">
        <f t="shared" ref="I32:AU32" si="33">SUM(I30:I31)</f>
        <v>0</v>
      </c>
      <c r="J32" s="2859">
        <f t="shared" si="33"/>
        <v>0</v>
      </c>
      <c r="K32" s="2863">
        <f t="shared" si="33"/>
        <v>0</v>
      </c>
      <c r="L32" s="2859">
        <f t="shared" si="33"/>
        <v>1</v>
      </c>
      <c r="M32" s="2863">
        <f t="shared" si="33"/>
        <v>1</v>
      </c>
      <c r="N32" s="2859">
        <f t="shared" si="33"/>
        <v>0</v>
      </c>
      <c r="O32" s="2863">
        <f t="shared" si="33"/>
        <v>0</v>
      </c>
      <c r="P32" s="2859">
        <f t="shared" si="33"/>
        <v>1</v>
      </c>
      <c r="Q32" s="2863">
        <f t="shared" si="33"/>
        <v>0</v>
      </c>
      <c r="R32" s="2859">
        <f t="shared" si="33"/>
        <v>0</v>
      </c>
      <c r="S32" s="2863">
        <f t="shared" si="33"/>
        <v>0</v>
      </c>
      <c r="T32" s="2859">
        <f t="shared" si="33"/>
        <v>0</v>
      </c>
      <c r="U32" s="2863">
        <f t="shared" si="33"/>
        <v>2</v>
      </c>
      <c r="V32" s="2859">
        <f t="shared" si="33"/>
        <v>1</v>
      </c>
      <c r="W32" s="2863">
        <f t="shared" si="33"/>
        <v>0</v>
      </c>
      <c r="X32" s="2859">
        <f t="shared" si="33"/>
        <v>0</v>
      </c>
      <c r="Y32" s="2863">
        <f t="shared" si="33"/>
        <v>0</v>
      </c>
      <c r="Z32" s="2859">
        <f t="shared" si="33"/>
        <v>0</v>
      </c>
      <c r="AA32" s="2863">
        <f t="shared" si="33"/>
        <v>0</v>
      </c>
      <c r="AB32" s="2859">
        <f t="shared" si="33"/>
        <v>0</v>
      </c>
      <c r="AC32" s="2863">
        <f t="shared" si="33"/>
        <v>0</v>
      </c>
      <c r="AD32" s="2859">
        <f t="shared" si="33"/>
        <v>0</v>
      </c>
      <c r="AE32" s="2863">
        <f t="shared" si="33"/>
        <v>0</v>
      </c>
      <c r="AF32" s="2859">
        <f t="shared" si="33"/>
        <v>0</v>
      </c>
      <c r="AG32" s="2863">
        <f t="shared" si="33"/>
        <v>0</v>
      </c>
      <c r="AH32" s="2859">
        <f t="shared" si="33"/>
        <v>0</v>
      </c>
      <c r="AI32" s="2863">
        <f t="shared" si="33"/>
        <v>0</v>
      </c>
      <c r="AJ32" s="2859">
        <f t="shared" si="33"/>
        <v>0</v>
      </c>
      <c r="AK32" s="2863">
        <f t="shared" si="33"/>
        <v>0</v>
      </c>
      <c r="AL32" s="2859">
        <f t="shared" si="33"/>
        <v>0</v>
      </c>
      <c r="AM32" s="2863">
        <f t="shared" si="33"/>
        <v>0</v>
      </c>
      <c r="AN32" s="2859">
        <f t="shared" si="33"/>
        <v>0</v>
      </c>
      <c r="AO32" s="2692">
        <f t="shared" si="33"/>
        <v>0</v>
      </c>
      <c r="AP32" s="2862">
        <f t="shared" si="33"/>
        <v>0</v>
      </c>
      <c r="AQ32" s="2690">
        <f t="shared" si="33"/>
        <v>0</v>
      </c>
      <c r="AR32" s="2690">
        <f t="shared" si="33"/>
        <v>0</v>
      </c>
      <c r="AS32" s="2690">
        <f t="shared" si="33"/>
        <v>0</v>
      </c>
      <c r="AT32" s="2690">
        <f t="shared" si="33"/>
        <v>0</v>
      </c>
      <c r="AU32" s="269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849" t="s">
        <v>224</v>
      </c>
      <c r="B34" s="5849" t="s">
        <v>1077</v>
      </c>
      <c r="C34" s="6125" t="s">
        <v>1078</v>
      </c>
      <c r="D34" s="5970"/>
      <c r="E34" s="6125" t="s">
        <v>1069</v>
      </c>
      <c r="F34" s="5941"/>
      <c r="G34" s="5970"/>
      <c r="H34" s="6146" t="s">
        <v>1079</v>
      </c>
      <c r="I34" s="6147"/>
      <c r="J34" s="6147"/>
      <c r="K34" s="6147"/>
      <c r="L34" s="6147"/>
      <c r="M34" s="6148"/>
    </row>
    <row r="35" spans="1:42" ht="42" x14ac:dyDescent="0.25">
      <c r="A35" s="5936"/>
      <c r="B35" s="5936"/>
      <c r="C35" s="2853" t="s">
        <v>1072</v>
      </c>
      <c r="D35" s="1781" t="s">
        <v>1080</v>
      </c>
      <c r="E35" s="2853" t="s">
        <v>84</v>
      </c>
      <c r="F35" s="2683" t="s">
        <v>63</v>
      </c>
      <c r="G35" s="2884" t="s">
        <v>64</v>
      </c>
      <c r="H35" s="2885" t="s">
        <v>1081</v>
      </c>
      <c r="I35" s="2886" t="s">
        <v>1082</v>
      </c>
      <c r="J35" s="2886" t="s">
        <v>1083</v>
      </c>
      <c r="K35" s="2886" t="s">
        <v>1084</v>
      </c>
      <c r="L35" s="2886" t="s">
        <v>1085</v>
      </c>
      <c r="M35" s="2887" t="s">
        <v>1086</v>
      </c>
    </row>
    <row r="36" spans="1:42" ht="15" customHeight="1" x14ac:dyDescent="0.25">
      <c r="A36" s="1985" t="s">
        <v>1074</v>
      </c>
      <c r="B36" s="2410">
        <f>SUM(C36:D36)</f>
        <v>0</v>
      </c>
      <c r="C36" s="2271"/>
      <c r="D36" s="2856"/>
      <c r="E36" s="2044">
        <f>SUM(F36:G36)</f>
        <v>0</v>
      </c>
      <c r="F36" s="2304"/>
      <c r="G36" s="2856"/>
      <c r="H36" s="2271"/>
      <c r="I36" s="1045"/>
      <c r="J36" s="1045"/>
      <c r="K36" s="1045"/>
      <c r="L36" s="1045"/>
      <c r="M36" s="2273"/>
    </row>
    <row r="37" spans="1:42" ht="15" customHeight="1" x14ac:dyDescent="0.25">
      <c r="A37" s="2490" t="s">
        <v>1075</v>
      </c>
      <c r="B37" s="2836">
        <f>SUM(C37:D37)</f>
        <v>0</v>
      </c>
      <c r="C37" s="1351"/>
      <c r="D37" s="2880"/>
      <c r="E37" s="1341">
        <f>SUM(F37:G37)</f>
        <v>0</v>
      </c>
      <c r="F37" s="2559"/>
      <c r="G37" s="2880"/>
      <c r="H37" s="1351"/>
      <c r="I37" s="164"/>
      <c r="J37" s="164"/>
      <c r="K37" s="164"/>
      <c r="L37" s="164"/>
      <c r="M37" s="198"/>
    </row>
    <row r="38" spans="1:42" ht="15" customHeight="1" x14ac:dyDescent="0.25">
      <c r="A38" s="2882" t="s">
        <v>82</v>
      </c>
      <c r="B38" s="2883">
        <f t="shared" ref="B38:M38" si="34">SUM(B36:B37)</f>
        <v>0</v>
      </c>
      <c r="C38" s="2888">
        <f t="shared" si="34"/>
        <v>0</v>
      </c>
      <c r="D38" s="2889">
        <f t="shared" si="34"/>
        <v>0</v>
      </c>
      <c r="E38" s="2888">
        <f t="shared" si="34"/>
        <v>0</v>
      </c>
      <c r="F38" s="2890">
        <f t="shared" si="34"/>
        <v>0</v>
      </c>
      <c r="G38" s="2890">
        <f t="shared" si="34"/>
        <v>0</v>
      </c>
      <c r="H38" s="2888">
        <f t="shared" si="34"/>
        <v>0</v>
      </c>
      <c r="I38" s="2891">
        <f t="shared" si="34"/>
        <v>0</v>
      </c>
      <c r="J38" s="2891">
        <f t="shared" si="34"/>
        <v>0</v>
      </c>
      <c r="K38" s="2891">
        <f t="shared" si="34"/>
        <v>0</v>
      </c>
      <c r="L38" s="2891">
        <f t="shared" si="34"/>
        <v>0</v>
      </c>
      <c r="M38" s="289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005" t="s">
        <v>224</v>
      </c>
      <c r="B40" s="2119" t="s">
        <v>32</v>
      </c>
      <c r="C40" s="2119" t="s">
        <v>463</v>
      </c>
    </row>
    <row r="41" spans="1:42" x14ac:dyDescent="0.25">
      <c r="A41" s="5565" t="s">
        <v>1088</v>
      </c>
      <c r="B41" s="2874" t="s">
        <v>1065</v>
      </c>
      <c r="C41" s="2893"/>
    </row>
    <row r="42" spans="1:42" x14ac:dyDescent="0.25">
      <c r="A42" s="5888"/>
      <c r="B42" s="1509" t="s">
        <v>1055</v>
      </c>
      <c r="C42" s="1566"/>
    </row>
    <row r="43" spans="1:42" x14ac:dyDescent="0.25">
      <c r="A43" s="5565" t="s">
        <v>1089</v>
      </c>
      <c r="B43" s="2874" t="s">
        <v>1065</v>
      </c>
      <c r="C43" s="2893"/>
    </row>
    <row r="44" spans="1:42" x14ac:dyDescent="0.25">
      <c r="A44" s="5888"/>
      <c r="B44" s="1562" t="s">
        <v>1055</v>
      </c>
      <c r="C44" s="1570"/>
    </row>
    <row r="45" spans="1:42" s="5" customFormat="1" ht="18" customHeight="1" x14ac:dyDescent="0.2">
      <c r="A45" s="2" t="s">
        <v>1090</v>
      </c>
      <c r="B45" s="2894"/>
      <c r="C45" s="2894"/>
      <c r="D45" s="2895"/>
      <c r="E45" s="2895"/>
      <c r="F45" s="2895"/>
      <c r="G45" s="2895"/>
      <c r="H45" s="2895"/>
      <c r="I45" s="2895"/>
      <c r="J45" s="2895"/>
      <c r="K45" s="2895"/>
      <c r="L45" s="2896"/>
      <c r="M45" s="2897"/>
      <c r="N45" s="2898"/>
      <c r="O45" s="2899"/>
      <c r="P45" s="2899"/>
      <c r="Q45" s="2899"/>
      <c r="R45" s="2899"/>
      <c r="S45" s="2899"/>
      <c r="T45" s="2899"/>
      <c r="U45" s="2899"/>
      <c r="V45" s="2900"/>
      <c r="W45" s="2899"/>
      <c r="X45" s="2899"/>
      <c r="Y45" s="2899"/>
      <c r="Z45" s="2899"/>
      <c r="AA45" s="2899"/>
      <c r="AB45" s="2899"/>
      <c r="AC45" s="2899"/>
      <c r="AD45" s="2899"/>
      <c r="AE45" s="2899"/>
      <c r="AF45" s="2899"/>
      <c r="AG45" s="2899"/>
      <c r="AH45" s="2899"/>
      <c r="AI45" s="2899"/>
      <c r="AJ45" s="2899"/>
      <c r="AK45" s="2899"/>
      <c r="AL45" s="2899"/>
      <c r="AM45" s="2899"/>
      <c r="AN45" s="14"/>
      <c r="AO45" s="15"/>
      <c r="AP45" s="15"/>
    </row>
    <row r="46" spans="1:42" ht="15" customHeight="1" x14ac:dyDescent="0.25">
      <c r="A46" s="6134" t="s">
        <v>284</v>
      </c>
      <c r="B46" s="6135"/>
      <c r="C46" s="6140" t="s">
        <v>463</v>
      </c>
      <c r="D46" s="6141"/>
      <c r="E46" s="6142"/>
      <c r="F46" s="6125" t="s">
        <v>106</v>
      </c>
      <c r="G46" s="5941"/>
      <c r="H46" s="5941"/>
      <c r="I46" s="5941"/>
      <c r="J46" s="5941"/>
      <c r="K46" s="5941"/>
      <c r="L46" s="5941"/>
      <c r="M46" s="5941"/>
      <c r="N46" s="5941"/>
      <c r="O46" s="5941"/>
      <c r="P46" s="5941"/>
      <c r="Q46" s="5941"/>
      <c r="R46" s="5941"/>
      <c r="S46" s="5941"/>
      <c r="T46" s="5941"/>
      <c r="U46" s="5941"/>
      <c r="V46" s="5941"/>
      <c r="W46" s="5941"/>
      <c r="X46" s="5941"/>
      <c r="Y46" s="5941"/>
      <c r="Z46" s="5941"/>
      <c r="AA46" s="5941"/>
      <c r="AB46" s="5941"/>
      <c r="AC46" s="5941"/>
      <c r="AD46" s="5941"/>
      <c r="AE46" s="5941"/>
      <c r="AF46" s="5941"/>
      <c r="AG46" s="5941"/>
      <c r="AH46" s="5941"/>
      <c r="AI46" s="5941"/>
      <c r="AJ46" s="5941"/>
      <c r="AK46" s="5971"/>
      <c r="AL46" s="5841" t="s">
        <v>614</v>
      </c>
      <c r="AM46" s="6133" t="s">
        <v>41</v>
      </c>
      <c r="AN46" s="5935" t="s">
        <v>42</v>
      </c>
    </row>
    <row r="47" spans="1:42" x14ac:dyDescent="0.25">
      <c r="A47" s="6136"/>
      <c r="B47" s="6137"/>
      <c r="C47" s="6143"/>
      <c r="D47" s="6144"/>
      <c r="E47" s="6145"/>
      <c r="F47" s="6125" t="s">
        <v>335</v>
      </c>
      <c r="G47" s="5970"/>
      <c r="H47" s="6125" t="s">
        <v>99</v>
      </c>
      <c r="I47" s="5970"/>
      <c r="J47" s="6125" t="s">
        <v>49</v>
      </c>
      <c r="K47" s="5970"/>
      <c r="L47" s="6125" t="s">
        <v>50</v>
      </c>
      <c r="M47" s="5970"/>
      <c r="N47" s="6126" t="s">
        <v>51</v>
      </c>
      <c r="O47" s="6132"/>
      <c r="P47" s="6126" t="s">
        <v>52</v>
      </c>
      <c r="Q47" s="6132"/>
      <c r="R47" s="6126" t="s">
        <v>53</v>
      </c>
      <c r="S47" s="6132"/>
      <c r="T47" s="6126" t="s">
        <v>54</v>
      </c>
      <c r="U47" s="6132"/>
      <c r="V47" s="6126" t="s">
        <v>55</v>
      </c>
      <c r="W47" s="6132"/>
      <c r="X47" s="6126" t="s">
        <v>56</v>
      </c>
      <c r="Y47" s="6132"/>
      <c r="Z47" s="6126" t="s">
        <v>57</v>
      </c>
      <c r="AA47" s="6132"/>
      <c r="AB47" s="6126" t="s">
        <v>58</v>
      </c>
      <c r="AC47" s="6132"/>
      <c r="AD47" s="6126" t="s">
        <v>59</v>
      </c>
      <c r="AE47" s="6132"/>
      <c r="AF47" s="6126" t="s">
        <v>60</v>
      </c>
      <c r="AG47" s="6132"/>
      <c r="AH47" s="6126" t="s">
        <v>61</v>
      </c>
      <c r="AI47" s="6132"/>
      <c r="AJ47" s="6126" t="s">
        <v>62</v>
      </c>
      <c r="AK47" s="6127"/>
      <c r="AL47" s="5491"/>
      <c r="AM47" s="5830"/>
      <c r="AN47" s="5484"/>
    </row>
    <row r="48" spans="1:42" x14ac:dyDescent="0.25">
      <c r="A48" s="6138"/>
      <c r="B48" s="6139"/>
      <c r="C48" s="2770" t="s">
        <v>84</v>
      </c>
      <c r="D48" s="2902" t="s">
        <v>63</v>
      </c>
      <c r="E48" s="2901" t="s">
        <v>64</v>
      </c>
      <c r="F48" s="2853" t="s">
        <v>63</v>
      </c>
      <c r="G48" s="2680" t="s">
        <v>64</v>
      </c>
      <c r="H48" s="2853" t="s">
        <v>63</v>
      </c>
      <c r="I48" s="2680" t="s">
        <v>64</v>
      </c>
      <c r="J48" s="2853" t="s">
        <v>63</v>
      </c>
      <c r="K48" s="2680" t="s">
        <v>64</v>
      </c>
      <c r="L48" s="2853" t="s">
        <v>63</v>
      </c>
      <c r="M48" s="2680" t="s">
        <v>64</v>
      </c>
      <c r="N48" s="2853" t="s">
        <v>63</v>
      </c>
      <c r="O48" s="2680" t="s">
        <v>64</v>
      </c>
      <c r="P48" s="2853" t="s">
        <v>63</v>
      </c>
      <c r="Q48" s="2680" t="s">
        <v>64</v>
      </c>
      <c r="R48" s="2853" t="s">
        <v>63</v>
      </c>
      <c r="S48" s="2680" t="s">
        <v>64</v>
      </c>
      <c r="T48" s="2853" t="s">
        <v>63</v>
      </c>
      <c r="U48" s="2680" t="s">
        <v>64</v>
      </c>
      <c r="V48" s="2853" t="s">
        <v>63</v>
      </c>
      <c r="W48" s="2680" t="s">
        <v>64</v>
      </c>
      <c r="X48" s="2853" t="s">
        <v>63</v>
      </c>
      <c r="Y48" s="2680" t="s">
        <v>64</v>
      </c>
      <c r="Z48" s="2853" t="s">
        <v>63</v>
      </c>
      <c r="AA48" s="2680" t="s">
        <v>64</v>
      </c>
      <c r="AB48" s="2853" t="s">
        <v>63</v>
      </c>
      <c r="AC48" s="2680" t="s">
        <v>64</v>
      </c>
      <c r="AD48" s="2853" t="s">
        <v>63</v>
      </c>
      <c r="AE48" s="2680" t="s">
        <v>64</v>
      </c>
      <c r="AF48" s="2853" t="s">
        <v>63</v>
      </c>
      <c r="AG48" s="2680" t="s">
        <v>64</v>
      </c>
      <c r="AH48" s="2853" t="s">
        <v>63</v>
      </c>
      <c r="AI48" s="2680" t="s">
        <v>64</v>
      </c>
      <c r="AJ48" s="2903" t="s">
        <v>63</v>
      </c>
      <c r="AK48" s="2681" t="s">
        <v>64</v>
      </c>
      <c r="AL48" s="5492"/>
      <c r="AM48" s="5539"/>
      <c r="AN48" s="5542"/>
    </row>
    <row r="49" spans="1:91" x14ac:dyDescent="0.25">
      <c r="A49" s="2904" t="s">
        <v>933</v>
      </c>
      <c r="B49" s="2904" t="s">
        <v>1091</v>
      </c>
      <c r="C49" s="2809">
        <f>SUM(D49+E49)</f>
        <v>0</v>
      </c>
      <c r="D49" s="1044">
        <f>SUM(F49+H49+J49+L49+N49+P49+R49+T49+V49+X49+Z49+AB49+AD49+AF49+AH49+AJ49)</f>
        <v>0</v>
      </c>
      <c r="E49" s="2855">
        <f>SUM(G49+I49+K49+M49+O49+Q49+S49+U49+W49+Y49+AA49+AC49+AE49+AG49+AI49+AK49)</f>
        <v>0</v>
      </c>
      <c r="F49" s="2271"/>
      <c r="G49" s="2304"/>
      <c r="H49" s="2271"/>
      <c r="I49" s="2304"/>
      <c r="J49" s="2271"/>
      <c r="K49" s="2273"/>
      <c r="L49" s="2271"/>
      <c r="M49" s="2273"/>
      <c r="N49" s="2802"/>
      <c r="O49" s="2273"/>
      <c r="P49" s="2802"/>
      <c r="Q49" s="2273"/>
      <c r="R49" s="2802"/>
      <c r="S49" s="2273"/>
      <c r="T49" s="2802"/>
      <c r="U49" s="2273"/>
      <c r="V49" s="2802"/>
      <c r="W49" s="2273"/>
      <c r="X49" s="2802"/>
      <c r="Y49" s="2273"/>
      <c r="Z49" s="2802"/>
      <c r="AA49" s="2273"/>
      <c r="AB49" s="2802"/>
      <c r="AC49" s="2273"/>
      <c r="AD49" s="2802"/>
      <c r="AE49" s="2273"/>
      <c r="AF49" s="2802"/>
      <c r="AG49" s="2273"/>
      <c r="AH49" s="2802"/>
      <c r="AI49" s="2273"/>
      <c r="AJ49" s="2905"/>
      <c r="AK49" s="1127"/>
      <c r="AL49" s="2274"/>
      <c r="AM49" s="1046"/>
      <c r="AN49" s="2906"/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76" t="s">
        <v>1092</v>
      </c>
      <c r="B50" s="2776" t="s">
        <v>1091</v>
      </c>
      <c r="C50" s="1337">
        <f>SUM(D50+E50)</f>
        <v>0</v>
      </c>
      <c r="D50" s="202">
        <f>SUM(F50+H50+J50+L50+N50+P50+R50+T50+V50+X50+Z50+AB50+AD50+AF50+AH50+AJ50)</f>
        <v>0</v>
      </c>
      <c r="E50" s="2706">
        <f>SUM(G50+I50+K50+M50+O50+Q50+S50+U50+W50+Y50+AA50+AC50+AE50+AG50+AI50+AK50)</f>
        <v>0</v>
      </c>
      <c r="F50" s="1351"/>
      <c r="G50" s="2559"/>
      <c r="H50" s="1351"/>
      <c r="I50" s="2559"/>
      <c r="J50" s="1351"/>
      <c r="K50" s="198"/>
      <c r="L50" s="1351"/>
      <c r="M50" s="198"/>
      <c r="N50" s="2297"/>
      <c r="O50" s="198"/>
      <c r="P50" s="2297"/>
      <c r="Q50" s="198"/>
      <c r="R50" s="2297"/>
      <c r="S50" s="198"/>
      <c r="T50" s="2297"/>
      <c r="U50" s="198"/>
      <c r="V50" s="2297"/>
      <c r="W50" s="198"/>
      <c r="X50" s="2297"/>
      <c r="Y50" s="198"/>
      <c r="Z50" s="2297"/>
      <c r="AA50" s="198"/>
      <c r="AB50" s="2297"/>
      <c r="AC50" s="198"/>
      <c r="AD50" s="2297"/>
      <c r="AE50" s="198"/>
      <c r="AF50" s="2297"/>
      <c r="AG50" s="198"/>
      <c r="AH50" s="2297"/>
      <c r="AI50" s="198"/>
      <c r="AJ50" s="2729"/>
      <c r="AK50" s="191"/>
      <c r="AL50" s="203"/>
      <c r="AM50" s="204"/>
      <c r="AN50" s="2907"/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49" t="s">
        <v>1093</v>
      </c>
      <c r="B51" s="6149"/>
      <c r="C51" s="6149"/>
      <c r="D51" s="6149"/>
      <c r="E51" s="6149"/>
      <c r="F51" s="6149"/>
      <c r="G51" s="6149"/>
      <c r="H51" s="6149"/>
      <c r="I51" s="6149"/>
      <c r="J51" s="6149"/>
      <c r="K51" s="6149"/>
      <c r="L51" s="6149"/>
      <c r="M51" s="6149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34" t="s">
        <v>224</v>
      </c>
      <c r="B52" s="6135"/>
      <c r="C52" s="6141" t="s">
        <v>463</v>
      </c>
      <c r="D52" s="6141"/>
      <c r="E52" s="6142"/>
      <c r="F52" s="6150" t="s">
        <v>106</v>
      </c>
      <c r="G52" s="6151"/>
      <c r="H52" s="6151"/>
      <c r="I52" s="6151"/>
      <c r="J52" s="6151"/>
      <c r="K52" s="6151"/>
      <c r="L52" s="6151"/>
      <c r="M52" s="6151"/>
      <c r="N52" s="6151"/>
      <c r="O52" s="6151"/>
      <c r="P52" s="6151"/>
      <c r="Q52" s="6151"/>
      <c r="R52" s="6151"/>
      <c r="S52" s="6151"/>
      <c r="T52" s="6151"/>
      <c r="U52" s="6151"/>
      <c r="V52" s="6151"/>
      <c r="W52" s="6151"/>
      <c r="X52" s="6151"/>
      <c r="Y52" s="6151"/>
      <c r="Z52" s="6151"/>
      <c r="AA52" s="6151"/>
      <c r="AB52" s="6151"/>
      <c r="AC52" s="6151"/>
      <c r="AD52" s="6151"/>
      <c r="AE52" s="6151"/>
      <c r="AF52" s="6151"/>
      <c r="AG52" s="6151"/>
      <c r="AH52" s="6151"/>
      <c r="AI52" s="6151"/>
      <c r="AJ52" s="6151"/>
      <c r="AK52" s="6152"/>
      <c r="AL52" s="5841" t="s">
        <v>41</v>
      </c>
      <c r="AM52" s="5935" t="s">
        <v>42</v>
      </c>
    </row>
    <row r="53" spans="1:91" x14ac:dyDescent="0.25">
      <c r="A53" s="6136"/>
      <c r="B53" s="6137"/>
      <c r="C53" s="6144"/>
      <c r="D53" s="6144"/>
      <c r="E53" s="6145"/>
      <c r="F53" s="6125" t="s">
        <v>335</v>
      </c>
      <c r="G53" s="5970"/>
      <c r="H53" s="6125" t="s">
        <v>99</v>
      </c>
      <c r="I53" s="5970"/>
      <c r="J53" s="6125" t="s">
        <v>49</v>
      </c>
      <c r="K53" s="5970"/>
      <c r="L53" s="6125" t="s">
        <v>50</v>
      </c>
      <c r="M53" s="5970"/>
      <c r="N53" s="6126" t="s">
        <v>51</v>
      </c>
      <c r="O53" s="6132"/>
      <c r="P53" s="6126" t="s">
        <v>52</v>
      </c>
      <c r="Q53" s="6132"/>
      <c r="R53" s="6126" t="s">
        <v>53</v>
      </c>
      <c r="S53" s="6132"/>
      <c r="T53" s="6126" t="s">
        <v>54</v>
      </c>
      <c r="U53" s="6132"/>
      <c r="V53" s="6126" t="s">
        <v>55</v>
      </c>
      <c r="W53" s="6132"/>
      <c r="X53" s="6126" t="s">
        <v>56</v>
      </c>
      <c r="Y53" s="6132"/>
      <c r="Z53" s="6126" t="s">
        <v>57</v>
      </c>
      <c r="AA53" s="6132"/>
      <c r="AB53" s="6126" t="s">
        <v>58</v>
      </c>
      <c r="AC53" s="6132"/>
      <c r="AD53" s="6126" t="s">
        <v>59</v>
      </c>
      <c r="AE53" s="6132"/>
      <c r="AF53" s="6126" t="s">
        <v>60</v>
      </c>
      <c r="AG53" s="6132"/>
      <c r="AH53" s="6126" t="s">
        <v>61</v>
      </c>
      <c r="AI53" s="6132"/>
      <c r="AJ53" s="6126" t="s">
        <v>62</v>
      </c>
      <c r="AK53" s="6127"/>
      <c r="AL53" s="5491"/>
      <c r="AM53" s="5484"/>
    </row>
    <row r="54" spans="1:91" x14ac:dyDescent="0.25">
      <c r="A54" s="6138"/>
      <c r="B54" s="6139"/>
      <c r="C54" s="2910" t="s">
        <v>84</v>
      </c>
      <c r="D54" s="2911" t="s">
        <v>63</v>
      </c>
      <c r="E54" s="996" t="s">
        <v>64</v>
      </c>
      <c r="F54" s="1975" t="s">
        <v>63</v>
      </c>
      <c r="G54" s="1353" t="s">
        <v>64</v>
      </c>
      <c r="H54" s="1975" t="s">
        <v>63</v>
      </c>
      <c r="I54" s="1353" t="s">
        <v>64</v>
      </c>
      <c r="J54" s="1975" t="s">
        <v>63</v>
      </c>
      <c r="K54" s="1353" t="s">
        <v>64</v>
      </c>
      <c r="L54" s="1975" t="s">
        <v>63</v>
      </c>
      <c r="M54" s="1353" t="s">
        <v>64</v>
      </c>
      <c r="N54" s="1975" t="s">
        <v>63</v>
      </c>
      <c r="O54" s="1353" t="s">
        <v>64</v>
      </c>
      <c r="P54" s="1975" t="s">
        <v>63</v>
      </c>
      <c r="Q54" s="1353" t="s">
        <v>64</v>
      </c>
      <c r="R54" s="1975" t="s">
        <v>63</v>
      </c>
      <c r="S54" s="1353" t="s">
        <v>64</v>
      </c>
      <c r="T54" s="1975" t="s">
        <v>63</v>
      </c>
      <c r="U54" s="1353" t="s">
        <v>64</v>
      </c>
      <c r="V54" s="1975" t="s">
        <v>63</v>
      </c>
      <c r="W54" s="1353" t="s">
        <v>64</v>
      </c>
      <c r="X54" s="1975" t="s">
        <v>63</v>
      </c>
      <c r="Y54" s="1353" t="s">
        <v>64</v>
      </c>
      <c r="Z54" s="1975" t="s">
        <v>63</v>
      </c>
      <c r="AA54" s="1353" t="s">
        <v>64</v>
      </c>
      <c r="AB54" s="1975" t="s">
        <v>63</v>
      </c>
      <c r="AC54" s="1353" t="s">
        <v>64</v>
      </c>
      <c r="AD54" s="1975" t="s">
        <v>63</v>
      </c>
      <c r="AE54" s="1353" t="s">
        <v>64</v>
      </c>
      <c r="AF54" s="1975" t="s">
        <v>63</v>
      </c>
      <c r="AG54" s="1353" t="s">
        <v>64</v>
      </c>
      <c r="AH54" s="1975" t="s">
        <v>63</v>
      </c>
      <c r="AI54" s="1353" t="s">
        <v>64</v>
      </c>
      <c r="AJ54" s="30" t="s">
        <v>63</v>
      </c>
      <c r="AK54" s="205" t="s">
        <v>64</v>
      </c>
      <c r="AL54" s="5492"/>
      <c r="AM54" s="5542"/>
    </row>
    <row r="55" spans="1:91" x14ac:dyDescent="0.25">
      <c r="A55" s="6059" t="s">
        <v>1094</v>
      </c>
      <c r="B55" s="2912" t="s">
        <v>69</v>
      </c>
      <c r="C55" s="2809">
        <f>SUM(D55+E55)</f>
        <v>0</v>
      </c>
      <c r="D55" s="1044">
        <f t="shared" ref="D55:E60" si="35">SUM(F55+H55+J55+L55+N55+P55+R55+T55+V55+X55+Z55+AB55+AD55+AF55+AH55+AJ55)</f>
        <v>0</v>
      </c>
      <c r="E55" s="2855">
        <f t="shared" si="35"/>
        <v>0</v>
      </c>
      <c r="F55" s="2271"/>
      <c r="G55" s="2856"/>
      <c r="H55" s="2271"/>
      <c r="I55" s="2273"/>
      <c r="J55" s="2271"/>
      <c r="K55" s="2273"/>
      <c r="L55" s="2271"/>
      <c r="M55" s="2273"/>
      <c r="N55" s="2802"/>
      <c r="O55" s="2273"/>
      <c r="P55" s="2802"/>
      <c r="Q55" s="2273"/>
      <c r="R55" s="2802"/>
      <c r="S55" s="2273"/>
      <c r="T55" s="2802"/>
      <c r="U55" s="2273"/>
      <c r="V55" s="2802"/>
      <c r="W55" s="2273"/>
      <c r="X55" s="2802"/>
      <c r="Y55" s="2273"/>
      <c r="Z55" s="2802"/>
      <c r="AA55" s="2273"/>
      <c r="AB55" s="2802"/>
      <c r="AC55" s="2273"/>
      <c r="AD55" s="2802"/>
      <c r="AE55" s="2273"/>
      <c r="AF55" s="2802"/>
      <c r="AG55" s="2273"/>
      <c r="AH55" s="2802"/>
      <c r="AI55" s="2273"/>
      <c r="AJ55" s="2802"/>
      <c r="AK55" s="1127"/>
      <c r="AL55" s="2274"/>
      <c r="AM55" s="2906"/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153"/>
      <c r="B56" s="2913" t="s">
        <v>1065</v>
      </c>
      <c r="C56" s="1590">
        <f t="shared" ref="C56:C76" si="39">SUM(D56+E56)</f>
        <v>0</v>
      </c>
      <c r="D56" s="1987">
        <f t="shared" si="35"/>
        <v>0</v>
      </c>
      <c r="E56" s="1526">
        <f t="shared" si="35"/>
        <v>0</v>
      </c>
      <c r="F56" s="1527"/>
      <c r="G56" s="1528"/>
      <c r="H56" s="1527"/>
      <c r="I56" s="1531"/>
      <c r="J56" s="1527"/>
      <c r="K56" s="1531"/>
      <c r="L56" s="1527"/>
      <c r="M56" s="1531"/>
      <c r="N56" s="1532"/>
      <c r="O56" s="1531"/>
      <c r="P56" s="1532"/>
      <c r="Q56" s="1531"/>
      <c r="R56" s="1532"/>
      <c r="S56" s="1531"/>
      <c r="T56" s="1532"/>
      <c r="U56" s="1531"/>
      <c r="V56" s="1532"/>
      <c r="W56" s="1531"/>
      <c r="X56" s="1532"/>
      <c r="Y56" s="1531"/>
      <c r="Z56" s="1532"/>
      <c r="AA56" s="1531"/>
      <c r="AB56" s="1532"/>
      <c r="AC56" s="1531"/>
      <c r="AD56" s="1532"/>
      <c r="AE56" s="1531"/>
      <c r="AF56" s="1532"/>
      <c r="AG56" s="1531"/>
      <c r="AH56" s="1532"/>
      <c r="AI56" s="1531"/>
      <c r="AJ56" s="1532"/>
      <c r="AK56" s="1533"/>
      <c r="AL56" s="2914"/>
      <c r="AM56" s="1606"/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153"/>
      <c r="B57" s="2913" t="s">
        <v>1055</v>
      </c>
      <c r="C57" s="1590">
        <f t="shared" si="39"/>
        <v>0</v>
      </c>
      <c r="D57" s="1987">
        <f t="shared" si="35"/>
        <v>0</v>
      </c>
      <c r="E57" s="1526">
        <f t="shared" si="35"/>
        <v>0</v>
      </c>
      <c r="F57" s="1527"/>
      <c r="G57" s="1528"/>
      <c r="H57" s="1527"/>
      <c r="I57" s="1531"/>
      <c r="J57" s="1527"/>
      <c r="K57" s="1531"/>
      <c r="L57" s="1527"/>
      <c r="M57" s="1531"/>
      <c r="N57" s="1532"/>
      <c r="O57" s="1531"/>
      <c r="P57" s="1532"/>
      <c r="Q57" s="1531"/>
      <c r="R57" s="1532"/>
      <c r="S57" s="1531"/>
      <c r="T57" s="1532"/>
      <c r="U57" s="1531"/>
      <c r="V57" s="1532"/>
      <c r="W57" s="1531"/>
      <c r="X57" s="1532"/>
      <c r="Y57" s="1531"/>
      <c r="Z57" s="1532"/>
      <c r="AA57" s="1531"/>
      <c r="AB57" s="1532"/>
      <c r="AC57" s="1531"/>
      <c r="AD57" s="1532"/>
      <c r="AE57" s="1531"/>
      <c r="AF57" s="1532"/>
      <c r="AG57" s="1531"/>
      <c r="AH57" s="1532"/>
      <c r="AI57" s="1531"/>
      <c r="AJ57" s="1532"/>
      <c r="AK57" s="1533"/>
      <c r="AL57" s="2914"/>
      <c r="AM57" s="1606"/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153"/>
      <c r="B58" s="2913" t="s">
        <v>1095</v>
      </c>
      <c r="C58" s="1590">
        <f t="shared" si="39"/>
        <v>0</v>
      </c>
      <c r="D58" s="1987">
        <f t="shared" si="35"/>
        <v>0</v>
      </c>
      <c r="E58" s="1526">
        <f t="shared" si="35"/>
        <v>0</v>
      </c>
      <c r="F58" s="1527"/>
      <c r="G58" s="1528"/>
      <c r="H58" s="1527"/>
      <c r="I58" s="1531"/>
      <c r="J58" s="1527"/>
      <c r="K58" s="1531"/>
      <c r="L58" s="1527"/>
      <c r="M58" s="1531"/>
      <c r="N58" s="1532"/>
      <c r="O58" s="1531"/>
      <c r="P58" s="1532"/>
      <c r="Q58" s="1531"/>
      <c r="R58" s="1532"/>
      <c r="S58" s="1531"/>
      <c r="T58" s="1532"/>
      <c r="U58" s="1531"/>
      <c r="V58" s="1532"/>
      <c r="W58" s="1531"/>
      <c r="X58" s="1532"/>
      <c r="Y58" s="1531"/>
      <c r="Z58" s="1532"/>
      <c r="AA58" s="1531"/>
      <c r="AB58" s="1532"/>
      <c r="AC58" s="1531"/>
      <c r="AD58" s="1532"/>
      <c r="AE58" s="1531"/>
      <c r="AF58" s="1532"/>
      <c r="AG58" s="1531"/>
      <c r="AH58" s="1532"/>
      <c r="AI58" s="1531"/>
      <c r="AJ58" s="1532"/>
      <c r="AK58" s="1533"/>
      <c r="AL58" s="2914"/>
      <c r="AM58" s="1606"/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153"/>
      <c r="B59" s="2913" t="s">
        <v>1056</v>
      </c>
      <c r="C59" s="1590">
        <f t="shared" si="39"/>
        <v>0</v>
      </c>
      <c r="D59" s="1987">
        <f t="shared" si="35"/>
        <v>0</v>
      </c>
      <c r="E59" s="1526">
        <f t="shared" si="35"/>
        <v>0</v>
      </c>
      <c r="F59" s="1527"/>
      <c r="G59" s="1528"/>
      <c r="H59" s="1527"/>
      <c r="I59" s="1531"/>
      <c r="J59" s="1527"/>
      <c r="K59" s="1531"/>
      <c r="L59" s="1527"/>
      <c r="M59" s="1531"/>
      <c r="N59" s="1532"/>
      <c r="O59" s="1531"/>
      <c r="P59" s="1532"/>
      <c r="Q59" s="1531"/>
      <c r="R59" s="1532"/>
      <c r="S59" s="1531"/>
      <c r="T59" s="1532"/>
      <c r="U59" s="1531"/>
      <c r="V59" s="1532"/>
      <c r="W59" s="1531"/>
      <c r="X59" s="1532"/>
      <c r="Y59" s="1531"/>
      <c r="Z59" s="1532"/>
      <c r="AA59" s="1531"/>
      <c r="AB59" s="1532"/>
      <c r="AC59" s="1531"/>
      <c r="AD59" s="1532"/>
      <c r="AE59" s="1531"/>
      <c r="AF59" s="1532"/>
      <c r="AG59" s="1531"/>
      <c r="AH59" s="1532"/>
      <c r="AI59" s="1531"/>
      <c r="AJ59" s="1532"/>
      <c r="AK59" s="1533"/>
      <c r="AL59" s="2914"/>
      <c r="AM59" s="1606"/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060"/>
      <c r="B60" s="2915" t="s">
        <v>1096</v>
      </c>
      <c r="C60" s="1588">
        <f t="shared" si="39"/>
        <v>0</v>
      </c>
      <c r="D60" s="1589">
        <f t="shared" si="35"/>
        <v>0</v>
      </c>
      <c r="E60" s="1201">
        <f t="shared" si="35"/>
        <v>0</v>
      </c>
      <c r="F60" s="1538"/>
      <c r="G60" s="1278"/>
      <c r="H60" s="1538"/>
      <c r="I60" s="1469"/>
      <c r="J60" s="1538"/>
      <c r="K60" s="1469"/>
      <c r="L60" s="1538"/>
      <c r="M60" s="1469"/>
      <c r="N60" s="1542"/>
      <c r="O60" s="1469"/>
      <c r="P60" s="1542"/>
      <c r="Q60" s="1469"/>
      <c r="R60" s="1542"/>
      <c r="S60" s="1469"/>
      <c r="T60" s="1542"/>
      <c r="U60" s="1469"/>
      <c r="V60" s="1542"/>
      <c r="W60" s="1469"/>
      <c r="X60" s="1542"/>
      <c r="Y60" s="1469"/>
      <c r="Z60" s="1542"/>
      <c r="AA60" s="1469"/>
      <c r="AB60" s="1542"/>
      <c r="AC60" s="1469"/>
      <c r="AD60" s="1542"/>
      <c r="AE60" s="1469"/>
      <c r="AF60" s="1542"/>
      <c r="AG60" s="1469"/>
      <c r="AH60" s="1542"/>
      <c r="AI60" s="1469"/>
      <c r="AJ60" s="1542"/>
      <c r="AK60" s="1571"/>
      <c r="AL60" s="1685"/>
      <c r="AM60" s="1279"/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059" t="s">
        <v>1097</v>
      </c>
      <c r="B61" s="2912" t="s">
        <v>1055</v>
      </c>
      <c r="C61" s="2809">
        <f t="shared" si="39"/>
        <v>0</v>
      </c>
      <c r="D61" s="1044">
        <f t="shared" ref="D61:E66" si="42">SUM(H61+J61+L61)</f>
        <v>0</v>
      </c>
      <c r="E61" s="2855">
        <f t="shared" si="42"/>
        <v>0</v>
      </c>
      <c r="F61" s="2916"/>
      <c r="G61" s="2917"/>
      <c r="H61" s="2271"/>
      <c r="I61" s="2273"/>
      <c r="J61" s="2271"/>
      <c r="K61" s="2273"/>
      <c r="L61" s="2271"/>
      <c r="M61" s="2273"/>
      <c r="N61" s="2918"/>
      <c r="O61" s="2919"/>
      <c r="P61" s="2918"/>
      <c r="Q61" s="2919"/>
      <c r="R61" s="2918"/>
      <c r="S61" s="2919"/>
      <c r="T61" s="2918"/>
      <c r="U61" s="2919"/>
      <c r="V61" s="2918"/>
      <c r="W61" s="2919"/>
      <c r="X61" s="2918"/>
      <c r="Y61" s="2919"/>
      <c r="Z61" s="2918"/>
      <c r="AA61" s="2919"/>
      <c r="AB61" s="2918"/>
      <c r="AC61" s="2919"/>
      <c r="AD61" s="2918"/>
      <c r="AE61" s="2919"/>
      <c r="AF61" s="2918"/>
      <c r="AG61" s="2919"/>
      <c r="AH61" s="2916"/>
      <c r="AI61" s="2919"/>
      <c r="AJ61" s="2918"/>
      <c r="AK61" s="1128"/>
      <c r="AL61" s="2274"/>
      <c r="AM61" s="2906"/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060"/>
      <c r="B62" s="2913" t="s">
        <v>1056</v>
      </c>
      <c r="C62" s="1588">
        <f t="shared" si="39"/>
        <v>0</v>
      </c>
      <c r="D62" s="1589">
        <f t="shared" si="42"/>
        <v>0</v>
      </c>
      <c r="E62" s="1201">
        <f t="shared" si="42"/>
        <v>0</v>
      </c>
      <c r="F62" s="1647"/>
      <c r="G62" s="1319"/>
      <c r="H62" s="1538"/>
      <c r="I62" s="1469"/>
      <c r="J62" s="1538"/>
      <c r="K62" s="1469"/>
      <c r="L62" s="1538"/>
      <c r="M62" s="1469"/>
      <c r="N62" s="2796"/>
      <c r="O62" s="1659"/>
      <c r="P62" s="2796"/>
      <c r="Q62" s="1659"/>
      <c r="R62" s="2796"/>
      <c r="S62" s="1659"/>
      <c r="T62" s="2796"/>
      <c r="U62" s="1659"/>
      <c r="V62" s="2796"/>
      <c r="W62" s="1659"/>
      <c r="X62" s="2796"/>
      <c r="Y62" s="1659"/>
      <c r="Z62" s="2796"/>
      <c r="AA62" s="1659"/>
      <c r="AB62" s="2796"/>
      <c r="AC62" s="1659"/>
      <c r="AD62" s="2796"/>
      <c r="AE62" s="1659"/>
      <c r="AF62" s="2796"/>
      <c r="AG62" s="1659"/>
      <c r="AH62" s="1647"/>
      <c r="AI62" s="1659"/>
      <c r="AJ62" s="2796"/>
      <c r="AK62" s="1660"/>
      <c r="AL62" s="1685"/>
      <c r="AM62" s="1279"/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059" t="s">
        <v>1098</v>
      </c>
      <c r="B63" s="2912" t="s">
        <v>69</v>
      </c>
      <c r="C63" s="2809">
        <f t="shared" si="39"/>
        <v>0</v>
      </c>
      <c r="D63" s="1044">
        <f t="shared" si="42"/>
        <v>0</v>
      </c>
      <c r="E63" s="2855">
        <f t="shared" si="42"/>
        <v>0</v>
      </c>
      <c r="F63" s="2916"/>
      <c r="G63" s="2917"/>
      <c r="H63" s="2271"/>
      <c r="I63" s="2273"/>
      <c r="J63" s="2271"/>
      <c r="K63" s="2273"/>
      <c r="L63" s="2271"/>
      <c r="M63" s="2273"/>
      <c r="N63" s="2918"/>
      <c r="O63" s="2919"/>
      <c r="P63" s="2918"/>
      <c r="Q63" s="2919"/>
      <c r="R63" s="2918"/>
      <c r="S63" s="2919"/>
      <c r="T63" s="2918"/>
      <c r="U63" s="2919"/>
      <c r="V63" s="2918"/>
      <c r="W63" s="2919"/>
      <c r="X63" s="2918"/>
      <c r="Y63" s="2919"/>
      <c r="Z63" s="2918"/>
      <c r="AA63" s="2919"/>
      <c r="AB63" s="2918"/>
      <c r="AC63" s="2919"/>
      <c r="AD63" s="2918"/>
      <c r="AE63" s="2919"/>
      <c r="AF63" s="2918"/>
      <c r="AG63" s="2919"/>
      <c r="AH63" s="2916"/>
      <c r="AI63" s="2919"/>
      <c r="AJ63" s="2918"/>
      <c r="AK63" s="1128"/>
      <c r="AL63" s="2274"/>
      <c r="AM63" s="2906"/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153"/>
      <c r="B64" s="2913" t="s">
        <v>1065</v>
      </c>
      <c r="C64" s="1590">
        <f t="shared" si="39"/>
        <v>0</v>
      </c>
      <c r="D64" s="1987">
        <f t="shared" si="42"/>
        <v>0</v>
      </c>
      <c r="E64" s="1526">
        <f t="shared" si="42"/>
        <v>0</v>
      </c>
      <c r="F64" s="1662"/>
      <c r="G64" s="1625"/>
      <c r="H64" s="1527"/>
      <c r="I64" s="1531"/>
      <c r="J64" s="1527"/>
      <c r="K64" s="1531"/>
      <c r="L64" s="1527"/>
      <c r="M64" s="1531"/>
      <c r="N64" s="1680"/>
      <c r="O64" s="1465"/>
      <c r="P64" s="1680"/>
      <c r="Q64" s="1465"/>
      <c r="R64" s="1680"/>
      <c r="S64" s="1465"/>
      <c r="T64" s="1680"/>
      <c r="U64" s="1465"/>
      <c r="V64" s="1680"/>
      <c r="W64" s="1465"/>
      <c r="X64" s="1680"/>
      <c r="Y64" s="1465"/>
      <c r="Z64" s="1680"/>
      <c r="AA64" s="1465"/>
      <c r="AB64" s="1680"/>
      <c r="AC64" s="1465"/>
      <c r="AD64" s="1680"/>
      <c r="AE64" s="1465"/>
      <c r="AF64" s="1680"/>
      <c r="AG64" s="1465"/>
      <c r="AH64" s="1662"/>
      <c r="AI64" s="1465"/>
      <c r="AJ64" s="1680"/>
      <c r="AK64" s="1663"/>
      <c r="AL64" s="2914"/>
      <c r="AM64" s="1606"/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153"/>
      <c r="B65" s="2913" t="s">
        <v>1055</v>
      </c>
      <c r="C65" s="1590">
        <f t="shared" si="39"/>
        <v>0</v>
      </c>
      <c r="D65" s="1987">
        <f t="shared" si="42"/>
        <v>0</v>
      </c>
      <c r="E65" s="1526">
        <f t="shared" si="42"/>
        <v>0</v>
      </c>
      <c r="F65" s="1662"/>
      <c r="G65" s="1625"/>
      <c r="H65" s="1527"/>
      <c r="I65" s="1531"/>
      <c r="J65" s="1527"/>
      <c r="K65" s="1531"/>
      <c r="L65" s="1527"/>
      <c r="M65" s="1531"/>
      <c r="N65" s="1680"/>
      <c r="O65" s="1465"/>
      <c r="P65" s="1680"/>
      <c r="Q65" s="1465"/>
      <c r="R65" s="1680"/>
      <c r="S65" s="1465"/>
      <c r="T65" s="1680"/>
      <c r="U65" s="1465"/>
      <c r="V65" s="1680"/>
      <c r="W65" s="1465"/>
      <c r="X65" s="1680"/>
      <c r="Y65" s="1465"/>
      <c r="Z65" s="1680"/>
      <c r="AA65" s="1465"/>
      <c r="AB65" s="1680"/>
      <c r="AC65" s="1465"/>
      <c r="AD65" s="1680"/>
      <c r="AE65" s="1465"/>
      <c r="AF65" s="1680"/>
      <c r="AG65" s="1465"/>
      <c r="AH65" s="1662"/>
      <c r="AI65" s="1465"/>
      <c r="AJ65" s="1680"/>
      <c r="AK65" s="1663"/>
      <c r="AL65" s="2914"/>
      <c r="AM65" s="1606"/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060"/>
      <c r="B66" s="2913" t="s">
        <v>1056</v>
      </c>
      <c r="C66" s="1588">
        <f t="shared" si="39"/>
        <v>0</v>
      </c>
      <c r="D66" s="1589">
        <f t="shared" si="42"/>
        <v>0</v>
      </c>
      <c r="E66" s="1201">
        <f t="shared" si="42"/>
        <v>0</v>
      </c>
      <c r="F66" s="1647"/>
      <c r="G66" s="1319"/>
      <c r="H66" s="1538"/>
      <c r="I66" s="1469"/>
      <c r="J66" s="1538"/>
      <c r="K66" s="1469"/>
      <c r="L66" s="1538"/>
      <c r="M66" s="1469"/>
      <c r="N66" s="2796"/>
      <c r="O66" s="1659"/>
      <c r="P66" s="2796"/>
      <c r="Q66" s="1659"/>
      <c r="R66" s="2796"/>
      <c r="S66" s="1659"/>
      <c r="T66" s="2796"/>
      <c r="U66" s="1659"/>
      <c r="V66" s="2796"/>
      <c r="W66" s="1659"/>
      <c r="X66" s="2796"/>
      <c r="Y66" s="1659"/>
      <c r="Z66" s="2796"/>
      <c r="AA66" s="1659"/>
      <c r="AB66" s="2796"/>
      <c r="AC66" s="1659"/>
      <c r="AD66" s="2796"/>
      <c r="AE66" s="1659"/>
      <c r="AF66" s="2796"/>
      <c r="AG66" s="1659"/>
      <c r="AH66" s="1647"/>
      <c r="AI66" s="1659"/>
      <c r="AJ66" s="2796"/>
      <c r="AK66" s="1660"/>
      <c r="AL66" s="1685"/>
      <c r="AM66" s="1279"/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059" t="s">
        <v>1099</v>
      </c>
      <c r="B67" s="2912" t="s">
        <v>69</v>
      </c>
      <c r="C67" s="2809">
        <f t="shared" si="39"/>
        <v>0</v>
      </c>
      <c r="D67" s="1044">
        <f t="shared" ref="D67:D76" si="43">SUM(H67+J67+L67+N67+P67+R67+T67+V67+X67+Z67+AB67+AD67+AF67+AH67+AJ67)</f>
        <v>0</v>
      </c>
      <c r="E67" s="2855">
        <f t="shared" ref="E67:E76" si="44">SUM(I67+K67+M67+O67+Q67+S67+U67+W67+Y67+AA67+AC67+AE67+AG67+AI67+AK67)</f>
        <v>0</v>
      </c>
      <c r="F67" s="2916"/>
      <c r="G67" s="2919"/>
      <c r="H67" s="2271"/>
      <c r="I67" s="2273"/>
      <c r="J67" s="2271"/>
      <c r="K67" s="2273"/>
      <c r="L67" s="2271"/>
      <c r="M67" s="2273"/>
      <c r="N67" s="2271"/>
      <c r="O67" s="2273"/>
      <c r="P67" s="2271"/>
      <c r="Q67" s="2273"/>
      <c r="R67" s="2271"/>
      <c r="S67" s="2273"/>
      <c r="T67" s="2271"/>
      <c r="U67" s="2273"/>
      <c r="V67" s="2271"/>
      <c r="W67" s="2273"/>
      <c r="X67" s="2271"/>
      <c r="Y67" s="2273"/>
      <c r="Z67" s="2271"/>
      <c r="AA67" s="2273"/>
      <c r="AB67" s="2271"/>
      <c r="AC67" s="2273"/>
      <c r="AD67" s="2271"/>
      <c r="AE67" s="2273"/>
      <c r="AF67" s="2271"/>
      <c r="AG67" s="2273"/>
      <c r="AH67" s="2271"/>
      <c r="AI67" s="2273"/>
      <c r="AJ67" s="2271"/>
      <c r="AK67" s="1127"/>
      <c r="AL67" s="2274"/>
      <c r="AM67" s="2906"/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060"/>
      <c r="B68" s="2913" t="s">
        <v>1065</v>
      </c>
      <c r="C68" s="1211">
        <f t="shared" si="39"/>
        <v>0</v>
      </c>
      <c r="D68" s="1212">
        <f t="shared" si="43"/>
        <v>0</v>
      </c>
      <c r="E68" s="1201">
        <f t="shared" si="44"/>
        <v>0</v>
      </c>
      <c r="F68" s="1647"/>
      <c r="G68" s="1659"/>
      <c r="H68" s="1538"/>
      <c r="I68" s="1469"/>
      <c r="J68" s="1538"/>
      <c r="K68" s="1469"/>
      <c r="L68" s="1538"/>
      <c r="M68" s="1469"/>
      <c r="N68" s="1538"/>
      <c r="O68" s="1469"/>
      <c r="P68" s="1538"/>
      <c r="Q68" s="1469"/>
      <c r="R68" s="1538"/>
      <c r="S68" s="1469"/>
      <c r="T68" s="1538"/>
      <c r="U68" s="1469"/>
      <c r="V68" s="1538"/>
      <c r="W68" s="1469"/>
      <c r="X68" s="1538"/>
      <c r="Y68" s="1469"/>
      <c r="Z68" s="1538"/>
      <c r="AA68" s="1469"/>
      <c r="AB68" s="1538"/>
      <c r="AC68" s="1469"/>
      <c r="AD68" s="1538"/>
      <c r="AE68" s="1469"/>
      <c r="AF68" s="1538"/>
      <c r="AG68" s="1469"/>
      <c r="AH68" s="1538"/>
      <c r="AI68" s="1469"/>
      <c r="AJ68" s="1538"/>
      <c r="AK68" s="1571"/>
      <c r="AL68" s="1685"/>
      <c r="AM68" s="1279"/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059" t="s">
        <v>1100</v>
      </c>
      <c r="B69" s="2912" t="s">
        <v>69</v>
      </c>
      <c r="C69" s="2809">
        <f t="shared" si="39"/>
        <v>0</v>
      </c>
      <c r="D69" s="1044">
        <f t="shared" si="43"/>
        <v>0</v>
      </c>
      <c r="E69" s="2855">
        <f t="shared" si="44"/>
        <v>0</v>
      </c>
      <c r="F69" s="2916"/>
      <c r="G69" s="2917"/>
      <c r="H69" s="2271"/>
      <c r="I69" s="2273"/>
      <c r="J69" s="2271"/>
      <c r="K69" s="2273"/>
      <c r="L69" s="2271"/>
      <c r="M69" s="2273"/>
      <c r="N69" s="2271"/>
      <c r="O69" s="2273"/>
      <c r="P69" s="2271"/>
      <c r="Q69" s="2273"/>
      <c r="R69" s="2271"/>
      <c r="S69" s="2273"/>
      <c r="T69" s="2271"/>
      <c r="U69" s="2273"/>
      <c r="V69" s="2271"/>
      <c r="W69" s="2273"/>
      <c r="X69" s="2271"/>
      <c r="Y69" s="2273"/>
      <c r="Z69" s="2271"/>
      <c r="AA69" s="2273"/>
      <c r="AB69" s="2271"/>
      <c r="AC69" s="2273"/>
      <c r="AD69" s="2271"/>
      <c r="AE69" s="2273"/>
      <c r="AF69" s="2271"/>
      <c r="AG69" s="2273"/>
      <c r="AH69" s="2271"/>
      <c r="AI69" s="2273"/>
      <c r="AJ69" s="2271"/>
      <c r="AK69" s="1127"/>
      <c r="AL69" s="2274"/>
      <c r="AM69" s="2906"/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060"/>
      <c r="B70" s="2913" t="s">
        <v>1065</v>
      </c>
      <c r="C70" s="1588">
        <f t="shared" si="39"/>
        <v>0</v>
      </c>
      <c r="D70" s="1589">
        <f t="shared" si="43"/>
        <v>0</v>
      </c>
      <c r="E70" s="1201">
        <f t="shared" si="44"/>
        <v>0</v>
      </c>
      <c r="F70" s="1647"/>
      <c r="G70" s="1319"/>
      <c r="H70" s="1538"/>
      <c r="I70" s="1469"/>
      <c r="J70" s="1538"/>
      <c r="K70" s="1469"/>
      <c r="L70" s="1538"/>
      <c r="M70" s="1469"/>
      <c r="N70" s="1538"/>
      <c r="O70" s="1469"/>
      <c r="P70" s="1538"/>
      <c r="Q70" s="1469"/>
      <c r="R70" s="1538"/>
      <c r="S70" s="1469"/>
      <c r="T70" s="1538"/>
      <c r="U70" s="1469"/>
      <c r="V70" s="1538"/>
      <c r="W70" s="1469"/>
      <c r="X70" s="1538"/>
      <c r="Y70" s="1469"/>
      <c r="Z70" s="1538"/>
      <c r="AA70" s="1469"/>
      <c r="AB70" s="1538"/>
      <c r="AC70" s="1469"/>
      <c r="AD70" s="1538"/>
      <c r="AE70" s="1469"/>
      <c r="AF70" s="1538"/>
      <c r="AG70" s="1469"/>
      <c r="AH70" s="1538"/>
      <c r="AI70" s="1469"/>
      <c r="AJ70" s="1538"/>
      <c r="AK70" s="1571"/>
      <c r="AL70" s="1685"/>
      <c r="AM70" s="1279"/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059" t="s">
        <v>1101</v>
      </c>
      <c r="B71" s="2912" t="s">
        <v>69</v>
      </c>
      <c r="C71" s="2809">
        <f t="shared" si="39"/>
        <v>0</v>
      </c>
      <c r="D71" s="1044">
        <f t="shared" si="43"/>
        <v>0</v>
      </c>
      <c r="E71" s="2855">
        <f t="shared" si="44"/>
        <v>0</v>
      </c>
      <c r="F71" s="2916"/>
      <c r="G71" s="2917"/>
      <c r="H71" s="2271"/>
      <c r="I71" s="2273"/>
      <c r="J71" s="2271"/>
      <c r="K71" s="2273"/>
      <c r="L71" s="2271"/>
      <c r="M71" s="2273"/>
      <c r="N71" s="2271"/>
      <c r="O71" s="2273"/>
      <c r="P71" s="2271"/>
      <c r="Q71" s="2273"/>
      <c r="R71" s="2271"/>
      <c r="S71" s="2273"/>
      <c r="T71" s="2271"/>
      <c r="U71" s="2273"/>
      <c r="V71" s="2271"/>
      <c r="W71" s="2273"/>
      <c r="X71" s="2271"/>
      <c r="Y71" s="2273"/>
      <c r="Z71" s="2271"/>
      <c r="AA71" s="2273"/>
      <c r="AB71" s="2271"/>
      <c r="AC71" s="2273"/>
      <c r="AD71" s="2271"/>
      <c r="AE71" s="2273"/>
      <c r="AF71" s="2271"/>
      <c r="AG71" s="2273"/>
      <c r="AH71" s="2271"/>
      <c r="AI71" s="2273"/>
      <c r="AJ71" s="2271"/>
      <c r="AK71" s="1127"/>
      <c r="AL71" s="2274"/>
      <c r="AM71" s="2906"/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153"/>
      <c r="B72" s="2913" t="s">
        <v>1065</v>
      </c>
      <c r="C72" s="1590">
        <f t="shared" si="39"/>
        <v>0</v>
      </c>
      <c r="D72" s="1987">
        <f t="shared" si="43"/>
        <v>0</v>
      </c>
      <c r="E72" s="1526">
        <f t="shared" si="44"/>
        <v>0</v>
      </c>
      <c r="F72" s="1662"/>
      <c r="G72" s="1625"/>
      <c r="H72" s="1527"/>
      <c r="I72" s="1531"/>
      <c r="J72" s="1527"/>
      <c r="K72" s="1531"/>
      <c r="L72" s="1527"/>
      <c r="M72" s="1531"/>
      <c r="N72" s="1527"/>
      <c r="O72" s="1531"/>
      <c r="P72" s="1527"/>
      <c r="Q72" s="1531"/>
      <c r="R72" s="1527"/>
      <c r="S72" s="1531"/>
      <c r="T72" s="1527"/>
      <c r="U72" s="1531"/>
      <c r="V72" s="1527"/>
      <c r="W72" s="1531"/>
      <c r="X72" s="1527"/>
      <c r="Y72" s="1531"/>
      <c r="Z72" s="1527"/>
      <c r="AA72" s="1531"/>
      <c r="AB72" s="1527"/>
      <c r="AC72" s="1531"/>
      <c r="AD72" s="1527"/>
      <c r="AE72" s="1531"/>
      <c r="AF72" s="1527"/>
      <c r="AG72" s="1531"/>
      <c r="AH72" s="1527"/>
      <c r="AI72" s="1531"/>
      <c r="AJ72" s="1527"/>
      <c r="AK72" s="1533"/>
      <c r="AL72" s="2914"/>
      <c r="AM72" s="1606"/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153"/>
      <c r="B73" s="2913" t="s">
        <v>1055</v>
      </c>
      <c r="C73" s="1590">
        <f t="shared" si="39"/>
        <v>0</v>
      </c>
      <c r="D73" s="1987">
        <f t="shared" si="43"/>
        <v>0</v>
      </c>
      <c r="E73" s="1526">
        <f t="shared" si="44"/>
        <v>0</v>
      </c>
      <c r="F73" s="1662"/>
      <c r="G73" s="1625"/>
      <c r="H73" s="1527"/>
      <c r="I73" s="1531"/>
      <c r="J73" s="1527"/>
      <c r="K73" s="1531"/>
      <c r="L73" s="1527"/>
      <c r="M73" s="1531"/>
      <c r="N73" s="1527"/>
      <c r="O73" s="1531"/>
      <c r="P73" s="1527"/>
      <c r="Q73" s="1531"/>
      <c r="R73" s="1527"/>
      <c r="S73" s="1531"/>
      <c r="T73" s="1527"/>
      <c r="U73" s="1531"/>
      <c r="V73" s="1527"/>
      <c r="W73" s="1531"/>
      <c r="X73" s="1527"/>
      <c r="Y73" s="1531"/>
      <c r="Z73" s="1527"/>
      <c r="AA73" s="1531"/>
      <c r="AB73" s="1527"/>
      <c r="AC73" s="1531"/>
      <c r="AD73" s="1527"/>
      <c r="AE73" s="1531"/>
      <c r="AF73" s="1527"/>
      <c r="AG73" s="1531"/>
      <c r="AH73" s="1527"/>
      <c r="AI73" s="1531"/>
      <c r="AJ73" s="1527"/>
      <c r="AK73" s="1533"/>
      <c r="AL73" s="2914"/>
      <c r="AM73" s="1606"/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153"/>
      <c r="B74" s="2913" t="s">
        <v>1095</v>
      </c>
      <c r="C74" s="1590">
        <f t="shared" si="39"/>
        <v>0</v>
      </c>
      <c r="D74" s="1987">
        <f t="shared" si="43"/>
        <v>0</v>
      </c>
      <c r="E74" s="1526">
        <f t="shared" si="44"/>
        <v>0</v>
      </c>
      <c r="F74" s="1662"/>
      <c r="G74" s="1625"/>
      <c r="H74" s="1527"/>
      <c r="I74" s="1531"/>
      <c r="J74" s="1527"/>
      <c r="K74" s="1531"/>
      <c r="L74" s="1527"/>
      <c r="M74" s="1531"/>
      <c r="N74" s="1527"/>
      <c r="O74" s="1531"/>
      <c r="P74" s="1527"/>
      <c r="Q74" s="1531"/>
      <c r="R74" s="1527"/>
      <c r="S74" s="1531"/>
      <c r="T74" s="1527"/>
      <c r="U74" s="1531"/>
      <c r="V74" s="1527"/>
      <c r="W74" s="1531"/>
      <c r="X74" s="1527"/>
      <c r="Y74" s="1531"/>
      <c r="Z74" s="1527"/>
      <c r="AA74" s="1531"/>
      <c r="AB74" s="1527"/>
      <c r="AC74" s="1531"/>
      <c r="AD74" s="1527"/>
      <c r="AE74" s="1531"/>
      <c r="AF74" s="1527"/>
      <c r="AG74" s="1531"/>
      <c r="AH74" s="1527"/>
      <c r="AI74" s="1531"/>
      <c r="AJ74" s="1527"/>
      <c r="AK74" s="1533"/>
      <c r="AL74" s="2914"/>
      <c r="AM74" s="1606"/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153"/>
      <c r="B75" s="2913" t="s">
        <v>1056</v>
      </c>
      <c r="C75" s="1590">
        <f t="shared" si="39"/>
        <v>0</v>
      </c>
      <c r="D75" s="1987">
        <f t="shared" si="43"/>
        <v>0</v>
      </c>
      <c r="E75" s="1526">
        <f t="shared" si="44"/>
        <v>0</v>
      </c>
      <c r="F75" s="1662"/>
      <c r="G75" s="1625"/>
      <c r="H75" s="1527"/>
      <c r="I75" s="1531"/>
      <c r="J75" s="1527"/>
      <c r="K75" s="1531"/>
      <c r="L75" s="1527"/>
      <c r="M75" s="1531"/>
      <c r="N75" s="1527"/>
      <c r="O75" s="1531"/>
      <c r="P75" s="1527"/>
      <c r="Q75" s="1531"/>
      <c r="R75" s="1527"/>
      <c r="S75" s="1531"/>
      <c r="T75" s="1527"/>
      <c r="U75" s="1531"/>
      <c r="V75" s="1527"/>
      <c r="W75" s="1531"/>
      <c r="X75" s="1527"/>
      <c r="Y75" s="1531"/>
      <c r="Z75" s="1527"/>
      <c r="AA75" s="1531"/>
      <c r="AB75" s="1527"/>
      <c r="AC75" s="1531"/>
      <c r="AD75" s="1527"/>
      <c r="AE75" s="1531"/>
      <c r="AF75" s="1527"/>
      <c r="AG75" s="1531"/>
      <c r="AH75" s="1527"/>
      <c r="AI75" s="1531"/>
      <c r="AJ75" s="1527"/>
      <c r="AK75" s="1533"/>
      <c r="AL75" s="2914"/>
      <c r="AM75" s="1606"/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060"/>
      <c r="B76" s="2915" t="s">
        <v>1096</v>
      </c>
      <c r="C76" s="1588">
        <f t="shared" si="39"/>
        <v>0</v>
      </c>
      <c r="D76" s="1589">
        <f t="shared" si="43"/>
        <v>0</v>
      </c>
      <c r="E76" s="1201">
        <f t="shared" si="44"/>
        <v>0</v>
      </c>
      <c r="F76" s="1647"/>
      <c r="G76" s="1319"/>
      <c r="H76" s="1538"/>
      <c r="I76" s="1469"/>
      <c r="J76" s="1538"/>
      <c r="K76" s="1469"/>
      <c r="L76" s="1538"/>
      <c r="M76" s="1469"/>
      <c r="N76" s="1538"/>
      <c r="O76" s="1469"/>
      <c r="P76" s="1538"/>
      <c r="Q76" s="1469"/>
      <c r="R76" s="1538"/>
      <c r="S76" s="1469"/>
      <c r="T76" s="1538"/>
      <c r="U76" s="1469"/>
      <c r="V76" s="1538"/>
      <c r="W76" s="1469"/>
      <c r="X76" s="1538"/>
      <c r="Y76" s="1469"/>
      <c r="Z76" s="1538"/>
      <c r="AA76" s="1469"/>
      <c r="AB76" s="1538"/>
      <c r="AC76" s="1469"/>
      <c r="AD76" s="1538"/>
      <c r="AE76" s="1469"/>
      <c r="AF76" s="1538"/>
      <c r="AG76" s="1469"/>
      <c r="AH76" s="1538"/>
      <c r="AI76" s="1469"/>
      <c r="AJ76" s="1538"/>
      <c r="AK76" s="1571"/>
      <c r="AL76" s="1685"/>
      <c r="AM76" s="1279"/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20" t="s">
        <v>1102</v>
      </c>
      <c r="B77" s="2908"/>
      <c r="C77" s="2908"/>
      <c r="D77" s="2921"/>
      <c r="E77" s="2921"/>
      <c r="F77" s="2921"/>
      <c r="G77" s="36"/>
      <c r="H77" s="36"/>
      <c r="I77" s="36"/>
    </row>
    <row r="78" spans="1:90" ht="23.25" customHeight="1" x14ac:dyDescent="0.25">
      <c r="A78" s="6053" t="s">
        <v>1103</v>
      </c>
      <c r="B78" s="6163" t="s">
        <v>1104</v>
      </c>
      <c r="C78" s="6163"/>
      <c r="D78" s="6163" t="s">
        <v>1105</v>
      </c>
      <c r="E78" s="6164"/>
      <c r="F78" s="6158" t="s">
        <v>1106</v>
      </c>
      <c r="G78" s="6163"/>
      <c r="H78" s="6158" t="s">
        <v>1107</v>
      </c>
      <c r="I78" s="6163"/>
    </row>
    <row r="79" spans="1:90" ht="23.25" customHeight="1" x14ac:dyDescent="0.25">
      <c r="A79" s="6055"/>
      <c r="B79" s="2924" t="s">
        <v>1108</v>
      </c>
      <c r="C79" s="2925" t="s">
        <v>723</v>
      </c>
      <c r="D79" s="2924" t="s">
        <v>1108</v>
      </c>
      <c r="E79" s="2926" t="s">
        <v>723</v>
      </c>
      <c r="F79" s="2927" t="s">
        <v>1108</v>
      </c>
      <c r="G79" s="2925" t="s">
        <v>723</v>
      </c>
      <c r="H79" s="2927" t="s">
        <v>1108</v>
      </c>
      <c r="I79" s="2925" t="s">
        <v>723</v>
      </c>
    </row>
    <row r="80" spans="1:90" ht="15" customHeight="1" x14ac:dyDescent="0.25">
      <c r="A80" s="2928" t="s">
        <v>1109</v>
      </c>
      <c r="B80" s="2929"/>
      <c r="C80" s="2930"/>
      <c r="D80" s="2929"/>
      <c r="E80" s="1129"/>
      <c r="F80" s="2931"/>
      <c r="G80" s="2930"/>
      <c r="H80" s="2931"/>
      <c r="I80" s="2930"/>
    </row>
    <row r="81" spans="1:9" ht="15" customHeight="1" x14ac:dyDescent="0.25">
      <c r="A81" s="2932" t="s">
        <v>1110</v>
      </c>
      <c r="B81" s="1605"/>
      <c r="C81" s="2933"/>
      <c r="D81" s="1605"/>
      <c r="E81" s="2934"/>
      <c r="F81" s="1615"/>
      <c r="G81" s="2933"/>
      <c r="H81" s="1615"/>
      <c r="I81" s="2933"/>
    </row>
    <row r="82" spans="1:9" ht="15" customHeight="1" x14ac:dyDescent="0.25">
      <c r="A82" s="2932" t="s">
        <v>1111</v>
      </c>
      <c r="B82" s="1605"/>
      <c r="C82" s="2933"/>
      <c r="D82" s="1605"/>
      <c r="E82" s="2934"/>
      <c r="F82" s="1615"/>
      <c r="G82" s="2933"/>
      <c r="H82" s="1615"/>
      <c r="I82" s="2933"/>
    </row>
    <row r="83" spans="1:9" ht="15" customHeight="1" x14ac:dyDescent="0.25">
      <c r="A83" s="1636" t="s">
        <v>1112</v>
      </c>
      <c r="B83" s="1538"/>
      <c r="C83" s="1659"/>
      <c r="D83" s="1538"/>
      <c r="E83" s="1660"/>
      <c r="F83" s="1540"/>
      <c r="G83" s="1659"/>
      <c r="H83" s="1540"/>
      <c r="I83" s="1659"/>
    </row>
    <row r="84" spans="1:9" s="5" customFormat="1" ht="18" customHeight="1" x14ac:dyDescent="0.2">
      <c r="A84" s="2" t="s">
        <v>1113</v>
      </c>
      <c r="B84" s="2895"/>
      <c r="C84" s="2895"/>
      <c r="D84" s="2895"/>
    </row>
    <row r="85" spans="1:9" ht="31.5" x14ac:dyDescent="0.25">
      <c r="A85" s="2922" t="s">
        <v>1114</v>
      </c>
      <c r="B85" s="2767" t="s">
        <v>1115</v>
      </c>
      <c r="C85" s="2768" t="s">
        <v>1116</v>
      </c>
      <c r="D85" s="2935" t="s">
        <v>1117</v>
      </c>
    </row>
    <row r="86" spans="1:9" x14ac:dyDescent="0.25">
      <c r="A86" s="2936" t="s">
        <v>1118</v>
      </c>
      <c r="B86" s="2937">
        <v>0</v>
      </c>
      <c r="C86" s="2938">
        <v>0</v>
      </c>
      <c r="D86" s="2939">
        <v>0</v>
      </c>
    </row>
    <row r="87" spans="1:9" x14ac:dyDescent="0.25">
      <c r="A87" s="2932" t="s">
        <v>1119</v>
      </c>
      <c r="B87" s="2940">
        <v>0</v>
      </c>
      <c r="C87" s="1474">
        <v>0</v>
      </c>
      <c r="D87" s="1475">
        <v>0</v>
      </c>
    </row>
    <row r="88" spans="1:9" x14ac:dyDescent="0.25">
      <c r="A88" s="2932" t="s">
        <v>1120</v>
      </c>
      <c r="B88" s="2940">
        <v>0</v>
      </c>
      <c r="C88" s="1474">
        <v>0</v>
      </c>
      <c r="D88" s="1475">
        <v>0</v>
      </c>
    </row>
    <row r="89" spans="1:9" x14ac:dyDescent="0.25">
      <c r="A89" s="2941" t="s">
        <v>1121</v>
      </c>
      <c r="B89" s="2940">
        <v>0</v>
      </c>
      <c r="C89" s="1474">
        <v>0</v>
      </c>
      <c r="D89" s="1475">
        <v>0</v>
      </c>
    </row>
    <row r="90" spans="1:9" ht="22.5" x14ac:dyDescent="0.25">
      <c r="A90" s="1553" t="s">
        <v>1122</v>
      </c>
      <c r="B90" s="2940">
        <v>0</v>
      </c>
      <c r="C90" s="1474">
        <v>0</v>
      </c>
      <c r="D90" s="1475">
        <v>0</v>
      </c>
    </row>
    <row r="91" spans="1:9" ht="22.5" x14ac:dyDescent="0.25">
      <c r="A91" s="1553" t="s">
        <v>1123</v>
      </c>
      <c r="B91" s="2942">
        <v>83</v>
      </c>
      <c r="C91" s="1474">
        <v>2</v>
      </c>
      <c r="D91" s="1475">
        <v>2</v>
      </c>
    </row>
    <row r="92" spans="1:9" ht="22.5" x14ac:dyDescent="0.25">
      <c r="A92" s="1553" t="s">
        <v>1124</v>
      </c>
      <c r="B92" s="2940">
        <v>0</v>
      </c>
      <c r="C92" s="1474">
        <v>0</v>
      </c>
      <c r="D92" s="1475">
        <v>0</v>
      </c>
    </row>
    <row r="93" spans="1:9" x14ac:dyDescent="0.25">
      <c r="A93" s="1580" t="s">
        <v>1125</v>
      </c>
      <c r="B93" s="2943">
        <v>0</v>
      </c>
      <c r="C93" s="1492">
        <v>0</v>
      </c>
      <c r="D93" s="1160">
        <v>0</v>
      </c>
    </row>
    <row r="94" spans="1:9" s="5" customFormat="1" ht="18" customHeight="1" x14ac:dyDescent="0.2">
      <c r="A94" s="2898" t="s">
        <v>1126</v>
      </c>
      <c r="B94" s="14"/>
      <c r="C94" s="14"/>
      <c r="D94" s="14"/>
      <c r="E94" s="7"/>
      <c r="F94" s="14"/>
    </row>
    <row r="95" spans="1:9" x14ac:dyDescent="0.25">
      <c r="A95" s="5849" t="s">
        <v>1127</v>
      </c>
      <c r="B95" s="6154" t="s">
        <v>1128</v>
      </c>
      <c r="C95" s="6156" t="s">
        <v>1129</v>
      </c>
      <c r="D95" s="6142" t="s">
        <v>1130</v>
      </c>
      <c r="E95" s="6150" t="s">
        <v>1131</v>
      </c>
      <c r="F95" s="6158"/>
    </row>
    <row r="96" spans="1:9" x14ac:dyDescent="0.25">
      <c r="A96" s="5936"/>
      <c r="B96" s="6155"/>
      <c r="C96" s="6157"/>
      <c r="D96" s="6145"/>
      <c r="E96" s="2924" t="s">
        <v>1132</v>
      </c>
      <c r="F96" s="2923" t="s">
        <v>1133</v>
      </c>
    </row>
    <row r="97" spans="1:16" x14ac:dyDescent="0.25">
      <c r="A97" s="2129" t="s">
        <v>1134</v>
      </c>
      <c r="B97" s="1527">
        <v>0</v>
      </c>
      <c r="C97" s="1565">
        <v>0</v>
      </c>
      <c r="D97" s="2856">
        <v>0</v>
      </c>
      <c r="E97" s="2271">
        <v>0</v>
      </c>
      <c r="F97" s="2856">
        <v>0</v>
      </c>
    </row>
    <row r="98" spans="1:16" x14ac:dyDescent="0.25">
      <c r="A98" s="1560" t="s">
        <v>1135</v>
      </c>
      <c r="B98" s="1527">
        <v>0</v>
      </c>
      <c r="C98" s="1565">
        <v>0</v>
      </c>
      <c r="D98" s="1528">
        <v>0</v>
      </c>
      <c r="E98" s="1527">
        <v>0</v>
      </c>
      <c r="F98" s="1528">
        <v>0</v>
      </c>
    </row>
    <row r="99" spans="1:16" x14ac:dyDescent="0.25">
      <c r="A99" s="1560" t="s">
        <v>1136</v>
      </c>
      <c r="B99" s="1527">
        <v>0</v>
      </c>
      <c r="C99" s="1565">
        <v>3</v>
      </c>
      <c r="D99" s="1528">
        <v>3</v>
      </c>
      <c r="E99" s="1527">
        <v>0</v>
      </c>
      <c r="F99" s="1528">
        <v>0</v>
      </c>
    </row>
    <row r="100" spans="1:16" x14ac:dyDescent="0.25">
      <c r="A100" s="1560" t="s">
        <v>1137</v>
      </c>
      <c r="B100" s="1527">
        <v>0</v>
      </c>
      <c r="C100" s="1565">
        <v>0</v>
      </c>
      <c r="D100" s="1528">
        <v>0</v>
      </c>
      <c r="E100" s="1527">
        <v>0</v>
      </c>
      <c r="F100" s="1528">
        <v>0</v>
      </c>
    </row>
    <row r="101" spans="1:16" x14ac:dyDescent="0.25">
      <c r="A101" s="1560" t="s">
        <v>1138</v>
      </c>
      <c r="B101" s="1527">
        <v>0</v>
      </c>
      <c r="C101" s="1565">
        <v>0</v>
      </c>
      <c r="D101" s="1528">
        <v>0</v>
      </c>
      <c r="E101" s="1527">
        <v>0</v>
      </c>
      <c r="F101" s="1528">
        <v>0</v>
      </c>
    </row>
    <row r="102" spans="1:16" x14ac:dyDescent="0.25">
      <c r="A102" s="2909" t="s">
        <v>82</v>
      </c>
      <c r="B102" s="2944">
        <f>SUM(B97:B101)</f>
        <v>0</v>
      </c>
      <c r="C102" s="2945">
        <f>SUM(C97:C101)</f>
        <v>3</v>
      </c>
      <c r="D102" s="2946">
        <f>SUM(D97:D101)</f>
        <v>3</v>
      </c>
      <c r="E102" s="2944">
        <f>SUM(E97:E101)</f>
        <v>0</v>
      </c>
      <c r="F102" s="2947">
        <f>SUM(F97:F101)</f>
        <v>0</v>
      </c>
    </row>
    <row r="103" spans="1:16" x14ac:dyDescent="0.25">
      <c r="A103" s="2898" t="s">
        <v>1139</v>
      </c>
      <c r="B103" s="14"/>
      <c r="C103" s="14"/>
      <c r="D103" s="14"/>
      <c r="E103" s="7"/>
      <c r="F103" s="14"/>
    </row>
    <row r="104" spans="1:16" x14ac:dyDescent="0.25">
      <c r="A104" s="5849" t="s">
        <v>1140</v>
      </c>
      <c r="B104" s="6154" t="s">
        <v>1128</v>
      </c>
      <c r="C104" s="6142" t="s">
        <v>1129</v>
      </c>
      <c r="D104" s="6140" t="s">
        <v>1130</v>
      </c>
      <c r="E104" s="6182" t="s">
        <v>39</v>
      </c>
      <c r="F104" s="6184" t="s">
        <v>40</v>
      </c>
    </row>
    <row r="105" spans="1:16" ht="29.25" customHeight="1" x14ac:dyDescent="0.25">
      <c r="A105" s="5936"/>
      <c r="B105" s="6155"/>
      <c r="C105" s="6145"/>
      <c r="D105" s="6143"/>
      <c r="E105" s="6183"/>
      <c r="F105" s="6185"/>
    </row>
    <row r="106" spans="1:16" x14ac:dyDescent="0.25">
      <c r="A106" s="2129" t="s">
        <v>1141</v>
      </c>
      <c r="B106" s="2271"/>
      <c r="C106" s="1528"/>
      <c r="D106" s="2823"/>
      <c r="E106" s="2573"/>
      <c r="F106" s="2856"/>
    </row>
    <row r="107" spans="1:16" ht="21" x14ac:dyDescent="0.25">
      <c r="A107" s="1560" t="s">
        <v>1142</v>
      </c>
      <c r="B107" s="1527"/>
      <c r="C107" s="1528"/>
      <c r="D107" s="1586"/>
      <c r="E107" s="1567"/>
      <c r="F107" s="1528"/>
    </row>
    <row r="108" spans="1:16" x14ac:dyDescent="0.25">
      <c r="A108" s="1560" t="s">
        <v>1143</v>
      </c>
      <c r="B108" s="1527"/>
      <c r="C108" s="1528"/>
      <c r="D108" s="1586"/>
      <c r="E108" s="1529"/>
      <c r="F108" s="1528"/>
    </row>
    <row r="109" spans="1:16" x14ac:dyDescent="0.25">
      <c r="A109" s="2909" t="s">
        <v>82</v>
      </c>
      <c r="B109" s="2944">
        <f>SUM(B106:B108)</f>
        <v>0</v>
      </c>
      <c r="C109" s="2946">
        <f>SUM(C106:C108)</f>
        <v>0</v>
      </c>
      <c r="D109" s="2948">
        <f>SUM(D106:D108)</f>
        <v>0</v>
      </c>
      <c r="E109" s="2949">
        <f>SUM(E106:E108)</f>
        <v>0</v>
      </c>
      <c r="F109" s="2947">
        <f>SUM(F106:F108)</f>
        <v>0</v>
      </c>
    </row>
    <row r="110" spans="1:16" s="5" customFormat="1" ht="18" customHeight="1" x14ac:dyDescent="0.2">
      <c r="A110" s="2950" t="s">
        <v>1144</v>
      </c>
      <c r="B110" s="3"/>
      <c r="C110" s="3"/>
      <c r="D110" s="3"/>
      <c r="E110" s="2899"/>
      <c r="F110" s="2951"/>
      <c r="G110" s="2899"/>
      <c r="H110" s="2899"/>
      <c r="I110" s="2899"/>
      <c r="J110" s="2899"/>
      <c r="K110" s="2899"/>
      <c r="L110" s="2899"/>
      <c r="M110" s="2899"/>
      <c r="N110" s="14"/>
      <c r="O110" s="14"/>
      <c r="P110" s="14"/>
    </row>
    <row r="111" spans="1:16" x14ac:dyDescent="0.25">
      <c r="A111" s="5792" t="s">
        <v>224</v>
      </c>
      <c r="B111" s="5598" t="s">
        <v>463</v>
      </c>
      <c r="C111" s="5934"/>
      <c r="D111" s="5935"/>
      <c r="E111" s="6125" t="s">
        <v>106</v>
      </c>
      <c r="F111" s="5941"/>
      <c r="G111" s="5941"/>
      <c r="H111" s="5941"/>
      <c r="I111" s="5941"/>
      <c r="J111" s="5941"/>
      <c r="K111" s="5941"/>
      <c r="L111" s="5941"/>
      <c r="M111" s="5941"/>
      <c r="N111" s="2952"/>
      <c r="O111" s="5935" t="s">
        <v>41</v>
      </c>
      <c r="P111" s="5935" t="s">
        <v>42</v>
      </c>
    </row>
    <row r="112" spans="1:16" x14ac:dyDescent="0.25">
      <c r="A112" s="5496"/>
      <c r="B112" s="6160"/>
      <c r="C112" s="6161"/>
      <c r="D112" s="6162"/>
      <c r="E112" s="6125" t="s">
        <v>352</v>
      </c>
      <c r="F112" s="5970"/>
      <c r="G112" s="6125" t="s">
        <v>335</v>
      </c>
      <c r="H112" s="5970"/>
      <c r="I112" s="6125" t="s">
        <v>99</v>
      </c>
      <c r="J112" s="5970"/>
      <c r="K112" s="6125" t="s">
        <v>49</v>
      </c>
      <c r="L112" s="5970"/>
      <c r="M112" s="6125" t="s">
        <v>50</v>
      </c>
      <c r="N112" s="5971"/>
      <c r="O112" s="5484"/>
      <c r="P112" s="5484"/>
    </row>
    <row r="113" spans="1:90" x14ac:dyDescent="0.25">
      <c r="A113" s="6159"/>
      <c r="B113" s="2956" t="s">
        <v>84</v>
      </c>
      <c r="C113" s="2957" t="s">
        <v>63</v>
      </c>
      <c r="D113" s="2954" t="s">
        <v>64</v>
      </c>
      <c r="E113" s="2853" t="s">
        <v>63</v>
      </c>
      <c r="F113" s="2680" t="s">
        <v>64</v>
      </c>
      <c r="G113" s="2853" t="s">
        <v>63</v>
      </c>
      <c r="H113" s="2680" t="s">
        <v>64</v>
      </c>
      <c r="I113" s="2853" t="s">
        <v>63</v>
      </c>
      <c r="J113" s="2680" t="s">
        <v>64</v>
      </c>
      <c r="K113" s="2853" t="s">
        <v>63</v>
      </c>
      <c r="L113" s="2680" t="s">
        <v>64</v>
      </c>
      <c r="M113" s="2853" t="s">
        <v>63</v>
      </c>
      <c r="N113" s="2681" t="s">
        <v>64</v>
      </c>
      <c r="O113" s="6162"/>
      <c r="P113" s="6162"/>
    </row>
    <row r="114" spans="1:90" x14ac:dyDescent="0.25">
      <c r="A114" s="1985" t="s">
        <v>1145</v>
      </c>
      <c r="B114" s="2809">
        <f>SUM(C114:D114)</f>
        <v>0</v>
      </c>
      <c r="C114" s="2250">
        <f t="shared" ref="C114:D116" si="45">SUM(E114+G114+I114+K114+M114)</f>
        <v>0</v>
      </c>
      <c r="D114" s="2855">
        <f>SUM(F114+H114+J114+L114+N114)</f>
        <v>0</v>
      </c>
      <c r="E114" s="2938"/>
      <c r="F114" s="2939"/>
      <c r="G114" s="2938"/>
      <c r="H114" s="2939"/>
      <c r="I114" s="2938"/>
      <c r="J114" s="1836"/>
      <c r="K114" s="2938"/>
      <c r="L114" s="1836"/>
      <c r="M114" s="1988"/>
      <c r="N114" s="1130"/>
      <c r="O114" s="2939"/>
      <c r="P114" s="2939"/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560" t="s">
        <v>1146</v>
      </c>
      <c r="B115" s="1590">
        <f>SUM(C115:D115)</f>
        <v>0</v>
      </c>
      <c r="C115" s="2016">
        <f t="shared" si="45"/>
        <v>0</v>
      </c>
      <c r="D115" s="1526">
        <f t="shared" si="45"/>
        <v>0</v>
      </c>
      <c r="E115" s="1474"/>
      <c r="F115" s="1475"/>
      <c r="G115" s="1474"/>
      <c r="H115" s="1475"/>
      <c r="I115" s="1474"/>
      <c r="J115" s="1475"/>
      <c r="K115" s="1474"/>
      <c r="L115" s="1475"/>
      <c r="M115" s="1479"/>
      <c r="N115" s="1480"/>
      <c r="O115" s="1475"/>
      <c r="P115" s="1475"/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958" t="s">
        <v>1147</v>
      </c>
      <c r="B116" s="2959">
        <f>SUM(C116:D116)</f>
        <v>0</v>
      </c>
      <c r="C116" s="2960">
        <f t="shared" si="45"/>
        <v>0</v>
      </c>
      <c r="D116" s="2961">
        <f t="shared" si="45"/>
        <v>0</v>
      </c>
      <c r="E116" s="2962"/>
      <c r="F116" s="2963"/>
      <c r="G116" s="2962"/>
      <c r="H116" s="206"/>
      <c r="I116" s="2962"/>
      <c r="J116" s="2963"/>
      <c r="K116" s="2962"/>
      <c r="L116" s="2963"/>
      <c r="M116" s="2964"/>
      <c r="N116" s="207"/>
      <c r="O116" s="2963"/>
      <c r="P116" s="2963"/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849" t="s">
        <v>1149</v>
      </c>
      <c r="B118" s="6126" t="s">
        <v>1150</v>
      </c>
      <c r="C118" s="6166"/>
      <c r="D118" s="6127"/>
      <c r="E118" s="6167" t="s">
        <v>1151</v>
      </c>
    </row>
    <row r="119" spans="1:90" x14ac:dyDescent="0.25">
      <c r="A119" s="6165"/>
      <c r="B119" s="2956" t="s">
        <v>1152</v>
      </c>
      <c r="C119" s="2966" t="s">
        <v>1153</v>
      </c>
      <c r="D119" s="2852" t="s">
        <v>1154</v>
      </c>
      <c r="E119" s="6168"/>
    </row>
    <row r="120" spans="1:90" x14ac:dyDescent="0.25">
      <c r="A120" s="2909" t="s">
        <v>82</v>
      </c>
      <c r="B120" s="2967"/>
      <c r="C120" s="2968"/>
      <c r="D120" s="2969"/>
      <c r="E120" s="2970"/>
    </row>
    <row r="121" spans="1:90" s="5" customFormat="1" ht="18" customHeight="1" x14ac:dyDescent="0.2">
      <c r="A121" s="2950" t="s">
        <v>1155</v>
      </c>
      <c r="B121" s="3"/>
      <c r="C121" s="3"/>
      <c r="D121" s="7"/>
      <c r="E121" s="7"/>
      <c r="F121" s="7"/>
      <c r="G121" s="7"/>
      <c r="H121" s="2971"/>
      <c r="I121" s="2971"/>
      <c r="J121" s="2971"/>
    </row>
    <row r="122" spans="1:90" x14ac:dyDescent="0.25">
      <c r="A122" s="5792" t="s">
        <v>224</v>
      </c>
      <c r="B122" s="5598" t="s">
        <v>463</v>
      </c>
      <c r="C122" s="5934"/>
      <c r="D122" s="5935"/>
      <c r="E122" s="6169" t="s">
        <v>1156</v>
      </c>
      <c r="F122" s="6169"/>
      <c r="G122" s="6169" t="s">
        <v>1157</v>
      </c>
      <c r="H122" s="6169"/>
      <c r="I122" s="6169" t="s">
        <v>1158</v>
      </c>
      <c r="J122" s="6169"/>
    </row>
    <row r="123" spans="1:90" x14ac:dyDescent="0.25">
      <c r="A123" s="6159"/>
      <c r="B123" s="2956" t="s">
        <v>84</v>
      </c>
      <c r="C123" s="2966" t="s">
        <v>63</v>
      </c>
      <c r="D123" s="2680" t="s">
        <v>64</v>
      </c>
      <c r="E123" s="2853" t="s">
        <v>63</v>
      </c>
      <c r="F123" s="2680" t="s">
        <v>64</v>
      </c>
      <c r="G123" s="2853" t="s">
        <v>63</v>
      </c>
      <c r="H123" s="2680" t="s">
        <v>64</v>
      </c>
      <c r="I123" s="2853" t="s">
        <v>63</v>
      </c>
      <c r="J123" s="2680" t="s">
        <v>64</v>
      </c>
    </row>
    <row r="124" spans="1:90" ht="21" x14ac:dyDescent="0.25">
      <c r="A124" s="2881" t="s">
        <v>1159</v>
      </c>
      <c r="B124" s="2809">
        <f>SUM(C124:D124)</f>
        <v>0</v>
      </c>
      <c r="C124" s="2250">
        <f>+E124+G124+I124</f>
        <v>0</v>
      </c>
      <c r="D124" s="2855">
        <f>+F124+H124+J124</f>
        <v>0</v>
      </c>
      <c r="E124" s="2938"/>
      <c r="F124" s="2939"/>
      <c r="G124" s="2938"/>
      <c r="H124" s="2939"/>
      <c r="I124" s="2938"/>
      <c r="J124" s="1836"/>
    </row>
    <row r="125" spans="1:90" ht="21" x14ac:dyDescent="0.25">
      <c r="A125" s="1184" t="s">
        <v>1160</v>
      </c>
      <c r="B125" s="2289">
        <f>SUM(C125:D125)</f>
        <v>0</v>
      </c>
      <c r="C125" s="2290">
        <f t="shared" ref="C125:D126" si="48">+E125+G125+I125</f>
        <v>0</v>
      </c>
      <c r="D125" s="2705">
        <f t="shared" si="48"/>
        <v>0</v>
      </c>
      <c r="E125" s="2387"/>
      <c r="F125" s="2388"/>
      <c r="G125" s="2387"/>
      <c r="H125" s="2388"/>
      <c r="I125" s="2387"/>
      <c r="J125" s="1194"/>
    </row>
    <row r="126" spans="1:90" ht="31.5" x14ac:dyDescent="0.25">
      <c r="A126" s="1562" t="s">
        <v>1161</v>
      </c>
      <c r="B126" s="2959">
        <f>SUM(C126:D126)</f>
        <v>0</v>
      </c>
      <c r="C126" s="2960">
        <f t="shared" si="48"/>
        <v>0</v>
      </c>
      <c r="D126" s="2961">
        <f t="shared" si="48"/>
        <v>0</v>
      </c>
      <c r="E126" s="2962"/>
      <c r="F126" s="2963"/>
      <c r="G126" s="2962"/>
      <c r="H126" s="206"/>
      <c r="I126" s="2962"/>
      <c r="J126" s="2963"/>
    </row>
    <row r="127" spans="1:90" s="5" customFormat="1" ht="18" customHeight="1" x14ac:dyDescent="0.2">
      <c r="A127" s="2950" t="s">
        <v>1162</v>
      </c>
      <c r="B127" s="2972"/>
      <c r="C127" s="16"/>
      <c r="D127" s="16"/>
      <c r="E127" s="7"/>
      <c r="F127" s="2973"/>
      <c r="G127" s="2974"/>
      <c r="H127" s="2974"/>
    </row>
    <row r="128" spans="1:90" ht="23.25" customHeight="1" x14ac:dyDescent="0.25">
      <c r="A128" s="5935" t="s">
        <v>224</v>
      </c>
      <c r="B128" s="5792" t="s">
        <v>82</v>
      </c>
      <c r="C128" s="5598" t="s">
        <v>1163</v>
      </c>
      <c r="D128" s="5935"/>
      <c r="E128" s="5598" t="s">
        <v>1164</v>
      </c>
      <c r="F128" s="5935"/>
      <c r="G128" s="6125" t="s">
        <v>1165</v>
      </c>
      <c r="H128" s="5941"/>
      <c r="I128" s="5970"/>
    </row>
    <row r="129" spans="1:93" ht="42" x14ac:dyDescent="0.25">
      <c r="A129" s="6162"/>
      <c r="B129" s="6159"/>
      <c r="C129" s="2853" t="s">
        <v>63</v>
      </c>
      <c r="D129" s="2854" t="s">
        <v>64</v>
      </c>
      <c r="E129" s="2903" t="s">
        <v>1166</v>
      </c>
      <c r="F129" s="2680" t="s">
        <v>1167</v>
      </c>
      <c r="G129" s="2903" t="s">
        <v>1168</v>
      </c>
      <c r="H129" s="2683" t="s">
        <v>1169</v>
      </c>
      <c r="I129" s="2680" t="s">
        <v>1170</v>
      </c>
    </row>
    <row r="130" spans="1:93" x14ac:dyDescent="0.25">
      <c r="A130" s="2975" t="s">
        <v>1171</v>
      </c>
      <c r="B130" s="2976">
        <f>SUM(C130:D130)</f>
        <v>0</v>
      </c>
      <c r="C130" s="2977"/>
      <c r="D130" s="2978"/>
      <c r="E130" s="2977"/>
      <c r="F130" s="2979"/>
      <c r="G130" s="2977"/>
      <c r="H130" s="2977"/>
      <c r="I130" s="2979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792" t="s">
        <v>224</v>
      </c>
      <c r="B132" s="5792" t="s">
        <v>32</v>
      </c>
      <c r="C132" s="5598" t="s">
        <v>463</v>
      </c>
      <c r="D132" s="5934"/>
      <c r="E132" s="5935"/>
      <c r="F132" s="6125" t="s">
        <v>106</v>
      </c>
      <c r="G132" s="5941"/>
      <c r="H132" s="5941"/>
      <c r="I132" s="5941"/>
      <c r="J132" s="5941"/>
      <c r="K132" s="5941"/>
      <c r="L132" s="5941"/>
      <c r="M132" s="5941"/>
      <c r="N132" s="5941"/>
      <c r="O132" s="5941"/>
      <c r="P132" s="5941"/>
      <c r="Q132" s="5941"/>
      <c r="R132" s="5941"/>
      <c r="S132" s="5941"/>
      <c r="T132" s="5941"/>
      <c r="U132" s="5941"/>
      <c r="V132" s="5941"/>
      <c r="W132" s="5941"/>
      <c r="X132" s="5941"/>
      <c r="Y132" s="5941"/>
      <c r="Z132" s="5941"/>
      <c r="AA132" s="5941"/>
      <c r="AB132" s="5941"/>
      <c r="AC132" s="5941"/>
      <c r="AD132" s="5941"/>
      <c r="AE132" s="5941"/>
      <c r="AF132" s="5941"/>
      <c r="AG132" s="5941"/>
      <c r="AH132" s="5941"/>
      <c r="AI132" s="5941"/>
      <c r="AJ132" s="5941"/>
      <c r="AK132" s="5941"/>
      <c r="AL132" s="5941"/>
      <c r="AM132" s="5971"/>
      <c r="AN132" s="5841" t="s">
        <v>614</v>
      </c>
      <c r="AO132" s="6133" t="s">
        <v>466</v>
      </c>
      <c r="AP132" s="6133" t="s">
        <v>40</v>
      </c>
      <c r="AQ132" s="6133" t="s">
        <v>41</v>
      </c>
      <c r="AR132" s="5935" t="s">
        <v>42</v>
      </c>
    </row>
    <row r="133" spans="1:93" x14ac:dyDescent="0.25">
      <c r="A133" s="5496"/>
      <c r="B133" s="5496"/>
      <c r="C133" s="6160"/>
      <c r="D133" s="6161"/>
      <c r="E133" s="6162"/>
      <c r="F133" s="6125" t="s">
        <v>352</v>
      </c>
      <c r="G133" s="5970"/>
      <c r="H133" s="6125" t="s">
        <v>335</v>
      </c>
      <c r="I133" s="5970"/>
      <c r="J133" s="6125" t="s">
        <v>99</v>
      </c>
      <c r="K133" s="5970"/>
      <c r="L133" s="6125" t="s">
        <v>49</v>
      </c>
      <c r="M133" s="5970"/>
      <c r="N133" s="6125" t="s">
        <v>50</v>
      </c>
      <c r="O133" s="5970"/>
      <c r="P133" s="6126" t="s">
        <v>51</v>
      </c>
      <c r="Q133" s="6132"/>
      <c r="R133" s="6126" t="s">
        <v>52</v>
      </c>
      <c r="S133" s="6132"/>
      <c r="T133" s="6126" t="s">
        <v>53</v>
      </c>
      <c r="U133" s="6132"/>
      <c r="V133" s="6126" t="s">
        <v>54</v>
      </c>
      <c r="W133" s="6132"/>
      <c r="X133" s="6126" t="s">
        <v>55</v>
      </c>
      <c r="Y133" s="6132"/>
      <c r="Z133" s="6126" t="s">
        <v>56</v>
      </c>
      <c r="AA133" s="6132"/>
      <c r="AB133" s="6126" t="s">
        <v>57</v>
      </c>
      <c r="AC133" s="6132"/>
      <c r="AD133" s="6126" t="s">
        <v>58</v>
      </c>
      <c r="AE133" s="6132"/>
      <c r="AF133" s="6126" t="s">
        <v>59</v>
      </c>
      <c r="AG133" s="6132"/>
      <c r="AH133" s="6126" t="s">
        <v>60</v>
      </c>
      <c r="AI133" s="6132"/>
      <c r="AJ133" s="6126" t="s">
        <v>61</v>
      </c>
      <c r="AK133" s="6132"/>
      <c r="AL133" s="6126" t="s">
        <v>487</v>
      </c>
      <c r="AM133" s="6127"/>
      <c r="AN133" s="5491"/>
      <c r="AO133" s="5830"/>
      <c r="AP133" s="5830"/>
      <c r="AQ133" s="5830"/>
      <c r="AR133" s="5484"/>
    </row>
    <row r="134" spans="1:93" ht="27" customHeight="1" x14ac:dyDescent="0.25">
      <c r="A134" s="6159"/>
      <c r="B134" s="6159"/>
      <c r="C134" s="1975" t="s">
        <v>84</v>
      </c>
      <c r="D134" s="2791" t="s">
        <v>63</v>
      </c>
      <c r="E134" s="984" t="s">
        <v>64</v>
      </c>
      <c r="F134" s="2853" t="s">
        <v>63</v>
      </c>
      <c r="G134" s="984" t="s">
        <v>64</v>
      </c>
      <c r="H134" s="2853" t="s">
        <v>63</v>
      </c>
      <c r="I134" s="984" t="s">
        <v>64</v>
      </c>
      <c r="J134" s="2853" t="s">
        <v>63</v>
      </c>
      <c r="K134" s="984" t="s">
        <v>64</v>
      </c>
      <c r="L134" s="2853" t="s">
        <v>63</v>
      </c>
      <c r="M134" s="984" t="s">
        <v>64</v>
      </c>
      <c r="N134" s="2853" t="s">
        <v>63</v>
      </c>
      <c r="O134" s="984" t="s">
        <v>64</v>
      </c>
      <c r="P134" s="2853" t="s">
        <v>63</v>
      </c>
      <c r="Q134" s="984" t="s">
        <v>64</v>
      </c>
      <c r="R134" s="2853" t="s">
        <v>63</v>
      </c>
      <c r="S134" s="984" t="s">
        <v>64</v>
      </c>
      <c r="T134" s="2853" t="s">
        <v>63</v>
      </c>
      <c r="U134" s="984" t="s">
        <v>64</v>
      </c>
      <c r="V134" s="2853" t="s">
        <v>63</v>
      </c>
      <c r="W134" s="984" t="s">
        <v>64</v>
      </c>
      <c r="X134" s="2853" t="s">
        <v>63</v>
      </c>
      <c r="Y134" s="984" t="s">
        <v>64</v>
      </c>
      <c r="Z134" s="2853" t="s">
        <v>63</v>
      </c>
      <c r="AA134" s="984" t="s">
        <v>64</v>
      </c>
      <c r="AB134" s="2853" t="s">
        <v>63</v>
      </c>
      <c r="AC134" s="984" t="s">
        <v>64</v>
      </c>
      <c r="AD134" s="2853" t="s">
        <v>63</v>
      </c>
      <c r="AE134" s="984" t="s">
        <v>64</v>
      </c>
      <c r="AF134" s="2853" t="s">
        <v>63</v>
      </c>
      <c r="AG134" s="984" t="s">
        <v>64</v>
      </c>
      <c r="AH134" s="2853" t="s">
        <v>63</v>
      </c>
      <c r="AI134" s="984" t="s">
        <v>64</v>
      </c>
      <c r="AJ134" s="2853" t="s">
        <v>63</v>
      </c>
      <c r="AK134" s="984" t="s">
        <v>64</v>
      </c>
      <c r="AL134" s="2853" t="s">
        <v>63</v>
      </c>
      <c r="AM134" s="10" t="s">
        <v>64</v>
      </c>
      <c r="AN134" s="5492"/>
      <c r="AO134" s="5539"/>
      <c r="AP134" s="5539"/>
      <c r="AQ134" s="5539"/>
      <c r="AR134" s="6162"/>
    </row>
    <row r="135" spans="1:93" x14ac:dyDescent="0.25">
      <c r="A135" s="6172" t="s">
        <v>1173</v>
      </c>
      <c r="B135" s="2980" t="s">
        <v>1174</v>
      </c>
      <c r="C135" s="2535">
        <f>SUM(D135+E135)</f>
        <v>0</v>
      </c>
      <c r="D135" s="1142">
        <f t="shared" ref="D135:E138" si="49">SUM(F135+H135+J135+L135+N135+P135+R135+T135+V135+X135+Z135+AB135+AD135+AF135+AH135+AJ135+AL135)</f>
        <v>0</v>
      </c>
      <c r="E135" s="2981">
        <f t="shared" si="49"/>
        <v>0</v>
      </c>
      <c r="F135" s="2271"/>
      <c r="G135" s="2273"/>
      <c r="H135" s="2271"/>
      <c r="I135" s="2273"/>
      <c r="J135" s="2271"/>
      <c r="K135" s="2273"/>
      <c r="L135" s="2271"/>
      <c r="M135" s="2273"/>
      <c r="N135" s="2271"/>
      <c r="O135" s="2273"/>
      <c r="P135" s="2271"/>
      <c r="Q135" s="2273"/>
      <c r="R135" s="2271"/>
      <c r="S135" s="2273"/>
      <c r="T135" s="2271"/>
      <c r="U135" s="2273"/>
      <c r="V135" s="2271"/>
      <c r="W135" s="2273"/>
      <c r="X135" s="2271"/>
      <c r="Y135" s="2273"/>
      <c r="Z135" s="2271"/>
      <c r="AA135" s="2273"/>
      <c r="AB135" s="2271"/>
      <c r="AC135" s="2273"/>
      <c r="AD135" s="2271"/>
      <c r="AE135" s="2273"/>
      <c r="AF135" s="2271"/>
      <c r="AG135" s="2273"/>
      <c r="AH135" s="2271"/>
      <c r="AI135" s="2273"/>
      <c r="AJ135" s="2271"/>
      <c r="AK135" s="2273"/>
      <c r="AL135" s="2271"/>
      <c r="AM135" s="1127"/>
      <c r="AN135" s="2573"/>
      <c r="AO135" s="1045"/>
      <c r="AP135" s="1045"/>
      <c r="AQ135" s="1045"/>
      <c r="AR135" s="2856"/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73"/>
      <c r="B136" s="2982" t="s">
        <v>1175</v>
      </c>
      <c r="C136" s="2983">
        <f>SUM(D136+E136)</f>
        <v>0</v>
      </c>
      <c r="D136" s="2984">
        <f t="shared" si="49"/>
        <v>0</v>
      </c>
      <c r="E136" s="1742">
        <f t="shared" si="49"/>
        <v>0</v>
      </c>
      <c r="F136" s="1527"/>
      <c r="G136" s="1531"/>
      <c r="H136" s="1527"/>
      <c r="I136" s="1531"/>
      <c r="J136" s="1527"/>
      <c r="K136" s="1531"/>
      <c r="L136" s="1527"/>
      <c r="M136" s="1531"/>
      <c r="N136" s="1527"/>
      <c r="O136" s="1531"/>
      <c r="P136" s="1527"/>
      <c r="Q136" s="1531"/>
      <c r="R136" s="1527"/>
      <c r="S136" s="1531"/>
      <c r="T136" s="1527"/>
      <c r="U136" s="1531"/>
      <c r="V136" s="1527"/>
      <c r="W136" s="1531"/>
      <c r="X136" s="1527"/>
      <c r="Y136" s="1531"/>
      <c r="Z136" s="1527"/>
      <c r="AA136" s="1531"/>
      <c r="AB136" s="1527"/>
      <c r="AC136" s="1531"/>
      <c r="AD136" s="1527"/>
      <c r="AE136" s="1531"/>
      <c r="AF136" s="1527"/>
      <c r="AG136" s="1531"/>
      <c r="AH136" s="1527"/>
      <c r="AI136" s="1531"/>
      <c r="AJ136" s="1527"/>
      <c r="AK136" s="1531"/>
      <c r="AL136" s="1527"/>
      <c r="AM136" s="1533"/>
      <c r="AN136" s="1567"/>
      <c r="AO136" s="1565"/>
      <c r="AP136" s="1565"/>
      <c r="AQ136" s="1565"/>
      <c r="AR136" s="1528"/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73"/>
      <c r="B137" s="2982" t="s">
        <v>1176</v>
      </c>
      <c r="C137" s="2983">
        <f>SUM(D137+E137)</f>
        <v>0</v>
      </c>
      <c r="D137" s="2984">
        <f t="shared" si="49"/>
        <v>0</v>
      </c>
      <c r="E137" s="1742">
        <f t="shared" si="49"/>
        <v>0</v>
      </c>
      <c r="F137" s="1538"/>
      <c r="G137" s="1469"/>
      <c r="H137" s="1538"/>
      <c r="I137" s="1469"/>
      <c r="J137" s="1538"/>
      <c r="K137" s="1469"/>
      <c r="L137" s="1538"/>
      <c r="M137" s="1469"/>
      <c r="N137" s="1538"/>
      <c r="O137" s="1469"/>
      <c r="P137" s="1538"/>
      <c r="Q137" s="1469"/>
      <c r="R137" s="1538"/>
      <c r="S137" s="1469"/>
      <c r="T137" s="1538"/>
      <c r="U137" s="1469"/>
      <c r="V137" s="1538"/>
      <c r="W137" s="1469"/>
      <c r="X137" s="1538"/>
      <c r="Y137" s="1469"/>
      <c r="Z137" s="1538"/>
      <c r="AA137" s="1469"/>
      <c r="AB137" s="1538"/>
      <c r="AC137" s="1469"/>
      <c r="AD137" s="1538"/>
      <c r="AE137" s="1469"/>
      <c r="AF137" s="1538"/>
      <c r="AG137" s="1469"/>
      <c r="AH137" s="1538"/>
      <c r="AI137" s="1469"/>
      <c r="AJ137" s="1538"/>
      <c r="AK137" s="1469"/>
      <c r="AL137" s="1538"/>
      <c r="AM137" s="1571"/>
      <c r="AN137" s="1572"/>
      <c r="AO137" s="1467"/>
      <c r="AP137" s="1467"/>
      <c r="AQ137" s="1467"/>
      <c r="AR137" s="1278"/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74"/>
      <c r="B138" s="2857" t="s">
        <v>82</v>
      </c>
      <c r="C138" s="2858">
        <f>SUM(D138+E138)</f>
        <v>0</v>
      </c>
      <c r="D138" s="2700">
        <f t="shared" si="49"/>
        <v>0</v>
      </c>
      <c r="E138" s="2701">
        <f t="shared" si="49"/>
        <v>0</v>
      </c>
      <c r="F138" s="2859">
        <f>SUM(F135:F137)</f>
        <v>0</v>
      </c>
      <c r="G138" s="2691">
        <f t="shared" ref="G138:AR138" si="55">SUM(G135:G137)</f>
        <v>0</v>
      </c>
      <c r="H138" s="2859">
        <f t="shared" si="55"/>
        <v>0</v>
      </c>
      <c r="I138" s="2691">
        <f t="shared" si="55"/>
        <v>0</v>
      </c>
      <c r="J138" s="2859">
        <f t="shared" si="55"/>
        <v>0</v>
      </c>
      <c r="K138" s="2860">
        <f t="shared" si="55"/>
        <v>0</v>
      </c>
      <c r="L138" s="2859">
        <f t="shared" si="55"/>
        <v>0</v>
      </c>
      <c r="M138" s="2860">
        <f t="shared" si="55"/>
        <v>0</v>
      </c>
      <c r="N138" s="2859">
        <f t="shared" si="55"/>
        <v>0</v>
      </c>
      <c r="O138" s="2860">
        <f t="shared" si="55"/>
        <v>0</v>
      </c>
      <c r="P138" s="2859">
        <f t="shared" si="55"/>
        <v>0</v>
      </c>
      <c r="Q138" s="2860">
        <f t="shared" si="55"/>
        <v>0</v>
      </c>
      <c r="R138" s="2859">
        <f t="shared" si="55"/>
        <v>0</v>
      </c>
      <c r="S138" s="2860">
        <f t="shared" si="55"/>
        <v>0</v>
      </c>
      <c r="T138" s="2859">
        <f t="shared" si="55"/>
        <v>0</v>
      </c>
      <c r="U138" s="2860">
        <f t="shared" si="55"/>
        <v>0</v>
      </c>
      <c r="V138" s="2859">
        <f t="shared" si="55"/>
        <v>0</v>
      </c>
      <c r="W138" s="2860">
        <f t="shared" si="55"/>
        <v>0</v>
      </c>
      <c r="X138" s="2859">
        <f t="shared" si="55"/>
        <v>0</v>
      </c>
      <c r="Y138" s="2860">
        <f t="shared" si="55"/>
        <v>0</v>
      </c>
      <c r="Z138" s="2859">
        <f t="shared" si="55"/>
        <v>0</v>
      </c>
      <c r="AA138" s="2860">
        <f t="shared" si="55"/>
        <v>0</v>
      </c>
      <c r="AB138" s="2859">
        <f t="shared" si="55"/>
        <v>0</v>
      </c>
      <c r="AC138" s="2860">
        <f t="shared" si="55"/>
        <v>0</v>
      </c>
      <c r="AD138" s="2859">
        <f t="shared" si="55"/>
        <v>0</v>
      </c>
      <c r="AE138" s="2860">
        <f t="shared" si="55"/>
        <v>0</v>
      </c>
      <c r="AF138" s="2859">
        <f t="shared" si="55"/>
        <v>0</v>
      </c>
      <c r="AG138" s="2860">
        <f t="shared" si="55"/>
        <v>0</v>
      </c>
      <c r="AH138" s="2859">
        <f t="shared" si="55"/>
        <v>0</v>
      </c>
      <c r="AI138" s="2860">
        <f t="shared" si="55"/>
        <v>0</v>
      </c>
      <c r="AJ138" s="2859">
        <f t="shared" si="55"/>
        <v>0</v>
      </c>
      <c r="AK138" s="2860">
        <f t="shared" si="55"/>
        <v>0</v>
      </c>
      <c r="AL138" s="2861">
        <f t="shared" si="55"/>
        <v>0</v>
      </c>
      <c r="AM138" s="2840">
        <f t="shared" si="55"/>
        <v>0</v>
      </c>
      <c r="AN138" s="2862">
        <f t="shared" si="55"/>
        <v>0</v>
      </c>
      <c r="AO138" s="2690">
        <f t="shared" si="55"/>
        <v>0</v>
      </c>
      <c r="AP138" s="2690">
        <f>SUM(AP135:AP137)</f>
        <v>0</v>
      </c>
      <c r="AQ138" s="2690">
        <f t="shared" si="55"/>
        <v>0</v>
      </c>
      <c r="AR138" s="2691">
        <f t="shared" si="55"/>
        <v>0</v>
      </c>
    </row>
    <row r="139" spans="1:93" s="5" customFormat="1" ht="18" customHeight="1" x14ac:dyDescent="0.2">
      <c r="A139" s="2985" t="s">
        <v>1177</v>
      </c>
      <c r="B139" s="2985"/>
      <c r="C139" s="2985"/>
      <c r="D139" s="2985"/>
      <c r="E139" s="2985"/>
      <c r="F139" s="2985"/>
      <c r="G139" s="2985"/>
      <c r="H139" s="2951"/>
      <c r="I139" s="3"/>
    </row>
    <row r="140" spans="1:93" ht="15" customHeight="1" x14ac:dyDescent="0.25">
      <c r="A140" s="5792" t="s">
        <v>34</v>
      </c>
      <c r="B140" s="6126" t="s">
        <v>1178</v>
      </c>
      <c r="C140" s="6166"/>
      <c r="D140" s="6166"/>
      <c r="E140" s="6166"/>
      <c r="F140" s="6132"/>
      <c r="G140" s="5946" t="s">
        <v>1179</v>
      </c>
      <c r="H140" s="5885" t="s">
        <v>1180</v>
      </c>
      <c r="I140" s="6169"/>
    </row>
    <row r="141" spans="1:93" ht="15" customHeight="1" x14ac:dyDescent="0.25">
      <c r="A141" s="5496"/>
      <c r="B141" s="6001" t="s">
        <v>82</v>
      </c>
      <c r="C141" s="6126" t="s">
        <v>1181</v>
      </c>
      <c r="D141" s="6166"/>
      <c r="E141" s="6166"/>
      <c r="F141" s="6132"/>
      <c r="G141" s="5947"/>
      <c r="H141" s="6176"/>
      <c r="I141" s="6169"/>
    </row>
    <row r="142" spans="1:93" ht="31.5" x14ac:dyDescent="0.25">
      <c r="A142" s="6159"/>
      <c r="B142" s="6177"/>
      <c r="C142" s="2853" t="s">
        <v>1182</v>
      </c>
      <c r="D142" s="2903" t="s">
        <v>104</v>
      </c>
      <c r="E142" s="2683" t="s">
        <v>1183</v>
      </c>
      <c r="F142" s="2854" t="s">
        <v>1184</v>
      </c>
      <c r="G142" s="6175"/>
      <c r="H142" s="2694" t="s">
        <v>1185</v>
      </c>
      <c r="I142" s="2680" t="s">
        <v>1179</v>
      </c>
    </row>
    <row r="143" spans="1:93" ht="15" customHeight="1" x14ac:dyDescent="0.25">
      <c r="A143" s="1525" t="s">
        <v>486</v>
      </c>
      <c r="B143" s="1547">
        <f>SUM(C143:F143)+H143</f>
        <v>0</v>
      </c>
      <c r="C143" s="1527"/>
      <c r="D143" s="1529"/>
      <c r="E143" s="1565"/>
      <c r="F143" s="1531"/>
      <c r="G143" s="1532"/>
      <c r="H143" s="1567"/>
      <c r="I143" s="1528"/>
    </row>
    <row r="144" spans="1:93" ht="15" customHeight="1" x14ac:dyDescent="0.25">
      <c r="A144" s="1525" t="s">
        <v>335</v>
      </c>
      <c r="B144" s="1547">
        <f t="shared" ref="B144:B148" si="56">SUM(C144:F144)+H144</f>
        <v>0</v>
      </c>
      <c r="C144" s="1527"/>
      <c r="D144" s="1529"/>
      <c r="E144" s="1565"/>
      <c r="F144" s="1531"/>
      <c r="G144" s="1532"/>
      <c r="H144" s="1567"/>
      <c r="I144" s="1528"/>
    </row>
    <row r="145" spans="1:95" ht="15" customHeight="1" x14ac:dyDescent="0.25">
      <c r="A145" s="2986" t="s">
        <v>99</v>
      </c>
      <c r="B145" s="1547">
        <f>SUM(C145:F145)+H145</f>
        <v>0</v>
      </c>
      <c r="C145" s="1527"/>
      <c r="D145" s="1529"/>
      <c r="E145" s="1565"/>
      <c r="F145" s="1531"/>
      <c r="G145" s="1532"/>
      <c r="H145" s="1567"/>
      <c r="I145" s="1528"/>
    </row>
    <row r="146" spans="1:95" ht="15" customHeight="1" x14ac:dyDescent="0.25">
      <c r="A146" s="2986" t="s">
        <v>49</v>
      </c>
      <c r="B146" s="1547">
        <f t="shared" si="56"/>
        <v>0</v>
      </c>
      <c r="C146" s="1527"/>
      <c r="D146" s="1529"/>
      <c r="E146" s="1565"/>
      <c r="F146" s="1531"/>
      <c r="G146" s="1532"/>
      <c r="H146" s="1567"/>
      <c r="I146" s="1528"/>
    </row>
    <row r="147" spans="1:95" ht="15" customHeight="1" x14ac:dyDescent="0.25">
      <c r="A147" s="1525" t="s">
        <v>50</v>
      </c>
      <c r="B147" s="1547">
        <f>SUM(C147:F147)+H147</f>
        <v>0</v>
      </c>
      <c r="C147" s="1527"/>
      <c r="D147" s="1529"/>
      <c r="E147" s="1565"/>
      <c r="F147" s="1531"/>
      <c r="G147" s="1532"/>
      <c r="H147" s="1567"/>
      <c r="I147" s="1528"/>
    </row>
    <row r="148" spans="1:95" ht="15" customHeight="1" x14ac:dyDescent="0.25">
      <c r="A148" s="1525" t="s">
        <v>336</v>
      </c>
      <c r="B148" s="1547">
        <f t="shared" si="56"/>
        <v>0</v>
      </c>
      <c r="C148" s="1527"/>
      <c r="D148" s="1529"/>
      <c r="E148" s="1565"/>
      <c r="F148" s="1531"/>
      <c r="G148" s="1532"/>
      <c r="H148" s="1567"/>
      <c r="I148" s="1528"/>
    </row>
    <row r="149" spans="1:95" ht="15" customHeight="1" x14ac:dyDescent="0.25">
      <c r="A149" s="1471" t="s">
        <v>471</v>
      </c>
      <c r="B149" s="1339">
        <f>SUM(C149:F149)+H149</f>
        <v>0</v>
      </c>
      <c r="C149" s="1275"/>
      <c r="D149" s="1282"/>
      <c r="E149" s="1316"/>
      <c r="F149" s="1266"/>
      <c r="G149" s="1277"/>
      <c r="H149" s="1313"/>
      <c r="I149" s="1276"/>
    </row>
    <row r="150" spans="1:95" ht="15" customHeight="1" x14ac:dyDescent="0.25">
      <c r="A150" s="2987" t="s">
        <v>62</v>
      </c>
      <c r="B150" s="1612">
        <f>SUM(C150:F150)+H150</f>
        <v>0</v>
      </c>
      <c r="C150" s="1538"/>
      <c r="D150" s="1540"/>
      <c r="E150" s="1467"/>
      <c r="F150" s="1469"/>
      <c r="G150" s="1542"/>
      <c r="H150" s="1572"/>
      <c r="I150" s="1278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88" t="s">
        <v>1187</v>
      </c>
      <c r="B152" s="7"/>
      <c r="C152" s="7"/>
    </row>
    <row r="153" spans="1:95" ht="21" x14ac:dyDescent="0.25">
      <c r="A153" s="2989" t="s">
        <v>1188</v>
      </c>
      <c r="B153" s="2990" t="s">
        <v>1189</v>
      </c>
      <c r="C153" s="2990" t="s">
        <v>1190</v>
      </c>
    </row>
    <row r="154" spans="1:95" ht="21" x14ac:dyDescent="0.25">
      <c r="A154" s="2227" t="s">
        <v>1191</v>
      </c>
      <c r="B154" s="1528"/>
      <c r="C154" s="1566"/>
    </row>
    <row r="155" spans="1:95" x14ac:dyDescent="0.25">
      <c r="A155" s="2231" t="s">
        <v>1192</v>
      </c>
      <c r="B155" s="1278"/>
      <c r="C155" s="1570"/>
    </row>
    <row r="156" spans="1:95" s="5" customFormat="1" ht="18" customHeight="1" x14ac:dyDescent="0.2">
      <c r="A156" s="6170" t="s">
        <v>1193</v>
      </c>
      <c r="B156" s="6170"/>
      <c r="C156" s="6170"/>
      <c r="D156" s="6170"/>
      <c r="E156" s="617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792" t="s">
        <v>224</v>
      </c>
      <c r="B157" s="5792" t="s">
        <v>32</v>
      </c>
      <c r="C157" s="5598" t="s">
        <v>1194</v>
      </c>
      <c r="D157" s="5934"/>
      <c r="E157" s="5935"/>
      <c r="F157" s="6169" t="s">
        <v>106</v>
      </c>
      <c r="G157" s="6169"/>
      <c r="H157" s="6169"/>
      <c r="I157" s="6169"/>
      <c r="J157" s="6169"/>
      <c r="K157" s="6169"/>
      <c r="L157" s="6169"/>
      <c r="M157" s="6171"/>
      <c r="N157" s="5841" t="s">
        <v>1195</v>
      </c>
      <c r="O157" s="6133" t="s">
        <v>1196</v>
      </c>
      <c r="P157" s="6133" t="s">
        <v>1197</v>
      </c>
      <c r="Q157" s="5854" t="s">
        <v>1198</v>
      </c>
      <c r="R157" s="5841" t="s">
        <v>614</v>
      </c>
      <c r="S157" s="6133" t="s">
        <v>40</v>
      </c>
      <c r="T157" s="6133" t="s">
        <v>1199</v>
      </c>
      <c r="U157" s="6133" t="s">
        <v>41</v>
      </c>
      <c r="V157" s="5935" t="s">
        <v>42</v>
      </c>
      <c r="W157" s="6125" t="s">
        <v>468</v>
      </c>
      <c r="X157" s="5970"/>
    </row>
    <row r="158" spans="1:95" x14ac:dyDescent="0.25">
      <c r="A158" s="5496"/>
      <c r="B158" s="5496"/>
      <c r="C158" s="6160"/>
      <c r="D158" s="6161"/>
      <c r="E158" s="6162"/>
      <c r="F158" s="6169" t="s">
        <v>469</v>
      </c>
      <c r="G158" s="6169"/>
      <c r="H158" s="6169" t="s">
        <v>1200</v>
      </c>
      <c r="I158" s="6169"/>
      <c r="J158" s="6169" t="s">
        <v>1201</v>
      </c>
      <c r="K158" s="6169"/>
      <c r="L158" s="6169" t="s">
        <v>1202</v>
      </c>
      <c r="M158" s="6171"/>
      <c r="N158" s="5491"/>
      <c r="O158" s="5830"/>
      <c r="P158" s="5830"/>
      <c r="Q158" s="5977"/>
      <c r="R158" s="5491"/>
      <c r="S158" s="5830"/>
      <c r="T158" s="5830"/>
      <c r="U158" s="5830"/>
      <c r="V158" s="5484"/>
      <c r="W158" s="5555" t="s">
        <v>473</v>
      </c>
      <c r="X158" s="5935" t="s">
        <v>474</v>
      </c>
    </row>
    <row r="159" spans="1:95" ht="23.25" customHeight="1" x14ac:dyDescent="0.25">
      <c r="A159" s="6159"/>
      <c r="B159" s="6159"/>
      <c r="C159" s="1975" t="s">
        <v>84</v>
      </c>
      <c r="D159" s="2791" t="s">
        <v>63</v>
      </c>
      <c r="E159" s="984" t="s">
        <v>64</v>
      </c>
      <c r="F159" s="2853" t="s">
        <v>63</v>
      </c>
      <c r="G159" s="2680" t="s">
        <v>64</v>
      </c>
      <c r="H159" s="2853" t="s">
        <v>63</v>
      </c>
      <c r="I159" s="2680" t="s">
        <v>64</v>
      </c>
      <c r="J159" s="2853" t="s">
        <v>63</v>
      </c>
      <c r="K159" s="2680" t="s">
        <v>64</v>
      </c>
      <c r="L159" s="2853" t="s">
        <v>63</v>
      </c>
      <c r="M159" s="2681" t="s">
        <v>64</v>
      </c>
      <c r="N159" s="5492"/>
      <c r="O159" s="5539"/>
      <c r="P159" s="5539"/>
      <c r="Q159" s="6186"/>
      <c r="R159" s="5492"/>
      <c r="S159" s="5539"/>
      <c r="T159" s="5539"/>
      <c r="U159" s="5539"/>
      <c r="V159" s="6162"/>
      <c r="W159" s="6178"/>
      <c r="X159" s="6162"/>
    </row>
    <row r="160" spans="1:95" x14ac:dyDescent="0.25">
      <c r="A160" s="6179" t="s">
        <v>1203</v>
      </c>
      <c r="B160" s="1994" t="s">
        <v>69</v>
      </c>
      <c r="C160" s="2809">
        <f>SUM(D160:E160)</f>
        <v>0</v>
      </c>
      <c r="D160" s="1044">
        <f>SUM(F160+H160+J160+L160)</f>
        <v>0</v>
      </c>
      <c r="E160" s="2994">
        <f>SUM(G160+I160+K160+M160)</f>
        <v>0</v>
      </c>
      <c r="F160" s="2271"/>
      <c r="G160" s="2304"/>
      <c r="H160" s="2271"/>
      <c r="I160" s="2304"/>
      <c r="J160" s="2271"/>
      <c r="K160" s="2304"/>
      <c r="L160" s="2271"/>
      <c r="M160" s="2516"/>
      <c r="N160" s="2573"/>
      <c r="O160" s="1045"/>
      <c r="P160" s="1045"/>
      <c r="Q160" s="2516"/>
      <c r="R160" s="2573"/>
      <c r="S160" s="1045"/>
      <c r="T160" s="1045"/>
      <c r="U160" s="1045"/>
      <c r="V160" s="2856"/>
      <c r="W160" s="2271"/>
      <c r="X160" s="2856"/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179"/>
      <c r="B161" s="1483" t="s">
        <v>978</v>
      </c>
      <c r="C161" s="1590">
        <f t="shared" ref="C161:C162" si="57">SUM(D161:E161)</f>
        <v>0</v>
      </c>
      <c r="D161" s="1987">
        <f>SUM(F161+H161+J161+L161)</f>
        <v>0</v>
      </c>
      <c r="E161" s="1637">
        <f t="shared" ref="E161:E162" si="58">SUM(G161+I161+K161+M161)</f>
        <v>0</v>
      </c>
      <c r="F161" s="1527"/>
      <c r="G161" s="1529"/>
      <c r="H161" s="1527"/>
      <c r="I161" s="1529"/>
      <c r="J161" s="1527"/>
      <c r="K161" s="1529"/>
      <c r="L161" s="1527"/>
      <c r="M161" s="1568"/>
      <c r="N161" s="1567"/>
      <c r="O161" s="1565"/>
      <c r="P161" s="1565"/>
      <c r="Q161" s="1568"/>
      <c r="R161" s="1567"/>
      <c r="S161" s="1565"/>
      <c r="T161" s="1565"/>
      <c r="U161" s="1565"/>
      <c r="V161" s="1528"/>
      <c r="W161" s="1527"/>
      <c r="X161" s="1528"/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179"/>
      <c r="B162" s="1483" t="s">
        <v>104</v>
      </c>
      <c r="C162" s="1588">
        <f t="shared" si="57"/>
        <v>0</v>
      </c>
      <c r="D162" s="1589">
        <f>SUM(F162+H162+J162+L162)</f>
        <v>0</v>
      </c>
      <c r="E162" s="2995">
        <f t="shared" si="58"/>
        <v>0</v>
      </c>
      <c r="F162" s="1527"/>
      <c r="G162" s="1529"/>
      <c r="H162" s="1527"/>
      <c r="I162" s="1529"/>
      <c r="J162" s="1527"/>
      <c r="K162" s="1529"/>
      <c r="L162" s="1527"/>
      <c r="M162" s="1568"/>
      <c r="N162" s="1567"/>
      <c r="O162" s="1565"/>
      <c r="P162" s="1565"/>
      <c r="Q162" s="1568"/>
      <c r="R162" s="1567"/>
      <c r="S162" s="1565"/>
      <c r="T162" s="1565"/>
      <c r="U162" s="1565"/>
      <c r="V162" s="1528"/>
      <c r="W162" s="1527"/>
      <c r="X162" s="1528"/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96"/>
      <c r="B163" s="2857" t="s">
        <v>82</v>
      </c>
      <c r="C163" s="2858">
        <f>SUM(C160:C162)</f>
        <v>0</v>
      </c>
      <c r="D163" s="2700">
        <f t="shared" ref="D163:Q163" si="66">SUM(D160:D162)</f>
        <v>0</v>
      </c>
      <c r="E163" s="2997">
        <f t="shared" si="66"/>
        <v>0</v>
      </c>
      <c r="F163" s="2859">
        <f t="shared" si="66"/>
        <v>0</v>
      </c>
      <c r="G163" s="2863">
        <f t="shared" si="66"/>
        <v>0</v>
      </c>
      <c r="H163" s="2859">
        <f t="shared" si="66"/>
        <v>0</v>
      </c>
      <c r="I163" s="2863">
        <f t="shared" si="66"/>
        <v>0</v>
      </c>
      <c r="J163" s="2859">
        <f t="shared" si="66"/>
        <v>0</v>
      </c>
      <c r="K163" s="2863">
        <f t="shared" si="66"/>
        <v>0</v>
      </c>
      <c r="L163" s="2859">
        <f t="shared" si="66"/>
        <v>0</v>
      </c>
      <c r="M163" s="2692">
        <f t="shared" si="66"/>
        <v>0</v>
      </c>
      <c r="N163" s="2862">
        <f t="shared" si="66"/>
        <v>0</v>
      </c>
      <c r="O163" s="2690">
        <f t="shared" si="66"/>
        <v>0</v>
      </c>
      <c r="P163" s="2690">
        <f t="shared" si="66"/>
        <v>0</v>
      </c>
      <c r="Q163" s="2692">
        <f t="shared" si="66"/>
        <v>0</v>
      </c>
      <c r="R163" s="2862">
        <f>SUM(R160:R162)</f>
        <v>0</v>
      </c>
      <c r="S163" s="2690">
        <f t="shared" ref="S163:X163" si="67">SUM(S160:S162)</f>
        <v>0</v>
      </c>
      <c r="T163" s="2690">
        <f t="shared" si="67"/>
        <v>0</v>
      </c>
      <c r="U163" s="2690">
        <f t="shared" si="67"/>
        <v>0</v>
      </c>
      <c r="V163" s="2691">
        <f t="shared" si="67"/>
        <v>0</v>
      </c>
      <c r="W163" s="2859">
        <f t="shared" si="67"/>
        <v>0</v>
      </c>
      <c r="X163" s="2691">
        <f t="shared" si="67"/>
        <v>0</v>
      </c>
    </row>
    <row r="164" spans="1:95" x14ac:dyDescent="0.25">
      <c r="A164" s="6179" t="s">
        <v>1204</v>
      </c>
      <c r="B164" s="1994" t="s">
        <v>69</v>
      </c>
      <c r="C164" s="2289">
        <f>SUM(D164:E164)</f>
        <v>0</v>
      </c>
      <c r="D164" s="1204">
        <f>SUM(F164+H164+J164+L164)</f>
        <v>0</v>
      </c>
      <c r="E164" s="1340">
        <f>SUM(G164+I164+K164+M164)</f>
        <v>0</v>
      </c>
      <c r="F164" s="2271"/>
      <c r="G164" s="2304"/>
      <c r="H164" s="2271"/>
      <c r="I164" s="2304"/>
      <c r="J164" s="2271"/>
      <c r="K164" s="2304"/>
      <c r="L164" s="2271"/>
      <c r="M164" s="2516"/>
      <c r="N164" s="1567"/>
      <c r="O164" s="1565"/>
      <c r="P164" s="1565"/>
      <c r="Q164" s="1568"/>
      <c r="R164" s="1567"/>
      <c r="S164" s="1565"/>
      <c r="T164" s="1565"/>
      <c r="U164" s="1565"/>
      <c r="V164" s="1528"/>
      <c r="W164" s="1527"/>
      <c r="X164" s="1528"/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179"/>
      <c r="B165" s="1483" t="s">
        <v>978</v>
      </c>
      <c r="C165" s="1590">
        <f t="shared" ref="C165" si="75">SUM(D165:E165)</f>
        <v>0</v>
      </c>
      <c r="D165" s="1987">
        <f>SUM(F165+H165+J165+L165)</f>
        <v>0</v>
      </c>
      <c r="E165" s="1637">
        <f t="shared" ref="E165:E167" si="76">SUM(G165+I165+K165+M165)</f>
        <v>0</v>
      </c>
      <c r="F165" s="1527"/>
      <c r="G165" s="1529"/>
      <c r="H165" s="1527"/>
      <c r="I165" s="1529"/>
      <c r="J165" s="1527"/>
      <c r="K165" s="1529"/>
      <c r="L165" s="1527"/>
      <c r="M165" s="1568"/>
      <c r="N165" s="1567"/>
      <c r="O165" s="1565"/>
      <c r="P165" s="1565"/>
      <c r="Q165" s="1568"/>
      <c r="R165" s="1567"/>
      <c r="S165" s="1565"/>
      <c r="T165" s="1565"/>
      <c r="U165" s="1565"/>
      <c r="V165" s="1528"/>
      <c r="W165" s="1527"/>
      <c r="X165" s="1528"/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179"/>
      <c r="B166" s="1483" t="s">
        <v>104</v>
      </c>
      <c r="C166" s="1588">
        <f>SUM(D166:E166)</f>
        <v>0</v>
      </c>
      <c r="D166" s="1589">
        <f>SUM(F166+H166+J166+L166)</f>
        <v>0</v>
      </c>
      <c r="E166" s="2995">
        <f t="shared" si="76"/>
        <v>0</v>
      </c>
      <c r="F166" s="1527"/>
      <c r="G166" s="1529"/>
      <c r="H166" s="1527"/>
      <c r="I166" s="1529"/>
      <c r="J166" s="1527"/>
      <c r="K166" s="1529"/>
      <c r="L166" s="1527"/>
      <c r="M166" s="1568"/>
      <c r="N166" s="1567"/>
      <c r="O166" s="1565"/>
      <c r="P166" s="1565"/>
      <c r="Q166" s="1568"/>
      <c r="R166" s="1567"/>
      <c r="S166" s="1565"/>
      <c r="T166" s="1565"/>
      <c r="U166" s="1565"/>
      <c r="V166" s="1528"/>
      <c r="W166" s="1527"/>
      <c r="X166" s="1528"/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96"/>
      <c r="B167" s="2857" t="s">
        <v>82</v>
      </c>
      <c r="C167" s="1588">
        <f>SUM(D167:E167)</f>
        <v>0</v>
      </c>
      <c r="D167" s="1589">
        <f>SUM(F167+H167+J167+L167)</f>
        <v>0</v>
      </c>
      <c r="E167" s="2995">
        <f t="shared" si="76"/>
        <v>0</v>
      </c>
      <c r="F167" s="2859">
        <f t="shared" ref="F167:Q167" si="77">SUM(F164:F166)</f>
        <v>0</v>
      </c>
      <c r="G167" s="2863">
        <f t="shared" si="77"/>
        <v>0</v>
      </c>
      <c r="H167" s="2859">
        <f t="shared" si="77"/>
        <v>0</v>
      </c>
      <c r="I167" s="2863">
        <f t="shared" si="77"/>
        <v>0</v>
      </c>
      <c r="J167" s="2859">
        <f t="shared" si="77"/>
        <v>0</v>
      </c>
      <c r="K167" s="2863">
        <f t="shared" si="77"/>
        <v>0</v>
      </c>
      <c r="L167" s="2859">
        <f t="shared" si="77"/>
        <v>0</v>
      </c>
      <c r="M167" s="2692">
        <f t="shared" si="77"/>
        <v>0</v>
      </c>
      <c r="N167" s="2862">
        <f t="shared" si="77"/>
        <v>0</v>
      </c>
      <c r="O167" s="2690">
        <f t="shared" si="77"/>
        <v>0</v>
      </c>
      <c r="P167" s="2690">
        <f t="shared" si="77"/>
        <v>0</v>
      </c>
      <c r="Q167" s="2692">
        <f t="shared" si="77"/>
        <v>0</v>
      </c>
      <c r="R167" s="2862">
        <f>SUM(R164:R166)</f>
        <v>0</v>
      </c>
      <c r="S167" s="2690">
        <f t="shared" ref="S167:X167" si="78">SUM(S164:S166)</f>
        <v>0</v>
      </c>
      <c r="T167" s="2690">
        <f t="shared" si="78"/>
        <v>0</v>
      </c>
      <c r="U167" s="2690">
        <f t="shared" si="78"/>
        <v>0</v>
      </c>
      <c r="V167" s="2691">
        <f t="shared" si="78"/>
        <v>0</v>
      </c>
      <c r="W167" s="2859">
        <f t="shared" si="78"/>
        <v>0</v>
      </c>
      <c r="X167" s="2691">
        <f t="shared" si="78"/>
        <v>0</v>
      </c>
    </row>
    <row r="168" spans="1:95" x14ac:dyDescent="0.25">
      <c r="A168" s="6179" t="s">
        <v>1062</v>
      </c>
      <c r="B168" s="6179"/>
      <c r="C168" s="1588">
        <f>SUM(D168:E168)</f>
        <v>0</v>
      </c>
      <c r="D168" s="1589">
        <f>SUM(F168+H168+J168+L168)</f>
        <v>0</v>
      </c>
      <c r="E168" s="2995">
        <f>SUM(G168+I168+K168+M168)</f>
        <v>0</v>
      </c>
      <c r="F168" s="2866"/>
      <c r="G168" s="2867"/>
      <c r="H168" s="2866"/>
      <c r="I168" s="2867"/>
      <c r="J168" s="2866"/>
      <c r="K168" s="2867"/>
      <c r="L168" s="2866"/>
      <c r="M168" s="2795"/>
      <c r="N168" s="2870"/>
      <c r="O168" s="2871"/>
      <c r="P168" s="2871"/>
      <c r="Q168" s="2795"/>
      <c r="R168" s="2870"/>
      <c r="S168" s="2871"/>
      <c r="T168" s="2871"/>
      <c r="U168" s="2871"/>
      <c r="V168" s="2867"/>
      <c r="W168" s="2866"/>
      <c r="X168" s="2867"/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998"/>
      <c r="C169" s="2998"/>
      <c r="D169" s="2998"/>
    </row>
    <row r="170" spans="1:95" x14ac:dyDescent="0.25">
      <c r="A170" s="5849" t="s">
        <v>1114</v>
      </c>
      <c r="B170" s="5849" t="s">
        <v>1115</v>
      </c>
      <c r="C170" s="6180" t="s">
        <v>1206</v>
      </c>
      <c r="D170" s="6187" t="s">
        <v>1207</v>
      </c>
    </row>
    <row r="171" spans="1:95" ht="18.75" customHeight="1" x14ac:dyDescent="0.25">
      <c r="A171" s="6165"/>
      <c r="B171" s="6165"/>
      <c r="C171" s="6181"/>
      <c r="D171" s="5521"/>
    </row>
    <row r="172" spans="1:95" x14ac:dyDescent="0.25">
      <c r="A172" s="2041" t="s">
        <v>1118</v>
      </c>
      <c r="B172" s="2937"/>
      <c r="C172" s="2938"/>
      <c r="D172" s="2939"/>
    </row>
    <row r="173" spans="1:95" x14ac:dyDescent="0.25">
      <c r="A173" s="1498" t="s">
        <v>1208</v>
      </c>
      <c r="B173" s="2940"/>
      <c r="C173" s="1474"/>
      <c r="D173" s="1475"/>
    </row>
    <row r="174" spans="1:95" x14ac:dyDescent="0.25">
      <c r="A174" s="1499" t="s">
        <v>1209</v>
      </c>
      <c r="B174" s="2943"/>
      <c r="C174" s="1492"/>
      <c r="D174" s="1160"/>
    </row>
    <row r="175" spans="1:95" ht="18" customHeight="1" x14ac:dyDescent="0.25">
      <c r="A175" s="2" t="s">
        <v>1210</v>
      </c>
    </row>
    <row r="176" spans="1:95" x14ac:dyDescent="0.25">
      <c r="A176" s="5792" t="s">
        <v>1211</v>
      </c>
      <c r="B176" s="5598" t="s">
        <v>1194</v>
      </c>
      <c r="C176" s="5934"/>
      <c r="D176" s="5935"/>
      <c r="E176" s="6125" t="s">
        <v>106</v>
      </c>
      <c r="F176" s="5941"/>
      <c r="G176" s="5941"/>
      <c r="H176" s="5941"/>
      <c r="I176" s="5941"/>
      <c r="J176" s="5941"/>
      <c r="K176" s="5941"/>
      <c r="L176" s="2999"/>
      <c r="M176" s="5841" t="s">
        <v>598</v>
      </c>
      <c r="N176" s="5935" t="s">
        <v>597</v>
      </c>
    </row>
    <row r="177" spans="1:14" x14ac:dyDescent="0.25">
      <c r="A177" s="5496"/>
      <c r="B177" s="6160"/>
      <c r="C177" s="6161"/>
      <c r="D177" s="6162"/>
      <c r="E177" s="6125" t="s">
        <v>1212</v>
      </c>
      <c r="F177" s="5970"/>
      <c r="G177" s="6125" t="s">
        <v>1213</v>
      </c>
      <c r="H177" s="5970"/>
      <c r="I177" s="6125" t="s">
        <v>1214</v>
      </c>
      <c r="J177" s="5970"/>
      <c r="K177" s="6125" t="s">
        <v>1202</v>
      </c>
      <c r="L177" s="5941"/>
      <c r="M177" s="5491"/>
      <c r="N177" s="5484"/>
    </row>
    <row r="178" spans="1:14" x14ac:dyDescent="0.25">
      <c r="A178" s="6159"/>
      <c r="B178" s="1975" t="s">
        <v>84</v>
      </c>
      <c r="C178" s="227" t="s">
        <v>63</v>
      </c>
      <c r="D178" s="984" t="s">
        <v>64</v>
      </c>
      <c r="E178" s="2853" t="s">
        <v>63</v>
      </c>
      <c r="F178" s="2680" t="s">
        <v>64</v>
      </c>
      <c r="G178" s="2853" t="s">
        <v>63</v>
      </c>
      <c r="H178" s="2680" t="s">
        <v>64</v>
      </c>
      <c r="I178" s="2853" t="s">
        <v>63</v>
      </c>
      <c r="J178" s="2680" t="s">
        <v>64</v>
      </c>
      <c r="K178" s="2853" t="s">
        <v>63</v>
      </c>
      <c r="L178" s="2679" t="s">
        <v>64</v>
      </c>
      <c r="M178" s="5492"/>
      <c r="N178" s="6162"/>
    </row>
    <row r="179" spans="1:14" x14ac:dyDescent="0.25">
      <c r="A179" s="2041" t="s">
        <v>1215</v>
      </c>
      <c r="B179" s="2809">
        <f>SUM(C179:D179)</f>
        <v>0</v>
      </c>
      <c r="C179" s="1044">
        <f>SUM(E179+G179+I179+K179)</f>
        <v>0</v>
      </c>
      <c r="D179" s="2855">
        <f>SUM(F179+H179+J179+L179)</f>
        <v>0</v>
      </c>
      <c r="E179" s="2271"/>
      <c r="F179" s="2304"/>
      <c r="G179" s="2271"/>
      <c r="H179" s="2304"/>
      <c r="I179" s="2271"/>
      <c r="J179" s="2304"/>
      <c r="K179" s="2271"/>
      <c r="L179" s="2905"/>
      <c r="M179" s="1837"/>
      <c r="N179" s="2939"/>
    </row>
    <row r="180" spans="1:14" x14ac:dyDescent="0.25">
      <c r="A180" s="2996" t="s">
        <v>1216</v>
      </c>
      <c r="B180" s="1588">
        <f t="shared" ref="B180" si="79">SUM(C180:D180)</f>
        <v>0</v>
      </c>
      <c r="C180" s="1987">
        <f>SUM(E180+G180+I180+K180)</f>
        <v>0</v>
      </c>
      <c r="D180" s="1526">
        <f>SUM(F180+H180+J180+L180)</f>
        <v>0</v>
      </c>
      <c r="E180" s="1527"/>
      <c r="F180" s="1529"/>
      <c r="G180" s="1527"/>
      <c r="H180" s="1529"/>
      <c r="I180" s="1527"/>
      <c r="J180" s="1529"/>
      <c r="K180" s="1527"/>
      <c r="L180" s="1571"/>
      <c r="M180" s="1481"/>
      <c r="N180" s="1475"/>
    </row>
    <row r="181" spans="1:14" x14ac:dyDescent="0.25">
      <c r="A181" s="2965" t="s">
        <v>82</v>
      </c>
      <c r="B181" s="2858">
        <f>SUM(B179:B180)</f>
        <v>0</v>
      </c>
      <c r="C181" s="2700">
        <f t="shared" ref="C181:N181" si="80">SUM(C179:C180)</f>
        <v>0</v>
      </c>
      <c r="D181" s="2702">
        <f t="shared" si="80"/>
        <v>0</v>
      </c>
      <c r="E181" s="2858">
        <f>SUM(E179:E180)</f>
        <v>0</v>
      </c>
      <c r="F181" s="2702">
        <f t="shared" si="80"/>
        <v>0</v>
      </c>
      <c r="G181" s="2858">
        <f t="shared" si="80"/>
        <v>0</v>
      </c>
      <c r="H181" s="2702">
        <f t="shared" si="80"/>
        <v>0</v>
      </c>
      <c r="I181" s="2858">
        <f t="shared" si="80"/>
        <v>0</v>
      </c>
      <c r="J181" s="2702">
        <f t="shared" si="80"/>
        <v>0</v>
      </c>
      <c r="K181" s="2858">
        <f t="shared" si="80"/>
        <v>0</v>
      </c>
      <c r="L181" s="2702">
        <f t="shared" si="80"/>
        <v>0</v>
      </c>
      <c r="M181" s="2703">
        <f t="shared" si="80"/>
        <v>0</v>
      </c>
      <c r="N181" s="2701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719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B1" activePane="topRight" state="frozen"/>
      <selection pane="top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8" t="str">
        <f>CONCATENATE("MES: ",NOMBRE!B6, " (",NOMBRE!C6,NOMBRE!D6,")")</f>
        <v>MES: MAYO (05)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31" t="s">
        <v>1217</v>
      </c>
      <c r="B6" s="6231"/>
      <c r="C6" s="6231"/>
      <c r="D6" s="6231"/>
      <c r="E6" s="6231"/>
      <c r="F6" s="6231"/>
      <c r="G6" s="6231"/>
      <c r="H6" s="6231"/>
      <c r="I6" s="6231"/>
      <c r="J6" s="6231"/>
      <c r="K6" s="6231"/>
      <c r="L6" s="6231"/>
      <c r="M6" s="6231"/>
      <c r="N6" s="6231"/>
      <c r="O6" s="6231"/>
      <c r="P6" s="6231"/>
      <c r="Q6" s="6231"/>
      <c r="R6" s="6231"/>
      <c r="S6" s="6231"/>
      <c r="T6" s="6231"/>
      <c r="U6" s="6231"/>
      <c r="V6" s="6231"/>
      <c r="W6" s="6231"/>
      <c r="X6" s="6231"/>
      <c r="Y6" s="6231"/>
      <c r="Z6" s="6231"/>
      <c r="AA6" s="6231"/>
      <c r="AB6" s="6231"/>
      <c r="AC6" s="6231"/>
      <c r="AD6" s="6231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598" t="s">
        <v>1219</v>
      </c>
      <c r="B9" s="6196" t="s">
        <v>1220</v>
      </c>
      <c r="C9" s="6166"/>
      <c r="D9" s="6166"/>
      <c r="E9" s="6166"/>
      <c r="F9" s="6166"/>
      <c r="G9" s="6166"/>
      <c r="H9" s="6166"/>
      <c r="I9" s="6166"/>
      <c r="J9" s="6166"/>
      <c r="K9" s="6166"/>
      <c r="L9" s="6166"/>
      <c r="M9" s="6166"/>
      <c r="N9" s="6166"/>
      <c r="O9" s="6166"/>
      <c r="P9" s="6166"/>
      <c r="Q9" s="6166"/>
      <c r="R9" s="6166"/>
      <c r="S9" s="6166"/>
      <c r="T9" s="6166"/>
      <c r="U9" s="6166"/>
      <c r="V9" s="6166"/>
      <c r="W9" s="6127"/>
      <c r="X9" s="5942" t="s">
        <v>1221</v>
      </c>
      <c r="Y9" s="5941"/>
      <c r="Z9" s="5941"/>
      <c r="AA9" s="5941"/>
      <c r="AB9" s="5941"/>
      <c r="AC9" s="5941"/>
      <c r="AD9" s="5941"/>
      <c r="AE9" s="5971"/>
      <c r="AF9" s="6235" t="s">
        <v>1222</v>
      </c>
      <c r="AG9" s="6236"/>
    </row>
    <row r="10" spans="1:98" ht="15" customHeight="1" x14ac:dyDescent="0.25">
      <c r="A10" s="5925"/>
      <c r="B10" s="5480" t="s">
        <v>463</v>
      </c>
      <c r="C10" s="5969" t="s">
        <v>34</v>
      </c>
      <c r="D10" s="5941"/>
      <c r="E10" s="5941"/>
      <c r="F10" s="5941"/>
      <c r="G10" s="5941"/>
      <c r="H10" s="5941"/>
      <c r="I10" s="5941"/>
      <c r="J10" s="5941"/>
      <c r="K10" s="5941"/>
      <c r="L10" s="5941"/>
      <c r="M10" s="5941"/>
      <c r="N10" s="5941"/>
      <c r="O10" s="5941"/>
      <c r="P10" s="5941"/>
      <c r="Q10" s="5941"/>
      <c r="R10" s="5941"/>
      <c r="S10" s="5941"/>
      <c r="T10" s="5971"/>
      <c r="U10" s="5484" t="s">
        <v>614</v>
      </c>
      <c r="V10" s="6196" t="s">
        <v>1223</v>
      </c>
      <c r="W10" s="6127"/>
      <c r="X10" s="6232" t="s">
        <v>1224</v>
      </c>
      <c r="Y10" s="6166"/>
      <c r="Z10" s="6166"/>
      <c r="AA10" s="6127"/>
      <c r="AB10" s="6166" t="s">
        <v>1225</v>
      </c>
      <c r="AC10" s="6166"/>
      <c r="AD10" s="6166"/>
      <c r="AE10" s="6127"/>
      <c r="AF10" s="6240"/>
      <c r="AG10" s="6241"/>
    </row>
    <row r="11" spans="1:98" ht="32.25" customHeight="1" x14ac:dyDescent="0.25">
      <c r="A11" s="6160"/>
      <c r="B11" s="6165"/>
      <c r="C11" s="2853" t="s">
        <v>352</v>
      </c>
      <c r="D11" s="2903" t="s">
        <v>335</v>
      </c>
      <c r="E11" s="2683" t="s">
        <v>99</v>
      </c>
      <c r="F11" s="2683" t="s">
        <v>1226</v>
      </c>
      <c r="G11" s="2683" t="s">
        <v>1227</v>
      </c>
      <c r="H11" s="2683" t="s">
        <v>50</v>
      </c>
      <c r="I11" s="2966" t="s">
        <v>51</v>
      </c>
      <c r="J11" s="2966" t="s">
        <v>52</v>
      </c>
      <c r="K11" s="2966" t="s">
        <v>53</v>
      </c>
      <c r="L11" s="2966" t="s">
        <v>54</v>
      </c>
      <c r="M11" s="2966" t="s">
        <v>55</v>
      </c>
      <c r="N11" s="2966" t="s">
        <v>56</v>
      </c>
      <c r="O11" s="2966" t="s">
        <v>57</v>
      </c>
      <c r="P11" s="2966" t="s">
        <v>58</v>
      </c>
      <c r="Q11" s="2966" t="s">
        <v>59</v>
      </c>
      <c r="R11" s="2966" t="s">
        <v>60</v>
      </c>
      <c r="S11" s="2966" t="s">
        <v>61</v>
      </c>
      <c r="T11" s="3003" t="s">
        <v>62</v>
      </c>
      <c r="U11" s="6162"/>
      <c r="V11" s="2678" t="s">
        <v>63</v>
      </c>
      <c r="W11" s="3003" t="s">
        <v>64</v>
      </c>
      <c r="X11" s="3001" t="s">
        <v>937</v>
      </c>
      <c r="Y11" s="2956" t="s">
        <v>1026</v>
      </c>
      <c r="Z11" s="2683" t="s">
        <v>1228</v>
      </c>
      <c r="AA11" s="3003" t="s">
        <v>1229</v>
      </c>
      <c r="AB11" s="2957" t="s">
        <v>937</v>
      </c>
      <c r="AC11" s="2956" t="s">
        <v>1026</v>
      </c>
      <c r="AD11" s="2683" t="s">
        <v>1228</v>
      </c>
      <c r="AE11" s="3003" t="s">
        <v>565</v>
      </c>
      <c r="AF11" s="2903" t="s">
        <v>1230</v>
      </c>
      <c r="AG11" s="2854" t="s">
        <v>1225</v>
      </c>
    </row>
    <row r="12" spans="1:98" x14ac:dyDescent="0.25">
      <c r="A12" s="2782" t="s">
        <v>1231</v>
      </c>
      <c r="B12" s="2311">
        <f>SUM(C12:T12)</f>
        <v>0</v>
      </c>
      <c r="C12" s="2271"/>
      <c r="D12" s="1045"/>
      <c r="E12" s="1045"/>
      <c r="F12" s="1045"/>
      <c r="G12" s="1045"/>
      <c r="H12" s="1143"/>
      <c r="I12" s="1143"/>
      <c r="J12" s="1143"/>
      <c r="K12" s="1143"/>
      <c r="L12" s="1143"/>
      <c r="M12" s="1143"/>
      <c r="N12" s="1143"/>
      <c r="O12" s="1143"/>
      <c r="P12" s="1143"/>
      <c r="Q12" s="1143"/>
      <c r="R12" s="1143"/>
      <c r="S12" s="1143"/>
      <c r="T12" s="1131"/>
      <c r="U12" s="2348"/>
      <c r="V12" s="2293"/>
      <c r="W12" s="1296"/>
      <c r="X12" s="3004">
        <f>SUM(Y12+Z12+AA12)</f>
        <v>0</v>
      </c>
      <c r="Y12" s="2293"/>
      <c r="Z12" s="2557"/>
      <c r="AA12" s="1296"/>
      <c r="AB12" s="2687">
        <f>SUM(AC12+AD12+AE12)</f>
        <v>0</v>
      </c>
      <c r="AC12" s="2293"/>
      <c r="AD12" s="2557"/>
      <c r="AE12" s="1296"/>
      <c r="AF12" s="1569"/>
      <c r="AG12" s="1531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25" t="s">
        <v>1232</v>
      </c>
      <c r="B13" s="2311">
        <f>SUM(C13:T13)</f>
        <v>0</v>
      </c>
      <c r="C13" s="1527"/>
      <c r="D13" s="1565"/>
      <c r="E13" s="1565"/>
      <c r="F13" s="1565"/>
      <c r="G13" s="1565"/>
      <c r="H13" s="1565"/>
      <c r="I13" s="1565"/>
      <c r="J13" s="1565"/>
      <c r="K13" s="1565"/>
      <c r="L13" s="1565"/>
      <c r="M13" s="1565"/>
      <c r="N13" s="1565"/>
      <c r="O13" s="1565"/>
      <c r="P13" s="1565"/>
      <c r="Q13" s="1565"/>
      <c r="R13" s="1565"/>
      <c r="S13" s="1565"/>
      <c r="T13" s="1533"/>
      <c r="U13" s="1528"/>
      <c r="V13" s="1527"/>
      <c r="W13" s="1533"/>
      <c r="X13" s="3005">
        <f t="shared" ref="X13:X36" si="4">SUM(Y13+Z13+AA13)</f>
        <v>0</v>
      </c>
      <c r="Y13" s="1527"/>
      <c r="Z13" s="1565"/>
      <c r="AA13" s="1533"/>
      <c r="AB13" s="1677">
        <f t="shared" ref="AB13:AB37" si="5">SUM(AC13+AD13+AE13)</f>
        <v>0</v>
      </c>
      <c r="AC13" s="1527"/>
      <c r="AD13" s="1529"/>
      <c r="AE13" s="1533"/>
      <c r="AF13" s="1569"/>
      <c r="AG13" s="1531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25" t="s">
        <v>1233</v>
      </c>
      <c r="B14" s="2311">
        <f>SUM(C14:D14)</f>
        <v>0</v>
      </c>
      <c r="C14" s="1527"/>
      <c r="D14" s="1565"/>
      <c r="E14" s="1655"/>
      <c r="F14" s="1655"/>
      <c r="G14" s="1655"/>
      <c r="H14" s="1655"/>
      <c r="I14" s="1655"/>
      <c r="J14" s="1655"/>
      <c r="K14" s="1655"/>
      <c r="L14" s="1655"/>
      <c r="M14" s="1655"/>
      <c r="N14" s="1655"/>
      <c r="O14" s="1655"/>
      <c r="P14" s="1655"/>
      <c r="Q14" s="1655"/>
      <c r="R14" s="1655"/>
      <c r="S14" s="1655"/>
      <c r="T14" s="1663"/>
      <c r="U14" s="1528"/>
      <c r="V14" s="1527"/>
      <c r="W14" s="1533"/>
      <c r="X14" s="3005">
        <f t="shared" si="4"/>
        <v>0</v>
      </c>
      <c r="Y14" s="1527"/>
      <c r="Z14" s="1565"/>
      <c r="AA14" s="1533"/>
      <c r="AB14" s="1677">
        <f t="shared" si="5"/>
        <v>0</v>
      </c>
      <c r="AC14" s="1527"/>
      <c r="AD14" s="1529"/>
      <c r="AE14" s="1533"/>
      <c r="AF14" s="1569"/>
      <c r="AG14" s="1531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25" t="s">
        <v>1234</v>
      </c>
      <c r="B15" s="2311">
        <f t="shared" ref="B15:B34" si="9">SUM(C15:T15)</f>
        <v>0</v>
      </c>
      <c r="C15" s="1527"/>
      <c r="D15" s="1565"/>
      <c r="E15" s="1565"/>
      <c r="F15" s="1565"/>
      <c r="G15" s="1565"/>
      <c r="H15" s="1565"/>
      <c r="I15" s="1565"/>
      <c r="J15" s="1565"/>
      <c r="K15" s="1565"/>
      <c r="L15" s="1565"/>
      <c r="M15" s="1565"/>
      <c r="N15" s="1565"/>
      <c r="O15" s="1565"/>
      <c r="P15" s="1565"/>
      <c r="Q15" s="1565"/>
      <c r="R15" s="1565"/>
      <c r="S15" s="1565"/>
      <c r="T15" s="1533"/>
      <c r="U15" s="1528"/>
      <c r="V15" s="1527"/>
      <c r="W15" s="1533"/>
      <c r="X15" s="3005">
        <f t="shared" si="4"/>
        <v>0</v>
      </c>
      <c r="Y15" s="1527"/>
      <c r="Z15" s="1565"/>
      <c r="AA15" s="1533"/>
      <c r="AB15" s="1677">
        <f t="shared" si="5"/>
        <v>0</v>
      </c>
      <c r="AC15" s="1527"/>
      <c r="AD15" s="1529"/>
      <c r="AE15" s="1533"/>
      <c r="AF15" s="1569"/>
      <c r="AG15" s="1531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25" t="s">
        <v>1235</v>
      </c>
      <c r="B16" s="2311">
        <f t="shared" si="9"/>
        <v>0</v>
      </c>
      <c r="C16" s="1527"/>
      <c r="D16" s="1565"/>
      <c r="E16" s="1565"/>
      <c r="F16" s="1565"/>
      <c r="G16" s="1565"/>
      <c r="H16" s="1565"/>
      <c r="I16" s="1565"/>
      <c r="J16" s="1565"/>
      <c r="K16" s="1565"/>
      <c r="L16" s="1565"/>
      <c r="M16" s="1565"/>
      <c r="N16" s="1565"/>
      <c r="O16" s="1565"/>
      <c r="P16" s="1565"/>
      <c r="Q16" s="1565"/>
      <c r="R16" s="1565"/>
      <c r="S16" s="1565"/>
      <c r="T16" s="1533"/>
      <c r="U16" s="1528"/>
      <c r="V16" s="1527"/>
      <c r="W16" s="1533"/>
      <c r="X16" s="3005">
        <f t="shared" si="4"/>
        <v>0</v>
      </c>
      <c r="Y16" s="1527"/>
      <c r="Z16" s="1565"/>
      <c r="AA16" s="1533"/>
      <c r="AB16" s="1719">
        <f t="shared" si="5"/>
        <v>0</v>
      </c>
      <c r="AC16" s="1527"/>
      <c r="AD16" s="1529"/>
      <c r="AE16" s="1533"/>
      <c r="AF16" s="1569"/>
      <c r="AG16" s="1531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25" t="s">
        <v>1236</v>
      </c>
      <c r="B17" s="2311">
        <f t="shared" si="9"/>
        <v>0</v>
      </c>
      <c r="C17" s="1527"/>
      <c r="D17" s="1565"/>
      <c r="E17" s="1565"/>
      <c r="F17" s="1565"/>
      <c r="G17" s="1565"/>
      <c r="H17" s="1565"/>
      <c r="I17" s="1565"/>
      <c r="J17" s="1565"/>
      <c r="K17" s="1565"/>
      <c r="L17" s="1565"/>
      <c r="M17" s="1565"/>
      <c r="N17" s="1565"/>
      <c r="O17" s="1565"/>
      <c r="P17" s="1565"/>
      <c r="Q17" s="1565"/>
      <c r="R17" s="1565"/>
      <c r="S17" s="1565"/>
      <c r="T17" s="1533"/>
      <c r="U17" s="1528"/>
      <c r="V17" s="1527"/>
      <c r="W17" s="1533"/>
      <c r="X17" s="3005">
        <f t="shared" si="4"/>
        <v>0</v>
      </c>
      <c r="Y17" s="1527"/>
      <c r="Z17" s="1565"/>
      <c r="AA17" s="1533"/>
      <c r="AB17" s="1719">
        <f t="shared" si="5"/>
        <v>0</v>
      </c>
      <c r="AC17" s="1527"/>
      <c r="AD17" s="1529"/>
      <c r="AE17" s="1533"/>
      <c r="AF17" s="1569"/>
      <c r="AG17" s="1531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25" t="s">
        <v>1237</v>
      </c>
      <c r="B18" s="2311">
        <f t="shared" si="9"/>
        <v>0</v>
      </c>
      <c r="C18" s="1527"/>
      <c r="D18" s="1565"/>
      <c r="E18" s="1565"/>
      <c r="F18" s="1565"/>
      <c r="G18" s="1565"/>
      <c r="H18" s="1565"/>
      <c r="I18" s="1565"/>
      <c r="J18" s="1565"/>
      <c r="K18" s="1565"/>
      <c r="L18" s="1565"/>
      <c r="M18" s="1565"/>
      <c r="N18" s="1565"/>
      <c r="O18" s="1565"/>
      <c r="P18" s="1565"/>
      <c r="Q18" s="1565"/>
      <c r="R18" s="1565"/>
      <c r="S18" s="1565"/>
      <c r="T18" s="1533"/>
      <c r="U18" s="1528"/>
      <c r="V18" s="1527"/>
      <c r="W18" s="1533"/>
      <c r="X18" s="3005">
        <f t="shared" si="4"/>
        <v>0</v>
      </c>
      <c r="Y18" s="1527"/>
      <c r="Z18" s="1565"/>
      <c r="AA18" s="1533"/>
      <c r="AB18" s="1719">
        <f t="shared" si="5"/>
        <v>0</v>
      </c>
      <c r="AC18" s="1527"/>
      <c r="AD18" s="1529"/>
      <c r="AE18" s="1533"/>
      <c r="AF18" s="1569"/>
      <c r="AG18" s="1531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25" t="s">
        <v>1238</v>
      </c>
      <c r="B19" s="2311">
        <f t="shared" si="9"/>
        <v>0</v>
      </c>
      <c r="C19" s="1527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33"/>
      <c r="U19" s="1528"/>
      <c r="V19" s="1527"/>
      <c r="W19" s="1533"/>
      <c r="X19" s="3005">
        <f t="shared" si="4"/>
        <v>0</v>
      </c>
      <c r="Y19" s="1527"/>
      <c r="Z19" s="1565"/>
      <c r="AA19" s="1533"/>
      <c r="AB19" s="1719">
        <f t="shared" si="5"/>
        <v>0</v>
      </c>
      <c r="AC19" s="1527"/>
      <c r="AD19" s="1529"/>
      <c r="AE19" s="1533"/>
      <c r="AF19" s="1569"/>
      <c r="AG19" s="1531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25" t="s">
        <v>1239</v>
      </c>
      <c r="B20" s="2311">
        <f t="shared" si="9"/>
        <v>0</v>
      </c>
      <c r="C20" s="1527"/>
      <c r="D20" s="1565"/>
      <c r="E20" s="1565"/>
      <c r="F20" s="1565"/>
      <c r="G20" s="1565"/>
      <c r="H20" s="1565"/>
      <c r="I20" s="1565"/>
      <c r="J20" s="1565"/>
      <c r="K20" s="1565"/>
      <c r="L20" s="1565"/>
      <c r="M20" s="1565"/>
      <c r="N20" s="1565"/>
      <c r="O20" s="1565"/>
      <c r="P20" s="1565"/>
      <c r="Q20" s="1565"/>
      <c r="R20" s="1565"/>
      <c r="S20" s="1565"/>
      <c r="T20" s="1533"/>
      <c r="U20" s="1528"/>
      <c r="V20" s="1527"/>
      <c r="W20" s="1533"/>
      <c r="X20" s="3005">
        <f t="shared" si="4"/>
        <v>0</v>
      </c>
      <c r="Y20" s="1527"/>
      <c r="Z20" s="1565"/>
      <c r="AA20" s="1533"/>
      <c r="AB20" s="1719">
        <f t="shared" si="5"/>
        <v>0</v>
      </c>
      <c r="AC20" s="1527"/>
      <c r="AD20" s="1529"/>
      <c r="AE20" s="1533"/>
      <c r="AF20" s="1569"/>
      <c r="AG20" s="1531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25" t="s">
        <v>1240</v>
      </c>
      <c r="B21" s="2311">
        <f t="shared" si="9"/>
        <v>0</v>
      </c>
      <c r="C21" s="1527"/>
      <c r="D21" s="1565"/>
      <c r="E21" s="1565"/>
      <c r="F21" s="1565"/>
      <c r="G21" s="1565"/>
      <c r="H21" s="1565"/>
      <c r="I21" s="1565"/>
      <c r="J21" s="1565"/>
      <c r="K21" s="1565"/>
      <c r="L21" s="1565"/>
      <c r="M21" s="1565"/>
      <c r="N21" s="1565"/>
      <c r="O21" s="1565"/>
      <c r="P21" s="1565"/>
      <c r="Q21" s="1565"/>
      <c r="R21" s="1565"/>
      <c r="S21" s="1565"/>
      <c r="T21" s="1533"/>
      <c r="U21" s="1528"/>
      <c r="V21" s="1527"/>
      <c r="W21" s="1533"/>
      <c r="X21" s="3005">
        <f t="shared" si="4"/>
        <v>0</v>
      </c>
      <c r="Y21" s="1527"/>
      <c r="Z21" s="1565"/>
      <c r="AA21" s="1533"/>
      <c r="AB21" s="1719">
        <f t="shared" si="5"/>
        <v>0</v>
      </c>
      <c r="AC21" s="1527"/>
      <c r="AD21" s="1529"/>
      <c r="AE21" s="1533"/>
      <c r="AF21" s="1569"/>
      <c r="AG21" s="1531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25" t="s">
        <v>1241</v>
      </c>
      <c r="B22" s="2311">
        <f t="shared" si="9"/>
        <v>0</v>
      </c>
      <c r="C22" s="1527"/>
      <c r="D22" s="1565"/>
      <c r="E22" s="1565"/>
      <c r="F22" s="1565"/>
      <c r="G22" s="1565"/>
      <c r="H22" s="1565"/>
      <c r="I22" s="1565"/>
      <c r="J22" s="1565"/>
      <c r="K22" s="1565"/>
      <c r="L22" s="1565"/>
      <c r="M22" s="1565"/>
      <c r="N22" s="1565"/>
      <c r="O22" s="1565"/>
      <c r="P22" s="1565"/>
      <c r="Q22" s="1565"/>
      <c r="R22" s="1565"/>
      <c r="S22" s="1565"/>
      <c r="T22" s="1533"/>
      <c r="U22" s="1528"/>
      <c r="V22" s="1527"/>
      <c r="W22" s="1533"/>
      <c r="X22" s="3005">
        <f t="shared" si="4"/>
        <v>0</v>
      </c>
      <c r="Y22" s="1527"/>
      <c r="Z22" s="1565"/>
      <c r="AA22" s="1533"/>
      <c r="AB22" s="1719">
        <f t="shared" si="5"/>
        <v>0</v>
      </c>
      <c r="AC22" s="1527"/>
      <c r="AD22" s="1529"/>
      <c r="AE22" s="1533"/>
      <c r="AF22" s="1569"/>
      <c r="AG22" s="1531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25" t="s">
        <v>1242</v>
      </c>
      <c r="B23" s="2311">
        <f t="shared" si="9"/>
        <v>0</v>
      </c>
      <c r="C23" s="1527"/>
      <c r="D23" s="1565"/>
      <c r="E23" s="1565"/>
      <c r="F23" s="1565"/>
      <c r="G23" s="1565"/>
      <c r="H23" s="1565"/>
      <c r="I23" s="1565"/>
      <c r="J23" s="1565"/>
      <c r="K23" s="1565"/>
      <c r="L23" s="1565"/>
      <c r="M23" s="1565"/>
      <c r="N23" s="1565"/>
      <c r="O23" s="1565"/>
      <c r="P23" s="1565"/>
      <c r="Q23" s="1565"/>
      <c r="R23" s="1565"/>
      <c r="S23" s="1565"/>
      <c r="T23" s="1533"/>
      <c r="U23" s="1528"/>
      <c r="V23" s="1527"/>
      <c r="W23" s="1533"/>
      <c r="X23" s="3005">
        <f t="shared" si="4"/>
        <v>0</v>
      </c>
      <c r="Y23" s="1527"/>
      <c r="Z23" s="1565"/>
      <c r="AA23" s="1533"/>
      <c r="AB23" s="1719">
        <f t="shared" si="5"/>
        <v>0</v>
      </c>
      <c r="AC23" s="1527"/>
      <c r="AD23" s="1529"/>
      <c r="AE23" s="1533"/>
      <c r="AF23" s="1569"/>
      <c r="AG23" s="1531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25" t="s">
        <v>1243</v>
      </c>
      <c r="B24" s="2311">
        <f t="shared" si="9"/>
        <v>0</v>
      </c>
      <c r="C24" s="1527"/>
      <c r="D24" s="1565"/>
      <c r="E24" s="1565"/>
      <c r="F24" s="1565"/>
      <c r="G24" s="1565"/>
      <c r="H24" s="1565"/>
      <c r="I24" s="1565"/>
      <c r="J24" s="1565"/>
      <c r="K24" s="1565"/>
      <c r="L24" s="1565"/>
      <c r="M24" s="1565"/>
      <c r="N24" s="1565"/>
      <c r="O24" s="1565"/>
      <c r="P24" s="1565"/>
      <c r="Q24" s="1565"/>
      <c r="R24" s="1565"/>
      <c r="S24" s="1565"/>
      <c r="T24" s="1533"/>
      <c r="U24" s="1528"/>
      <c r="V24" s="1527"/>
      <c r="W24" s="1533"/>
      <c r="X24" s="3005">
        <f t="shared" si="4"/>
        <v>0</v>
      </c>
      <c r="Y24" s="1527"/>
      <c r="Z24" s="1565"/>
      <c r="AA24" s="1533"/>
      <c r="AB24" s="1719">
        <f t="shared" si="5"/>
        <v>0</v>
      </c>
      <c r="AC24" s="1527"/>
      <c r="AD24" s="1529"/>
      <c r="AE24" s="1533"/>
      <c r="AF24" s="1569"/>
      <c r="AG24" s="1531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2311">
        <f t="shared" si="9"/>
        <v>0</v>
      </c>
      <c r="C25" s="1527"/>
      <c r="D25" s="1565"/>
      <c r="E25" s="1565"/>
      <c r="F25" s="1565"/>
      <c r="G25" s="1565"/>
      <c r="H25" s="1565"/>
      <c r="I25" s="1565"/>
      <c r="J25" s="1565"/>
      <c r="K25" s="1565"/>
      <c r="L25" s="1565"/>
      <c r="M25" s="1565"/>
      <c r="N25" s="1565"/>
      <c r="O25" s="1565"/>
      <c r="P25" s="1565"/>
      <c r="Q25" s="1565"/>
      <c r="R25" s="1565"/>
      <c r="S25" s="1565"/>
      <c r="T25" s="1533"/>
      <c r="U25" s="1528"/>
      <c r="V25" s="1527"/>
      <c r="W25" s="1533"/>
      <c r="X25" s="3005">
        <f t="shared" si="4"/>
        <v>0</v>
      </c>
      <c r="Y25" s="1527"/>
      <c r="Z25" s="1565"/>
      <c r="AA25" s="1533"/>
      <c r="AB25" s="1719">
        <f t="shared" si="5"/>
        <v>0</v>
      </c>
      <c r="AC25" s="1527"/>
      <c r="AD25" s="1529"/>
      <c r="AE25" s="1533"/>
      <c r="AF25" s="1569"/>
      <c r="AG25" s="1531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25" t="s">
        <v>1245</v>
      </c>
      <c r="B26" s="2311">
        <f t="shared" si="9"/>
        <v>0</v>
      </c>
      <c r="C26" s="1527"/>
      <c r="D26" s="1565"/>
      <c r="E26" s="1565"/>
      <c r="F26" s="1565"/>
      <c r="G26" s="1565"/>
      <c r="H26" s="1565"/>
      <c r="I26" s="1565"/>
      <c r="J26" s="1565"/>
      <c r="K26" s="1565"/>
      <c r="L26" s="1565"/>
      <c r="M26" s="1565"/>
      <c r="N26" s="1565"/>
      <c r="O26" s="1565"/>
      <c r="P26" s="1565"/>
      <c r="Q26" s="1565"/>
      <c r="R26" s="1565"/>
      <c r="S26" s="1565"/>
      <c r="T26" s="1533"/>
      <c r="U26" s="1528"/>
      <c r="V26" s="1527"/>
      <c r="W26" s="1533"/>
      <c r="X26" s="3005">
        <f t="shared" si="4"/>
        <v>0</v>
      </c>
      <c r="Y26" s="1527"/>
      <c r="Z26" s="1565"/>
      <c r="AA26" s="1533"/>
      <c r="AB26" s="1719">
        <f t="shared" si="5"/>
        <v>0</v>
      </c>
      <c r="AC26" s="1527"/>
      <c r="AD26" s="1529"/>
      <c r="AE26" s="1533"/>
      <c r="AF26" s="1569"/>
      <c r="AG26" s="1531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25" t="s">
        <v>1246</v>
      </c>
      <c r="B27" s="2311">
        <f t="shared" si="9"/>
        <v>0</v>
      </c>
      <c r="C27" s="1527"/>
      <c r="D27" s="1565"/>
      <c r="E27" s="1565"/>
      <c r="F27" s="1565"/>
      <c r="G27" s="1565"/>
      <c r="H27" s="1565"/>
      <c r="I27" s="1565"/>
      <c r="J27" s="1565"/>
      <c r="K27" s="1565"/>
      <c r="L27" s="1565"/>
      <c r="M27" s="1565"/>
      <c r="N27" s="1565"/>
      <c r="O27" s="1565"/>
      <c r="P27" s="1565"/>
      <c r="Q27" s="1565"/>
      <c r="R27" s="1565"/>
      <c r="S27" s="1565"/>
      <c r="T27" s="1533"/>
      <c r="U27" s="1528"/>
      <c r="V27" s="1527"/>
      <c r="W27" s="1533"/>
      <c r="X27" s="3005">
        <f t="shared" si="4"/>
        <v>0</v>
      </c>
      <c r="Y27" s="1527"/>
      <c r="Z27" s="1565"/>
      <c r="AA27" s="1533"/>
      <c r="AB27" s="1719">
        <f t="shared" si="5"/>
        <v>0</v>
      </c>
      <c r="AC27" s="1527"/>
      <c r="AD27" s="1529"/>
      <c r="AE27" s="1533"/>
      <c r="AF27" s="1569"/>
      <c r="AG27" s="1531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25" t="s">
        <v>1247</v>
      </c>
      <c r="B28" s="2311">
        <f t="shared" si="9"/>
        <v>0</v>
      </c>
      <c r="C28" s="1527"/>
      <c r="D28" s="1565"/>
      <c r="E28" s="1565"/>
      <c r="F28" s="1565"/>
      <c r="G28" s="1565"/>
      <c r="H28" s="1565"/>
      <c r="I28" s="1565"/>
      <c r="J28" s="1565"/>
      <c r="K28" s="1565"/>
      <c r="L28" s="1565"/>
      <c r="M28" s="1565"/>
      <c r="N28" s="1565"/>
      <c r="O28" s="1565"/>
      <c r="P28" s="1565"/>
      <c r="Q28" s="1565"/>
      <c r="R28" s="1565"/>
      <c r="S28" s="1565"/>
      <c r="T28" s="1533"/>
      <c r="U28" s="1528"/>
      <c r="V28" s="1527"/>
      <c r="W28" s="1533"/>
      <c r="X28" s="3005">
        <f t="shared" si="4"/>
        <v>0</v>
      </c>
      <c r="Y28" s="1527"/>
      <c r="Z28" s="1565"/>
      <c r="AA28" s="1533"/>
      <c r="AB28" s="1719">
        <f t="shared" si="5"/>
        <v>0</v>
      </c>
      <c r="AC28" s="1527"/>
      <c r="AD28" s="1529"/>
      <c r="AE28" s="1533"/>
      <c r="AF28" s="1569"/>
      <c r="AG28" s="1531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25" t="s">
        <v>1248</v>
      </c>
      <c r="B29" s="2311">
        <f t="shared" si="9"/>
        <v>0</v>
      </c>
      <c r="C29" s="1527"/>
      <c r="D29" s="1565"/>
      <c r="E29" s="1565"/>
      <c r="F29" s="1565"/>
      <c r="G29" s="1565"/>
      <c r="H29" s="1565"/>
      <c r="I29" s="1565"/>
      <c r="J29" s="1565"/>
      <c r="K29" s="1565"/>
      <c r="L29" s="1565"/>
      <c r="M29" s="1565"/>
      <c r="N29" s="1565"/>
      <c r="O29" s="1565"/>
      <c r="P29" s="1565"/>
      <c r="Q29" s="1565"/>
      <c r="R29" s="1565"/>
      <c r="S29" s="1565"/>
      <c r="T29" s="1533"/>
      <c r="U29" s="1528"/>
      <c r="V29" s="1527"/>
      <c r="W29" s="1533"/>
      <c r="X29" s="3005">
        <f t="shared" si="4"/>
        <v>0</v>
      </c>
      <c r="Y29" s="1527"/>
      <c r="Z29" s="1565"/>
      <c r="AA29" s="1533"/>
      <c r="AB29" s="1719">
        <f t="shared" si="5"/>
        <v>0</v>
      </c>
      <c r="AC29" s="1527"/>
      <c r="AD29" s="1529"/>
      <c r="AE29" s="1533"/>
      <c r="AF29" s="1569"/>
      <c r="AG29" s="1531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25" t="s">
        <v>1249</v>
      </c>
      <c r="B30" s="2311">
        <f t="shared" si="9"/>
        <v>0</v>
      </c>
      <c r="C30" s="1527"/>
      <c r="D30" s="1565"/>
      <c r="E30" s="1565"/>
      <c r="F30" s="1565"/>
      <c r="G30" s="1565"/>
      <c r="H30" s="1565"/>
      <c r="I30" s="1565"/>
      <c r="J30" s="1565"/>
      <c r="K30" s="1565"/>
      <c r="L30" s="1565"/>
      <c r="M30" s="1565"/>
      <c r="N30" s="1565"/>
      <c r="O30" s="1565"/>
      <c r="P30" s="1565"/>
      <c r="Q30" s="1565"/>
      <c r="R30" s="1565"/>
      <c r="S30" s="1565"/>
      <c r="T30" s="1533"/>
      <c r="U30" s="1528"/>
      <c r="V30" s="1527"/>
      <c r="W30" s="1533"/>
      <c r="X30" s="3005">
        <f t="shared" si="4"/>
        <v>0</v>
      </c>
      <c r="Y30" s="1527"/>
      <c r="Z30" s="1565"/>
      <c r="AA30" s="1533"/>
      <c r="AB30" s="1719">
        <f t="shared" si="5"/>
        <v>0</v>
      </c>
      <c r="AC30" s="1527"/>
      <c r="AD30" s="1529"/>
      <c r="AE30" s="1533"/>
      <c r="AF30" s="1569"/>
      <c r="AG30" s="1531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2311">
        <f t="shared" si="9"/>
        <v>0</v>
      </c>
      <c r="C31" s="1527"/>
      <c r="D31" s="1565"/>
      <c r="E31" s="1565"/>
      <c r="F31" s="1565"/>
      <c r="G31" s="1565"/>
      <c r="H31" s="1565"/>
      <c r="I31" s="1565"/>
      <c r="J31" s="1565"/>
      <c r="K31" s="1565"/>
      <c r="L31" s="1565"/>
      <c r="M31" s="1565"/>
      <c r="N31" s="1565"/>
      <c r="O31" s="1565"/>
      <c r="P31" s="1565"/>
      <c r="Q31" s="1565"/>
      <c r="R31" s="1565"/>
      <c r="S31" s="1565"/>
      <c r="T31" s="1533"/>
      <c r="U31" s="1528"/>
      <c r="V31" s="1527"/>
      <c r="W31" s="1533"/>
      <c r="X31" s="3005">
        <f t="shared" si="4"/>
        <v>0</v>
      </c>
      <c r="Y31" s="1527"/>
      <c r="Z31" s="1565"/>
      <c r="AA31" s="1533"/>
      <c r="AB31" s="1719">
        <f t="shared" si="5"/>
        <v>0</v>
      </c>
      <c r="AC31" s="1527"/>
      <c r="AD31" s="1529"/>
      <c r="AE31" s="1533"/>
      <c r="AF31" s="1569"/>
      <c r="AG31" s="1531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25" t="s">
        <v>1251</v>
      </c>
      <c r="B32" s="2311">
        <f t="shared" si="9"/>
        <v>0</v>
      </c>
      <c r="C32" s="1527"/>
      <c r="D32" s="1565"/>
      <c r="E32" s="1565"/>
      <c r="F32" s="1565"/>
      <c r="G32" s="1565"/>
      <c r="H32" s="1565"/>
      <c r="I32" s="1565"/>
      <c r="J32" s="1565"/>
      <c r="K32" s="1565"/>
      <c r="L32" s="1565"/>
      <c r="M32" s="1565"/>
      <c r="N32" s="1565"/>
      <c r="O32" s="1565"/>
      <c r="P32" s="1565"/>
      <c r="Q32" s="1565"/>
      <c r="R32" s="1565"/>
      <c r="S32" s="1565"/>
      <c r="T32" s="1533"/>
      <c r="U32" s="1528"/>
      <c r="V32" s="1527"/>
      <c r="W32" s="1533"/>
      <c r="X32" s="3005">
        <f t="shared" si="4"/>
        <v>0</v>
      </c>
      <c r="Y32" s="1527"/>
      <c r="Z32" s="1565"/>
      <c r="AA32" s="1533"/>
      <c r="AB32" s="1719">
        <f t="shared" si="5"/>
        <v>0</v>
      </c>
      <c r="AC32" s="1527"/>
      <c r="AD32" s="1529"/>
      <c r="AE32" s="1533"/>
      <c r="AF32" s="1569"/>
      <c r="AG32" s="1531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25" t="s">
        <v>1252</v>
      </c>
      <c r="B33" s="2311">
        <f t="shared" si="9"/>
        <v>0</v>
      </c>
      <c r="C33" s="1527"/>
      <c r="D33" s="1565"/>
      <c r="E33" s="1565"/>
      <c r="F33" s="1565"/>
      <c r="G33" s="1565"/>
      <c r="H33" s="1565"/>
      <c r="I33" s="1565"/>
      <c r="J33" s="1565"/>
      <c r="K33" s="1565"/>
      <c r="L33" s="1565"/>
      <c r="M33" s="1565"/>
      <c r="N33" s="1565"/>
      <c r="O33" s="1565"/>
      <c r="P33" s="1565"/>
      <c r="Q33" s="1565"/>
      <c r="R33" s="1565"/>
      <c r="S33" s="1565"/>
      <c r="T33" s="1533"/>
      <c r="U33" s="1528"/>
      <c r="V33" s="1527"/>
      <c r="W33" s="1533"/>
      <c r="X33" s="3005">
        <f t="shared" si="4"/>
        <v>0</v>
      </c>
      <c r="Y33" s="1527"/>
      <c r="Z33" s="1565"/>
      <c r="AA33" s="1533"/>
      <c r="AB33" s="1719">
        <f t="shared" si="5"/>
        <v>0</v>
      </c>
      <c r="AC33" s="1527"/>
      <c r="AD33" s="1529"/>
      <c r="AE33" s="1533"/>
      <c r="AF33" s="1569"/>
      <c r="AG33" s="1531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25" t="s">
        <v>1253</v>
      </c>
      <c r="B34" s="2311">
        <f t="shared" si="9"/>
        <v>0</v>
      </c>
      <c r="C34" s="1527"/>
      <c r="D34" s="1565"/>
      <c r="E34" s="1565"/>
      <c r="F34" s="1565"/>
      <c r="G34" s="1565"/>
      <c r="H34" s="1565"/>
      <c r="I34" s="1565"/>
      <c r="J34" s="1565"/>
      <c r="K34" s="1565"/>
      <c r="L34" s="1565"/>
      <c r="M34" s="1565"/>
      <c r="N34" s="1565"/>
      <c r="O34" s="1565"/>
      <c r="P34" s="1565"/>
      <c r="Q34" s="1565"/>
      <c r="R34" s="1565"/>
      <c r="S34" s="1565"/>
      <c r="T34" s="1533"/>
      <c r="U34" s="1528"/>
      <c r="V34" s="1527"/>
      <c r="W34" s="1533"/>
      <c r="X34" s="3005">
        <f t="shared" si="4"/>
        <v>0</v>
      </c>
      <c r="Y34" s="1527"/>
      <c r="Z34" s="1565"/>
      <c r="AA34" s="1533"/>
      <c r="AB34" s="1719">
        <f t="shared" si="5"/>
        <v>0</v>
      </c>
      <c r="AC34" s="1527"/>
      <c r="AD34" s="1529"/>
      <c r="AE34" s="1533"/>
      <c r="AF34" s="1569"/>
      <c r="AG34" s="1531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25" t="s">
        <v>1254</v>
      </c>
      <c r="B35" s="2311">
        <f>SUM(P35:T35)</f>
        <v>0</v>
      </c>
      <c r="C35" s="1662"/>
      <c r="D35" s="1655"/>
      <c r="E35" s="1655"/>
      <c r="F35" s="1655"/>
      <c r="G35" s="1655"/>
      <c r="H35" s="1655"/>
      <c r="I35" s="1655"/>
      <c r="J35" s="1655"/>
      <c r="K35" s="1655"/>
      <c r="L35" s="1655"/>
      <c r="M35" s="1655"/>
      <c r="N35" s="1655"/>
      <c r="O35" s="1655"/>
      <c r="P35" s="1565"/>
      <c r="Q35" s="1565"/>
      <c r="R35" s="1565"/>
      <c r="S35" s="1565"/>
      <c r="T35" s="1533"/>
      <c r="U35" s="1528"/>
      <c r="V35" s="1527"/>
      <c r="W35" s="1533"/>
      <c r="X35" s="3005">
        <f>SUM(Y35+Z35+AA35)</f>
        <v>0</v>
      </c>
      <c r="Y35" s="1527"/>
      <c r="Z35" s="1565"/>
      <c r="AA35" s="1533"/>
      <c r="AB35" s="1719">
        <f t="shared" si="5"/>
        <v>0</v>
      </c>
      <c r="AC35" s="1527"/>
      <c r="AD35" s="1529"/>
      <c r="AE35" s="1533"/>
      <c r="AF35" s="1569"/>
      <c r="AG35" s="1531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25" t="s">
        <v>1255</v>
      </c>
      <c r="B36" s="2311">
        <f t="shared" ref="B36:B62" si="10">SUM(C36:T36)</f>
        <v>0</v>
      </c>
      <c r="C36" s="1527"/>
      <c r="D36" s="1565"/>
      <c r="E36" s="1565"/>
      <c r="F36" s="1565"/>
      <c r="G36" s="3006"/>
      <c r="H36" s="3006"/>
      <c r="I36" s="3006"/>
      <c r="J36" s="3006"/>
      <c r="K36" s="3006"/>
      <c r="L36" s="3006"/>
      <c r="M36" s="1565"/>
      <c r="N36" s="1565"/>
      <c r="O36" s="1565"/>
      <c r="P36" s="1565"/>
      <c r="Q36" s="1565"/>
      <c r="R36" s="1565"/>
      <c r="S36" s="1565"/>
      <c r="T36" s="1533"/>
      <c r="U36" s="1528"/>
      <c r="V36" s="1527"/>
      <c r="W36" s="1533"/>
      <c r="X36" s="3005">
        <f t="shared" si="4"/>
        <v>0</v>
      </c>
      <c r="Y36" s="1527"/>
      <c r="Z36" s="1565"/>
      <c r="AA36" s="1533"/>
      <c r="AB36" s="1719">
        <f t="shared" si="5"/>
        <v>0</v>
      </c>
      <c r="AC36" s="1527"/>
      <c r="AD36" s="1529"/>
      <c r="AE36" s="1533"/>
      <c r="AF36" s="1569"/>
      <c r="AG36" s="1531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2311">
        <f t="shared" si="10"/>
        <v>0</v>
      </c>
      <c r="C37" s="3007"/>
      <c r="D37" s="3006"/>
      <c r="E37" s="3006"/>
      <c r="F37" s="3006"/>
      <c r="G37" s="3006"/>
      <c r="H37" s="1565"/>
      <c r="I37" s="1565"/>
      <c r="J37" s="1565"/>
      <c r="K37" s="1565"/>
      <c r="L37" s="1565"/>
      <c r="M37" s="1565"/>
      <c r="N37" s="1565"/>
      <c r="O37" s="1565"/>
      <c r="P37" s="1565"/>
      <c r="Q37" s="1565"/>
      <c r="R37" s="1565"/>
      <c r="S37" s="1565"/>
      <c r="T37" s="1533"/>
      <c r="U37" s="1528"/>
      <c r="V37" s="1527"/>
      <c r="W37" s="1533"/>
      <c r="X37" s="3005">
        <f>SUM(Y37+Z37+AA37)</f>
        <v>0</v>
      </c>
      <c r="Y37" s="1527"/>
      <c r="Z37" s="1565"/>
      <c r="AA37" s="1533"/>
      <c r="AB37" s="1719">
        <f t="shared" si="5"/>
        <v>0</v>
      </c>
      <c r="AC37" s="1527"/>
      <c r="AD37" s="1529"/>
      <c r="AE37" s="1533"/>
      <c r="AF37" s="1569"/>
      <c r="AG37" s="1531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25" t="s">
        <v>1257</v>
      </c>
      <c r="B38" s="2311">
        <f t="shared" si="10"/>
        <v>0</v>
      </c>
      <c r="C38" s="3007"/>
      <c r="D38" s="3006"/>
      <c r="E38" s="3006"/>
      <c r="F38" s="3006"/>
      <c r="G38" s="3006"/>
      <c r="H38" s="3006"/>
      <c r="I38" s="3006"/>
      <c r="J38" s="3006"/>
      <c r="K38" s="3006"/>
      <c r="L38" s="3006"/>
      <c r="M38" s="1565"/>
      <c r="N38" s="1565"/>
      <c r="O38" s="1565"/>
      <c r="P38" s="1565"/>
      <c r="Q38" s="1565"/>
      <c r="R38" s="1565"/>
      <c r="S38" s="1565"/>
      <c r="T38" s="1533"/>
      <c r="U38" s="1528"/>
      <c r="V38" s="1527"/>
      <c r="W38" s="1533"/>
      <c r="X38" s="3005">
        <f>SUM(Y38+Z38+AA38)</f>
        <v>0</v>
      </c>
      <c r="Y38" s="1527"/>
      <c r="Z38" s="1565"/>
      <c r="AA38" s="1533"/>
      <c r="AB38" s="1719">
        <f>SUM(AC38+AD38+AE38)</f>
        <v>0</v>
      </c>
      <c r="AC38" s="1527"/>
      <c r="AD38" s="1529"/>
      <c r="AE38" s="1533"/>
      <c r="AF38" s="1569"/>
      <c r="AG38" s="1531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25" t="s">
        <v>1258</v>
      </c>
      <c r="B39" s="2311">
        <f t="shared" si="10"/>
        <v>0</v>
      </c>
      <c r="C39" s="3007"/>
      <c r="D39" s="3006"/>
      <c r="E39" s="3006"/>
      <c r="F39" s="3006"/>
      <c r="G39" s="1565"/>
      <c r="H39" s="1565"/>
      <c r="I39" s="1565"/>
      <c r="J39" s="1565"/>
      <c r="K39" s="1565"/>
      <c r="L39" s="1565"/>
      <c r="M39" s="1565"/>
      <c r="N39" s="1565"/>
      <c r="O39" s="1565"/>
      <c r="P39" s="1565"/>
      <c r="Q39" s="1565"/>
      <c r="R39" s="1565"/>
      <c r="S39" s="1565"/>
      <c r="T39" s="1533"/>
      <c r="U39" s="1528"/>
      <c r="V39" s="1527"/>
      <c r="W39" s="1533"/>
      <c r="X39" s="3005">
        <f>SUM(Y39+Z39+AA39)</f>
        <v>0</v>
      </c>
      <c r="Y39" s="1527"/>
      <c r="Z39" s="1565"/>
      <c r="AA39" s="1533"/>
      <c r="AB39" s="1719">
        <f>SUM(AC39+AD39+AE39)</f>
        <v>0</v>
      </c>
      <c r="AC39" s="1527"/>
      <c r="AD39" s="1529"/>
      <c r="AE39" s="1533"/>
      <c r="AF39" s="1569"/>
      <c r="AG39" s="1531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25" t="s">
        <v>1259</v>
      </c>
      <c r="B40" s="2311">
        <f t="shared" si="10"/>
        <v>0</v>
      </c>
      <c r="C40" s="3007"/>
      <c r="D40" s="3006"/>
      <c r="E40" s="3006"/>
      <c r="F40" s="3006"/>
      <c r="G40" s="1565"/>
      <c r="H40" s="1565"/>
      <c r="I40" s="1565"/>
      <c r="J40" s="1565"/>
      <c r="K40" s="1565"/>
      <c r="L40" s="1565"/>
      <c r="M40" s="1565"/>
      <c r="N40" s="1565"/>
      <c r="O40" s="1565"/>
      <c r="P40" s="1565"/>
      <c r="Q40" s="1565"/>
      <c r="R40" s="1565"/>
      <c r="S40" s="1565"/>
      <c r="T40" s="1533"/>
      <c r="U40" s="1528"/>
      <c r="V40" s="1527"/>
      <c r="W40" s="1533"/>
      <c r="X40" s="3005">
        <f>SUM(Y40+Z40+AA40)</f>
        <v>0</v>
      </c>
      <c r="Y40" s="1527"/>
      <c r="Z40" s="1565"/>
      <c r="AA40" s="1533"/>
      <c r="AB40" s="1719">
        <f>SUM(AC40+AD40+AE40)</f>
        <v>0</v>
      </c>
      <c r="AC40" s="1527"/>
      <c r="AD40" s="1529"/>
      <c r="AE40" s="1533"/>
      <c r="AF40" s="1569"/>
      <c r="AG40" s="1531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25" t="s">
        <v>1260</v>
      </c>
      <c r="B41" s="2311">
        <f t="shared" si="10"/>
        <v>0</v>
      </c>
      <c r="C41" s="3007"/>
      <c r="D41" s="3006"/>
      <c r="E41" s="3006"/>
      <c r="F41" s="3006"/>
      <c r="G41" s="1565"/>
      <c r="H41" s="1565"/>
      <c r="I41" s="1565"/>
      <c r="J41" s="1565"/>
      <c r="K41" s="1565"/>
      <c r="L41" s="1565"/>
      <c r="M41" s="1565"/>
      <c r="N41" s="1565"/>
      <c r="O41" s="1565"/>
      <c r="P41" s="1565"/>
      <c r="Q41" s="1565"/>
      <c r="R41" s="1565"/>
      <c r="S41" s="1565"/>
      <c r="T41" s="1533"/>
      <c r="U41" s="1528"/>
      <c r="V41" s="1527"/>
      <c r="W41" s="1533"/>
      <c r="X41" s="3005">
        <f>SUM(Y41+Z41+AA41)</f>
        <v>0</v>
      </c>
      <c r="Y41" s="1527"/>
      <c r="Z41" s="1565"/>
      <c r="AA41" s="1533"/>
      <c r="AB41" s="1719">
        <f>SUM(AC41+AD41+AE41)</f>
        <v>0</v>
      </c>
      <c r="AC41" s="1527"/>
      <c r="AD41" s="1529"/>
      <c r="AE41" s="1533"/>
      <c r="AF41" s="1569"/>
      <c r="AG41" s="1531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25" t="s">
        <v>1261</v>
      </c>
      <c r="B42" s="2311">
        <f t="shared" si="10"/>
        <v>0</v>
      </c>
      <c r="C42" s="1527"/>
      <c r="D42" s="1565"/>
      <c r="E42" s="1565"/>
      <c r="F42" s="1565"/>
      <c r="G42" s="1565"/>
      <c r="H42" s="1565"/>
      <c r="I42" s="1565"/>
      <c r="J42" s="1565"/>
      <c r="K42" s="1565"/>
      <c r="L42" s="1565"/>
      <c r="M42" s="1565"/>
      <c r="N42" s="1565"/>
      <c r="O42" s="1565"/>
      <c r="P42" s="1565"/>
      <c r="Q42" s="1565"/>
      <c r="R42" s="1565"/>
      <c r="S42" s="1565"/>
      <c r="T42" s="1533"/>
      <c r="U42" s="1528"/>
      <c r="V42" s="1527"/>
      <c r="W42" s="1533"/>
      <c r="X42" s="3005">
        <f t="shared" ref="X42:X63" si="11">SUM(Y42+Z42+AA42)</f>
        <v>0</v>
      </c>
      <c r="Y42" s="1527"/>
      <c r="Z42" s="1565"/>
      <c r="AA42" s="1533"/>
      <c r="AB42" s="1719">
        <f>SUM(AC42+AD42+AE42)</f>
        <v>0</v>
      </c>
      <c r="AC42" s="1527"/>
      <c r="AD42" s="1529"/>
      <c r="AE42" s="1533"/>
      <c r="AF42" s="1569"/>
      <c r="AG42" s="1531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08" t="s">
        <v>1262</v>
      </c>
      <c r="B43" s="2311">
        <f t="shared" si="10"/>
        <v>0</v>
      </c>
      <c r="C43" s="1527"/>
      <c r="D43" s="1565"/>
      <c r="E43" s="1565"/>
      <c r="F43" s="1565"/>
      <c r="G43" s="1565"/>
      <c r="H43" s="1565"/>
      <c r="I43" s="1565"/>
      <c r="J43" s="1565"/>
      <c r="K43" s="1565"/>
      <c r="L43" s="1565"/>
      <c r="M43" s="1565"/>
      <c r="N43" s="1565"/>
      <c r="O43" s="1565"/>
      <c r="P43" s="1565"/>
      <c r="Q43" s="1565"/>
      <c r="R43" s="1565"/>
      <c r="S43" s="1565"/>
      <c r="T43" s="1533"/>
      <c r="U43" s="1528"/>
      <c r="V43" s="1527"/>
      <c r="W43" s="1533"/>
      <c r="X43" s="3005">
        <f t="shared" si="11"/>
        <v>0</v>
      </c>
      <c r="Y43" s="1527"/>
      <c r="Z43" s="1565"/>
      <c r="AA43" s="1533"/>
      <c r="AB43" s="1719">
        <f t="shared" ref="AB43:AB66" si="12">SUM(AC43+AD43+AE43)</f>
        <v>0</v>
      </c>
      <c r="AC43" s="1527"/>
      <c r="AD43" s="1529"/>
      <c r="AE43" s="1533"/>
      <c r="AF43" s="1569"/>
      <c r="AG43" s="1531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25" t="s">
        <v>1263</v>
      </c>
      <c r="B44" s="2311">
        <f t="shared" si="10"/>
        <v>0</v>
      </c>
      <c r="C44" s="1527"/>
      <c r="D44" s="1565"/>
      <c r="E44" s="1565"/>
      <c r="F44" s="1565"/>
      <c r="G44" s="1565"/>
      <c r="H44" s="1565"/>
      <c r="I44" s="1565"/>
      <c r="J44" s="1565"/>
      <c r="K44" s="1565"/>
      <c r="L44" s="1565"/>
      <c r="M44" s="1565"/>
      <c r="N44" s="1565"/>
      <c r="O44" s="1565"/>
      <c r="P44" s="1565"/>
      <c r="Q44" s="1565"/>
      <c r="R44" s="1565"/>
      <c r="S44" s="1565"/>
      <c r="T44" s="1533"/>
      <c r="U44" s="1528"/>
      <c r="V44" s="1527"/>
      <c r="W44" s="1533"/>
      <c r="X44" s="3005">
        <f t="shared" si="11"/>
        <v>0</v>
      </c>
      <c r="Y44" s="1527"/>
      <c r="Z44" s="1565"/>
      <c r="AA44" s="1533"/>
      <c r="AB44" s="1719">
        <f t="shared" si="12"/>
        <v>0</v>
      </c>
      <c r="AC44" s="1527"/>
      <c r="AD44" s="1529"/>
      <c r="AE44" s="1533"/>
      <c r="AF44" s="1569"/>
      <c r="AG44" s="1531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311">
        <f t="shared" si="10"/>
        <v>0</v>
      </c>
      <c r="C45" s="3007"/>
      <c r="D45" s="3006"/>
      <c r="E45" s="3006"/>
      <c r="F45" s="3006"/>
      <c r="G45" s="3006"/>
      <c r="H45" s="1565"/>
      <c r="I45" s="1565"/>
      <c r="J45" s="1565"/>
      <c r="K45" s="1565"/>
      <c r="L45" s="1565"/>
      <c r="M45" s="1565"/>
      <c r="N45" s="1565"/>
      <c r="O45" s="1565"/>
      <c r="P45" s="1565"/>
      <c r="Q45" s="1565"/>
      <c r="R45" s="1565"/>
      <c r="S45" s="1565"/>
      <c r="T45" s="1533"/>
      <c r="U45" s="1528"/>
      <c r="V45" s="1527"/>
      <c r="W45" s="1533"/>
      <c r="X45" s="3005">
        <f t="shared" si="11"/>
        <v>0</v>
      </c>
      <c r="Y45" s="1527"/>
      <c r="Z45" s="1565"/>
      <c r="AA45" s="1533"/>
      <c r="AB45" s="1719">
        <f t="shared" si="12"/>
        <v>0</v>
      </c>
      <c r="AC45" s="1527"/>
      <c r="AD45" s="1529"/>
      <c r="AE45" s="1533"/>
      <c r="AF45" s="1569"/>
      <c r="AG45" s="1531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18" t="s">
        <v>1265</v>
      </c>
      <c r="B46" s="2311">
        <f t="shared" si="10"/>
        <v>0</v>
      </c>
      <c r="C46" s="3007"/>
      <c r="D46" s="3006"/>
      <c r="E46" s="3006"/>
      <c r="F46" s="3006"/>
      <c r="G46" s="3006"/>
      <c r="H46" s="1565"/>
      <c r="I46" s="1565"/>
      <c r="J46" s="1565"/>
      <c r="K46" s="1565"/>
      <c r="L46" s="1565"/>
      <c r="M46" s="1565"/>
      <c r="N46" s="1565"/>
      <c r="O46" s="1565"/>
      <c r="P46" s="1565"/>
      <c r="Q46" s="1565"/>
      <c r="R46" s="1565"/>
      <c r="S46" s="1565"/>
      <c r="T46" s="1533"/>
      <c r="U46" s="1528"/>
      <c r="V46" s="1527"/>
      <c r="W46" s="1533"/>
      <c r="X46" s="3005">
        <f t="shared" si="11"/>
        <v>0</v>
      </c>
      <c r="Y46" s="1527"/>
      <c r="Z46" s="1565"/>
      <c r="AA46" s="1533"/>
      <c r="AB46" s="1719">
        <f t="shared" si="12"/>
        <v>0</v>
      </c>
      <c r="AC46" s="1527"/>
      <c r="AD46" s="1529"/>
      <c r="AE46" s="1533"/>
      <c r="AF46" s="1569"/>
      <c r="AG46" s="1531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25" t="s">
        <v>1266</v>
      </c>
      <c r="B47" s="2311">
        <f t="shared" si="10"/>
        <v>0</v>
      </c>
      <c r="C47" s="3007"/>
      <c r="D47" s="3006"/>
      <c r="E47" s="3006"/>
      <c r="F47" s="3006"/>
      <c r="G47" s="3006"/>
      <c r="H47" s="3006"/>
      <c r="I47" s="3006"/>
      <c r="J47" s="3006"/>
      <c r="K47" s="3006"/>
      <c r="L47" s="3006"/>
      <c r="M47" s="1565"/>
      <c r="N47" s="1565"/>
      <c r="O47" s="1565"/>
      <c r="P47" s="1565"/>
      <c r="Q47" s="1565"/>
      <c r="R47" s="1565"/>
      <c r="S47" s="1565"/>
      <c r="T47" s="1533"/>
      <c r="U47" s="1528"/>
      <c r="V47" s="1527"/>
      <c r="W47" s="1533"/>
      <c r="X47" s="3005">
        <f t="shared" si="11"/>
        <v>0</v>
      </c>
      <c r="Y47" s="1527"/>
      <c r="Z47" s="1565"/>
      <c r="AA47" s="1533"/>
      <c r="AB47" s="1719">
        <f t="shared" si="12"/>
        <v>0</v>
      </c>
      <c r="AC47" s="1527"/>
      <c r="AD47" s="1529"/>
      <c r="AE47" s="1533"/>
      <c r="AF47" s="1569"/>
      <c r="AG47" s="1531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25" t="s">
        <v>1267</v>
      </c>
      <c r="B48" s="2311">
        <f t="shared" si="10"/>
        <v>0</v>
      </c>
      <c r="C48" s="3007"/>
      <c r="D48" s="3006"/>
      <c r="E48" s="3006"/>
      <c r="F48" s="3006"/>
      <c r="G48" s="3006"/>
      <c r="H48" s="1565"/>
      <c r="I48" s="1565"/>
      <c r="J48" s="1565"/>
      <c r="K48" s="1565"/>
      <c r="L48" s="1565"/>
      <c r="M48" s="1565"/>
      <c r="N48" s="1565"/>
      <c r="O48" s="1565"/>
      <c r="P48" s="1565"/>
      <c r="Q48" s="1565"/>
      <c r="R48" s="1565"/>
      <c r="S48" s="1565"/>
      <c r="T48" s="1533"/>
      <c r="U48" s="2348"/>
      <c r="V48" s="2293"/>
      <c r="W48" s="1296"/>
      <c r="X48" s="3004">
        <f t="shared" si="11"/>
        <v>0</v>
      </c>
      <c r="Y48" s="1527"/>
      <c r="Z48" s="1565"/>
      <c r="AA48" s="1533"/>
      <c r="AB48" s="1719">
        <f t="shared" si="12"/>
        <v>0</v>
      </c>
      <c r="AC48" s="1527"/>
      <c r="AD48" s="1529"/>
      <c r="AE48" s="1533"/>
      <c r="AF48" s="1569"/>
      <c r="AG48" s="1531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25" t="s">
        <v>1268</v>
      </c>
      <c r="B49" s="2311">
        <f t="shared" si="10"/>
        <v>0</v>
      </c>
      <c r="C49" s="1527"/>
      <c r="D49" s="1565"/>
      <c r="E49" s="1565"/>
      <c r="F49" s="1565"/>
      <c r="G49" s="1565"/>
      <c r="H49" s="1565"/>
      <c r="I49" s="1565"/>
      <c r="J49" s="1565"/>
      <c r="K49" s="1565"/>
      <c r="L49" s="1565"/>
      <c r="M49" s="1565"/>
      <c r="N49" s="1565"/>
      <c r="O49" s="1565"/>
      <c r="P49" s="1565"/>
      <c r="Q49" s="1565"/>
      <c r="R49" s="1565"/>
      <c r="S49" s="1565"/>
      <c r="T49" s="1533"/>
      <c r="U49" s="1528"/>
      <c r="V49" s="1527"/>
      <c r="W49" s="1533"/>
      <c r="X49" s="3005">
        <f t="shared" si="11"/>
        <v>0</v>
      </c>
      <c r="Y49" s="1527"/>
      <c r="Z49" s="1565"/>
      <c r="AA49" s="1533"/>
      <c r="AB49" s="1719">
        <f t="shared" si="12"/>
        <v>0</v>
      </c>
      <c r="AC49" s="1527"/>
      <c r="AD49" s="1529"/>
      <c r="AE49" s="1533"/>
      <c r="AF49" s="1569"/>
      <c r="AG49" s="1531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25" t="s">
        <v>1269</v>
      </c>
      <c r="B50" s="2311">
        <f t="shared" si="10"/>
        <v>0</v>
      </c>
      <c r="C50" s="1527"/>
      <c r="D50" s="1565"/>
      <c r="E50" s="1565"/>
      <c r="F50" s="1565"/>
      <c r="G50" s="1565"/>
      <c r="H50" s="1565"/>
      <c r="I50" s="1565"/>
      <c r="J50" s="1565"/>
      <c r="K50" s="1565"/>
      <c r="L50" s="1565"/>
      <c r="M50" s="1565"/>
      <c r="N50" s="1565"/>
      <c r="O50" s="1565"/>
      <c r="P50" s="1565"/>
      <c r="Q50" s="1565"/>
      <c r="R50" s="1565"/>
      <c r="S50" s="1565"/>
      <c r="T50" s="1533"/>
      <c r="U50" s="1528"/>
      <c r="V50" s="1527"/>
      <c r="W50" s="1533"/>
      <c r="X50" s="3005">
        <f t="shared" si="11"/>
        <v>0</v>
      </c>
      <c r="Y50" s="1527"/>
      <c r="Z50" s="1565"/>
      <c r="AA50" s="1533"/>
      <c r="AB50" s="1719">
        <f t="shared" si="12"/>
        <v>0</v>
      </c>
      <c r="AC50" s="1527"/>
      <c r="AD50" s="1529"/>
      <c r="AE50" s="1533"/>
      <c r="AF50" s="1569"/>
      <c r="AG50" s="1531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25" t="s">
        <v>1270</v>
      </c>
      <c r="B51" s="2311">
        <f t="shared" si="10"/>
        <v>0</v>
      </c>
      <c r="C51" s="1527"/>
      <c r="D51" s="1565"/>
      <c r="E51" s="1565"/>
      <c r="F51" s="1565"/>
      <c r="G51" s="1565"/>
      <c r="H51" s="1565"/>
      <c r="I51" s="1565"/>
      <c r="J51" s="1565"/>
      <c r="K51" s="1565"/>
      <c r="L51" s="1565"/>
      <c r="M51" s="1565"/>
      <c r="N51" s="1565"/>
      <c r="O51" s="1565"/>
      <c r="P51" s="1565"/>
      <c r="Q51" s="1565"/>
      <c r="R51" s="1565"/>
      <c r="S51" s="1565"/>
      <c r="T51" s="1533"/>
      <c r="U51" s="1528"/>
      <c r="V51" s="1527"/>
      <c r="W51" s="1533"/>
      <c r="X51" s="3005">
        <f t="shared" si="11"/>
        <v>0</v>
      </c>
      <c r="Y51" s="1527"/>
      <c r="Z51" s="1565"/>
      <c r="AA51" s="1533"/>
      <c r="AB51" s="1719">
        <f t="shared" si="12"/>
        <v>0</v>
      </c>
      <c r="AC51" s="1527"/>
      <c r="AD51" s="1529"/>
      <c r="AE51" s="1533"/>
      <c r="AF51" s="1569"/>
      <c r="AG51" s="1531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25" t="s">
        <v>1271</v>
      </c>
      <c r="B52" s="2311">
        <f t="shared" si="10"/>
        <v>0</v>
      </c>
      <c r="C52" s="1527"/>
      <c r="D52" s="1565"/>
      <c r="E52" s="1565"/>
      <c r="F52" s="1565"/>
      <c r="G52" s="1565"/>
      <c r="H52" s="1565"/>
      <c r="I52" s="1565"/>
      <c r="J52" s="1565"/>
      <c r="K52" s="1565"/>
      <c r="L52" s="1565"/>
      <c r="M52" s="1565"/>
      <c r="N52" s="1565"/>
      <c r="O52" s="1565"/>
      <c r="P52" s="1565"/>
      <c r="Q52" s="1565"/>
      <c r="R52" s="1565"/>
      <c r="S52" s="1565"/>
      <c r="T52" s="1533"/>
      <c r="U52" s="1528"/>
      <c r="V52" s="1527"/>
      <c r="W52" s="1533"/>
      <c r="X52" s="3005">
        <f t="shared" si="11"/>
        <v>0</v>
      </c>
      <c r="Y52" s="1527"/>
      <c r="Z52" s="1565"/>
      <c r="AA52" s="1533"/>
      <c r="AB52" s="1719">
        <f t="shared" si="12"/>
        <v>0</v>
      </c>
      <c r="AC52" s="1527"/>
      <c r="AD52" s="1529"/>
      <c r="AE52" s="1533"/>
      <c r="AF52" s="1569"/>
      <c r="AG52" s="1531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25" t="s">
        <v>1272</v>
      </c>
      <c r="B53" s="2311">
        <f t="shared" si="10"/>
        <v>0</v>
      </c>
      <c r="C53" s="1527"/>
      <c r="D53" s="1565"/>
      <c r="E53" s="1565"/>
      <c r="F53" s="1565"/>
      <c r="G53" s="1565"/>
      <c r="H53" s="1565"/>
      <c r="I53" s="1565"/>
      <c r="J53" s="1565"/>
      <c r="K53" s="1565"/>
      <c r="L53" s="1565"/>
      <c r="M53" s="1565"/>
      <c r="N53" s="1565"/>
      <c r="O53" s="1565"/>
      <c r="P53" s="1565"/>
      <c r="Q53" s="1565"/>
      <c r="R53" s="1565"/>
      <c r="S53" s="1565"/>
      <c r="T53" s="1533"/>
      <c r="U53" s="1528"/>
      <c r="V53" s="1527"/>
      <c r="W53" s="1533"/>
      <c r="X53" s="3005">
        <f t="shared" si="11"/>
        <v>0</v>
      </c>
      <c r="Y53" s="1527"/>
      <c r="Z53" s="1565"/>
      <c r="AA53" s="1533"/>
      <c r="AB53" s="1719">
        <f t="shared" si="12"/>
        <v>0</v>
      </c>
      <c r="AC53" s="1527"/>
      <c r="AD53" s="1529"/>
      <c r="AE53" s="1533"/>
      <c r="AF53" s="1569"/>
      <c r="AG53" s="1531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782" t="s">
        <v>1273</v>
      </c>
      <c r="B54" s="2311">
        <f t="shared" si="10"/>
        <v>0</v>
      </c>
      <c r="C54" s="1527"/>
      <c r="D54" s="1565"/>
      <c r="E54" s="1565"/>
      <c r="F54" s="1565"/>
      <c r="G54" s="1565"/>
      <c r="H54" s="1565"/>
      <c r="I54" s="1565"/>
      <c r="J54" s="1565"/>
      <c r="K54" s="1565"/>
      <c r="L54" s="1565"/>
      <c r="M54" s="1565"/>
      <c r="N54" s="1565"/>
      <c r="O54" s="1565"/>
      <c r="P54" s="1565"/>
      <c r="Q54" s="1565"/>
      <c r="R54" s="1565"/>
      <c r="S54" s="1565"/>
      <c r="T54" s="1533"/>
      <c r="U54" s="1528"/>
      <c r="V54" s="1527"/>
      <c r="W54" s="1533"/>
      <c r="X54" s="3005">
        <f t="shared" si="11"/>
        <v>0</v>
      </c>
      <c r="Y54" s="1527"/>
      <c r="Z54" s="1565"/>
      <c r="AA54" s="1533"/>
      <c r="AB54" s="1719">
        <f t="shared" si="12"/>
        <v>0</v>
      </c>
      <c r="AC54" s="1527"/>
      <c r="AD54" s="1529"/>
      <c r="AE54" s="1533"/>
      <c r="AF54" s="1569"/>
      <c r="AG54" s="1531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18" t="s">
        <v>1274</v>
      </c>
      <c r="B55" s="2311">
        <f t="shared" si="10"/>
        <v>0</v>
      </c>
      <c r="C55" s="1527"/>
      <c r="D55" s="1565"/>
      <c r="E55" s="1565"/>
      <c r="F55" s="1565"/>
      <c r="G55" s="1565"/>
      <c r="H55" s="1565"/>
      <c r="I55" s="1565"/>
      <c r="J55" s="1565"/>
      <c r="K55" s="1565"/>
      <c r="L55" s="1565"/>
      <c r="M55" s="1565"/>
      <c r="N55" s="1565"/>
      <c r="O55" s="1565"/>
      <c r="P55" s="1565"/>
      <c r="Q55" s="1565"/>
      <c r="R55" s="1565"/>
      <c r="S55" s="1565"/>
      <c r="T55" s="1533"/>
      <c r="U55" s="1528"/>
      <c r="V55" s="1527"/>
      <c r="W55" s="1533"/>
      <c r="X55" s="3005">
        <f t="shared" si="11"/>
        <v>0</v>
      </c>
      <c r="Y55" s="1527"/>
      <c r="Z55" s="1565"/>
      <c r="AA55" s="1533"/>
      <c r="AB55" s="1719">
        <f t="shared" si="12"/>
        <v>0</v>
      </c>
      <c r="AC55" s="1527"/>
      <c r="AD55" s="1529"/>
      <c r="AE55" s="1533"/>
      <c r="AF55" s="1569"/>
      <c r="AG55" s="1531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18" t="s">
        <v>1275</v>
      </c>
      <c r="B56" s="2311">
        <f t="shared" si="10"/>
        <v>0</v>
      </c>
      <c r="C56" s="1527"/>
      <c r="D56" s="1565"/>
      <c r="E56" s="1565"/>
      <c r="F56" s="1565"/>
      <c r="G56" s="1565"/>
      <c r="H56" s="1565"/>
      <c r="I56" s="1565"/>
      <c r="J56" s="1565"/>
      <c r="K56" s="1565"/>
      <c r="L56" s="1565"/>
      <c r="M56" s="1565"/>
      <c r="N56" s="1565"/>
      <c r="O56" s="1565"/>
      <c r="P56" s="1565"/>
      <c r="Q56" s="1565"/>
      <c r="R56" s="1565"/>
      <c r="S56" s="1565"/>
      <c r="T56" s="1533"/>
      <c r="U56" s="1528"/>
      <c r="V56" s="1527"/>
      <c r="W56" s="1533"/>
      <c r="X56" s="3005">
        <f t="shared" si="11"/>
        <v>0</v>
      </c>
      <c r="Y56" s="1527"/>
      <c r="Z56" s="1565"/>
      <c r="AA56" s="1533"/>
      <c r="AB56" s="1719">
        <f t="shared" si="12"/>
        <v>0</v>
      </c>
      <c r="AC56" s="1527"/>
      <c r="AD56" s="1529"/>
      <c r="AE56" s="1533"/>
      <c r="AF56" s="1569"/>
      <c r="AG56" s="1531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2311">
        <f t="shared" si="10"/>
        <v>0</v>
      </c>
      <c r="C57" s="1527"/>
      <c r="D57" s="1565"/>
      <c r="E57" s="1565"/>
      <c r="F57" s="1565"/>
      <c r="G57" s="1565"/>
      <c r="H57" s="1565"/>
      <c r="I57" s="1565"/>
      <c r="J57" s="1565"/>
      <c r="K57" s="1565"/>
      <c r="L57" s="1565"/>
      <c r="M57" s="1565"/>
      <c r="N57" s="1565"/>
      <c r="O57" s="1565"/>
      <c r="P57" s="1565"/>
      <c r="Q57" s="1565"/>
      <c r="R57" s="1565"/>
      <c r="S57" s="1565"/>
      <c r="T57" s="1533"/>
      <c r="U57" s="1528"/>
      <c r="V57" s="1527"/>
      <c r="W57" s="1533"/>
      <c r="X57" s="3005">
        <f t="shared" si="11"/>
        <v>0</v>
      </c>
      <c r="Y57" s="1527"/>
      <c r="Z57" s="1565"/>
      <c r="AA57" s="1533"/>
      <c r="AB57" s="1719">
        <f t="shared" si="12"/>
        <v>0</v>
      </c>
      <c r="AC57" s="1527"/>
      <c r="AD57" s="1529"/>
      <c r="AE57" s="1533"/>
      <c r="AF57" s="1569"/>
      <c r="AG57" s="1531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25" t="s">
        <v>1277</v>
      </c>
      <c r="B58" s="2311">
        <f t="shared" si="10"/>
        <v>0</v>
      </c>
      <c r="C58" s="1527"/>
      <c r="D58" s="1565"/>
      <c r="E58" s="1565"/>
      <c r="F58" s="1565"/>
      <c r="G58" s="1565"/>
      <c r="H58" s="1565"/>
      <c r="I58" s="1565"/>
      <c r="J58" s="1565"/>
      <c r="K58" s="1565"/>
      <c r="L58" s="1565"/>
      <c r="M58" s="1565"/>
      <c r="N58" s="1565"/>
      <c r="O58" s="1565"/>
      <c r="P58" s="1565"/>
      <c r="Q58" s="1565"/>
      <c r="R58" s="1565"/>
      <c r="S58" s="1565"/>
      <c r="T58" s="1533"/>
      <c r="U58" s="1528"/>
      <c r="V58" s="1527"/>
      <c r="W58" s="1533"/>
      <c r="X58" s="3005">
        <f t="shared" si="11"/>
        <v>0</v>
      </c>
      <c r="Y58" s="1527"/>
      <c r="Z58" s="1565"/>
      <c r="AA58" s="1533"/>
      <c r="AB58" s="1719">
        <f t="shared" si="12"/>
        <v>0</v>
      </c>
      <c r="AC58" s="1527"/>
      <c r="AD58" s="1529"/>
      <c r="AE58" s="1533"/>
      <c r="AF58" s="1569"/>
      <c r="AG58" s="1531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25" t="s">
        <v>1278</v>
      </c>
      <c r="B59" s="2311">
        <f t="shared" si="10"/>
        <v>0</v>
      </c>
      <c r="C59" s="1527"/>
      <c r="D59" s="1565"/>
      <c r="E59" s="1565"/>
      <c r="F59" s="1565"/>
      <c r="G59" s="1565"/>
      <c r="H59" s="1565"/>
      <c r="I59" s="1565"/>
      <c r="J59" s="1565"/>
      <c r="K59" s="1565"/>
      <c r="L59" s="1565"/>
      <c r="M59" s="1565"/>
      <c r="N59" s="1565"/>
      <c r="O59" s="1565"/>
      <c r="P59" s="1565"/>
      <c r="Q59" s="1565"/>
      <c r="R59" s="1565"/>
      <c r="S59" s="1565"/>
      <c r="T59" s="1533"/>
      <c r="U59" s="1528"/>
      <c r="V59" s="1527"/>
      <c r="W59" s="1533"/>
      <c r="X59" s="3005">
        <f t="shared" si="11"/>
        <v>0</v>
      </c>
      <c r="Y59" s="1527"/>
      <c r="Z59" s="1565"/>
      <c r="AA59" s="1533"/>
      <c r="AB59" s="1719">
        <f t="shared" si="12"/>
        <v>0</v>
      </c>
      <c r="AC59" s="1527"/>
      <c r="AD59" s="1529"/>
      <c r="AE59" s="1533"/>
      <c r="AF59" s="1569"/>
      <c r="AG59" s="1531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25" t="s">
        <v>1279</v>
      </c>
      <c r="B60" s="2311">
        <f t="shared" si="10"/>
        <v>0</v>
      </c>
      <c r="C60" s="1527"/>
      <c r="D60" s="1565"/>
      <c r="E60" s="1565"/>
      <c r="F60" s="1565"/>
      <c r="G60" s="1565"/>
      <c r="H60" s="1565"/>
      <c r="I60" s="1565"/>
      <c r="J60" s="1565"/>
      <c r="K60" s="1565"/>
      <c r="L60" s="1565"/>
      <c r="M60" s="1565"/>
      <c r="N60" s="1565"/>
      <c r="O60" s="1565"/>
      <c r="P60" s="1565"/>
      <c r="Q60" s="1565"/>
      <c r="R60" s="1565"/>
      <c r="S60" s="1565"/>
      <c r="T60" s="1533"/>
      <c r="U60" s="1528"/>
      <c r="V60" s="1527"/>
      <c r="W60" s="1533"/>
      <c r="X60" s="3005">
        <f t="shared" si="11"/>
        <v>0</v>
      </c>
      <c r="Y60" s="1527"/>
      <c r="Z60" s="1565"/>
      <c r="AA60" s="1533"/>
      <c r="AB60" s="1719">
        <f t="shared" si="12"/>
        <v>0</v>
      </c>
      <c r="AC60" s="1527"/>
      <c r="AD60" s="1529"/>
      <c r="AE60" s="1533"/>
      <c r="AF60" s="1569"/>
      <c r="AG60" s="1531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25" t="s">
        <v>1280</v>
      </c>
      <c r="B61" s="2311">
        <f t="shared" si="10"/>
        <v>0</v>
      </c>
      <c r="C61" s="1527"/>
      <c r="D61" s="1565"/>
      <c r="E61" s="1565"/>
      <c r="F61" s="1565"/>
      <c r="G61" s="1565"/>
      <c r="H61" s="1565"/>
      <c r="I61" s="1565"/>
      <c r="J61" s="1565"/>
      <c r="K61" s="1565"/>
      <c r="L61" s="1565"/>
      <c r="M61" s="1565"/>
      <c r="N61" s="1565"/>
      <c r="O61" s="1565"/>
      <c r="P61" s="1565"/>
      <c r="Q61" s="1565"/>
      <c r="R61" s="1565"/>
      <c r="S61" s="1565"/>
      <c r="T61" s="1533"/>
      <c r="U61" s="1528"/>
      <c r="V61" s="1527"/>
      <c r="W61" s="1533"/>
      <c r="X61" s="3005">
        <f t="shared" si="11"/>
        <v>0</v>
      </c>
      <c r="Y61" s="1527"/>
      <c r="Z61" s="1565"/>
      <c r="AA61" s="1533"/>
      <c r="AB61" s="1719">
        <f t="shared" si="12"/>
        <v>0</v>
      </c>
      <c r="AC61" s="1527"/>
      <c r="AD61" s="1529"/>
      <c r="AE61" s="1533"/>
      <c r="AF61" s="1569"/>
      <c r="AG61" s="1531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25" t="s">
        <v>1281</v>
      </c>
      <c r="B62" s="2311">
        <f t="shared" si="10"/>
        <v>0</v>
      </c>
      <c r="C62" s="1527"/>
      <c r="D62" s="1565"/>
      <c r="E62" s="1565"/>
      <c r="F62" s="1565"/>
      <c r="G62" s="1565"/>
      <c r="H62" s="1565"/>
      <c r="I62" s="1565"/>
      <c r="J62" s="1565"/>
      <c r="K62" s="1565"/>
      <c r="L62" s="1565"/>
      <c r="M62" s="1565"/>
      <c r="N62" s="1565"/>
      <c r="O62" s="1565"/>
      <c r="P62" s="1565"/>
      <c r="Q62" s="1565"/>
      <c r="R62" s="1565"/>
      <c r="S62" s="1565"/>
      <c r="T62" s="1533"/>
      <c r="U62" s="1528"/>
      <c r="V62" s="1527"/>
      <c r="W62" s="1533"/>
      <c r="X62" s="3005">
        <f t="shared" si="11"/>
        <v>0</v>
      </c>
      <c r="Y62" s="1527"/>
      <c r="Z62" s="1565"/>
      <c r="AA62" s="1533"/>
      <c r="AB62" s="1719">
        <f t="shared" si="12"/>
        <v>0</v>
      </c>
      <c r="AC62" s="1527"/>
      <c r="AD62" s="1529"/>
      <c r="AE62" s="1533"/>
      <c r="AF62" s="1569"/>
      <c r="AG62" s="1531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25" t="s">
        <v>1282</v>
      </c>
      <c r="B63" s="2311">
        <f>SUM(C63:T63)</f>
        <v>0</v>
      </c>
      <c r="C63" s="1527"/>
      <c r="D63" s="1565"/>
      <c r="E63" s="1565"/>
      <c r="F63" s="1565"/>
      <c r="G63" s="1565"/>
      <c r="H63" s="1565"/>
      <c r="I63" s="1565"/>
      <c r="J63" s="1565"/>
      <c r="K63" s="1565"/>
      <c r="L63" s="1565"/>
      <c r="M63" s="1565"/>
      <c r="N63" s="1565"/>
      <c r="O63" s="1565"/>
      <c r="P63" s="1565"/>
      <c r="Q63" s="1565"/>
      <c r="R63" s="1565"/>
      <c r="S63" s="1565"/>
      <c r="T63" s="1533"/>
      <c r="U63" s="1528"/>
      <c r="V63" s="1527"/>
      <c r="W63" s="1533"/>
      <c r="X63" s="3005">
        <f t="shared" si="11"/>
        <v>0</v>
      </c>
      <c r="Y63" s="1527"/>
      <c r="Z63" s="1565"/>
      <c r="AA63" s="1533"/>
      <c r="AB63" s="1719">
        <f t="shared" si="12"/>
        <v>0</v>
      </c>
      <c r="AC63" s="1527"/>
      <c r="AD63" s="1529"/>
      <c r="AE63" s="1533"/>
      <c r="AF63" s="1569"/>
      <c r="AG63" s="1531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25" t="s">
        <v>1283</v>
      </c>
      <c r="B64" s="2311">
        <f>SUM(C64:T64)</f>
        <v>0</v>
      </c>
      <c r="C64" s="1527"/>
      <c r="D64" s="1565"/>
      <c r="E64" s="1565"/>
      <c r="F64" s="1565"/>
      <c r="G64" s="1565"/>
      <c r="H64" s="1565"/>
      <c r="I64" s="1565"/>
      <c r="J64" s="1565"/>
      <c r="K64" s="1565"/>
      <c r="L64" s="1565"/>
      <c r="M64" s="1565"/>
      <c r="N64" s="1565"/>
      <c r="O64" s="1565"/>
      <c r="P64" s="1565"/>
      <c r="Q64" s="1565"/>
      <c r="R64" s="1565"/>
      <c r="S64" s="1565"/>
      <c r="T64" s="1533"/>
      <c r="U64" s="1528"/>
      <c r="V64" s="1527"/>
      <c r="W64" s="1533"/>
      <c r="X64" s="3005">
        <f>SUM(Y64+Z64+AA64)</f>
        <v>0</v>
      </c>
      <c r="Y64" s="1527"/>
      <c r="Z64" s="1565"/>
      <c r="AA64" s="1533"/>
      <c r="AB64" s="1719">
        <f t="shared" si="12"/>
        <v>0</v>
      </c>
      <c r="AC64" s="1527"/>
      <c r="AD64" s="1529"/>
      <c r="AE64" s="1533"/>
      <c r="AF64" s="1569"/>
      <c r="AG64" s="1531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782" t="s">
        <v>1284</v>
      </c>
      <c r="B65" s="2311">
        <f>SUM(C65:T65)</f>
        <v>0</v>
      </c>
      <c r="C65" s="1527"/>
      <c r="D65" s="1565"/>
      <c r="E65" s="1565"/>
      <c r="F65" s="1565"/>
      <c r="G65" s="1565"/>
      <c r="H65" s="1565"/>
      <c r="I65" s="1565"/>
      <c r="J65" s="1565"/>
      <c r="K65" s="1565"/>
      <c r="L65" s="1565"/>
      <c r="M65" s="1565"/>
      <c r="N65" s="1565"/>
      <c r="O65" s="1565"/>
      <c r="P65" s="1565"/>
      <c r="Q65" s="1565"/>
      <c r="R65" s="1565"/>
      <c r="S65" s="1565"/>
      <c r="T65" s="1533"/>
      <c r="U65" s="2348"/>
      <c r="V65" s="2709"/>
      <c r="W65" s="1296"/>
      <c r="X65" s="3004">
        <f>SUM(Y65+Z65+AA65)</f>
        <v>0</v>
      </c>
      <c r="Y65" s="1527"/>
      <c r="Z65" s="1565"/>
      <c r="AA65" s="1533"/>
      <c r="AB65" s="2546">
        <f t="shared" si="12"/>
        <v>0</v>
      </c>
      <c r="AC65" s="1527"/>
      <c r="AD65" s="1529"/>
      <c r="AE65" s="1533"/>
      <c r="AF65" s="1569"/>
      <c r="AG65" s="1531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08">
        <f>SUM(C66:T66)</f>
        <v>0</v>
      </c>
      <c r="C66" s="1538"/>
      <c r="D66" s="1467"/>
      <c r="E66" s="1467"/>
      <c r="F66" s="1467"/>
      <c r="G66" s="1467"/>
      <c r="H66" s="1467"/>
      <c r="I66" s="1467"/>
      <c r="J66" s="1467"/>
      <c r="K66" s="1467"/>
      <c r="L66" s="1467"/>
      <c r="M66" s="1467"/>
      <c r="N66" s="1467"/>
      <c r="O66" s="1467"/>
      <c r="P66" s="1467"/>
      <c r="Q66" s="1467"/>
      <c r="R66" s="1467"/>
      <c r="S66" s="1467"/>
      <c r="T66" s="1571"/>
      <c r="U66" s="1278"/>
      <c r="V66" s="1542"/>
      <c r="W66" s="1571"/>
      <c r="X66" s="3009">
        <f>SUM(Y66+Z66+AA66)</f>
        <v>0</v>
      </c>
      <c r="Y66" s="1538"/>
      <c r="Z66" s="1467"/>
      <c r="AA66" s="1571"/>
      <c r="AB66" s="1712">
        <f t="shared" si="12"/>
        <v>0</v>
      </c>
      <c r="AC66" s="1538"/>
      <c r="AD66" s="1540"/>
      <c r="AE66" s="1571"/>
      <c r="AF66" s="1288"/>
      <c r="AG66" s="146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000" t="s">
        <v>82</v>
      </c>
      <c r="B67" s="3010">
        <f t="shared" ref="B67:AG67" si="20">SUM(B12:B66)</f>
        <v>0</v>
      </c>
      <c r="C67" s="3011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12">
        <f t="shared" si="20"/>
        <v>0</v>
      </c>
      <c r="V67" s="2987">
        <f t="shared" si="20"/>
        <v>0</v>
      </c>
      <c r="W67" s="196">
        <f t="shared" si="20"/>
        <v>0</v>
      </c>
      <c r="X67" s="3013">
        <f t="shared" si="20"/>
        <v>0</v>
      </c>
      <c r="Y67" s="2987">
        <f t="shared" si="20"/>
        <v>0</v>
      </c>
      <c r="Z67" s="192">
        <f t="shared" si="20"/>
        <v>0</v>
      </c>
      <c r="AA67" s="3014">
        <f t="shared" si="20"/>
        <v>0</v>
      </c>
      <c r="AB67" s="3015">
        <f t="shared" si="20"/>
        <v>0</v>
      </c>
      <c r="AC67" s="2987">
        <f t="shared" si="20"/>
        <v>0</v>
      </c>
      <c r="AD67" s="192">
        <f t="shared" si="20"/>
        <v>0</v>
      </c>
      <c r="AE67" s="196">
        <f t="shared" si="20"/>
        <v>0</v>
      </c>
      <c r="AF67" s="3016">
        <f t="shared" si="20"/>
        <v>0</v>
      </c>
      <c r="AG67" s="3017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849" t="s">
        <v>1287</v>
      </c>
      <c r="B69" s="6234" t="s">
        <v>1288</v>
      </c>
      <c r="C69" s="6235"/>
      <c r="D69" s="6235"/>
      <c r="E69" s="6236"/>
      <c r="F69" s="6234" t="s">
        <v>1289</v>
      </c>
      <c r="G69" s="6235"/>
      <c r="H69" s="6235"/>
      <c r="I69" s="6236"/>
      <c r="J69" s="6235" t="s">
        <v>1290</v>
      </c>
      <c r="K69" s="6235"/>
      <c r="L69" s="6235"/>
      <c r="M69" s="6236"/>
      <c r="N69" s="6237" t="s">
        <v>1291</v>
      </c>
      <c r="O69" s="6238"/>
      <c r="P69" s="6239"/>
      <c r="Q69" s="5598" t="s">
        <v>1292</v>
      </c>
      <c r="R69" s="5935"/>
      <c r="S69" s="5598" t="s">
        <v>1293</v>
      </c>
      <c r="T69" s="5935"/>
      <c r="U69" s="5598" t="s">
        <v>1294</v>
      </c>
      <c r="V69" s="5935"/>
      <c r="W69" s="5849" t="s">
        <v>1295</v>
      </c>
      <c r="X69" s="5598" t="s">
        <v>1296</v>
      </c>
      <c r="Y69" s="5935"/>
      <c r="Z69" s="5598" t="s">
        <v>1297</v>
      </c>
      <c r="AA69" s="5935"/>
      <c r="AB69" s="5969" t="s">
        <v>1298</v>
      </c>
      <c r="AC69" s="5970"/>
      <c r="AD69" s="5849" t="s">
        <v>1299</v>
      </c>
      <c r="AE69" s="6245" t="s">
        <v>1300</v>
      </c>
      <c r="AF69" s="6246"/>
      <c r="AG69" s="6233" t="s">
        <v>1301</v>
      </c>
      <c r="AH69" s="6233"/>
      <c r="AI69" s="6233"/>
    </row>
    <row r="70" spans="1:98" ht="34.5" customHeight="1" x14ac:dyDescent="0.25">
      <c r="A70" s="6165"/>
      <c r="B70" s="1390" t="s">
        <v>937</v>
      </c>
      <c r="C70" s="3019" t="s">
        <v>1026</v>
      </c>
      <c r="D70" s="3020" t="s">
        <v>1302</v>
      </c>
      <c r="E70" s="3021" t="s">
        <v>565</v>
      </c>
      <c r="F70" s="3022" t="s">
        <v>937</v>
      </c>
      <c r="G70" s="3019" t="s">
        <v>1026</v>
      </c>
      <c r="H70" s="3020" t="s">
        <v>1302</v>
      </c>
      <c r="I70" s="3021" t="s">
        <v>565</v>
      </c>
      <c r="J70" s="1390" t="s">
        <v>937</v>
      </c>
      <c r="K70" s="3019" t="s">
        <v>1026</v>
      </c>
      <c r="L70" s="3020" t="s">
        <v>1302</v>
      </c>
      <c r="M70" s="3020" t="s">
        <v>565</v>
      </c>
      <c r="N70" s="930" t="s">
        <v>937</v>
      </c>
      <c r="O70" s="3023" t="s">
        <v>1303</v>
      </c>
      <c r="P70" s="3002" t="s">
        <v>1129</v>
      </c>
      <c r="Q70" s="2853" t="s">
        <v>1304</v>
      </c>
      <c r="R70" s="2854" t="s">
        <v>1305</v>
      </c>
      <c r="S70" s="2853" t="s">
        <v>1304</v>
      </c>
      <c r="T70" s="2854" t="s">
        <v>1305</v>
      </c>
      <c r="U70" s="2853" t="s">
        <v>1306</v>
      </c>
      <c r="V70" s="2854" t="s">
        <v>1307</v>
      </c>
      <c r="W70" s="6165"/>
      <c r="X70" s="2853" t="s">
        <v>1304</v>
      </c>
      <c r="Y70" s="2854" t="s">
        <v>1305</v>
      </c>
      <c r="Z70" s="3018" t="s">
        <v>1308</v>
      </c>
      <c r="AA70" s="3018" t="s">
        <v>1309</v>
      </c>
      <c r="AB70" s="2965" t="s">
        <v>1310</v>
      </c>
      <c r="AC70" s="2965" t="s">
        <v>1311</v>
      </c>
      <c r="AD70" s="6165"/>
      <c r="AE70" s="3024" t="s">
        <v>1303</v>
      </c>
      <c r="AF70" s="3025" t="s">
        <v>1129</v>
      </c>
      <c r="AG70" s="2924" t="s">
        <v>1312</v>
      </c>
      <c r="AH70" s="3026" t="s">
        <v>1313</v>
      </c>
      <c r="AI70" s="2923" t="s">
        <v>1314</v>
      </c>
    </row>
    <row r="71" spans="1:98" x14ac:dyDescent="0.25">
      <c r="A71" s="2782" t="s">
        <v>1231</v>
      </c>
      <c r="B71" s="3027">
        <f>SUM(C71:E71)</f>
        <v>0</v>
      </c>
      <c r="C71" s="2737"/>
      <c r="D71" s="2878"/>
      <c r="E71" s="2878"/>
      <c r="F71" s="3027">
        <f>SUM(G71:I71)</f>
        <v>0</v>
      </c>
      <c r="G71" s="2737"/>
      <c r="H71" s="2878"/>
      <c r="I71" s="2878"/>
      <c r="J71" s="3027">
        <f>SUM(K71:M71)</f>
        <v>0</v>
      </c>
      <c r="K71" s="2737"/>
      <c r="L71" s="2878"/>
      <c r="M71" s="3028"/>
      <c r="N71" s="3029">
        <f>SUM(O71:P71)</f>
        <v>0</v>
      </c>
      <c r="O71" s="220"/>
      <c r="P71" s="40"/>
      <c r="Q71" s="1532"/>
      <c r="R71" s="1531"/>
      <c r="S71" s="2271"/>
      <c r="T71" s="2273"/>
      <c r="U71" s="2304"/>
      <c r="V71" s="2273"/>
      <c r="W71" s="1569"/>
      <c r="X71" s="1532"/>
      <c r="Y71" s="1531"/>
      <c r="Z71" s="1295"/>
      <c r="AA71" s="1295"/>
      <c r="AB71" s="1295"/>
      <c r="AC71" s="1295"/>
      <c r="AD71" s="1295"/>
      <c r="AE71" s="3030">
        <v>11</v>
      </c>
      <c r="AF71" s="3031">
        <v>1</v>
      </c>
      <c r="AG71" s="2271"/>
      <c r="AH71" s="1045"/>
      <c r="AI71" s="2348"/>
    </row>
    <row r="72" spans="1:98" x14ac:dyDescent="0.25">
      <c r="A72" s="1525" t="s">
        <v>1232</v>
      </c>
      <c r="B72" s="1342">
        <f>SUM(C72:E72)</f>
        <v>0</v>
      </c>
      <c r="C72" s="1275"/>
      <c r="D72" s="1316"/>
      <c r="E72" s="1316"/>
      <c r="F72" s="1342">
        <f t="shared" ref="F72:F125" si="21">SUM(G72:I72)</f>
        <v>0</v>
      </c>
      <c r="G72" s="1275"/>
      <c r="H72" s="1316"/>
      <c r="I72" s="1316"/>
      <c r="J72" s="1342">
        <f>SUM(K72:M72)</f>
        <v>0</v>
      </c>
      <c r="K72" s="1275"/>
      <c r="L72" s="1316"/>
      <c r="M72" s="1343"/>
      <c r="N72" s="1584">
        <f t="shared" ref="N72:N125" si="22">SUM(O72:P72)</f>
        <v>0</v>
      </c>
      <c r="O72" s="1282"/>
      <c r="P72" s="38"/>
      <c r="Q72" s="1532"/>
      <c r="R72" s="1531"/>
      <c r="S72" s="1527"/>
      <c r="T72" s="1531"/>
      <c r="U72" s="1529"/>
      <c r="V72" s="1531"/>
      <c r="W72" s="1569"/>
      <c r="X72" s="1532"/>
      <c r="Y72" s="1531"/>
      <c r="Z72" s="1295"/>
      <c r="AA72" s="1295"/>
      <c r="AB72" s="1295"/>
      <c r="AC72" s="1295"/>
      <c r="AD72" s="1295"/>
      <c r="AE72" s="3030"/>
      <c r="AF72" s="3031">
        <v>35</v>
      </c>
      <c r="AG72" s="2293"/>
      <c r="AH72" s="2557"/>
      <c r="AI72" s="2348"/>
    </row>
    <row r="73" spans="1:98" x14ac:dyDescent="0.25">
      <c r="A73" s="1525" t="s">
        <v>1233</v>
      </c>
      <c r="B73" s="1584">
        <f t="shared" ref="B73:B125" si="23">SUM(C73:E73)</f>
        <v>0</v>
      </c>
      <c r="C73" s="1527"/>
      <c r="D73" s="1565"/>
      <c r="E73" s="1565"/>
      <c r="F73" s="1584">
        <f t="shared" si="21"/>
        <v>0</v>
      </c>
      <c r="G73" s="1527"/>
      <c r="H73" s="1565"/>
      <c r="I73" s="1565"/>
      <c r="J73" s="1584">
        <f>SUM(K73:M73)</f>
        <v>0</v>
      </c>
      <c r="K73" s="1527"/>
      <c r="L73" s="1565"/>
      <c r="M73" s="1530"/>
      <c r="N73" s="1584">
        <f t="shared" si="22"/>
        <v>0</v>
      </c>
      <c r="O73" s="1529"/>
      <c r="P73" s="1569"/>
      <c r="Q73" s="1532"/>
      <c r="R73" s="1531"/>
      <c r="S73" s="1527"/>
      <c r="T73" s="1531"/>
      <c r="U73" s="1529"/>
      <c r="V73" s="1531"/>
      <c r="W73" s="1569"/>
      <c r="X73" s="1532"/>
      <c r="Y73" s="1531"/>
      <c r="Z73" s="1295"/>
      <c r="AA73" s="1295"/>
      <c r="AB73" s="1295"/>
      <c r="AC73" s="1295"/>
      <c r="AD73" s="1295"/>
      <c r="AE73" s="3030"/>
      <c r="AF73" s="3031"/>
      <c r="AG73" s="2293"/>
      <c r="AH73" s="2557"/>
      <c r="AI73" s="2348"/>
    </row>
    <row r="74" spans="1:98" x14ac:dyDescent="0.25">
      <c r="A74" s="1525" t="s">
        <v>1234</v>
      </c>
      <c r="B74" s="1584">
        <f t="shared" si="23"/>
        <v>0</v>
      </c>
      <c r="C74" s="1527"/>
      <c r="D74" s="1565"/>
      <c r="E74" s="1565"/>
      <c r="F74" s="1584">
        <f>SUM(G74:I74)</f>
        <v>0</v>
      </c>
      <c r="G74" s="1527"/>
      <c r="H74" s="1565"/>
      <c r="I74" s="1565"/>
      <c r="J74" s="1584">
        <f>SUM(K74:M74)</f>
        <v>0</v>
      </c>
      <c r="K74" s="1527"/>
      <c r="L74" s="1565"/>
      <c r="M74" s="1530"/>
      <c r="N74" s="1584">
        <f t="shared" si="22"/>
        <v>0</v>
      </c>
      <c r="O74" s="1529"/>
      <c r="P74" s="1569"/>
      <c r="Q74" s="1532"/>
      <c r="R74" s="1531"/>
      <c r="S74" s="1527"/>
      <c r="T74" s="1531"/>
      <c r="U74" s="1529"/>
      <c r="V74" s="1531"/>
      <c r="W74" s="1569"/>
      <c r="X74" s="1532"/>
      <c r="Y74" s="1531"/>
      <c r="Z74" s="1295"/>
      <c r="AA74" s="1295"/>
      <c r="AB74" s="1295"/>
      <c r="AC74" s="1295"/>
      <c r="AD74" s="1295"/>
      <c r="AE74" s="3030">
        <v>2</v>
      </c>
      <c r="AF74" s="3031"/>
      <c r="AG74" s="2293"/>
      <c r="AH74" s="2557"/>
      <c r="AI74" s="2348"/>
    </row>
    <row r="75" spans="1:98" x14ac:dyDescent="0.25">
      <c r="A75" s="1525" t="s">
        <v>1235</v>
      </c>
      <c r="B75" s="1584">
        <f>SUM(C75:E75)</f>
        <v>0</v>
      </c>
      <c r="C75" s="1527"/>
      <c r="D75" s="1565"/>
      <c r="E75" s="1565"/>
      <c r="F75" s="1584">
        <f t="shared" si="21"/>
        <v>0</v>
      </c>
      <c r="G75" s="1527"/>
      <c r="H75" s="1565"/>
      <c r="I75" s="1565"/>
      <c r="J75" s="1584">
        <f t="shared" ref="J75:J125" si="24">SUM(K75:M75)</f>
        <v>0</v>
      </c>
      <c r="K75" s="1527"/>
      <c r="L75" s="1565"/>
      <c r="M75" s="1530"/>
      <c r="N75" s="1584">
        <f t="shared" si="22"/>
        <v>0</v>
      </c>
      <c r="O75" s="1529"/>
      <c r="P75" s="1569"/>
      <c r="Q75" s="1532"/>
      <c r="R75" s="1531"/>
      <c r="S75" s="1527"/>
      <c r="T75" s="1531"/>
      <c r="U75" s="1529"/>
      <c r="V75" s="1531"/>
      <c r="W75" s="1569"/>
      <c r="X75" s="1532"/>
      <c r="Y75" s="1531"/>
      <c r="Z75" s="1295"/>
      <c r="AA75" s="1295"/>
      <c r="AB75" s="1295"/>
      <c r="AC75" s="1295"/>
      <c r="AD75" s="1295"/>
      <c r="AE75" s="3030"/>
      <c r="AF75" s="3031"/>
      <c r="AG75" s="2293"/>
      <c r="AH75" s="2557"/>
      <c r="AI75" s="2348"/>
    </row>
    <row r="76" spans="1:98" x14ac:dyDescent="0.25">
      <c r="A76" s="1525" t="s">
        <v>1315</v>
      </c>
      <c r="B76" s="1584">
        <f t="shared" si="23"/>
        <v>0</v>
      </c>
      <c r="C76" s="1527"/>
      <c r="D76" s="1565"/>
      <c r="E76" s="1565"/>
      <c r="F76" s="1584">
        <f t="shared" si="21"/>
        <v>0</v>
      </c>
      <c r="G76" s="1527"/>
      <c r="H76" s="1565"/>
      <c r="I76" s="1565"/>
      <c r="J76" s="1584">
        <f t="shared" si="24"/>
        <v>0</v>
      </c>
      <c r="K76" s="1527"/>
      <c r="L76" s="1565"/>
      <c r="M76" s="1530"/>
      <c r="N76" s="1584">
        <f t="shared" si="22"/>
        <v>0</v>
      </c>
      <c r="O76" s="1529"/>
      <c r="P76" s="1569"/>
      <c r="Q76" s="1532"/>
      <c r="R76" s="1531"/>
      <c r="S76" s="1527"/>
      <c r="T76" s="1531"/>
      <c r="U76" s="1529"/>
      <c r="V76" s="1531"/>
      <c r="W76" s="1569"/>
      <c r="X76" s="1532"/>
      <c r="Y76" s="1531"/>
      <c r="Z76" s="1295"/>
      <c r="AA76" s="1295"/>
      <c r="AB76" s="1295"/>
      <c r="AC76" s="1295"/>
      <c r="AD76" s="1295"/>
      <c r="AE76" s="3030"/>
      <c r="AF76" s="3031">
        <v>3</v>
      </c>
      <c r="AG76" s="2293"/>
      <c r="AH76" s="2557"/>
      <c r="AI76" s="2348"/>
    </row>
    <row r="77" spans="1:98" x14ac:dyDescent="0.25">
      <c r="A77" s="438" t="s">
        <v>1237</v>
      </c>
      <c r="B77" s="1584">
        <f t="shared" si="23"/>
        <v>0</v>
      </c>
      <c r="C77" s="1527"/>
      <c r="D77" s="1565"/>
      <c r="E77" s="1565"/>
      <c r="F77" s="1584">
        <f t="shared" si="21"/>
        <v>0</v>
      </c>
      <c r="G77" s="1527"/>
      <c r="H77" s="1565"/>
      <c r="I77" s="1565"/>
      <c r="J77" s="1584">
        <f t="shared" si="24"/>
        <v>0</v>
      </c>
      <c r="K77" s="1527"/>
      <c r="L77" s="1565"/>
      <c r="M77" s="1530"/>
      <c r="N77" s="1584">
        <f t="shared" si="22"/>
        <v>0</v>
      </c>
      <c r="O77" s="1529"/>
      <c r="P77" s="1569"/>
      <c r="Q77" s="1532"/>
      <c r="R77" s="1531"/>
      <c r="S77" s="1527"/>
      <c r="T77" s="1531"/>
      <c r="U77" s="1529"/>
      <c r="V77" s="1531"/>
      <c r="W77" s="1569"/>
      <c r="X77" s="1532"/>
      <c r="Y77" s="1531"/>
      <c r="Z77" s="1295"/>
      <c r="AA77" s="1295"/>
      <c r="AB77" s="1295"/>
      <c r="AC77" s="1295"/>
      <c r="AD77" s="1295"/>
      <c r="AE77" s="3030"/>
      <c r="AF77" s="3031"/>
      <c r="AG77" s="2293"/>
      <c r="AH77" s="2557"/>
      <c r="AI77" s="2348"/>
    </row>
    <row r="78" spans="1:98" x14ac:dyDescent="0.25">
      <c r="A78" s="1525" t="s">
        <v>1238</v>
      </c>
      <c r="B78" s="1584">
        <f t="shared" si="23"/>
        <v>0</v>
      </c>
      <c r="C78" s="1527"/>
      <c r="D78" s="1565"/>
      <c r="E78" s="1565"/>
      <c r="F78" s="1584">
        <f t="shared" si="21"/>
        <v>0</v>
      </c>
      <c r="G78" s="1527"/>
      <c r="H78" s="1565"/>
      <c r="I78" s="1565"/>
      <c r="J78" s="1584">
        <f t="shared" si="24"/>
        <v>0</v>
      </c>
      <c r="K78" s="1527"/>
      <c r="L78" s="1565"/>
      <c r="M78" s="1530"/>
      <c r="N78" s="1584">
        <f t="shared" si="22"/>
        <v>0</v>
      </c>
      <c r="O78" s="1529"/>
      <c r="P78" s="1569"/>
      <c r="Q78" s="1532"/>
      <c r="R78" s="1531"/>
      <c r="S78" s="1527"/>
      <c r="T78" s="1531"/>
      <c r="U78" s="1529"/>
      <c r="V78" s="1531"/>
      <c r="W78" s="1569"/>
      <c r="X78" s="1532"/>
      <c r="Y78" s="1531"/>
      <c r="Z78" s="1295"/>
      <c r="AA78" s="1295"/>
      <c r="AB78" s="1295"/>
      <c r="AC78" s="1295"/>
      <c r="AD78" s="1295"/>
      <c r="AE78" s="3030"/>
      <c r="AF78" s="3031"/>
      <c r="AG78" s="2293"/>
      <c r="AH78" s="2557"/>
      <c r="AI78" s="2348"/>
    </row>
    <row r="79" spans="1:98" x14ac:dyDescent="0.25">
      <c r="A79" s="1525" t="s">
        <v>1239</v>
      </c>
      <c r="B79" s="1584">
        <f t="shared" si="23"/>
        <v>0</v>
      </c>
      <c r="C79" s="1527"/>
      <c r="D79" s="1565"/>
      <c r="E79" s="1565"/>
      <c r="F79" s="1584">
        <f t="shared" si="21"/>
        <v>0</v>
      </c>
      <c r="G79" s="1527"/>
      <c r="H79" s="1565"/>
      <c r="I79" s="1565"/>
      <c r="J79" s="1584">
        <f t="shared" si="24"/>
        <v>0</v>
      </c>
      <c r="K79" s="1527"/>
      <c r="L79" s="1565"/>
      <c r="M79" s="1530"/>
      <c r="N79" s="1584">
        <f t="shared" si="22"/>
        <v>0</v>
      </c>
      <c r="O79" s="1529"/>
      <c r="P79" s="1569"/>
      <c r="Q79" s="1532"/>
      <c r="R79" s="1531"/>
      <c r="S79" s="1527"/>
      <c r="T79" s="1531"/>
      <c r="U79" s="1529"/>
      <c r="V79" s="1531"/>
      <c r="W79" s="1569"/>
      <c r="X79" s="1532"/>
      <c r="Y79" s="1531"/>
      <c r="Z79" s="1295"/>
      <c r="AA79" s="1295"/>
      <c r="AB79" s="1295"/>
      <c r="AC79" s="1295"/>
      <c r="AD79" s="1295"/>
      <c r="AE79" s="3030"/>
      <c r="AF79" s="3031">
        <v>1</v>
      </c>
      <c r="AG79" s="2293"/>
      <c r="AH79" s="2557"/>
      <c r="AI79" s="2348"/>
    </row>
    <row r="80" spans="1:98" x14ac:dyDescent="0.25">
      <c r="A80" s="1525" t="s">
        <v>1240</v>
      </c>
      <c r="B80" s="1584">
        <f t="shared" si="23"/>
        <v>0</v>
      </c>
      <c r="C80" s="1527"/>
      <c r="D80" s="1565"/>
      <c r="E80" s="1565"/>
      <c r="F80" s="1584">
        <f t="shared" si="21"/>
        <v>0</v>
      </c>
      <c r="G80" s="1527"/>
      <c r="H80" s="1565"/>
      <c r="I80" s="1565"/>
      <c r="J80" s="1584">
        <f t="shared" si="24"/>
        <v>0</v>
      </c>
      <c r="K80" s="1527"/>
      <c r="L80" s="1565"/>
      <c r="M80" s="1530"/>
      <c r="N80" s="1584">
        <f t="shared" si="22"/>
        <v>0</v>
      </c>
      <c r="O80" s="1529"/>
      <c r="P80" s="1569"/>
      <c r="Q80" s="1532"/>
      <c r="R80" s="1531"/>
      <c r="S80" s="1527"/>
      <c r="T80" s="1531"/>
      <c r="U80" s="1529"/>
      <c r="V80" s="1531"/>
      <c r="W80" s="1569"/>
      <c r="X80" s="1532"/>
      <c r="Y80" s="1531"/>
      <c r="Z80" s="1295"/>
      <c r="AA80" s="1295"/>
      <c r="AB80" s="1295"/>
      <c r="AC80" s="1295"/>
      <c r="AD80" s="1295"/>
      <c r="AE80" s="3030"/>
      <c r="AF80" s="3031"/>
      <c r="AG80" s="2293"/>
      <c r="AH80" s="2557"/>
      <c r="AI80" s="2348"/>
    </row>
    <row r="81" spans="1:35" x14ac:dyDescent="0.25">
      <c r="A81" s="1525" t="s">
        <v>1241</v>
      </c>
      <c r="B81" s="1584">
        <f t="shared" si="23"/>
        <v>0</v>
      </c>
      <c r="C81" s="1527"/>
      <c r="D81" s="1565"/>
      <c r="E81" s="1565"/>
      <c r="F81" s="1584">
        <f t="shared" si="21"/>
        <v>0</v>
      </c>
      <c r="G81" s="1527"/>
      <c r="H81" s="1565"/>
      <c r="I81" s="1565"/>
      <c r="J81" s="1584">
        <f t="shared" si="24"/>
        <v>0</v>
      </c>
      <c r="K81" s="1527"/>
      <c r="L81" s="1565"/>
      <c r="M81" s="1530"/>
      <c r="N81" s="1584">
        <f t="shared" si="22"/>
        <v>0</v>
      </c>
      <c r="O81" s="1529"/>
      <c r="P81" s="1569"/>
      <c r="Q81" s="1532"/>
      <c r="R81" s="1531"/>
      <c r="S81" s="1527"/>
      <c r="T81" s="1531"/>
      <c r="U81" s="1529"/>
      <c r="V81" s="1531"/>
      <c r="W81" s="1569"/>
      <c r="X81" s="1532"/>
      <c r="Y81" s="1531"/>
      <c r="Z81" s="1295"/>
      <c r="AA81" s="1295"/>
      <c r="AB81" s="1295"/>
      <c r="AC81" s="1295"/>
      <c r="AD81" s="1295"/>
      <c r="AE81" s="3030"/>
      <c r="AF81" s="3031"/>
      <c r="AG81" s="2293"/>
      <c r="AH81" s="2557"/>
      <c r="AI81" s="2348"/>
    </row>
    <row r="82" spans="1:35" x14ac:dyDescent="0.25">
      <c r="A82" s="1525" t="s">
        <v>1242</v>
      </c>
      <c r="B82" s="1584">
        <f t="shared" si="23"/>
        <v>0</v>
      </c>
      <c r="C82" s="1527"/>
      <c r="D82" s="1565"/>
      <c r="E82" s="1565"/>
      <c r="F82" s="1584">
        <f t="shared" si="21"/>
        <v>0</v>
      </c>
      <c r="G82" s="1527"/>
      <c r="H82" s="1565"/>
      <c r="I82" s="1565"/>
      <c r="J82" s="1584">
        <f t="shared" si="24"/>
        <v>0</v>
      </c>
      <c r="K82" s="1527"/>
      <c r="L82" s="1565"/>
      <c r="M82" s="1530"/>
      <c r="N82" s="1584">
        <f t="shared" si="22"/>
        <v>0</v>
      </c>
      <c r="O82" s="1529"/>
      <c r="P82" s="1569"/>
      <c r="Q82" s="1532"/>
      <c r="R82" s="1531"/>
      <c r="S82" s="1527"/>
      <c r="T82" s="1531"/>
      <c r="U82" s="1529"/>
      <c r="V82" s="1531"/>
      <c r="W82" s="1569"/>
      <c r="X82" s="1532"/>
      <c r="Y82" s="1531"/>
      <c r="Z82" s="1295"/>
      <c r="AA82" s="1295"/>
      <c r="AB82" s="1295"/>
      <c r="AC82" s="1295"/>
      <c r="AD82" s="1295"/>
      <c r="AE82" s="3030"/>
      <c r="AF82" s="3031"/>
      <c r="AG82" s="2293"/>
      <c r="AH82" s="2557"/>
      <c r="AI82" s="2348"/>
    </row>
    <row r="83" spans="1:35" x14ac:dyDescent="0.25">
      <c r="A83" s="1525" t="s">
        <v>1243</v>
      </c>
      <c r="B83" s="1584">
        <f t="shared" si="23"/>
        <v>0</v>
      </c>
      <c r="C83" s="1527"/>
      <c r="D83" s="1565"/>
      <c r="E83" s="1565"/>
      <c r="F83" s="1584">
        <f t="shared" si="21"/>
        <v>0</v>
      </c>
      <c r="G83" s="1527"/>
      <c r="H83" s="1565"/>
      <c r="I83" s="1565"/>
      <c r="J83" s="1584">
        <f t="shared" si="24"/>
        <v>0</v>
      </c>
      <c r="K83" s="1527"/>
      <c r="L83" s="1565"/>
      <c r="M83" s="1530"/>
      <c r="N83" s="1584">
        <f t="shared" si="22"/>
        <v>0</v>
      </c>
      <c r="O83" s="1529"/>
      <c r="P83" s="1569"/>
      <c r="Q83" s="1532"/>
      <c r="R83" s="1531"/>
      <c r="S83" s="1527"/>
      <c r="T83" s="1531"/>
      <c r="U83" s="1529"/>
      <c r="V83" s="1531"/>
      <c r="W83" s="1569"/>
      <c r="X83" s="1532"/>
      <c r="Y83" s="1531"/>
      <c r="Z83" s="1295"/>
      <c r="AA83" s="1295"/>
      <c r="AB83" s="1295"/>
      <c r="AC83" s="1295"/>
      <c r="AD83" s="1295"/>
      <c r="AE83" s="3030"/>
      <c r="AF83" s="3031"/>
      <c r="AG83" s="2293"/>
      <c r="AH83" s="2557"/>
      <c r="AI83" s="2348"/>
    </row>
    <row r="84" spans="1:35" x14ac:dyDescent="0.25">
      <c r="A84" s="437" t="s">
        <v>1244</v>
      </c>
      <c r="B84" s="1584">
        <f t="shared" si="23"/>
        <v>0</v>
      </c>
      <c r="C84" s="1527"/>
      <c r="D84" s="1565"/>
      <c r="E84" s="1565"/>
      <c r="F84" s="1584">
        <f t="shared" si="21"/>
        <v>0</v>
      </c>
      <c r="G84" s="1527"/>
      <c r="H84" s="1565"/>
      <c r="I84" s="1565"/>
      <c r="J84" s="1584">
        <f t="shared" si="24"/>
        <v>0</v>
      </c>
      <c r="K84" s="1527"/>
      <c r="L84" s="1565"/>
      <c r="M84" s="1530"/>
      <c r="N84" s="1584">
        <f t="shared" si="22"/>
        <v>0</v>
      </c>
      <c r="O84" s="1529"/>
      <c r="P84" s="1569"/>
      <c r="Q84" s="1532"/>
      <c r="R84" s="1531"/>
      <c r="S84" s="1527"/>
      <c r="T84" s="1531"/>
      <c r="U84" s="1529"/>
      <c r="V84" s="1531"/>
      <c r="W84" s="1569"/>
      <c r="X84" s="1532"/>
      <c r="Y84" s="1531"/>
      <c r="Z84" s="1295"/>
      <c r="AA84" s="1295"/>
      <c r="AB84" s="1295"/>
      <c r="AC84" s="1295"/>
      <c r="AD84" s="1295"/>
      <c r="AE84" s="3030"/>
      <c r="AF84" s="3031"/>
      <c r="AG84" s="2293"/>
      <c r="AH84" s="2557"/>
      <c r="AI84" s="2348"/>
    </row>
    <row r="85" spans="1:35" x14ac:dyDescent="0.25">
      <c r="A85" s="1525" t="s">
        <v>1245</v>
      </c>
      <c r="B85" s="1584">
        <f t="shared" si="23"/>
        <v>0</v>
      </c>
      <c r="C85" s="1527"/>
      <c r="D85" s="1565"/>
      <c r="E85" s="1565"/>
      <c r="F85" s="1584">
        <f t="shared" si="21"/>
        <v>0</v>
      </c>
      <c r="G85" s="1527"/>
      <c r="H85" s="1565"/>
      <c r="I85" s="1565"/>
      <c r="J85" s="1584">
        <f t="shared" si="24"/>
        <v>0</v>
      </c>
      <c r="K85" s="1527"/>
      <c r="L85" s="1565"/>
      <c r="M85" s="1530"/>
      <c r="N85" s="1584">
        <f t="shared" si="22"/>
        <v>0</v>
      </c>
      <c r="O85" s="1529"/>
      <c r="P85" s="1569"/>
      <c r="Q85" s="1532"/>
      <c r="R85" s="1531"/>
      <c r="S85" s="1527"/>
      <c r="T85" s="1531"/>
      <c r="U85" s="1529"/>
      <c r="V85" s="1531"/>
      <c r="W85" s="1569"/>
      <c r="X85" s="1532"/>
      <c r="Y85" s="1531"/>
      <c r="Z85" s="1295"/>
      <c r="AA85" s="1295"/>
      <c r="AB85" s="1295"/>
      <c r="AC85" s="1295"/>
      <c r="AD85" s="1295"/>
      <c r="AE85" s="3030"/>
      <c r="AF85" s="3031"/>
      <c r="AG85" s="2293"/>
      <c r="AH85" s="2557"/>
      <c r="AI85" s="2348"/>
    </row>
    <row r="86" spans="1:35" x14ac:dyDescent="0.25">
      <c r="A86" s="1525" t="s">
        <v>1246</v>
      </c>
      <c r="B86" s="1584">
        <f t="shared" si="23"/>
        <v>0</v>
      </c>
      <c r="C86" s="1527"/>
      <c r="D86" s="1565"/>
      <c r="E86" s="1565"/>
      <c r="F86" s="1584">
        <f t="shared" si="21"/>
        <v>0</v>
      </c>
      <c r="G86" s="1527"/>
      <c r="H86" s="1565"/>
      <c r="I86" s="1565"/>
      <c r="J86" s="1584">
        <f t="shared" si="24"/>
        <v>0</v>
      </c>
      <c r="K86" s="1527"/>
      <c r="L86" s="1565"/>
      <c r="M86" s="1530"/>
      <c r="N86" s="1584">
        <f t="shared" si="22"/>
        <v>0</v>
      </c>
      <c r="O86" s="1529"/>
      <c r="P86" s="1569"/>
      <c r="Q86" s="1532"/>
      <c r="R86" s="1531"/>
      <c r="S86" s="1527"/>
      <c r="T86" s="1531"/>
      <c r="U86" s="1529"/>
      <c r="V86" s="1531"/>
      <c r="W86" s="1569"/>
      <c r="X86" s="1532"/>
      <c r="Y86" s="1531"/>
      <c r="Z86" s="1295"/>
      <c r="AA86" s="1295"/>
      <c r="AB86" s="1295"/>
      <c r="AC86" s="1295"/>
      <c r="AD86" s="1295"/>
      <c r="AE86" s="3030"/>
      <c r="AF86" s="3031"/>
      <c r="AG86" s="2293"/>
      <c r="AH86" s="2557"/>
      <c r="AI86" s="2348"/>
    </row>
    <row r="87" spans="1:35" x14ac:dyDescent="0.25">
      <c r="A87" s="1525" t="s">
        <v>1247</v>
      </c>
      <c r="B87" s="1584">
        <f t="shared" si="23"/>
        <v>0</v>
      </c>
      <c r="C87" s="1527"/>
      <c r="D87" s="1565"/>
      <c r="E87" s="1565"/>
      <c r="F87" s="1584">
        <f t="shared" si="21"/>
        <v>0</v>
      </c>
      <c r="G87" s="1527"/>
      <c r="H87" s="1565"/>
      <c r="I87" s="1565"/>
      <c r="J87" s="1584">
        <f t="shared" si="24"/>
        <v>0</v>
      </c>
      <c r="K87" s="1527"/>
      <c r="L87" s="1565"/>
      <c r="M87" s="1530"/>
      <c r="N87" s="1584">
        <f t="shared" si="22"/>
        <v>0</v>
      </c>
      <c r="O87" s="1529"/>
      <c r="P87" s="1569"/>
      <c r="Q87" s="1532"/>
      <c r="R87" s="1531"/>
      <c r="S87" s="1527"/>
      <c r="T87" s="1531"/>
      <c r="U87" s="1529"/>
      <c r="V87" s="1531"/>
      <c r="W87" s="1569"/>
      <c r="X87" s="1532"/>
      <c r="Y87" s="1531"/>
      <c r="Z87" s="1295"/>
      <c r="AA87" s="1295"/>
      <c r="AB87" s="1295"/>
      <c r="AC87" s="1295"/>
      <c r="AD87" s="1295"/>
      <c r="AE87" s="3030"/>
      <c r="AF87" s="3031"/>
      <c r="AG87" s="2293"/>
      <c r="AH87" s="2557"/>
      <c r="AI87" s="2348"/>
    </row>
    <row r="88" spans="1:35" x14ac:dyDescent="0.25">
      <c r="A88" s="438" t="s">
        <v>1248</v>
      </c>
      <c r="B88" s="1584">
        <f t="shared" si="23"/>
        <v>0</v>
      </c>
      <c r="C88" s="1527"/>
      <c r="D88" s="1565"/>
      <c r="E88" s="1565"/>
      <c r="F88" s="1584">
        <f t="shared" si="21"/>
        <v>0</v>
      </c>
      <c r="G88" s="1527"/>
      <c r="H88" s="1565"/>
      <c r="I88" s="1565"/>
      <c r="J88" s="1584">
        <f t="shared" si="24"/>
        <v>0</v>
      </c>
      <c r="K88" s="1527"/>
      <c r="L88" s="1565"/>
      <c r="M88" s="1530"/>
      <c r="N88" s="1584">
        <f t="shared" si="22"/>
        <v>0</v>
      </c>
      <c r="O88" s="1529"/>
      <c r="P88" s="1569"/>
      <c r="Q88" s="1532"/>
      <c r="R88" s="1531"/>
      <c r="S88" s="1527"/>
      <c r="T88" s="1531"/>
      <c r="U88" s="1529"/>
      <c r="V88" s="1531"/>
      <c r="W88" s="1569"/>
      <c r="X88" s="1532"/>
      <c r="Y88" s="1531"/>
      <c r="Z88" s="1295"/>
      <c r="AA88" s="1295"/>
      <c r="AB88" s="1295"/>
      <c r="AC88" s="1295"/>
      <c r="AD88" s="1295"/>
      <c r="AE88" s="3030"/>
      <c r="AF88" s="3031"/>
      <c r="AG88" s="2293"/>
      <c r="AH88" s="2557"/>
      <c r="AI88" s="2348"/>
    </row>
    <row r="89" spans="1:35" x14ac:dyDescent="0.25">
      <c r="A89" s="1525" t="s">
        <v>1316</v>
      </c>
      <c r="B89" s="1584">
        <f t="shared" si="23"/>
        <v>0</v>
      </c>
      <c r="C89" s="1527"/>
      <c r="D89" s="1565"/>
      <c r="E89" s="1565"/>
      <c r="F89" s="1584">
        <f t="shared" si="21"/>
        <v>0</v>
      </c>
      <c r="G89" s="1527"/>
      <c r="H89" s="1565"/>
      <c r="I89" s="1565"/>
      <c r="J89" s="1584">
        <f t="shared" si="24"/>
        <v>0</v>
      </c>
      <c r="K89" s="1527"/>
      <c r="L89" s="1565"/>
      <c r="M89" s="1530"/>
      <c r="N89" s="1584">
        <f t="shared" si="22"/>
        <v>0</v>
      </c>
      <c r="O89" s="1529"/>
      <c r="P89" s="1569"/>
      <c r="Q89" s="1532"/>
      <c r="R89" s="1531"/>
      <c r="S89" s="1527"/>
      <c r="T89" s="1531"/>
      <c r="U89" s="1529"/>
      <c r="V89" s="1531"/>
      <c r="W89" s="1569"/>
      <c r="X89" s="1532"/>
      <c r="Y89" s="1531"/>
      <c r="Z89" s="1295"/>
      <c r="AA89" s="1295"/>
      <c r="AB89" s="1295"/>
      <c r="AC89" s="1295"/>
      <c r="AD89" s="1295"/>
      <c r="AE89" s="3030"/>
      <c r="AF89" s="3031"/>
      <c r="AG89" s="2293"/>
      <c r="AH89" s="2557"/>
      <c r="AI89" s="2348"/>
    </row>
    <row r="90" spans="1:35" x14ac:dyDescent="0.25">
      <c r="A90" s="1525" t="s">
        <v>1250</v>
      </c>
      <c r="B90" s="1584">
        <f t="shared" si="23"/>
        <v>0</v>
      </c>
      <c r="C90" s="1527"/>
      <c r="D90" s="1565"/>
      <c r="E90" s="1565"/>
      <c r="F90" s="1584">
        <f t="shared" si="21"/>
        <v>0</v>
      </c>
      <c r="G90" s="1527"/>
      <c r="H90" s="1565"/>
      <c r="I90" s="1565"/>
      <c r="J90" s="1584">
        <f t="shared" si="24"/>
        <v>0</v>
      </c>
      <c r="K90" s="1527"/>
      <c r="L90" s="1565"/>
      <c r="M90" s="1530"/>
      <c r="N90" s="1584">
        <f t="shared" si="22"/>
        <v>0</v>
      </c>
      <c r="O90" s="1529"/>
      <c r="P90" s="1569"/>
      <c r="Q90" s="1532"/>
      <c r="R90" s="1531"/>
      <c r="S90" s="1527"/>
      <c r="T90" s="1531"/>
      <c r="U90" s="1529"/>
      <c r="V90" s="1531"/>
      <c r="W90" s="1569"/>
      <c r="X90" s="1532"/>
      <c r="Y90" s="1531"/>
      <c r="Z90" s="1295"/>
      <c r="AA90" s="1295"/>
      <c r="AB90" s="1295"/>
      <c r="AC90" s="1295"/>
      <c r="AD90" s="1295"/>
      <c r="AE90" s="3030"/>
      <c r="AF90" s="3031"/>
      <c r="AG90" s="2293"/>
      <c r="AH90" s="2557"/>
      <c r="AI90" s="2348"/>
    </row>
    <row r="91" spans="1:35" x14ac:dyDescent="0.25">
      <c r="A91" s="1525" t="s">
        <v>1251</v>
      </c>
      <c r="B91" s="1584">
        <f t="shared" si="23"/>
        <v>0</v>
      </c>
      <c r="C91" s="1527"/>
      <c r="D91" s="1565"/>
      <c r="E91" s="1565"/>
      <c r="F91" s="1584">
        <f t="shared" si="21"/>
        <v>0</v>
      </c>
      <c r="G91" s="1527"/>
      <c r="H91" s="1565"/>
      <c r="I91" s="1565"/>
      <c r="J91" s="1584">
        <f t="shared" si="24"/>
        <v>0</v>
      </c>
      <c r="K91" s="1527"/>
      <c r="L91" s="1565"/>
      <c r="M91" s="1530"/>
      <c r="N91" s="1584">
        <f t="shared" si="22"/>
        <v>0</v>
      </c>
      <c r="O91" s="1529"/>
      <c r="P91" s="1569"/>
      <c r="Q91" s="1532"/>
      <c r="R91" s="1531"/>
      <c r="S91" s="1527"/>
      <c r="T91" s="1531"/>
      <c r="U91" s="1529"/>
      <c r="V91" s="1531"/>
      <c r="W91" s="1569"/>
      <c r="X91" s="1532"/>
      <c r="Y91" s="1531"/>
      <c r="Z91" s="1295"/>
      <c r="AA91" s="1295"/>
      <c r="AB91" s="1295"/>
      <c r="AC91" s="1295"/>
      <c r="AD91" s="1295"/>
      <c r="AE91" s="3030"/>
      <c r="AF91" s="3031">
        <v>5</v>
      </c>
      <c r="AG91" s="2293"/>
      <c r="AH91" s="2557"/>
      <c r="AI91" s="2348"/>
    </row>
    <row r="92" spans="1:35" x14ac:dyDescent="0.25">
      <c r="A92" s="1525" t="s">
        <v>1252</v>
      </c>
      <c r="B92" s="1584">
        <f t="shared" si="23"/>
        <v>0</v>
      </c>
      <c r="C92" s="1527"/>
      <c r="D92" s="1565"/>
      <c r="E92" s="1565"/>
      <c r="F92" s="1584">
        <f t="shared" si="21"/>
        <v>0</v>
      </c>
      <c r="G92" s="1527"/>
      <c r="H92" s="1565"/>
      <c r="I92" s="1565"/>
      <c r="J92" s="1584">
        <f t="shared" si="24"/>
        <v>0</v>
      </c>
      <c r="K92" s="1527"/>
      <c r="L92" s="1565"/>
      <c r="M92" s="1530"/>
      <c r="N92" s="1584">
        <f t="shared" si="22"/>
        <v>0</v>
      </c>
      <c r="O92" s="1529"/>
      <c r="P92" s="1569"/>
      <c r="Q92" s="1532"/>
      <c r="R92" s="1531"/>
      <c r="S92" s="1527"/>
      <c r="T92" s="1531"/>
      <c r="U92" s="1529"/>
      <c r="V92" s="1531"/>
      <c r="W92" s="1569"/>
      <c r="X92" s="1532"/>
      <c r="Y92" s="1531"/>
      <c r="Z92" s="1295"/>
      <c r="AA92" s="1295"/>
      <c r="AB92" s="1295"/>
      <c r="AC92" s="1295"/>
      <c r="AD92" s="1295"/>
      <c r="AE92" s="3030"/>
      <c r="AF92" s="3031"/>
      <c r="AG92" s="2293"/>
      <c r="AH92" s="2557"/>
      <c r="AI92" s="2348"/>
    </row>
    <row r="93" spans="1:35" x14ac:dyDescent="0.25">
      <c r="A93" s="1525" t="s">
        <v>1253</v>
      </c>
      <c r="B93" s="1584">
        <f t="shared" si="23"/>
        <v>0</v>
      </c>
      <c r="C93" s="1527"/>
      <c r="D93" s="1565"/>
      <c r="E93" s="1565"/>
      <c r="F93" s="1584">
        <f t="shared" si="21"/>
        <v>0</v>
      </c>
      <c r="G93" s="1527"/>
      <c r="H93" s="1565"/>
      <c r="I93" s="1565"/>
      <c r="J93" s="1584">
        <f t="shared" si="24"/>
        <v>0</v>
      </c>
      <c r="K93" s="1527"/>
      <c r="L93" s="1565"/>
      <c r="M93" s="1530"/>
      <c r="N93" s="1584">
        <f t="shared" si="22"/>
        <v>0</v>
      </c>
      <c r="O93" s="1529"/>
      <c r="P93" s="1569"/>
      <c r="Q93" s="1532"/>
      <c r="R93" s="1531"/>
      <c r="S93" s="1527"/>
      <c r="T93" s="1531"/>
      <c r="U93" s="1529"/>
      <c r="V93" s="1531"/>
      <c r="W93" s="1569"/>
      <c r="X93" s="1532"/>
      <c r="Y93" s="1531"/>
      <c r="Z93" s="1295"/>
      <c r="AA93" s="1295"/>
      <c r="AB93" s="1295"/>
      <c r="AC93" s="1295"/>
      <c r="AD93" s="1295"/>
      <c r="AE93" s="3030"/>
      <c r="AF93" s="3031"/>
      <c r="AG93" s="2293"/>
      <c r="AH93" s="2557"/>
      <c r="AI93" s="2348"/>
    </row>
    <row r="94" spans="1:35" x14ac:dyDescent="0.25">
      <c r="A94" s="1525" t="s">
        <v>1254</v>
      </c>
      <c r="B94" s="1584">
        <f t="shared" si="23"/>
        <v>0</v>
      </c>
      <c r="C94" s="1527"/>
      <c r="D94" s="1565"/>
      <c r="E94" s="1565"/>
      <c r="F94" s="1584">
        <f t="shared" si="21"/>
        <v>0</v>
      </c>
      <c r="G94" s="1527"/>
      <c r="H94" s="1565"/>
      <c r="I94" s="1565"/>
      <c r="J94" s="1584">
        <f t="shared" si="24"/>
        <v>0</v>
      </c>
      <c r="K94" s="1527"/>
      <c r="L94" s="1565"/>
      <c r="M94" s="1530"/>
      <c r="N94" s="1584">
        <f t="shared" si="22"/>
        <v>0</v>
      </c>
      <c r="O94" s="1529"/>
      <c r="P94" s="1569"/>
      <c r="Q94" s="1532"/>
      <c r="R94" s="1531"/>
      <c r="S94" s="1527"/>
      <c r="T94" s="1531"/>
      <c r="U94" s="1529"/>
      <c r="V94" s="1531"/>
      <c r="W94" s="1569"/>
      <c r="X94" s="1532"/>
      <c r="Y94" s="1531"/>
      <c r="Z94" s="1295"/>
      <c r="AA94" s="1295"/>
      <c r="AB94" s="1295"/>
      <c r="AC94" s="1295"/>
      <c r="AD94" s="1295"/>
      <c r="AE94" s="3030"/>
      <c r="AF94" s="3031"/>
      <c r="AG94" s="2293"/>
      <c r="AH94" s="2557"/>
      <c r="AI94" s="2348"/>
    </row>
    <row r="95" spans="1:35" x14ac:dyDescent="0.25">
      <c r="A95" s="1525" t="s">
        <v>1255</v>
      </c>
      <c r="B95" s="1584">
        <f t="shared" si="23"/>
        <v>0</v>
      </c>
      <c r="C95" s="1527"/>
      <c r="D95" s="1565"/>
      <c r="E95" s="1565"/>
      <c r="F95" s="1584">
        <f t="shared" si="21"/>
        <v>0</v>
      </c>
      <c r="G95" s="1527"/>
      <c r="H95" s="1565"/>
      <c r="I95" s="1565"/>
      <c r="J95" s="1584">
        <f t="shared" si="24"/>
        <v>0</v>
      </c>
      <c r="K95" s="1527"/>
      <c r="L95" s="1565"/>
      <c r="M95" s="1530"/>
      <c r="N95" s="1584">
        <f t="shared" si="22"/>
        <v>0</v>
      </c>
      <c r="O95" s="1529"/>
      <c r="P95" s="1569"/>
      <c r="Q95" s="1532"/>
      <c r="R95" s="1531"/>
      <c r="S95" s="1527"/>
      <c r="T95" s="1531"/>
      <c r="U95" s="1529"/>
      <c r="V95" s="1531"/>
      <c r="W95" s="1569"/>
      <c r="X95" s="1532"/>
      <c r="Y95" s="1531"/>
      <c r="Z95" s="1295"/>
      <c r="AA95" s="1295"/>
      <c r="AB95" s="1295"/>
      <c r="AC95" s="1295"/>
      <c r="AD95" s="1295"/>
      <c r="AE95" s="3030"/>
      <c r="AF95" s="3031">
        <v>2</v>
      </c>
      <c r="AG95" s="2293"/>
      <c r="AH95" s="2557"/>
      <c r="AI95" s="2348"/>
    </row>
    <row r="96" spans="1:35" x14ac:dyDescent="0.25">
      <c r="A96" s="438" t="s">
        <v>1256</v>
      </c>
      <c r="B96" s="1584">
        <f t="shared" si="23"/>
        <v>0</v>
      </c>
      <c r="C96" s="1527"/>
      <c r="D96" s="1565"/>
      <c r="E96" s="1565"/>
      <c r="F96" s="1584">
        <f t="shared" si="21"/>
        <v>0</v>
      </c>
      <c r="G96" s="1527"/>
      <c r="H96" s="1565"/>
      <c r="I96" s="1565"/>
      <c r="J96" s="1584">
        <f t="shared" si="24"/>
        <v>0</v>
      </c>
      <c r="K96" s="1527"/>
      <c r="L96" s="1565"/>
      <c r="M96" s="1530"/>
      <c r="N96" s="1584">
        <f t="shared" si="22"/>
        <v>0</v>
      </c>
      <c r="O96" s="1529"/>
      <c r="P96" s="1569"/>
      <c r="Q96" s="1532"/>
      <c r="R96" s="1531"/>
      <c r="S96" s="1527"/>
      <c r="T96" s="1531"/>
      <c r="U96" s="1529"/>
      <c r="V96" s="1531"/>
      <c r="W96" s="1569"/>
      <c r="X96" s="1532"/>
      <c r="Y96" s="1531"/>
      <c r="Z96" s="1295"/>
      <c r="AA96" s="1295"/>
      <c r="AB96" s="1295"/>
      <c r="AC96" s="1295"/>
      <c r="AD96" s="1295"/>
      <c r="AE96" s="3030"/>
      <c r="AF96" s="3031"/>
      <c r="AG96" s="2293"/>
      <c r="AH96" s="2557"/>
      <c r="AI96" s="2348"/>
    </row>
    <row r="97" spans="1:35" x14ac:dyDescent="0.25">
      <c r="A97" s="1525" t="s">
        <v>1257</v>
      </c>
      <c r="B97" s="1584">
        <f t="shared" si="23"/>
        <v>0</v>
      </c>
      <c r="C97" s="1527"/>
      <c r="D97" s="1565"/>
      <c r="E97" s="1565"/>
      <c r="F97" s="1584">
        <f t="shared" si="21"/>
        <v>0</v>
      </c>
      <c r="G97" s="1527"/>
      <c r="H97" s="1565"/>
      <c r="I97" s="1565"/>
      <c r="J97" s="1584">
        <f t="shared" si="24"/>
        <v>0</v>
      </c>
      <c r="K97" s="1527"/>
      <c r="L97" s="1565"/>
      <c r="M97" s="1530"/>
      <c r="N97" s="1584">
        <f t="shared" si="22"/>
        <v>0</v>
      </c>
      <c r="O97" s="1529"/>
      <c r="P97" s="1569"/>
      <c r="Q97" s="1532"/>
      <c r="R97" s="1531"/>
      <c r="S97" s="1527"/>
      <c r="T97" s="1531"/>
      <c r="U97" s="1529"/>
      <c r="V97" s="1531"/>
      <c r="W97" s="1569"/>
      <c r="X97" s="1532"/>
      <c r="Y97" s="1531"/>
      <c r="Z97" s="1295"/>
      <c r="AA97" s="1295"/>
      <c r="AB97" s="1295"/>
      <c r="AC97" s="1295"/>
      <c r="AD97" s="1295"/>
      <c r="AE97" s="3030"/>
      <c r="AF97" s="3031"/>
      <c r="AG97" s="2293"/>
      <c r="AH97" s="2557"/>
      <c r="AI97" s="2348"/>
    </row>
    <row r="98" spans="1:35" x14ac:dyDescent="0.25">
      <c r="A98" s="1525" t="s">
        <v>1258</v>
      </c>
      <c r="B98" s="936">
        <f t="shared" si="23"/>
        <v>0</v>
      </c>
      <c r="C98" s="922"/>
      <c r="D98" s="151"/>
      <c r="E98" s="151"/>
      <c r="F98" s="936">
        <f t="shared" si="21"/>
        <v>0</v>
      </c>
      <c r="G98" s="922"/>
      <c r="H98" s="151"/>
      <c r="I98" s="151"/>
      <c r="J98" s="936">
        <f t="shared" si="24"/>
        <v>0</v>
      </c>
      <c r="K98" s="922"/>
      <c r="L98" s="151"/>
      <c r="M98" s="440"/>
      <c r="N98" s="1584">
        <f t="shared" si="22"/>
        <v>0</v>
      </c>
      <c r="O98" s="220"/>
      <c r="P98" s="40"/>
      <c r="Q98" s="1532"/>
      <c r="R98" s="1531"/>
      <c r="S98" s="1527"/>
      <c r="T98" s="1531"/>
      <c r="U98" s="1529"/>
      <c r="V98" s="1531"/>
      <c r="W98" s="1569"/>
      <c r="X98" s="1532"/>
      <c r="Y98" s="1531"/>
      <c r="Z98" s="1295"/>
      <c r="AA98" s="1295"/>
      <c r="AB98" s="1295"/>
      <c r="AC98" s="1295"/>
      <c r="AD98" s="1295"/>
      <c r="AE98" s="3030"/>
      <c r="AF98" s="3031">
        <v>12</v>
      </c>
      <c r="AG98" s="2293"/>
      <c r="AH98" s="2557"/>
      <c r="AI98" s="2348"/>
    </row>
    <row r="99" spans="1:35" x14ac:dyDescent="0.25">
      <c r="A99" s="1525" t="s">
        <v>1259</v>
      </c>
      <c r="B99" s="1584">
        <f t="shared" si="23"/>
        <v>0</v>
      </c>
      <c r="C99" s="1527"/>
      <c r="D99" s="1565"/>
      <c r="E99" s="1565"/>
      <c r="F99" s="1584">
        <f t="shared" si="21"/>
        <v>0</v>
      </c>
      <c r="G99" s="1527"/>
      <c r="H99" s="1565"/>
      <c r="I99" s="1565"/>
      <c r="J99" s="1584">
        <f t="shared" si="24"/>
        <v>0</v>
      </c>
      <c r="K99" s="1527"/>
      <c r="L99" s="1565"/>
      <c r="M99" s="1530"/>
      <c r="N99" s="1584">
        <f t="shared" si="22"/>
        <v>0</v>
      </c>
      <c r="O99" s="1529"/>
      <c r="P99" s="1569"/>
      <c r="Q99" s="1532"/>
      <c r="R99" s="1531"/>
      <c r="S99" s="1527"/>
      <c r="T99" s="1531"/>
      <c r="U99" s="1529"/>
      <c r="V99" s="1531"/>
      <c r="W99" s="1569"/>
      <c r="X99" s="1532"/>
      <c r="Y99" s="1531"/>
      <c r="Z99" s="1295"/>
      <c r="AA99" s="1295"/>
      <c r="AB99" s="1295"/>
      <c r="AC99" s="1295"/>
      <c r="AD99" s="1295"/>
      <c r="AE99" s="3030"/>
      <c r="AF99" s="3031"/>
      <c r="AG99" s="2293"/>
      <c r="AH99" s="2557"/>
      <c r="AI99" s="2348"/>
    </row>
    <row r="100" spans="1:35" x14ac:dyDescent="0.25">
      <c r="A100" s="1525" t="s">
        <v>1317</v>
      </c>
      <c r="B100" s="1584">
        <f t="shared" si="23"/>
        <v>0</v>
      </c>
      <c r="C100" s="1527"/>
      <c r="D100" s="1565"/>
      <c r="E100" s="1565"/>
      <c r="F100" s="1584">
        <f t="shared" si="21"/>
        <v>0</v>
      </c>
      <c r="G100" s="1527"/>
      <c r="H100" s="1565"/>
      <c r="I100" s="1565"/>
      <c r="J100" s="1584">
        <f t="shared" si="24"/>
        <v>0</v>
      </c>
      <c r="K100" s="1527"/>
      <c r="L100" s="1565"/>
      <c r="M100" s="1530"/>
      <c r="N100" s="1584">
        <f t="shared" si="22"/>
        <v>0</v>
      </c>
      <c r="O100" s="1529"/>
      <c r="P100" s="1569"/>
      <c r="Q100" s="1532"/>
      <c r="R100" s="1531"/>
      <c r="S100" s="1527"/>
      <c r="T100" s="1531"/>
      <c r="U100" s="1529"/>
      <c r="V100" s="1531"/>
      <c r="W100" s="1569"/>
      <c r="X100" s="1532"/>
      <c r="Y100" s="1531"/>
      <c r="Z100" s="1295"/>
      <c r="AA100" s="1295"/>
      <c r="AB100" s="1295"/>
      <c r="AC100" s="1295"/>
      <c r="AD100" s="1295"/>
      <c r="AE100" s="3030"/>
      <c r="AF100" s="3031">
        <v>2</v>
      </c>
      <c r="AG100" s="2293"/>
      <c r="AH100" s="2557"/>
      <c r="AI100" s="2348"/>
    </row>
    <row r="101" spans="1:35" x14ac:dyDescent="0.25">
      <c r="A101" s="1525" t="s">
        <v>1261</v>
      </c>
      <c r="B101" s="1584">
        <f t="shared" si="23"/>
        <v>0</v>
      </c>
      <c r="C101" s="1527"/>
      <c r="D101" s="1565"/>
      <c r="E101" s="1565"/>
      <c r="F101" s="1584">
        <f t="shared" si="21"/>
        <v>0</v>
      </c>
      <c r="G101" s="1527"/>
      <c r="H101" s="1565"/>
      <c r="I101" s="1565"/>
      <c r="J101" s="1584">
        <f t="shared" si="24"/>
        <v>0</v>
      </c>
      <c r="K101" s="1527"/>
      <c r="L101" s="1565"/>
      <c r="M101" s="1530"/>
      <c r="N101" s="1584">
        <f t="shared" si="22"/>
        <v>0</v>
      </c>
      <c r="O101" s="1529"/>
      <c r="P101" s="1569"/>
      <c r="Q101" s="1532"/>
      <c r="R101" s="1531"/>
      <c r="S101" s="1527"/>
      <c r="T101" s="1531"/>
      <c r="U101" s="1529"/>
      <c r="V101" s="1531"/>
      <c r="W101" s="1569"/>
      <c r="X101" s="1532"/>
      <c r="Y101" s="1531"/>
      <c r="Z101" s="1295"/>
      <c r="AA101" s="1295"/>
      <c r="AB101" s="1295"/>
      <c r="AC101" s="1295"/>
      <c r="AD101" s="1295"/>
      <c r="AE101" s="3030"/>
      <c r="AF101" s="3031">
        <v>4</v>
      </c>
      <c r="AG101" s="2293"/>
      <c r="AH101" s="2557"/>
      <c r="AI101" s="2348"/>
    </row>
    <row r="102" spans="1:35" x14ac:dyDescent="0.25">
      <c r="A102" s="1525" t="s">
        <v>1262</v>
      </c>
      <c r="B102" s="3032">
        <f t="shared" si="23"/>
        <v>0</v>
      </c>
      <c r="C102" s="2293"/>
      <c r="D102" s="2557"/>
      <c r="E102" s="2557"/>
      <c r="F102" s="3032">
        <f t="shared" si="21"/>
        <v>0</v>
      </c>
      <c r="G102" s="2293"/>
      <c r="H102" s="2557"/>
      <c r="I102" s="2557"/>
      <c r="J102" s="3032">
        <f t="shared" si="24"/>
        <v>0</v>
      </c>
      <c r="K102" s="2293"/>
      <c r="L102" s="2557"/>
      <c r="M102" s="2789"/>
      <c r="N102" s="1584">
        <f t="shared" si="22"/>
        <v>0</v>
      </c>
      <c r="O102" s="2476"/>
      <c r="P102" s="39"/>
      <c r="Q102" s="1532"/>
      <c r="R102" s="1531"/>
      <c r="S102" s="1527"/>
      <c r="T102" s="1531"/>
      <c r="U102" s="1529"/>
      <c r="V102" s="1531"/>
      <c r="W102" s="1569"/>
      <c r="X102" s="1532"/>
      <c r="Y102" s="1531"/>
      <c r="Z102" s="1295"/>
      <c r="AA102" s="1295"/>
      <c r="AB102" s="1295"/>
      <c r="AC102" s="1295"/>
      <c r="AD102" s="1295"/>
      <c r="AE102" s="3030">
        <v>7</v>
      </c>
      <c r="AF102" s="3031"/>
      <c r="AG102" s="2293"/>
      <c r="AH102" s="2557"/>
      <c r="AI102" s="2348"/>
    </row>
    <row r="103" spans="1:35" x14ac:dyDescent="0.25">
      <c r="A103" s="1525" t="s">
        <v>1318</v>
      </c>
      <c r="B103" s="936">
        <f t="shared" si="23"/>
        <v>0</v>
      </c>
      <c r="C103" s="922"/>
      <c r="D103" s="151"/>
      <c r="E103" s="151"/>
      <c r="F103" s="936">
        <f t="shared" si="21"/>
        <v>0</v>
      </c>
      <c r="G103" s="922"/>
      <c r="H103" s="151"/>
      <c r="I103" s="151"/>
      <c r="J103" s="936">
        <f t="shared" si="24"/>
        <v>0</v>
      </c>
      <c r="K103" s="922"/>
      <c r="L103" s="151"/>
      <c r="M103" s="440"/>
      <c r="N103" s="1584">
        <f t="shared" si="22"/>
        <v>0</v>
      </c>
      <c r="O103" s="220"/>
      <c r="P103" s="40"/>
      <c r="Q103" s="1532"/>
      <c r="R103" s="1531"/>
      <c r="S103" s="1527"/>
      <c r="T103" s="1531"/>
      <c r="U103" s="1529"/>
      <c r="V103" s="1531"/>
      <c r="W103" s="1528"/>
      <c r="X103" s="1532"/>
      <c r="Y103" s="1531"/>
      <c r="Z103" s="1295"/>
      <c r="AA103" s="1295"/>
      <c r="AB103" s="1295"/>
      <c r="AC103" s="1295"/>
      <c r="AD103" s="1295"/>
      <c r="AE103" s="3030"/>
      <c r="AF103" s="3031">
        <v>21</v>
      </c>
      <c r="AG103" s="2293"/>
      <c r="AH103" s="2557"/>
      <c r="AI103" s="2348"/>
    </row>
    <row r="104" spans="1:35" x14ac:dyDescent="0.25">
      <c r="A104" s="19" t="s">
        <v>1264</v>
      </c>
      <c r="B104" s="1584">
        <f t="shared" si="23"/>
        <v>0</v>
      </c>
      <c r="C104" s="1527"/>
      <c r="D104" s="1565"/>
      <c r="E104" s="1565"/>
      <c r="F104" s="1584">
        <f t="shared" si="21"/>
        <v>0</v>
      </c>
      <c r="G104" s="1527"/>
      <c r="H104" s="1565"/>
      <c r="I104" s="1565"/>
      <c r="J104" s="1584">
        <f t="shared" si="24"/>
        <v>0</v>
      </c>
      <c r="K104" s="1527"/>
      <c r="L104" s="1565"/>
      <c r="M104" s="1530"/>
      <c r="N104" s="1584">
        <f t="shared" si="22"/>
        <v>0</v>
      </c>
      <c r="O104" s="1529"/>
      <c r="P104" s="1569"/>
      <c r="Q104" s="1532"/>
      <c r="R104" s="1531"/>
      <c r="S104" s="1527"/>
      <c r="T104" s="1531"/>
      <c r="U104" s="1529"/>
      <c r="V104" s="1531"/>
      <c r="W104" s="1569"/>
      <c r="X104" s="1532"/>
      <c r="Y104" s="1531"/>
      <c r="Z104" s="1295"/>
      <c r="AA104" s="1295"/>
      <c r="AB104" s="1295"/>
      <c r="AC104" s="1295"/>
      <c r="AD104" s="1295"/>
      <c r="AE104" s="3030"/>
      <c r="AF104" s="3031">
        <v>1</v>
      </c>
      <c r="AG104" s="2293"/>
      <c r="AH104" s="2557"/>
      <c r="AI104" s="2348"/>
    </row>
    <row r="105" spans="1:35" x14ac:dyDescent="0.25">
      <c r="A105" s="1718" t="s">
        <v>1265</v>
      </c>
      <c r="B105" s="936">
        <f t="shared" si="23"/>
        <v>0</v>
      </c>
      <c r="C105" s="922"/>
      <c r="D105" s="151"/>
      <c r="E105" s="151"/>
      <c r="F105" s="936">
        <f t="shared" si="21"/>
        <v>0</v>
      </c>
      <c r="G105" s="922"/>
      <c r="H105" s="151"/>
      <c r="I105" s="151"/>
      <c r="J105" s="936">
        <f t="shared" si="24"/>
        <v>0</v>
      </c>
      <c r="K105" s="922"/>
      <c r="L105" s="151"/>
      <c r="M105" s="440"/>
      <c r="N105" s="1584">
        <f t="shared" si="22"/>
        <v>0</v>
      </c>
      <c r="O105" s="220"/>
      <c r="P105" s="40"/>
      <c r="Q105" s="1532"/>
      <c r="R105" s="1531"/>
      <c r="S105" s="1527"/>
      <c r="T105" s="1531"/>
      <c r="U105" s="1529"/>
      <c r="V105" s="1531"/>
      <c r="W105" s="1569"/>
      <c r="X105" s="1532"/>
      <c r="Y105" s="1531"/>
      <c r="Z105" s="1295"/>
      <c r="AA105" s="1295"/>
      <c r="AB105" s="1295"/>
      <c r="AC105" s="1295"/>
      <c r="AD105" s="1295"/>
      <c r="AE105" s="3030"/>
      <c r="AF105" s="3031"/>
      <c r="AG105" s="2293"/>
      <c r="AH105" s="2557"/>
      <c r="AI105" s="2348"/>
    </row>
    <row r="106" spans="1:35" x14ac:dyDescent="0.25">
      <c r="A106" s="1525" t="s">
        <v>1266</v>
      </c>
      <c r="B106" s="1584">
        <f t="shared" si="23"/>
        <v>0</v>
      </c>
      <c r="C106" s="1527"/>
      <c r="D106" s="1565"/>
      <c r="E106" s="1565"/>
      <c r="F106" s="1584">
        <f t="shared" si="21"/>
        <v>0</v>
      </c>
      <c r="G106" s="1527"/>
      <c r="H106" s="1565"/>
      <c r="I106" s="1565"/>
      <c r="J106" s="1584">
        <f t="shared" si="24"/>
        <v>0</v>
      </c>
      <c r="K106" s="1527"/>
      <c r="L106" s="1565"/>
      <c r="M106" s="1530"/>
      <c r="N106" s="1584">
        <f t="shared" si="22"/>
        <v>0</v>
      </c>
      <c r="O106" s="1529"/>
      <c r="P106" s="1569"/>
      <c r="Q106" s="1532"/>
      <c r="R106" s="1531"/>
      <c r="S106" s="1527"/>
      <c r="T106" s="1531"/>
      <c r="U106" s="1529"/>
      <c r="V106" s="1531"/>
      <c r="W106" s="1569"/>
      <c r="X106" s="1532"/>
      <c r="Y106" s="1531"/>
      <c r="Z106" s="1295"/>
      <c r="AA106" s="1295"/>
      <c r="AB106" s="1295"/>
      <c r="AC106" s="1295"/>
      <c r="AD106" s="1295"/>
      <c r="AE106" s="3030"/>
      <c r="AF106" s="3031"/>
      <c r="AG106" s="2293"/>
      <c r="AH106" s="2557"/>
      <c r="AI106" s="2348"/>
    </row>
    <row r="107" spans="1:35" x14ac:dyDescent="0.25">
      <c r="A107" s="1525" t="s">
        <v>1267</v>
      </c>
      <c r="B107" s="1584">
        <f t="shared" si="23"/>
        <v>0</v>
      </c>
      <c r="C107" s="1527"/>
      <c r="D107" s="1565"/>
      <c r="E107" s="1565"/>
      <c r="F107" s="1584">
        <f t="shared" si="21"/>
        <v>0</v>
      </c>
      <c r="G107" s="1527"/>
      <c r="H107" s="1565"/>
      <c r="I107" s="1565"/>
      <c r="J107" s="1584">
        <f t="shared" si="24"/>
        <v>0</v>
      </c>
      <c r="K107" s="1527"/>
      <c r="L107" s="1565"/>
      <c r="M107" s="1530"/>
      <c r="N107" s="1584">
        <f t="shared" si="22"/>
        <v>0</v>
      </c>
      <c r="O107" s="1529"/>
      <c r="P107" s="1569"/>
      <c r="Q107" s="1532"/>
      <c r="R107" s="1531"/>
      <c r="S107" s="1527"/>
      <c r="T107" s="1531"/>
      <c r="U107" s="1529"/>
      <c r="V107" s="1531"/>
      <c r="W107" s="1569"/>
      <c r="X107" s="1532"/>
      <c r="Y107" s="1531"/>
      <c r="Z107" s="1295"/>
      <c r="AA107" s="1295"/>
      <c r="AB107" s="1295"/>
      <c r="AC107" s="1295"/>
      <c r="AD107" s="1295"/>
      <c r="AE107" s="3030"/>
      <c r="AF107" s="3031"/>
      <c r="AG107" s="2293"/>
      <c r="AH107" s="2557"/>
      <c r="AI107" s="2348"/>
    </row>
    <row r="108" spans="1:35" x14ac:dyDescent="0.25">
      <c r="A108" s="1525" t="s">
        <v>1268</v>
      </c>
      <c r="B108" s="936">
        <f t="shared" si="23"/>
        <v>0</v>
      </c>
      <c r="C108" s="922"/>
      <c r="D108" s="151"/>
      <c r="E108" s="151"/>
      <c r="F108" s="936">
        <f t="shared" si="21"/>
        <v>0</v>
      </c>
      <c r="G108" s="922"/>
      <c r="H108" s="151"/>
      <c r="I108" s="151"/>
      <c r="J108" s="936">
        <f t="shared" si="24"/>
        <v>0</v>
      </c>
      <c r="K108" s="922"/>
      <c r="L108" s="151"/>
      <c r="M108" s="440"/>
      <c r="N108" s="1584">
        <f t="shared" si="22"/>
        <v>0</v>
      </c>
      <c r="O108" s="220"/>
      <c r="P108" s="40"/>
      <c r="Q108" s="1532"/>
      <c r="R108" s="1531"/>
      <c r="S108" s="1527"/>
      <c r="T108" s="1531"/>
      <c r="U108" s="1529"/>
      <c r="V108" s="1531"/>
      <c r="W108" s="1569"/>
      <c r="X108" s="1532"/>
      <c r="Y108" s="1531"/>
      <c r="Z108" s="1295"/>
      <c r="AA108" s="1295"/>
      <c r="AB108" s="1295"/>
      <c r="AC108" s="1295"/>
      <c r="AD108" s="1295"/>
      <c r="AE108" s="3030"/>
      <c r="AF108" s="3031">
        <v>3</v>
      </c>
      <c r="AG108" s="2293"/>
      <c r="AH108" s="2557"/>
      <c r="AI108" s="2348"/>
    </row>
    <row r="109" spans="1:35" x14ac:dyDescent="0.25">
      <c r="A109" s="1525" t="s">
        <v>1269</v>
      </c>
      <c r="B109" s="1584">
        <f t="shared" si="23"/>
        <v>0</v>
      </c>
      <c r="C109" s="1527"/>
      <c r="D109" s="1565"/>
      <c r="E109" s="1565"/>
      <c r="F109" s="1584">
        <f t="shared" si="21"/>
        <v>0</v>
      </c>
      <c r="G109" s="1527"/>
      <c r="H109" s="1565"/>
      <c r="I109" s="1565"/>
      <c r="J109" s="1584">
        <f t="shared" si="24"/>
        <v>0</v>
      </c>
      <c r="K109" s="1527"/>
      <c r="L109" s="1565"/>
      <c r="M109" s="1530"/>
      <c r="N109" s="1584">
        <f t="shared" si="22"/>
        <v>0</v>
      </c>
      <c r="O109" s="1529"/>
      <c r="P109" s="1569"/>
      <c r="Q109" s="1532"/>
      <c r="R109" s="1531"/>
      <c r="S109" s="1527"/>
      <c r="T109" s="1531"/>
      <c r="U109" s="1529"/>
      <c r="V109" s="1531"/>
      <c r="W109" s="1569"/>
      <c r="X109" s="1532"/>
      <c r="Y109" s="1531"/>
      <c r="Z109" s="1295"/>
      <c r="AA109" s="1295"/>
      <c r="AB109" s="1295"/>
      <c r="AC109" s="1295"/>
      <c r="AD109" s="1295"/>
      <c r="AE109" s="3030"/>
      <c r="AF109" s="3031"/>
      <c r="AG109" s="2293"/>
      <c r="AH109" s="2557"/>
      <c r="AI109" s="2348"/>
    </row>
    <row r="110" spans="1:35" x14ac:dyDescent="0.25">
      <c r="A110" s="1525" t="s">
        <v>1270</v>
      </c>
      <c r="B110" s="1342">
        <f t="shared" si="23"/>
        <v>0</v>
      </c>
      <c r="C110" s="1275"/>
      <c r="D110" s="1316"/>
      <c r="E110" s="1316"/>
      <c r="F110" s="1342">
        <f t="shared" si="21"/>
        <v>0</v>
      </c>
      <c r="G110" s="1275"/>
      <c r="H110" s="1316"/>
      <c r="I110" s="1316"/>
      <c r="J110" s="1342">
        <f t="shared" si="24"/>
        <v>0</v>
      </c>
      <c r="K110" s="1275"/>
      <c r="L110" s="1316"/>
      <c r="M110" s="1343"/>
      <c r="N110" s="1584">
        <f t="shared" si="22"/>
        <v>0</v>
      </c>
      <c r="O110" s="1282"/>
      <c r="P110" s="38"/>
      <c r="Q110" s="1532"/>
      <c r="R110" s="1531"/>
      <c r="S110" s="1527"/>
      <c r="T110" s="1531"/>
      <c r="U110" s="1529"/>
      <c r="V110" s="1531"/>
      <c r="W110" s="1569"/>
      <c r="X110" s="1532"/>
      <c r="Y110" s="1531"/>
      <c r="Z110" s="1566"/>
      <c r="AA110" s="1531"/>
      <c r="AB110" s="1295"/>
      <c r="AC110" s="1295"/>
      <c r="AD110" s="1295"/>
      <c r="AE110" s="3030"/>
      <c r="AF110" s="3031">
        <v>4</v>
      </c>
      <c r="AG110" s="2293"/>
      <c r="AH110" s="2557"/>
      <c r="AI110" s="2348"/>
    </row>
    <row r="111" spans="1:35" x14ac:dyDescent="0.25">
      <c r="A111" s="1525" t="s">
        <v>1271</v>
      </c>
      <c r="B111" s="1342">
        <f t="shared" si="23"/>
        <v>0</v>
      </c>
      <c r="C111" s="1275"/>
      <c r="D111" s="1316"/>
      <c r="E111" s="1316"/>
      <c r="F111" s="1342">
        <f t="shared" si="21"/>
        <v>0</v>
      </c>
      <c r="G111" s="1275"/>
      <c r="H111" s="1316"/>
      <c r="I111" s="1316"/>
      <c r="J111" s="1342">
        <f t="shared" si="24"/>
        <v>0</v>
      </c>
      <c r="K111" s="1275"/>
      <c r="L111" s="1316"/>
      <c r="M111" s="1343"/>
      <c r="N111" s="1584">
        <f t="shared" si="22"/>
        <v>0</v>
      </c>
      <c r="O111" s="1282"/>
      <c r="P111" s="38"/>
      <c r="Q111" s="1532"/>
      <c r="R111" s="1531"/>
      <c r="S111" s="1527"/>
      <c r="T111" s="1531"/>
      <c r="U111" s="1529"/>
      <c r="V111" s="1531"/>
      <c r="W111" s="1569"/>
      <c r="X111" s="1532"/>
      <c r="Y111" s="1531"/>
      <c r="Z111" s="1566"/>
      <c r="AA111" s="1531"/>
      <c r="AB111" s="1295"/>
      <c r="AC111" s="1295"/>
      <c r="AD111" s="1295"/>
      <c r="AE111" s="3030"/>
      <c r="AF111" s="3031">
        <v>5</v>
      </c>
      <c r="AG111" s="2293"/>
      <c r="AH111" s="2557"/>
      <c r="AI111" s="2348"/>
    </row>
    <row r="112" spans="1:35" x14ac:dyDescent="0.25">
      <c r="A112" s="1525" t="s">
        <v>1272</v>
      </c>
      <c r="B112" s="1342">
        <f t="shared" si="23"/>
        <v>0</v>
      </c>
      <c r="C112" s="1275"/>
      <c r="D112" s="1316"/>
      <c r="E112" s="1316"/>
      <c r="F112" s="1342">
        <f t="shared" si="21"/>
        <v>0</v>
      </c>
      <c r="G112" s="1275"/>
      <c r="H112" s="1316"/>
      <c r="I112" s="1316"/>
      <c r="J112" s="1342">
        <f t="shared" si="24"/>
        <v>0</v>
      </c>
      <c r="K112" s="1275"/>
      <c r="L112" s="1316"/>
      <c r="M112" s="1343"/>
      <c r="N112" s="1584">
        <f t="shared" si="22"/>
        <v>0</v>
      </c>
      <c r="O112" s="1282"/>
      <c r="P112" s="38"/>
      <c r="Q112" s="1532"/>
      <c r="R112" s="1531"/>
      <c r="S112" s="1527"/>
      <c r="T112" s="1531"/>
      <c r="U112" s="1529"/>
      <c r="V112" s="1531"/>
      <c r="W112" s="1569"/>
      <c r="X112" s="1532"/>
      <c r="Y112" s="1531"/>
      <c r="Z112" s="1566"/>
      <c r="AA112" s="1531"/>
      <c r="AB112" s="1295"/>
      <c r="AC112" s="1295"/>
      <c r="AD112" s="1295"/>
      <c r="AE112" s="3030"/>
      <c r="AF112" s="3031"/>
      <c r="AG112" s="2293"/>
      <c r="AH112" s="2557"/>
      <c r="AI112" s="2348"/>
    </row>
    <row r="113" spans="1:98" x14ac:dyDescent="0.25">
      <c r="A113" s="2782" t="s">
        <v>1273</v>
      </c>
      <c r="B113" s="1342">
        <f t="shared" si="23"/>
        <v>0</v>
      </c>
      <c r="C113" s="1275"/>
      <c r="D113" s="1316"/>
      <c r="E113" s="1316"/>
      <c r="F113" s="1342">
        <f t="shared" si="21"/>
        <v>0</v>
      </c>
      <c r="G113" s="1275"/>
      <c r="H113" s="1316"/>
      <c r="I113" s="1316"/>
      <c r="J113" s="1342">
        <f t="shared" si="24"/>
        <v>0</v>
      </c>
      <c r="K113" s="1275"/>
      <c r="L113" s="1316"/>
      <c r="M113" s="1343"/>
      <c r="N113" s="1584">
        <f t="shared" si="22"/>
        <v>0</v>
      </c>
      <c r="O113" s="1282"/>
      <c r="P113" s="38"/>
      <c r="Q113" s="1532"/>
      <c r="R113" s="1531"/>
      <c r="S113" s="1527"/>
      <c r="T113" s="1531"/>
      <c r="U113" s="1529"/>
      <c r="V113" s="1531"/>
      <c r="W113" s="1569"/>
      <c r="X113" s="1532"/>
      <c r="Y113" s="1531"/>
      <c r="Z113" s="1566"/>
      <c r="AA113" s="1531"/>
      <c r="AB113" s="1295"/>
      <c r="AC113" s="1295"/>
      <c r="AD113" s="1295"/>
      <c r="AE113" s="3030"/>
      <c r="AF113" s="3031"/>
      <c r="AG113" s="2293"/>
      <c r="AH113" s="2557"/>
      <c r="AI113" s="2348"/>
    </row>
    <row r="114" spans="1:98" x14ac:dyDescent="0.25">
      <c r="A114" s="1718" t="s">
        <v>1274</v>
      </c>
      <c r="B114" s="1342">
        <f t="shared" si="23"/>
        <v>0</v>
      </c>
      <c r="C114" s="1275"/>
      <c r="D114" s="1316"/>
      <c r="E114" s="1316"/>
      <c r="F114" s="1342">
        <f t="shared" si="21"/>
        <v>0</v>
      </c>
      <c r="G114" s="1275"/>
      <c r="H114" s="1316"/>
      <c r="I114" s="1316"/>
      <c r="J114" s="1342">
        <f t="shared" si="24"/>
        <v>0</v>
      </c>
      <c r="K114" s="1275"/>
      <c r="L114" s="1316"/>
      <c r="M114" s="1343"/>
      <c r="N114" s="1584">
        <f t="shared" si="22"/>
        <v>0</v>
      </c>
      <c r="O114" s="1282"/>
      <c r="P114" s="38"/>
      <c r="Q114" s="1532"/>
      <c r="R114" s="1531"/>
      <c r="S114" s="1527"/>
      <c r="T114" s="1531"/>
      <c r="U114" s="1529"/>
      <c r="V114" s="1531"/>
      <c r="W114" s="1569"/>
      <c r="X114" s="1532"/>
      <c r="Y114" s="1531"/>
      <c r="Z114" s="1566"/>
      <c r="AA114" s="1531"/>
      <c r="AB114" s="1295"/>
      <c r="AC114" s="1295"/>
      <c r="AD114" s="1295"/>
      <c r="AE114" s="3030"/>
      <c r="AF114" s="3031">
        <v>1</v>
      </c>
      <c r="AG114" s="2293"/>
      <c r="AH114" s="2557"/>
      <c r="AI114" s="2348"/>
    </row>
    <row r="115" spans="1:98" x14ac:dyDescent="0.25">
      <c r="A115" s="1718" t="s">
        <v>1275</v>
      </c>
      <c r="B115" s="1342">
        <f t="shared" si="23"/>
        <v>0</v>
      </c>
      <c r="C115" s="1275"/>
      <c r="D115" s="1316"/>
      <c r="E115" s="1316"/>
      <c r="F115" s="1342">
        <f t="shared" si="21"/>
        <v>0</v>
      </c>
      <c r="G115" s="1275"/>
      <c r="H115" s="1316"/>
      <c r="I115" s="1316"/>
      <c r="J115" s="1342">
        <f t="shared" si="24"/>
        <v>0</v>
      </c>
      <c r="K115" s="1275"/>
      <c r="L115" s="1316"/>
      <c r="M115" s="1343"/>
      <c r="N115" s="1584">
        <f t="shared" si="22"/>
        <v>0</v>
      </c>
      <c r="O115" s="1282"/>
      <c r="P115" s="38"/>
      <c r="Q115" s="1532"/>
      <c r="R115" s="1531"/>
      <c r="S115" s="1527"/>
      <c r="T115" s="1531"/>
      <c r="U115" s="1529"/>
      <c r="V115" s="1531"/>
      <c r="W115" s="1569"/>
      <c r="X115" s="1532"/>
      <c r="Y115" s="1531"/>
      <c r="Z115" s="1566"/>
      <c r="AA115" s="1531"/>
      <c r="AB115" s="1295"/>
      <c r="AC115" s="1295"/>
      <c r="AD115" s="1295"/>
      <c r="AE115" s="3030"/>
      <c r="AF115" s="3031"/>
      <c r="AG115" s="2293"/>
      <c r="AH115" s="2557"/>
      <c r="AI115" s="2348"/>
    </row>
    <row r="116" spans="1:98" x14ac:dyDescent="0.25">
      <c r="A116" s="1718" t="s">
        <v>1319</v>
      </c>
      <c r="B116" s="1342">
        <f t="shared" si="23"/>
        <v>0</v>
      </c>
      <c r="C116" s="1275"/>
      <c r="D116" s="1316"/>
      <c r="E116" s="1316"/>
      <c r="F116" s="1342">
        <f t="shared" si="21"/>
        <v>0</v>
      </c>
      <c r="G116" s="1275"/>
      <c r="H116" s="1316"/>
      <c r="I116" s="1316"/>
      <c r="J116" s="1342">
        <f t="shared" si="24"/>
        <v>0</v>
      </c>
      <c r="K116" s="1275"/>
      <c r="L116" s="1316"/>
      <c r="M116" s="1343"/>
      <c r="N116" s="1584">
        <f t="shared" si="22"/>
        <v>0</v>
      </c>
      <c r="O116" s="1282"/>
      <c r="P116" s="38"/>
      <c r="Q116" s="1532"/>
      <c r="R116" s="1531"/>
      <c r="S116" s="1527"/>
      <c r="T116" s="1531"/>
      <c r="U116" s="1529"/>
      <c r="V116" s="1531"/>
      <c r="W116" s="1569"/>
      <c r="X116" s="1532"/>
      <c r="Y116" s="1531"/>
      <c r="Z116" s="1566"/>
      <c r="AA116" s="1531"/>
      <c r="AB116" s="1295"/>
      <c r="AC116" s="1295"/>
      <c r="AD116" s="1295"/>
      <c r="AE116" s="3030"/>
      <c r="AF116" s="3031"/>
      <c r="AG116" s="2293"/>
      <c r="AH116" s="2557"/>
      <c r="AI116" s="2348"/>
    </row>
    <row r="117" spans="1:98" x14ac:dyDescent="0.25">
      <c r="A117" s="1525" t="s">
        <v>1277</v>
      </c>
      <c r="B117" s="1342">
        <f t="shared" si="23"/>
        <v>0</v>
      </c>
      <c r="C117" s="1275"/>
      <c r="D117" s="1316"/>
      <c r="E117" s="1316"/>
      <c r="F117" s="1342">
        <f t="shared" si="21"/>
        <v>0</v>
      </c>
      <c r="G117" s="1275"/>
      <c r="H117" s="1316"/>
      <c r="I117" s="1316"/>
      <c r="J117" s="1342">
        <f t="shared" si="24"/>
        <v>0</v>
      </c>
      <c r="K117" s="1275"/>
      <c r="L117" s="1316"/>
      <c r="M117" s="1343"/>
      <c r="N117" s="1584">
        <f t="shared" si="22"/>
        <v>0</v>
      </c>
      <c r="O117" s="1282"/>
      <c r="P117" s="38"/>
      <c r="Q117" s="1532"/>
      <c r="R117" s="1531"/>
      <c r="S117" s="1527"/>
      <c r="T117" s="1531"/>
      <c r="U117" s="1529"/>
      <c r="V117" s="1531"/>
      <c r="W117" s="1569"/>
      <c r="X117" s="1532"/>
      <c r="Y117" s="1531"/>
      <c r="Z117" s="1566"/>
      <c r="AA117" s="1531"/>
      <c r="AB117" s="1295"/>
      <c r="AC117" s="1295"/>
      <c r="AD117" s="1295"/>
      <c r="AE117" s="3030">
        <v>13</v>
      </c>
      <c r="AF117" s="3031">
        <v>69</v>
      </c>
      <c r="AG117" s="2293"/>
      <c r="AH117" s="2557"/>
      <c r="AI117" s="2348"/>
    </row>
    <row r="118" spans="1:98" x14ac:dyDescent="0.25">
      <c r="A118" s="1525" t="s">
        <v>1278</v>
      </c>
      <c r="B118" s="1584">
        <f t="shared" si="23"/>
        <v>0</v>
      </c>
      <c r="C118" s="1527"/>
      <c r="D118" s="1565"/>
      <c r="E118" s="1565"/>
      <c r="F118" s="1584">
        <f t="shared" si="21"/>
        <v>0</v>
      </c>
      <c r="G118" s="1527"/>
      <c r="H118" s="1565"/>
      <c r="I118" s="1565"/>
      <c r="J118" s="1584">
        <f t="shared" si="24"/>
        <v>0</v>
      </c>
      <c r="K118" s="1527"/>
      <c r="L118" s="1565"/>
      <c r="M118" s="1530"/>
      <c r="N118" s="1584">
        <f t="shared" si="22"/>
        <v>0</v>
      </c>
      <c r="O118" s="1529"/>
      <c r="P118" s="1569"/>
      <c r="Q118" s="1532"/>
      <c r="R118" s="1531"/>
      <c r="S118" s="1527"/>
      <c r="T118" s="1531"/>
      <c r="U118" s="1529"/>
      <c r="V118" s="1531"/>
      <c r="W118" s="1569"/>
      <c r="X118" s="1532"/>
      <c r="Y118" s="1531"/>
      <c r="Z118" s="1566"/>
      <c r="AA118" s="1531"/>
      <c r="AB118" s="1295"/>
      <c r="AC118" s="1295"/>
      <c r="AD118" s="1295"/>
      <c r="AE118" s="3030">
        <v>8</v>
      </c>
      <c r="AF118" s="3031">
        <v>29</v>
      </c>
      <c r="AG118" s="2293"/>
      <c r="AH118" s="2557"/>
      <c r="AI118" s="2348"/>
    </row>
    <row r="119" spans="1:98" x14ac:dyDescent="0.25">
      <c r="A119" s="1525" t="s">
        <v>1320</v>
      </c>
      <c r="B119" s="1584">
        <f t="shared" si="23"/>
        <v>0</v>
      </c>
      <c r="C119" s="1527"/>
      <c r="D119" s="1565"/>
      <c r="E119" s="1565"/>
      <c r="F119" s="1584">
        <f t="shared" si="21"/>
        <v>0</v>
      </c>
      <c r="G119" s="1527"/>
      <c r="H119" s="1565"/>
      <c r="I119" s="1565"/>
      <c r="J119" s="1584">
        <f t="shared" si="24"/>
        <v>0</v>
      </c>
      <c r="K119" s="1527"/>
      <c r="L119" s="1565"/>
      <c r="M119" s="1530"/>
      <c r="N119" s="1584">
        <f t="shared" si="22"/>
        <v>0</v>
      </c>
      <c r="O119" s="1529"/>
      <c r="P119" s="1569"/>
      <c r="Q119" s="1532"/>
      <c r="R119" s="1531"/>
      <c r="S119" s="1527"/>
      <c r="T119" s="1531"/>
      <c r="U119" s="1529"/>
      <c r="V119" s="1531"/>
      <c r="W119" s="1569"/>
      <c r="X119" s="1532"/>
      <c r="Y119" s="1531"/>
      <c r="Z119" s="1566"/>
      <c r="AA119" s="1531"/>
      <c r="AB119" s="1295"/>
      <c r="AC119" s="1295"/>
      <c r="AD119" s="1295"/>
      <c r="AE119" s="3030">
        <v>8</v>
      </c>
      <c r="AF119" s="3031">
        <v>20</v>
      </c>
      <c r="AG119" s="2293"/>
      <c r="AH119" s="2557"/>
      <c r="AI119" s="2348"/>
    </row>
    <row r="120" spans="1:98" x14ac:dyDescent="0.25">
      <c r="A120" s="1525" t="s">
        <v>1321</v>
      </c>
      <c r="B120" s="1342">
        <f t="shared" si="23"/>
        <v>0</v>
      </c>
      <c r="C120" s="1275"/>
      <c r="D120" s="1316"/>
      <c r="E120" s="1316"/>
      <c r="F120" s="1342">
        <f t="shared" si="21"/>
        <v>0</v>
      </c>
      <c r="G120" s="1275"/>
      <c r="H120" s="1316"/>
      <c r="I120" s="1316"/>
      <c r="J120" s="1342">
        <f t="shared" si="24"/>
        <v>0</v>
      </c>
      <c r="K120" s="1275"/>
      <c r="L120" s="1316"/>
      <c r="M120" s="1343"/>
      <c r="N120" s="1584">
        <f t="shared" si="22"/>
        <v>0</v>
      </c>
      <c r="O120" s="1282"/>
      <c r="P120" s="38"/>
      <c r="Q120" s="1532"/>
      <c r="R120" s="1531"/>
      <c r="S120" s="1527"/>
      <c r="T120" s="1531"/>
      <c r="U120" s="1529"/>
      <c r="V120" s="1531"/>
      <c r="W120" s="1569"/>
      <c r="X120" s="1532"/>
      <c r="Y120" s="1531"/>
      <c r="Z120" s="1566"/>
      <c r="AA120" s="1531"/>
      <c r="AB120" s="1295"/>
      <c r="AC120" s="1295"/>
      <c r="AD120" s="1295"/>
      <c r="AE120" s="3030"/>
      <c r="AF120" s="3031">
        <v>10</v>
      </c>
      <c r="AG120" s="2293"/>
      <c r="AH120" s="2557"/>
      <c r="AI120" s="2348"/>
    </row>
    <row r="121" spans="1:98" x14ac:dyDescent="0.25">
      <c r="A121" s="1525" t="s">
        <v>1281</v>
      </c>
      <c r="B121" s="1584">
        <f t="shared" si="23"/>
        <v>0</v>
      </c>
      <c r="C121" s="1527"/>
      <c r="D121" s="1565"/>
      <c r="E121" s="1565"/>
      <c r="F121" s="1584">
        <f t="shared" si="21"/>
        <v>0</v>
      </c>
      <c r="G121" s="1527"/>
      <c r="H121" s="1565"/>
      <c r="I121" s="1565"/>
      <c r="J121" s="1584">
        <f t="shared" si="24"/>
        <v>0</v>
      </c>
      <c r="K121" s="1527"/>
      <c r="L121" s="1565"/>
      <c r="M121" s="1530"/>
      <c r="N121" s="1584">
        <f t="shared" si="22"/>
        <v>0</v>
      </c>
      <c r="O121" s="1529"/>
      <c r="P121" s="1569"/>
      <c r="Q121" s="1532"/>
      <c r="R121" s="1531"/>
      <c r="S121" s="1527"/>
      <c r="T121" s="1531"/>
      <c r="U121" s="1529"/>
      <c r="V121" s="1531"/>
      <c r="W121" s="1569"/>
      <c r="X121" s="1532"/>
      <c r="Y121" s="1531"/>
      <c r="Z121" s="1566"/>
      <c r="AA121" s="1531"/>
      <c r="AB121" s="1295"/>
      <c r="AC121" s="1295"/>
      <c r="AD121" s="1295"/>
      <c r="AE121" s="3030"/>
      <c r="AF121" s="3031"/>
      <c r="AG121" s="2293"/>
      <c r="AH121" s="2557"/>
      <c r="AI121" s="2348"/>
    </row>
    <row r="122" spans="1:98" x14ac:dyDescent="0.25">
      <c r="A122" s="1525" t="s">
        <v>1282</v>
      </c>
      <c r="B122" s="1584">
        <f t="shared" si="23"/>
        <v>0</v>
      </c>
      <c r="C122" s="1527"/>
      <c r="D122" s="1565"/>
      <c r="E122" s="1565"/>
      <c r="F122" s="1584">
        <f t="shared" si="21"/>
        <v>0</v>
      </c>
      <c r="G122" s="1527"/>
      <c r="H122" s="1565"/>
      <c r="I122" s="1565"/>
      <c r="J122" s="1584">
        <f t="shared" si="24"/>
        <v>0</v>
      </c>
      <c r="K122" s="1527"/>
      <c r="L122" s="1565"/>
      <c r="M122" s="1530"/>
      <c r="N122" s="1584">
        <f t="shared" si="22"/>
        <v>0</v>
      </c>
      <c r="O122" s="1529"/>
      <c r="P122" s="1569"/>
      <c r="Q122" s="1532"/>
      <c r="R122" s="1531"/>
      <c r="S122" s="1527"/>
      <c r="T122" s="1531"/>
      <c r="U122" s="1529"/>
      <c r="V122" s="1531"/>
      <c r="W122" s="1569"/>
      <c r="X122" s="1532"/>
      <c r="Y122" s="1531"/>
      <c r="Z122" s="1566"/>
      <c r="AA122" s="1531"/>
      <c r="AB122" s="1295"/>
      <c r="AC122" s="1295"/>
      <c r="AD122" s="1295"/>
      <c r="AE122" s="3033"/>
      <c r="AF122" s="3031">
        <v>3</v>
      </c>
      <c r="AG122" s="2293"/>
      <c r="AH122" s="2557"/>
      <c r="AI122" s="2348"/>
    </row>
    <row r="123" spans="1:98" x14ac:dyDescent="0.25">
      <c r="A123" s="1525" t="s">
        <v>1283</v>
      </c>
      <c r="B123" s="1584">
        <f t="shared" si="23"/>
        <v>0</v>
      </c>
      <c r="C123" s="1527"/>
      <c r="D123" s="1565"/>
      <c r="E123" s="1565"/>
      <c r="F123" s="1584">
        <f t="shared" si="21"/>
        <v>0</v>
      </c>
      <c r="G123" s="1527"/>
      <c r="H123" s="1565"/>
      <c r="I123" s="1565"/>
      <c r="J123" s="1584">
        <f t="shared" si="24"/>
        <v>0</v>
      </c>
      <c r="K123" s="1527"/>
      <c r="L123" s="1565"/>
      <c r="M123" s="1530"/>
      <c r="N123" s="1584">
        <f t="shared" si="22"/>
        <v>0</v>
      </c>
      <c r="O123" s="1529"/>
      <c r="P123" s="1569"/>
      <c r="Q123" s="1532"/>
      <c r="R123" s="1531"/>
      <c r="S123" s="1527"/>
      <c r="T123" s="1531"/>
      <c r="U123" s="1529"/>
      <c r="V123" s="1531"/>
      <c r="W123" s="1569"/>
      <c r="X123" s="1532"/>
      <c r="Y123" s="1531"/>
      <c r="Z123" s="1566"/>
      <c r="AA123" s="1531"/>
      <c r="AB123" s="1566"/>
      <c r="AC123" s="1566"/>
      <c r="AD123" s="1531"/>
      <c r="AE123" s="3033"/>
      <c r="AF123" s="3034"/>
      <c r="AG123" s="1527"/>
      <c r="AH123" s="1565"/>
      <c r="AI123" s="1528"/>
    </row>
    <row r="124" spans="1:98" x14ac:dyDescent="0.25">
      <c r="A124" s="2782" t="s">
        <v>1284</v>
      </c>
      <c r="B124" s="3032">
        <f t="shared" si="23"/>
        <v>0</v>
      </c>
      <c r="C124" s="2293"/>
      <c r="D124" s="2557"/>
      <c r="E124" s="2557"/>
      <c r="F124" s="3032">
        <f t="shared" si="21"/>
        <v>0</v>
      </c>
      <c r="G124" s="2293"/>
      <c r="H124" s="2557"/>
      <c r="I124" s="2557"/>
      <c r="J124" s="3032">
        <f t="shared" si="24"/>
        <v>0</v>
      </c>
      <c r="K124" s="2293"/>
      <c r="L124" s="2557"/>
      <c r="M124" s="2789"/>
      <c r="N124" s="1584">
        <f t="shared" si="22"/>
        <v>0</v>
      </c>
      <c r="O124" s="2476"/>
      <c r="P124" s="39"/>
      <c r="Q124" s="1532"/>
      <c r="R124" s="1531"/>
      <c r="S124" s="2293"/>
      <c r="T124" s="1295"/>
      <c r="U124" s="2476"/>
      <c r="V124" s="1295"/>
      <c r="W124" s="39"/>
      <c r="X124" s="1532"/>
      <c r="Y124" s="1531"/>
      <c r="Z124" s="2348"/>
      <c r="AA124" s="2348"/>
      <c r="AB124" s="2348"/>
      <c r="AC124" s="2348"/>
      <c r="AD124" s="2348"/>
      <c r="AE124" s="3030"/>
      <c r="AF124" s="441"/>
      <c r="AG124" s="2293"/>
      <c r="AH124" s="2557"/>
      <c r="AI124" s="2348"/>
    </row>
    <row r="125" spans="1:98" x14ac:dyDescent="0.25">
      <c r="A125" s="437" t="s">
        <v>1285</v>
      </c>
      <c r="B125" s="1689">
        <f t="shared" si="23"/>
        <v>0</v>
      </c>
      <c r="C125" s="1538"/>
      <c r="D125" s="1467"/>
      <c r="E125" s="1467"/>
      <c r="F125" s="1689">
        <f t="shared" si="21"/>
        <v>0</v>
      </c>
      <c r="G125" s="1538"/>
      <c r="H125" s="1467"/>
      <c r="I125" s="1467"/>
      <c r="J125" s="1689">
        <f t="shared" si="24"/>
        <v>0</v>
      </c>
      <c r="K125" s="1538"/>
      <c r="L125" s="1467"/>
      <c r="M125" s="1541"/>
      <c r="N125" s="1689">
        <f t="shared" si="22"/>
        <v>0</v>
      </c>
      <c r="O125" s="1540"/>
      <c r="P125" s="1288"/>
      <c r="Q125" s="1542"/>
      <c r="R125" s="1469"/>
      <c r="S125" s="1538"/>
      <c r="T125" s="1469"/>
      <c r="U125" s="1540"/>
      <c r="V125" s="1469"/>
      <c r="W125" s="1288"/>
      <c r="X125" s="1542"/>
      <c r="Y125" s="1469"/>
      <c r="Z125" s="1278"/>
      <c r="AA125" s="1278"/>
      <c r="AB125" s="1278"/>
      <c r="AC125" s="1278"/>
      <c r="AD125" s="1278"/>
      <c r="AE125" s="3035"/>
      <c r="AF125" s="1344"/>
      <c r="AG125" s="1538"/>
      <c r="AH125" s="1467"/>
      <c r="AI125" s="1278"/>
    </row>
    <row r="126" spans="1:98" x14ac:dyDescent="0.25">
      <c r="A126" s="3036" t="s">
        <v>82</v>
      </c>
      <c r="B126" s="3037">
        <f t="shared" ref="B126:AI126" si="25">SUM(B71:B125)</f>
        <v>0</v>
      </c>
      <c r="C126" s="3011">
        <f t="shared" si="25"/>
        <v>0</v>
      </c>
      <c r="D126" s="192">
        <f t="shared" si="25"/>
        <v>0</v>
      </c>
      <c r="E126" s="192">
        <f t="shared" si="25"/>
        <v>0</v>
      </c>
      <c r="F126" s="3037">
        <f t="shared" si="25"/>
        <v>0</v>
      </c>
      <c r="G126" s="3011">
        <f t="shared" si="25"/>
        <v>0</v>
      </c>
      <c r="H126" s="192">
        <f t="shared" si="25"/>
        <v>0</v>
      </c>
      <c r="I126" s="192">
        <f t="shared" si="25"/>
        <v>0</v>
      </c>
      <c r="J126" s="3037">
        <f t="shared" si="25"/>
        <v>0</v>
      </c>
      <c r="K126" s="3011">
        <f t="shared" si="25"/>
        <v>0</v>
      </c>
      <c r="L126" s="192">
        <f t="shared" si="25"/>
        <v>0</v>
      </c>
      <c r="M126" s="192">
        <f t="shared" si="25"/>
        <v>0</v>
      </c>
      <c r="N126" s="3037">
        <f t="shared" si="25"/>
        <v>0</v>
      </c>
      <c r="O126" s="3015">
        <f t="shared" si="25"/>
        <v>0</v>
      </c>
      <c r="P126" s="3012">
        <f t="shared" si="25"/>
        <v>0</v>
      </c>
      <c r="Q126" s="3011">
        <f t="shared" si="25"/>
        <v>0</v>
      </c>
      <c r="R126" s="3038">
        <f t="shared" si="25"/>
        <v>0</v>
      </c>
      <c r="S126" s="2859">
        <f t="shared" si="25"/>
        <v>0</v>
      </c>
      <c r="T126" s="2860">
        <f t="shared" si="25"/>
        <v>0</v>
      </c>
      <c r="U126" s="3015">
        <f t="shared" si="25"/>
        <v>0</v>
      </c>
      <c r="V126" s="442">
        <f t="shared" si="25"/>
        <v>0</v>
      </c>
      <c r="W126" s="3038">
        <f t="shared" si="25"/>
        <v>0</v>
      </c>
      <c r="X126" s="2987">
        <f t="shared" si="25"/>
        <v>0</v>
      </c>
      <c r="Y126" s="442">
        <f t="shared" si="25"/>
        <v>0</v>
      </c>
      <c r="Z126" s="3038">
        <f t="shared" si="25"/>
        <v>0</v>
      </c>
      <c r="AA126" s="3038">
        <f t="shared" si="25"/>
        <v>0</v>
      </c>
      <c r="AB126" s="3038">
        <f t="shared" si="25"/>
        <v>0</v>
      </c>
      <c r="AC126" s="3038">
        <f t="shared" si="25"/>
        <v>0</v>
      </c>
      <c r="AD126" s="3037">
        <f t="shared" si="25"/>
        <v>0</v>
      </c>
      <c r="AE126" s="3011">
        <f t="shared" si="25"/>
        <v>49</v>
      </c>
      <c r="AF126" s="3012">
        <f t="shared" si="25"/>
        <v>231</v>
      </c>
      <c r="AG126" s="3011">
        <f t="shared" si="25"/>
        <v>0</v>
      </c>
      <c r="AH126" s="192">
        <f t="shared" si="25"/>
        <v>0</v>
      </c>
      <c r="AI126" s="3038">
        <f t="shared" si="25"/>
        <v>0</v>
      </c>
    </row>
    <row r="127" spans="1:98" s="5" customFormat="1" ht="18" customHeight="1" x14ac:dyDescent="0.2">
      <c r="A127" s="997" t="s">
        <v>1322</v>
      </c>
      <c r="B127" s="303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36" t="s">
        <v>1323</v>
      </c>
      <c r="B128" s="1360" t="s">
        <v>82</v>
      </c>
      <c r="C128" s="2853" t="s">
        <v>352</v>
      </c>
      <c r="D128" s="2903" t="s">
        <v>335</v>
      </c>
      <c r="E128" s="2683" t="s">
        <v>99</v>
      </c>
      <c r="F128" s="2683" t="s">
        <v>1226</v>
      </c>
      <c r="G128" s="2683" t="s">
        <v>1324</v>
      </c>
      <c r="H128" s="2683" t="s">
        <v>50</v>
      </c>
      <c r="I128" s="2966" t="s">
        <v>51</v>
      </c>
      <c r="J128" s="2966" t="s">
        <v>52</v>
      </c>
      <c r="K128" s="2966" t="s">
        <v>53</v>
      </c>
      <c r="L128" s="2966" t="s">
        <v>54</v>
      </c>
      <c r="M128" s="2966" t="s">
        <v>55</v>
      </c>
      <c r="N128" s="2966" t="s">
        <v>56</v>
      </c>
      <c r="O128" s="2966" t="s">
        <v>57</v>
      </c>
      <c r="P128" s="2966" t="s">
        <v>58</v>
      </c>
      <c r="Q128" s="2966" t="s">
        <v>59</v>
      </c>
      <c r="R128" s="2966" t="s">
        <v>60</v>
      </c>
      <c r="S128" s="2966" t="s">
        <v>61</v>
      </c>
      <c r="T128" s="3003" t="s">
        <v>1325</v>
      </c>
      <c r="U128" s="2680" t="s">
        <v>1326</v>
      </c>
      <c r="V128" s="2680" t="s">
        <v>1327</v>
      </c>
    </row>
    <row r="129" spans="1:93" ht="15" customHeight="1" x14ac:dyDescent="0.25">
      <c r="A129" s="2088" t="s">
        <v>1328</v>
      </c>
      <c r="B129" s="2687">
        <f t="shared" ref="B129:B145" si="26">SUM(C129:T129)</f>
        <v>0</v>
      </c>
      <c r="C129" s="2271"/>
      <c r="D129" s="1045"/>
      <c r="E129" s="1045"/>
      <c r="F129" s="1045"/>
      <c r="G129" s="1045"/>
      <c r="H129" s="1045"/>
      <c r="I129" s="1045"/>
      <c r="J129" s="1045"/>
      <c r="K129" s="1045"/>
      <c r="L129" s="1045"/>
      <c r="M129" s="1045"/>
      <c r="N129" s="1045"/>
      <c r="O129" s="1045"/>
      <c r="P129" s="1045"/>
      <c r="Q129" s="1045"/>
      <c r="R129" s="1045"/>
      <c r="S129" s="1045"/>
      <c r="T129" s="1127"/>
      <c r="U129" s="2856"/>
      <c r="V129" s="2856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471" t="s">
        <v>739</v>
      </c>
      <c r="B130" s="1677">
        <f t="shared" si="26"/>
        <v>0</v>
      </c>
      <c r="C130" s="1527"/>
      <c r="D130" s="1565"/>
      <c r="E130" s="1565"/>
      <c r="F130" s="1565"/>
      <c r="G130" s="1565"/>
      <c r="H130" s="1565"/>
      <c r="I130" s="1565"/>
      <c r="J130" s="1565"/>
      <c r="K130" s="1565"/>
      <c r="L130" s="1565"/>
      <c r="M130" s="1565"/>
      <c r="N130" s="1565"/>
      <c r="O130" s="1565"/>
      <c r="P130" s="1565"/>
      <c r="Q130" s="1565"/>
      <c r="R130" s="1565"/>
      <c r="S130" s="1565"/>
      <c r="T130" s="1533"/>
      <c r="U130" s="1528"/>
      <c r="V130" s="1528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471" t="s">
        <v>1329</v>
      </c>
      <c r="B131" s="1677">
        <f t="shared" si="26"/>
        <v>0</v>
      </c>
      <c r="C131" s="1527"/>
      <c r="D131" s="1565"/>
      <c r="E131" s="1565"/>
      <c r="F131" s="1565"/>
      <c r="G131" s="1565"/>
      <c r="H131" s="1565"/>
      <c r="I131" s="1565"/>
      <c r="J131" s="1565"/>
      <c r="K131" s="1565"/>
      <c r="L131" s="1565"/>
      <c r="M131" s="1565"/>
      <c r="N131" s="1565"/>
      <c r="O131" s="1565"/>
      <c r="P131" s="1565"/>
      <c r="Q131" s="1565"/>
      <c r="R131" s="1565"/>
      <c r="S131" s="1565"/>
      <c r="T131" s="1533"/>
      <c r="U131" s="1528"/>
      <c r="V131" s="1528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471" t="s">
        <v>1330</v>
      </c>
      <c r="B132" s="1677">
        <f t="shared" si="26"/>
        <v>0</v>
      </c>
      <c r="C132" s="1527"/>
      <c r="D132" s="1565"/>
      <c r="E132" s="1565"/>
      <c r="F132" s="1565"/>
      <c r="G132" s="1565"/>
      <c r="H132" s="1565"/>
      <c r="I132" s="1565"/>
      <c r="J132" s="1565"/>
      <c r="K132" s="1565"/>
      <c r="L132" s="1565"/>
      <c r="M132" s="1565"/>
      <c r="N132" s="1565"/>
      <c r="O132" s="1565"/>
      <c r="P132" s="1565"/>
      <c r="Q132" s="1565"/>
      <c r="R132" s="1565"/>
      <c r="S132" s="1565"/>
      <c r="T132" s="1533"/>
      <c r="U132" s="1528"/>
      <c r="V132" s="1528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471" t="s">
        <v>1331</v>
      </c>
      <c r="B133" s="1677">
        <f t="shared" si="26"/>
        <v>0</v>
      </c>
      <c r="C133" s="1527"/>
      <c r="D133" s="1565"/>
      <c r="E133" s="1565"/>
      <c r="F133" s="1565"/>
      <c r="G133" s="1565"/>
      <c r="H133" s="1565"/>
      <c r="I133" s="1565"/>
      <c r="J133" s="1565"/>
      <c r="K133" s="1565"/>
      <c r="L133" s="1565"/>
      <c r="M133" s="1565"/>
      <c r="N133" s="1565"/>
      <c r="O133" s="1565"/>
      <c r="P133" s="1565"/>
      <c r="Q133" s="1565"/>
      <c r="R133" s="1565"/>
      <c r="S133" s="1565"/>
      <c r="T133" s="1533"/>
      <c r="U133" s="1528"/>
      <c r="V133" s="1528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471" t="s">
        <v>1332</v>
      </c>
      <c r="B134" s="1677">
        <f t="shared" si="26"/>
        <v>0</v>
      </c>
      <c r="C134" s="1527"/>
      <c r="D134" s="1565"/>
      <c r="E134" s="1565"/>
      <c r="F134" s="1565"/>
      <c r="G134" s="1565"/>
      <c r="H134" s="1565"/>
      <c r="I134" s="1565"/>
      <c r="J134" s="1565"/>
      <c r="K134" s="1565"/>
      <c r="L134" s="1565"/>
      <c r="M134" s="1565"/>
      <c r="N134" s="1565"/>
      <c r="O134" s="1565"/>
      <c r="P134" s="1565"/>
      <c r="Q134" s="1565"/>
      <c r="R134" s="1565"/>
      <c r="S134" s="1565"/>
      <c r="T134" s="1533"/>
      <c r="U134" s="1528"/>
      <c r="V134" s="1528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471" t="s">
        <v>1333</v>
      </c>
      <c r="B135" s="1677">
        <f t="shared" si="26"/>
        <v>0</v>
      </c>
      <c r="C135" s="1527"/>
      <c r="D135" s="1565"/>
      <c r="E135" s="1565"/>
      <c r="F135" s="1565"/>
      <c r="G135" s="1565"/>
      <c r="H135" s="1565"/>
      <c r="I135" s="1565"/>
      <c r="J135" s="1565"/>
      <c r="K135" s="1565"/>
      <c r="L135" s="1565"/>
      <c r="M135" s="1565"/>
      <c r="N135" s="1565"/>
      <c r="O135" s="1565"/>
      <c r="P135" s="1565"/>
      <c r="Q135" s="1565"/>
      <c r="R135" s="1565"/>
      <c r="S135" s="1565"/>
      <c r="T135" s="1533"/>
      <c r="U135" s="1528"/>
      <c r="V135" s="1528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471" t="s">
        <v>1334</v>
      </c>
      <c r="B136" s="1677">
        <f t="shared" si="26"/>
        <v>0</v>
      </c>
      <c r="C136" s="1527"/>
      <c r="D136" s="1565"/>
      <c r="E136" s="1565"/>
      <c r="F136" s="1565"/>
      <c r="G136" s="1565"/>
      <c r="H136" s="1565"/>
      <c r="I136" s="1565"/>
      <c r="J136" s="1565"/>
      <c r="K136" s="1565"/>
      <c r="L136" s="1565"/>
      <c r="M136" s="1565"/>
      <c r="N136" s="1565"/>
      <c r="O136" s="1565"/>
      <c r="P136" s="1565"/>
      <c r="Q136" s="1565"/>
      <c r="R136" s="1565"/>
      <c r="S136" s="1565"/>
      <c r="T136" s="1533"/>
      <c r="U136" s="1528"/>
      <c r="V136" s="1528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471" t="s">
        <v>1335</v>
      </c>
      <c r="B137" s="1677">
        <f t="shared" si="26"/>
        <v>0</v>
      </c>
      <c r="C137" s="1527"/>
      <c r="D137" s="1565"/>
      <c r="E137" s="1565"/>
      <c r="F137" s="1565"/>
      <c r="G137" s="1565"/>
      <c r="H137" s="1565"/>
      <c r="I137" s="1565"/>
      <c r="J137" s="1565"/>
      <c r="K137" s="1565"/>
      <c r="L137" s="1565"/>
      <c r="M137" s="1565"/>
      <c r="N137" s="1565"/>
      <c r="O137" s="1565"/>
      <c r="P137" s="1565"/>
      <c r="Q137" s="1565"/>
      <c r="R137" s="1565"/>
      <c r="S137" s="1565"/>
      <c r="T137" s="1533"/>
      <c r="U137" s="1528"/>
      <c r="V137" s="1528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471" t="s">
        <v>1336</v>
      </c>
      <c r="B138" s="1677">
        <f t="shared" si="26"/>
        <v>0</v>
      </c>
      <c r="C138" s="1527"/>
      <c r="D138" s="1565"/>
      <c r="E138" s="1565"/>
      <c r="F138" s="1565"/>
      <c r="G138" s="1565"/>
      <c r="H138" s="1565"/>
      <c r="I138" s="1565"/>
      <c r="J138" s="1565"/>
      <c r="K138" s="1565"/>
      <c r="L138" s="1565"/>
      <c r="M138" s="1565"/>
      <c r="N138" s="1565"/>
      <c r="O138" s="1565"/>
      <c r="P138" s="1565"/>
      <c r="Q138" s="1565"/>
      <c r="R138" s="1565"/>
      <c r="S138" s="1565"/>
      <c r="T138" s="1533"/>
      <c r="U138" s="1528"/>
      <c r="V138" s="1528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471" t="s">
        <v>1337</v>
      </c>
      <c r="B139" s="1677">
        <f t="shared" si="26"/>
        <v>0</v>
      </c>
      <c r="C139" s="1527"/>
      <c r="D139" s="1565"/>
      <c r="E139" s="1565"/>
      <c r="F139" s="1565"/>
      <c r="G139" s="1565"/>
      <c r="H139" s="1565"/>
      <c r="I139" s="1565"/>
      <c r="J139" s="1565"/>
      <c r="K139" s="1565"/>
      <c r="L139" s="1565"/>
      <c r="M139" s="1565"/>
      <c r="N139" s="1565"/>
      <c r="O139" s="1565"/>
      <c r="P139" s="1565"/>
      <c r="Q139" s="1565"/>
      <c r="R139" s="1565"/>
      <c r="S139" s="1565"/>
      <c r="T139" s="1533"/>
      <c r="U139" s="1528"/>
      <c r="V139" s="1528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471" t="s">
        <v>1338</v>
      </c>
      <c r="B140" s="1677">
        <f t="shared" si="26"/>
        <v>0</v>
      </c>
      <c r="C140" s="1527"/>
      <c r="D140" s="1565"/>
      <c r="E140" s="1565"/>
      <c r="F140" s="1565"/>
      <c r="G140" s="1565"/>
      <c r="H140" s="1565"/>
      <c r="I140" s="1565"/>
      <c r="J140" s="1565"/>
      <c r="K140" s="1565"/>
      <c r="L140" s="1565"/>
      <c r="M140" s="1565"/>
      <c r="N140" s="1565"/>
      <c r="O140" s="1565"/>
      <c r="P140" s="1565"/>
      <c r="Q140" s="1565"/>
      <c r="R140" s="1565"/>
      <c r="S140" s="1565"/>
      <c r="T140" s="1533"/>
      <c r="U140" s="1528"/>
      <c r="V140" s="1528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471" t="s">
        <v>1339</v>
      </c>
      <c r="B141" s="1677">
        <f t="shared" si="26"/>
        <v>0</v>
      </c>
      <c r="C141" s="1527"/>
      <c r="D141" s="1565"/>
      <c r="E141" s="1565"/>
      <c r="F141" s="1565"/>
      <c r="G141" s="1565"/>
      <c r="H141" s="1565"/>
      <c r="I141" s="1565"/>
      <c r="J141" s="1565"/>
      <c r="K141" s="1565"/>
      <c r="L141" s="1565"/>
      <c r="M141" s="1565"/>
      <c r="N141" s="1565"/>
      <c r="O141" s="1565"/>
      <c r="P141" s="1565"/>
      <c r="Q141" s="1565"/>
      <c r="R141" s="1565"/>
      <c r="S141" s="1565"/>
      <c r="T141" s="1533"/>
      <c r="U141" s="1528"/>
      <c r="V141" s="1528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471" t="s">
        <v>1340</v>
      </c>
      <c r="B142" s="1677">
        <f t="shared" si="26"/>
        <v>0</v>
      </c>
      <c r="C142" s="1527"/>
      <c r="D142" s="1565"/>
      <c r="E142" s="1565"/>
      <c r="F142" s="1565"/>
      <c r="G142" s="1565"/>
      <c r="H142" s="1565"/>
      <c r="I142" s="1565"/>
      <c r="J142" s="1565"/>
      <c r="K142" s="1565"/>
      <c r="L142" s="1565"/>
      <c r="M142" s="1565"/>
      <c r="N142" s="1565"/>
      <c r="O142" s="1565"/>
      <c r="P142" s="1565"/>
      <c r="Q142" s="1565"/>
      <c r="R142" s="1565"/>
      <c r="S142" s="1565"/>
      <c r="T142" s="1533"/>
      <c r="U142" s="1528"/>
      <c r="V142" s="1528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471" t="s">
        <v>1341</v>
      </c>
      <c r="B143" s="2547">
        <f t="shared" si="26"/>
        <v>0</v>
      </c>
      <c r="C143" s="1527"/>
      <c r="D143" s="1565"/>
      <c r="E143" s="1565"/>
      <c r="F143" s="1565"/>
      <c r="G143" s="1565"/>
      <c r="H143" s="1565"/>
      <c r="I143" s="1565"/>
      <c r="J143" s="1565"/>
      <c r="K143" s="1565"/>
      <c r="L143" s="1565"/>
      <c r="M143" s="1565"/>
      <c r="N143" s="1565"/>
      <c r="O143" s="1565"/>
      <c r="P143" s="1565"/>
      <c r="Q143" s="1565"/>
      <c r="R143" s="1565"/>
      <c r="S143" s="1565"/>
      <c r="T143" s="1533"/>
      <c r="U143" s="1528"/>
      <c r="V143" s="1528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471" t="s">
        <v>1342</v>
      </c>
      <c r="B144" s="1677">
        <f t="shared" si="26"/>
        <v>0</v>
      </c>
      <c r="C144" s="1527"/>
      <c r="D144" s="1565"/>
      <c r="E144" s="1565"/>
      <c r="F144" s="1565"/>
      <c r="G144" s="1565"/>
      <c r="H144" s="1565"/>
      <c r="I144" s="1565"/>
      <c r="J144" s="1565"/>
      <c r="K144" s="1565"/>
      <c r="L144" s="1565"/>
      <c r="M144" s="1565"/>
      <c r="N144" s="1565"/>
      <c r="O144" s="1565"/>
      <c r="P144" s="1565"/>
      <c r="Q144" s="1565"/>
      <c r="R144" s="1565"/>
      <c r="S144" s="1565"/>
      <c r="T144" s="1533"/>
      <c r="U144" s="1528"/>
      <c r="V144" s="1528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67" t="s">
        <v>1343</v>
      </c>
      <c r="B145" s="1185">
        <f t="shared" si="26"/>
        <v>0</v>
      </c>
      <c r="C145" s="3040"/>
      <c r="D145" s="3041"/>
      <c r="E145" s="3041"/>
      <c r="F145" s="1467"/>
      <c r="G145" s="1467"/>
      <c r="H145" s="1467"/>
      <c r="I145" s="1467"/>
      <c r="J145" s="1467"/>
      <c r="K145" s="1467"/>
      <c r="L145" s="1467"/>
      <c r="M145" s="1467"/>
      <c r="N145" s="1467"/>
      <c r="O145" s="1467"/>
      <c r="P145" s="1467"/>
      <c r="Q145" s="1467"/>
      <c r="R145" s="1467"/>
      <c r="S145" s="1467"/>
      <c r="T145" s="1571"/>
      <c r="U145" s="1278"/>
      <c r="V145" s="1278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3037">
        <f t="shared" ref="B146:V146" si="34">SUM(B129:B145)</f>
        <v>0</v>
      </c>
      <c r="C146" s="3011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38">
        <f t="shared" si="34"/>
        <v>0</v>
      </c>
      <c r="V146" s="3038">
        <f t="shared" si="34"/>
        <v>0</v>
      </c>
    </row>
    <row r="147" spans="1:98" s="5" customFormat="1" ht="18" customHeight="1" x14ac:dyDescent="0.2">
      <c r="A147" s="439" t="s">
        <v>1344</v>
      </c>
      <c r="B147" s="2985"/>
      <c r="C147" s="2985"/>
      <c r="D147" s="2985"/>
      <c r="E147" s="298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01" t="s">
        <v>32</v>
      </c>
      <c r="B148" s="6002"/>
      <c r="C148" s="6001" t="s">
        <v>197</v>
      </c>
      <c r="D148" s="5885"/>
      <c r="E148" s="6002"/>
      <c r="F148" s="6196" t="s">
        <v>106</v>
      </c>
      <c r="G148" s="6166"/>
      <c r="H148" s="6166"/>
      <c r="I148" s="6166"/>
      <c r="J148" s="6166"/>
      <c r="K148" s="6166"/>
      <c r="L148" s="6166"/>
      <c r="M148" s="6166"/>
      <c r="N148" s="6166"/>
      <c r="O148" s="6166"/>
      <c r="P148" s="6166"/>
      <c r="Q148" s="6166"/>
      <c r="R148" s="6166"/>
      <c r="S148" s="6166"/>
      <c r="T148" s="6166"/>
      <c r="U148" s="6166"/>
      <c r="V148" s="6166"/>
      <c r="W148" s="6166"/>
      <c r="X148" s="6166"/>
      <c r="Y148" s="6166"/>
      <c r="Z148" s="6166"/>
      <c r="AA148" s="6166"/>
      <c r="AB148" s="6166"/>
      <c r="AC148" s="6166"/>
      <c r="AD148" s="6166"/>
      <c r="AE148" s="6166"/>
      <c r="AF148" s="6166"/>
      <c r="AG148" s="6166"/>
      <c r="AH148" s="6166"/>
      <c r="AI148" s="6166"/>
      <c r="AJ148" s="6166"/>
      <c r="AK148" s="6166"/>
      <c r="AL148" s="6166"/>
      <c r="AM148" s="6166"/>
      <c r="AN148" s="6166"/>
      <c r="AO148" s="6127"/>
      <c r="AP148" s="5841" t="s">
        <v>614</v>
      </c>
      <c r="AQ148" s="6133" t="s">
        <v>1345</v>
      </c>
      <c r="AR148" s="6133" t="s">
        <v>41</v>
      </c>
      <c r="AS148" s="6187" t="s">
        <v>42</v>
      </c>
      <c r="AT148" s="5659" t="s">
        <v>1346</v>
      </c>
      <c r="AU148" s="5742"/>
      <c r="AV148" s="5598" t="s">
        <v>1347</v>
      </c>
      <c r="AW148" s="5935"/>
    </row>
    <row r="149" spans="1:98" x14ac:dyDescent="0.25">
      <c r="A149" s="6243"/>
      <c r="B149" s="5774"/>
      <c r="C149" s="6177"/>
      <c r="D149" s="6176"/>
      <c r="E149" s="6244"/>
      <c r="F149" s="5969" t="s">
        <v>352</v>
      </c>
      <c r="G149" s="5970"/>
      <c r="H149" s="5969" t="s">
        <v>335</v>
      </c>
      <c r="I149" s="5970"/>
      <c r="J149" s="5969" t="s">
        <v>99</v>
      </c>
      <c r="K149" s="5970"/>
      <c r="L149" s="5969" t="s">
        <v>1226</v>
      </c>
      <c r="M149" s="5970"/>
      <c r="N149" s="5969" t="s">
        <v>1348</v>
      </c>
      <c r="O149" s="5970"/>
      <c r="P149" s="5969" t="s">
        <v>50</v>
      </c>
      <c r="Q149" s="5970"/>
      <c r="R149" s="6196" t="s">
        <v>51</v>
      </c>
      <c r="S149" s="6132"/>
      <c r="T149" s="6196" t="s">
        <v>52</v>
      </c>
      <c r="U149" s="6132"/>
      <c r="V149" s="6196" t="s">
        <v>53</v>
      </c>
      <c r="W149" s="6132"/>
      <c r="X149" s="6196" t="s">
        <v>54</v>
      </c>
      <c r="Y149" s="6132"/>
      <c r="Z149" s="6196" t="s">
        <v>55</v>
      </c>
      <c r="AA149" s="6132"/>
      <c r="AB149" s="6196" t="s">
        <v>56</v>
      </c>
      <c r="AC149" s="6132"/>
      <c r="AD149" s="6196" t="s">
        <v>57</v>
      </c>
      <c r="AE149" s="6132"/>
      <c r="AF149" s="6196" t="s">
        <v>58</v>
      </c>
      <c r="AG149" s="6132"/>
      <c r="AH149" s="6196" t="s">
        <v>59</v>
      </c>
      <c r="AI149" s="6132"/>
      <c r="AJ149" s="6196" t="s">
        <v>60</v>
      </c>
      <c r="AK149" s="6132"/>
      <c r="AL149" s="6196" t="s">
        <v>61</v>
      </c>
      <c r="AM149" s="6132"/>
      <c r="AN149" s="6196" t="s">
        <v>62</v>
      </c>
      <c r="AO149" s="6127"/>
      <c r="AP149" s="5491"/>
      <c r="AQ149" s="5830"/>
      <c r="AR149" s="5830"/>
      <c r="AS149" s="5520"/>
      <c r="AT149" s="6225"/>
      <c r="AU149" s="6226"/>
      <c r="AV149" s="6214"/>
      <c r="AW149" s="6215"/>
    </row>
    <row r="150" spans="1:98" x14ac:dyDescent="0.25">
      <c r="A150" s="6177"/>
      <c r="B150" s="6244"/>
      <c r="C150" s="2956" t="s">
        <v>84</v>
      </c>
      <c r="D150" s="2966" t="s">
        <v>63</v>
      </c>
      <c r="E150" s="2778" t="s">
        <v>64</v>
      </c>
      <c r="F150" s="2853" t="s">
        <v>63</v>
      </c>
      <c r="G150" s="1353" t="s">
        <v>64</v>
      </c>
      <c r="H150" s="2853" t="s">
        <v>63</v>
      </c>
      <c r="I150" s="1353" t="s">
        <v>64</v>
      </c>
      <c r="J150" s="2853" t="s">
        <v>63</v>
      </c>
      <c r="K150" s="1353" t="s">
        <v>64</v>
      </c>
      <c r="L150" s="2853" t="s">
        <v>63</v>
      </c>
      <c r="M150" s="1353" t="s">
        <v>64</v>
      </c>
      <c r="N150" s="2853" t="s">
        <v>63</v>
      </c>
      <c r="O150" s="1353" t="s">
        <v>64</v>
      </c>
      <c r="P150" s="2853" t="s">
        <v>63</v>
      </c>
      <c r="Q150" s="1353" t="s">
        <v>64</v>
      </c>
      <c r="R150" s="2853" t="s">
        <v>63</v>
      </c>
      <c r="S150" s="1353" t="s">
        <v>64</v>
      </c>
      <c r="T150" s="2853" t="s">
        <v>63</v>
      </c>
      <c r="U150" s="1353" t="s">
        <v>64</v>
      </c>
      <c r="V150" s="2853" t="s">
        <v>63</v>
      </c>
      <c r="W150" s="1353" t="s">
        <v>64</v>
      </c>
      <c r="X150" s="2853" t="s">
        <v>63</v>
      </c>
      <c r="Y150" s="1353" t="s">
        <v>64</v>
      </c>
      <c r="Z150" s="2853" t="s">
        <v>63</v>
      </c>
      <c r="AA150" s="1353" t="s">
        <v>64</v>
      </c>
      <c r="AB150" s="2853" t="s">
        <v>63</v>
      </c>
      <c r="AC150" s="1353" t="s">
        <v>64</v>
      </c>
      <c r="AD150" s="2853" t="s">
        <v>63</v>
      </c>
      <c r="AE150" s="1353" t="s">
        <v>64</v>
      </c>
      <c r="AF150" s="2853" t="s">
        <v>63</v>
      </c>
      <c r="AG150" s="1353" t="s">
        <v>64</v>
      </c>
      <c r="AH150" s="2853" t="s">
        <v>63</v>
      </c>
      <c r="AI150" s="1353" t="s">
        <v>64</v>
      </c>
      <c r="AJ150" s="2853" t="s">
        <v>63</v>
      </c>
      <c r="AK150" s="1353" t="s">
        <v>64</v>
      </c>
      <c r="AL150" s="2853" t="s">
        <v>63</v>
      </c>
      <c r="AM150" s="1353" t="s">
        <v>64</v>
      </c>
      <c r="AN150" s="2853" t="s">
        <v>63</v>
      </c>
      <c r="AO150" s="2681" t="s">
        <v>64</v>
      </c>
      <c r="AP150" s="5492"/>
      <c r="AQ150" s="5539"/>
      <c r="AR150" s="5539"/>
      <c r="AS150" s="5521"/>
      <c r="AT150" s="2132" t="s">
        <v>1230</v>
      </c>
      <c r="AU150" s="1690" t="s">
        <v>1129</v>
      </c>
      <c r="AV150" s="2993" t="s">
        <v>1349</v>
      </c>
      <c r="AW150" s="229" t="s">
        <v>1350</v>
      </c>
    </row>
    <row r="151" spans="1:98" x14ac:dyDescent="0.25">
      <c r="A151" s="6242" t="s">
        <v>103</v>
      </c>
      <c r="B151" s="6062"/>
      <c r="C151" s="2858">
        <f>SUM(D151+E151)</f>
        <v>0</v>
      </c>
      <c r="D151" s="3043">
        <f>SUM(F151+H151+J151+L151+N151+P151+R151+T151+V151+X151+Z151+AB151+AD151+AF151+AH151+AJ151+AL151+AN151)</f>
        <v>0</v>
      </c>
      <c r="E151" s="1450">
        <f>SUM(G151+I151+K151+M151+O151+Q151+S151+U151+W151+Y151+AA151+AC151+AE151+AG151+AI151+AK151+AM151+AO151)</f>
        <v>0</v>
      </c>
      <c r="F151" s="2737"/>
      <c r="G151" s="1391"/>
      <c r="H151" s="2737"/>
      <c r="I151" s="1391"/>
      <c r="J151" s="2737"/>
      <c r="K151" s="3044"/>
      <c r="L151" s="2737"/>
      <c r="M151" s="3044"/>
      <c r="N151" s="2737"/>
      <c r="O151" s="3044"/>
      <c r="P151" s="2737"/>
      <c r="Q151" s="3044"/>
      <c r="R151" s="2737"/>
      <c r="S151" s="3044"/>
      <c r="T151" s="2737"/>
      <c r="U151" s="3044"/>
      <c r="V151" s="2737"/>
      <c r="W151" s="3044"/>
      <c r="X151" s="2737"/>
      <c r="Y151" s="3044"/>
      <c r="Z151" s="2737"/>
      <c r="AA151" s="3044"/>
      <c r="AB151" s="2737"/>
      <c r="AC151" s="3044"/>
      <c r="AD151" s="2737"/>
      <c r="AE151" s="3044"/>
      <c r="AF151" s="2737"/>
      <c r="AG151" s="3044"/>
      <c r="AH151" s="2737"/>
      <c r="AI151" s="3044"/>
      <c r="AJ151" s="2737"/>
      <c r="AK151" s="3044"/>
      <c r="AL151" s="2737"/>
      <c r="AM151" s="3044"/>
      <c r="AN151" s="2875"/>
      <c r="AO151" s="2876"/>
      <c r="AP151" s="45"/>
      <c r="AQ151" s="151"/>
      <c r="AR151" s="151"/>
      <c r="AS151" s="64"/>
      <c r="AT151" s="2737"/>
      <c r="AU151" s="3044"/>
      <c r="AV151" s="3045"/>
      <c r="AW151" s="3046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849" t="s">
        <v>70</v>
      </c>
      <c r="B152" s="2088" t="s">
        <v>1351</v>
      </c>
      <c r="C152" s="2289">
        <f>SUM(D152:E152)</f>
        <v>0</v>
      </c>
      <c r="D152" s="1047"/>
      <c r="E152" s="2994">
        <f>SUM(K152+M152+O152+Q152+S152+U152+W152+Y152+AA152+AC152+AE152+AG152+AI152+AK152+AM152+AO152)</f>
        <v>0</v>
      </c>
      <c r="F152" s="2916"/>
      <c r="G152" s="2917"/>
      <c r="H152" s="2916"/>
      <c r="I152" s="2917"/>
      <c r="J152" s="2916"/>
      <c r="K152" s="2273"/>
      <c r="L152" s="2916"/>
      <c r="M152" s="2273"/>
      <c r="N152" s="2916"/>
      <c r="O152" s="2273"/>
      <c r="P152" s="2916"/>
      <c r="Q152" s="2273"/>
      <c r="R152" s="2916"/>
      <c r="S152" s="2273"/>
      <c r="T152" s="2916"/>
      <c r="U152" s="2273"/>
      <c r="V152" s="2916"/>
      <c r="W152" s="2273"/>
      <c r="X152" s="2916"/>
      <c r="Y152" s="2273"/>
      <c r="Z152" s="2916"/>
      <c r="AA152" s="2273"/>
      <c r="AB152" s="2916"/>
      <c r="AC152" s="2273"/>
      <c r="AD152" s="2916"/>
      <c r="AE152" s="2273"/>
      <c r="AF152" s="2916"/>
      <c r="AG152" s="2273"/>
      <c r="AH152" s="2916"/>
      <c r="AI152" s="2273"/>
      <c r="AJ152" s="2916"/>
      <c r="AK152" s="2273"/>
      <c r="AL152" s="2916"/>
      <c r="AM152" s="2273"/>
      <c r="AN152" s="2916"/>
      <c r="AO152" s="1127"/>
      <c r="AP152" s="2573"/>
      <c r="AQ152" s="1045"/>
      <c r="AR152" s="1045"/>
      <c r="AS152" s="2273"/>
      <c r="AT152" s="2271"/>
      <c r="AU152" s="2273"/>
      <c r="AV152" s="2256"/>
      <c r="AW152" s="183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80"/>
      <c r="B153" s="1471" t="s">
        <v>1352</v>
      </c>
      <c r="C153" s="2289">
        <f>SUM(D153:E153)</f>
        <v>0</v>
      </c>
      <c r="D153" s="1162"/>
      <c r="E153" s="1637">
        <f>SUM(K153+M153+O153+Q153+S153+U153+W153+Y153+AA153+AC153+AE153+AG153+AI153+AK153+AM153+AO153)</f>
        <v>0</v>
      </c>
      <c r="F153" s="2294"/>
      <c r="G153" s="3047"/>
      <c r="H153" s="2294"/>
      <c r="I153" s="3047"/>
      <c r="J153" s="2294"/>
      <c r="K153" s="1295"/>
      <c r="L153" s="2294"/>
      <c r="M153" s="1295"/>
      <c r="N153" s="2294"/>
      <c r="O153" s="1295"/>
      <c r="P153" s="2294"/>
      <c r="Q153" s="1295"/>
      <c r="R153" s="2294"/>
      <c r="S153" s="1295"/>
      <c r="T153" s="2294"/>
      <c r="U153" s="1295"/>
      <c r="V153" s="2294"/>
      <c r="W153" s="1295"/>
      <c r="X153" s="2294"/>
      <c r="Y153" s="1295"/>
      <c r="Z153" s="2294"/>
      <c r="AA153" s="1295"/>
      <c r="AB153" s="2294"/>
      <c r="AC153" s="1295"/>
      <c r="AD153" s="2294"/>
      <c r="AE153" s="1295"/>
      <c r="AF153" s="2294"/>
      <c r="AG153" s="1295"/>
      <c r="AH153" s="2294"/>
      <c r="AI153" s="1295"/>
      <c r="AJ153" s="2294"/>
      <c r="AK153" s="1295"/>
      <c r="AL153" s="2294"/>
      <c r="AM153" s="1295"/>
      <c r="AN153" s="3048"/>
      <c r="AO153" s="1296"/>
      <c r="AP153" s="2347"/>
      <c r="AQ153" s="2557"/>
      <c r="AR153" s="2557"/>
      <c r="AS153" s="1295"/>
      <c r="AT153" s="2293"/>
      <c r="AU153" s="1295"/>
      <c r="AV153" s="1486"/>
      <c r="AW153" s="1487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80"/>
      <c r="B154" s="1553" t="s">
        <v>1353</v>
      </c>
      <c r="C154" s="1590">
        <f t="shared" ref="C154:C161" si="46">SUM(D154+E154)</f>
        <v>0</v>
      </c>
      <c r="D154" s="2698">
        <f>SUM(F154+H154+J154+L154+N154+P154+R154+T154+V154+X154+Z154+AB154+AD154+AF154+AH154+AJ154+AL154+AN154)</f>
        <v>0</v>
      </c>
      <c r="E154" s="1526">
        <f>SUM(G154+I154+K154+M154+O154+Q154+S154+U154+W154+Y154+AA154+AC154+AE154+AG154+AI154+AK154+AM154+AO154)</f>
        <v>0</v>
      </c>
      <c r="F154" s="1527"/>
      <c r="G154" s="1531"/>
      <c r="H154" s="1527"/>
      <c r="I154" s="1531"/>
      <c r="J154" s="1527"/>
      <c r="K154" s="1531"/>
      <c r="L154" s="1527"/>
      <c r="M154" s="1531"/>
      <c r="N154" s="1527"/>
      <c r="O154" s="1531"/>
      <c r="P154" s="1527"/>
      <c r="Q154" s="1531"/>
      <c r="R154" s="1527"/>
      <c r="S154" s="1531"/>
      <c r="T154" s="1527"/>
      <c r="U154" s="1531"/>
      <c r="V154" s="1527"/>
      <c r="W154" s="1531"/>
      <c r="X154" s="1527"/>
      <c r="Y154" s="1531"/>
      <c r="Z154" s="1527"/>
      <c r="AA154" s="1531"/>
      <c r="AB154" s="1527"/>
      <c r="AC154" s="1531"/>
      <c r="AD154" s="1527"/>
      <c r="AE154" s="1531"/>
      <c r="AF154" s="1527"/>
      <c r="AG154" s="1531"/>
      <c r="AH154" s="1527"/>
      <c r="AI154" s="1531"/>
      <c r="AJ154" s="1527"/>
      <c r="AK154" s="1531"/>
      <c r="AL154" s="1527"/>
      <c r="AM154" s="1531"/>
      <c r="AN154" s="1532"/>
      <c r="AO154" s="1533"/>
      <c r="AP154" s="1567"/>
      <c r="AQ154" s="1565"/>
      <c r="AR154" s="1565"/>
      <c r="AS154" s="1531"/>
      <c r="AT154" s="1527"/>
      <c r="AU154" s="1531"/>
      <c r="AV154" s="1486"/>
      <c r="AW154" s="1487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65"/>
      <c r="B155" s="1466" t="s">
        <v>1354</v>
      </c>
      <c r="C155" s="3049">
        <f t="shared" si="46"/>
        <v>0</v>
      </c>
      <c r="D155" s="194">
        <f>SUM(P155+R155+T155+V155+X155+Z155+AB155+AD155)</f>
        <v>0</v>
      </c>
      <c r="E155" s="2961">
        <f>SUM(Q155+S155+U155+W155+Y155+AA155+AC155+AE155)</f>
        <v>0</v>
      </c>
      <c r="F155" s="1647"/>
      <c r="G155" s="1319"/>
      <c r="H155" s="1647"/>
      <c r="I155" s="1319"/>
      <c r="J155" s="1647"/>
      <c r="K155" s="1319"/>
      <c r="L155" s="1647"/>
      <c r="M155" s="1319"/>
      <c r="N155" s="1647"/>
      <c r="O155" s="1319"/>
      <c r="P155" s="1538"/>
      <c r="Q155" s="1469"/>
      <c r="R155" s="1538"/>
      <c r="S155" s="1469"/>
      <c r="T155" s="1538"/>
      <c r="U155" s="1469"/>
      <c r="V155" s="1538"/>
      <c r="W155" s="1469"/>
      <c r="X155" s="1538"/>
      <c r="Y155" s="1469"/>
      <c r="Z155" s="1538"/>
      <c r="AA155" s="1469"/>
      <c r="AB155" s="1538"/>
      <c r="AC155" s="1278"/>
      <c r="AD155" s="1538"/>
      <c r="AE155" s="1469"/>
      <c r="AF155" s="1647"/>
      <c r="AG155" s="1319"/>
      <c r="AH155" s="1647"/>
      <c r="AI155" s="1319"/>
      <c r="AJ155" s="1647"/>
      <c r="AK155" s="1319"/>
      <c r="AL155" s="1647"/>
      <c r="AM155" s="1319"/>
      <c r="AN155" s="1647"/>
      <c r="AO155" s="1346"/>
      <c r="AP155" s="1572"/>
      <c r="AQ155" s="1467"/>
      <c r="AR155" s="1467"/>
      <c r="AS155" s="1469"/>
      <c r="AT155" s="1538"/>
      <c r="AU155" s="1469"/>
      <c r="AV155" s="1505"/>
      <c r="AW155" s="1506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71" t="s">
        <v>110</v>
      </c>
      <c r="B156" s="6247"/>
      <c r="C156" s="2269">
        <f t="shared" si="46"/>
        <v>0</v>
      </c>
      <c r="D156" s="2386">
        <f>SUM(F156+H156+J156+L156+N156+P156+R156+T156+V156+X156+Z156+AB156+AD156+AF156+AH156+AJ156+AL156+AN156)</f>
        <v>0</v>
      </c>
      <c r="E156" s="1526">
        <f>SUM(G156+I156+K156+M156+O156+Q156+S156+U156+W156+Y156+AA156+AC156+AE156+AG156+AI156+AK156+AM156+AO156)</f>
        <v>0</v>
      </c>
      <c r="F156" s="2293"/>
      <c r="G156" s="2348"/>
      <c r="H156" s="2293"/>
      <c r="I156" s="2348"/>
      <c r="J156" s="2293"/>
      <c r="K156" s="1295"/>
      <c r="L156" s="2293"/>
      <c r="M156" s="1295"/>
      <c r="N156" s="2293"/>
      <c r="O156" s="1295"/>
      <c r="P156" s="2293"/>
      <c r="Q156" s="1295"/>
      <c r="R156" s="2293"/>
      <c r="S156" s="1295"/>
      <c r="T156" s="2293"/>
      <c r="U156" s="1295"/>
      <c r="V156" s="2293"/>
      <c r="W156" s="1295"/>
      <c r="X156" s="2293"/>
      <c r="Y156" s="1295"/>
      <c r="Z156" s="2293"/>
      <c r="AA156" s="1295"/>
      <c r="AB156" s="2293"/>
      <c r="AC156" s="1295"/>
      <c r="AD156" s="2293"/>
      <c r="AE156" s="1295"/>
      <c r="AF156" s="2293"/>
      <c r="AG156" s="1295"/>
      <c r="AH156" s="2293"/>
      <c r="AI156" s="1295"/>
      <c r="AJ156" s="2293"/>
      <c r="AK156" s="2348"/>
      <c r="AL156" s="2293"/>
      <c r="AM156" s="2348"/>
      <c r="AN156" s="2709"/>
      <c r="AO156" s="1296"/>
      <c r="AP156" s="2347"/>
      <c r="AQ156" s="2557"/>
      <c r="AR156" s="2557"/>
      <c r="AS156" s="1295"/>
      <c r="AT156" s="2293"/>
      <c r="AU156" s="1295"/>
      <c r="AV156" s="2256"/>
      <c r="AW156" s="183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48" t="s">
        <v>1355</v>
      </c>
      <c r="B157" s="6249"/>
      <c r="C157" s="1516">
        <f t="shared" si="46"/>
        <v>0</v>
      </c>
      <c r="D157" s="2698">
        <f>SUM(F157+H157+J157+N157+L157+P157+R157+T157+V157+X157+Z157+AB157+AD157+AF157+AH157+AJ157+AL157+AN157)</f>
        <v>0</v>
      </c>
      <c r="E157" s="1526">
        <f>SUM(G157+I157+K157+M157+O157+Q157+S157+U157+W157+Y157+AA157+AC157+AE157+AG157+AI157+AK157+AM157+AO157)</f>
        <v>0</v>
      </c>
      <c r="F157" s="1527"/>
      <c r="G157" s="1528"/>
      <c r="H157" s="1527"/>
      <c r="I157" s="1528"/>
      <c r="J157" s="1527"/>
      <c r="K157" s="1531"/>
      <c r="L157" s="1527"/>
      <c r="M157" s="1531"/>
      <c r="N157" s="1527"/>
      <c r="O157" s="1531"/>
      <c r="P157" s="1527"/>
      <c r="Q157" s="1531"/>
      <c r="R157" s="1527"/>
      <c r="S157" s="1531"/>
      <c r="T157" s="1527"/>
      <c r="U157" s="1531"/>
      <c r="V157" s="1527"/>
      <c r="W157" s="1531"/>
      <c r="X157" s="1527"/>
      <c r="Y157" s="1531"/>
      <c r="Z157" s="1527"/>
      <c r="AA157" s="1531"/>
      <c r="AB157" s="1527"/>
      <c r="AC157" s="1531"/>
      <c r="AD157" s="1527"/>
      <c r="AE157" s="1528"/>
      <c r="AF157" s="1527"/>
      <c r="AG157" s="1528"/>
      <c r="AH157" s="1527"/>
      <c r="AI157" s="1528"/>
      <c r="AJ157" s="1527"/>
      <c r="AK157" s="1528"/>
      <c r="AL157" s="1527"/>
      <c r="AM157" s="1528"/>
      <c r="AN157" s="1532"/>
      <c r="AO157" s="1533"/>
      <c r="AP157" s="1567"/>
      <c r="AQ157" s="1565"/>
      <c r="AR157" s="1565"/>
      <c r="AS157" s="1531"/>
      <c r="AT157" s="1527"/>
      <c r="AU157" s="1531"/>
      <c r="AV157" s="1527"/>
      <c r="AW157" s="1531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50" t="s">
        <v>515</v>
      </c>
      <c r="B158" s="6251"/>
      <c r="C158" s="3050">
        <f t="shared" si="46"/>
        <v>0</v>
      </c>
      <c r="D158" s="2698">
        <f>SUM(F158+H158+J158+N158+L158+P158+R158+T158+V158+X158+Z158+AB158+AD158+AF158+AH158+AJ158+AL158+AN158)</f>
        <v>0</v>
      </c>
      <c r="E158" s="1526">
        <f>SUM(G158+I158+K158+M158+O158+Q158+S158+U158+W158+Y158+AA158+AC158+AE158+AG158+AI158+AK158+AM158+AO158)</f>
        <v>0</v>
      </c>
      <c r="F158" s="1527"/>
      <c r="G158" s="1528"/>
      <c r="H158" s="1527"/>
      <c r="I158" s="1528"/>
      <c r="J158" s="1527"/>
      <c r="K158" s="1531"/>
      <c r="L158" s="1527"/>
      <c r="M158" s="1531"/>
      <c r="N158" s="1527"/>
      <c r="O158" s="1531"/>
      <c r="P158" s="1527"/>
      <c r="Q158" s="1531"/>
      <c r="R158" s="1527"/>
      <c r="S158" s="1531"/>
      <c r="T158" s="1527"/>
      <c r="U158" s="1531"/>
      <c r="V158" s="1527"/>
      <c r="W158" s="1531"/>
      <c r="X158" s="1527"/>
      <c r="Y158" s="1531"/>
      <c r="Z158" s="1527"/>
      <c r="AA158" s="1531"/>
      <c r="AB158" s="1527"/>
      <c r="AC158" s="1531"/>
      <c r="AD158" s="1527"/>
      <c r="AE158" s="1528"/>
      <c r="AF158" s="1527"/>
      <c r="AG158" s="1528"/>
      <c r="AH158" s="1527"/>
      <c r="AI158" s="1528"/>
      <c r="AJ158" s="1527"/>
      <c r="AK158" s="1528"/>
      <c r="AL158" s="1527"/>
      <c r="AM158" s="1528"/>
      <c r="AN158" s="1532"/>
      <c r="AO158" s="1533"/>
      <c r="AP158" s="1567"/>
      <c r="AQ158" s="1565"/>
      <c r="AR158" s="1565"/>
      <c r="AS158" s="1531"/>
      <c r="AT158" s="1527"/>
      <c r="AU158" s="1531"/>
      <c r="AV158" s="1486"/>
      <c r="AW158" s="1487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48" t="s">
        <v>1356</v>
      </c>
      <c r="B159" s="6249"/>
      <c r="C159" s="1516">
        <f t="shared" si="46"/>
        <v>0</v>
      </c>
      <c r="D159" s="2698">
        <f>SUM(F159+H159+J159+N159+L159+P159+R159+T159+V159+X159+Z159+AB159+AD159+AF159+AH159+AJ159+AL159+AN159)</f>
        <v>0</v>
      </c>
      <c r="E159" s="1526">
        <f>SUM(G159+I159+K159+M159+O159+Q159+S159+U159+W159+Y159+AA159+AC159+AE159+AG159+AI159+AK159+AM159+AO159)</f>
        <v>0</v>
      </c>
      <c r="F159" s="1527"/>
      <c r="G159" s="1528"/>
      <c r="H159" s="1527"/>
      <c r="I159" s="1528"/>
      <c r="J159" s="1527"/>
      <c r="K159" s="1531"/>
      <c r="L159" s="1527"/>
      <c r="M159" s="1531"/>
      <c r="N159" s="1527"/>
      <c r="O159" s="1531"/>
      <c r="P159" s="1527"/>
      <c r="Q159" s="1531"/>
      <c r="R159" s="1527"/>
      <c r="S159" s="1531"/>
      <c r="T159" s="1527"/>
      <c r="U159" s="1531"/>
      <c r="V159" s="1527"/>
      <c r="W159" s="1531"/>
      <c r="X159" s="1527"/>
      <c r="Y159" s="1531"/>
      <c r="Z159" s="1527"/>
      <c r="AA159" s="1531"/>
      <c r="AB159" s="1527"/>
      <c r="AC159" s="1531"/>
      <c r="AD159" s="1527"/>
      <c r="AE159" s="1531"/>
      <c r="AF159" s="1527"/>
      <c r="AG159" s="1531"/>
      <c r="AH159" s="1527"/>
      <c r="AI159" s="1531"/>
      <c r="AJ159" s="1527"/>
      <c r="AK159" s="1528"/>
      <c r="AL159" s="1527"/>
      <c r="AM159" s="1528"/>
      <c r="AN159" s="1532"/>
      <c r="AO159" s="1533"/>
      <c r="AP159" s="1567"/>
      <c r="AQ159" s="1565"/>
      <c r="AR159" s="1565"/>
      <c r="AS159" s="1531"/>
      <c r="AT159" s="1527"/>
      <c r="AU159" s="1531"/>
      <c r="AV159" s="1527"/>
      <c r="AW159" s="1531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48" t="s">
        <v>1056</v>
      </c>
      <c r="B160" s="6249"/>
      <c r="C160" s="1273">
        <f>SUM(D160+E160)</f>
        <v>0</v>
      </c>
      <c r="D160" s="2698">
        <f>SUM(F160+H160+J160+N160+L160+P160+R160+T160+V160+X160+Z160+AB160+AD160+AF160+AH160+AJ160+AL160+AN160)</f>
        <v>0</v>
      </c>
      <c r="E160" s="1526">
        <f>SUM(G160+I160+K160+M160+O160+Q160+S160+U160+W160+Y160+AA160+AC160+AE160+AG160+AI160+AK160+AM160+AO160)</f>
        <v>0</v>
      </c>
      <c r="F160" s="1275"/>
      <c r="G160" s="1276"/>
      <c r="H160" s="1275"/>
      <c r="I160" s="1276"/>
      <c r="J160" s="1275"/>
      <c r="K160" s="1266"/>
      <c r="L160" s="1275"/>
      <c r="M160" s="1266"/>
      <c r="N160" s="1275"/>
      <c r="O160" s="1266"/>
      <c r="P160" s="1275"/>
      <c r="Q160" s="1266"/>
      <c r="R160" s="1275"/>
      <c r="S160" s="1266"/>
      <c r="T160" s="1275"/>
      <c r="U160" s="1266"/>
      <c r="V160" s="1275"/>
      <c r="W160" s="1266"/>
      <c r="X160" s="1275"/>
      <c r="Y160" s="1266"/>
      <c r="Z160" s="1275"/>
      <c r="AA160" s="1266"/>
      <c r="AB160" s="1275"/>
      <c r="AC160" s="1266"/>
      <c r="AD160" s="1275"/>
      <c r="AE160" s="1266"/>
      <c r="AF160" s="1275"/>
      <c r="AG160" s="1266"/>
      <c r="AH160" s="1275"/>
      <c r="AI160" s="1266"/>
      <c r="AJ160" s="1275"/>
      <c r="AK160" s="1276"/>
      <c r="AL160" s="1275"/>
      <c r="AM160" s="1276"/>
      <c r="AN160" s="1277"/>
      <c r="AO160" s="1272"/>
      <c r="AP160" s="1313"/>
      <c r="AQ160" s="1316"/>
      <c r="AR160" s="1316"/>
      <c r="AS160" s="1266"/>
      <c r="AT160" s="1275"/>
      <c r="AU160" s="1266"/>
      <c r="AV160" s="1527"/>
      <c r="AW160" s="1531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52" t="s">
        <v>1058</v>
      </c>
      <c r="B161" s="6253"/>
      <c r="C161" s="1534">
        <f t="shared" si="46"/>
        <v>0</v>
      </c>
      <c r="D161" s="2711">
        <f>SUM(F161+H161+J161+L161+N161+P161+R161+T161+V161+X161+Z161+AB161+AD161+AF161+AH161+AJ161+AL161+AN161)</f>
        <v>0</v>
      </c>
      <c r="E161" s="1213">
        <f>SUM(G161+I161+K161+M161+O161+Q161+S161+U161+W161+Y161+AA161+AC161+AE161+AG161+AI161+AK161+AM161+AO161)</f>
        <v>0</v>
      </c>
      <c r="F161" s="1538"/>
      <c r="G161" s="1278"/>
      <c r="H161" s="1538"/>
      <c r="I161" s="1278"/>
      <c r="J161" s="1538"/>
      <c r="K161" s="1469"/>
      <c r="L161" s="1538"/>
      <c r="M161" s="1469"/>
      <c r="N161" s="1538"/>
      <c r="O161" s="1469"/>
      <c r="P161" s="1538"/>
      <c r="Q161" s="1469"/>
      <c r="R161" s="1538"/>
      <c r="S161" s="1469"/>
      <c r="T161" s="1538"/>
      <c r="U161" s="1469"/>
      <c r="V161" s="1538"/>
      <c r="W161" s="1469"/>
      <c r="X161" s="1538"/>
      <c r="Y161" s="1469"/>
      <c r="Z161" s="1538"/>
      <c r="AA161" s="1469"/>
      <c r="AB161" s="1538"/>
      <c r="AC161" s="1469"/>
      <c r="AD161" s="1538"/>
      <c r="AE161" s="1469"/>
      <c r="AF161" s="1538"/>
      <c r="AG161" s="1469"/>
      <c r="AH161" s="1538"/>
      <c r="AI161" s="1469"/>
      <c r="AJ161" s="1538"/>
      <c r="AK161" s="1469"/>
      <c r="AL161" s="1538"/>
      <c r="AM161" s="1469"/>
      <c r="AN161" s="1542"/>
      <c r="AO161" s="1571"/>
      <c r="AP161" s="1572"/>
      <c r="AQ161" s="1467"/>
      <c r="AR161" s="1467"/>
      <c r="AS161" s="1469"/>
      <c r="AT161" s="1538"/>
      <c r="AU161" s="1469"/>
      <c r="AV161" s="1538"/>
      <c r="AW161" s="146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5969" t="s">
        <v>82</v>
      </c>
      <c r="B162" s="5970"/>
      <c r="C162" s="2959">
        <f t="shared" ref="C162:AS162" si="49">SUM(C151:C161)</f>
        <v>0</v>
      </c>
      <c r="D162" s="202">
        <f t="shared" si="49"/>
        <v>0</v>
      </c>
      <c r="E162" s="2997">
        <f t="shared" si="49"/>
        <v>0</v>
      </c>
      <c r="F162" s="3011">
        <f t="shared" si="49"/>
        <v>0</v>
      </c>
      <c r="G162" s="3038">
        <f t="shared" si="49"/>
        <v>0</v>
      </c>
      <c r="H162" s="3011">
        <f t="shared" si="49"/>
        <v>0</v>
      </c>
      <c r="I162" s="3038">
        <f t="shared" si="49"/>
        <v>0</v>
      </c>
      <c r="J162" s="2859">
        <f t="shared" si="49"/>
        <v>0</v>
      </c>
      <c r="K162" s="2860">
        <f t="shared" si="49"/>
        <v>0</v>
      </c>
      <c r="L162" s="2859">
        <f t="shared" si="49"/>
        <v>0</v>
      </c>
      <c r="M162" s="2860">
        <f t="shared" si="49"/>
        <v>0</v>
      </c>
      <c r="N162" s="2859">
        <f t="shared" ref="N162:O162" si="50">SUM(N151:N161)</f>
        <v>0</v>
      </c>
      <c r="O162" s="2860">
        <f t="shared" si="50"/>
        <v>0</v>
      </c>
      <c r="P162" s="2859">
        <f t="shared" si="49"/>
        <v>0</v>
      </c>
      <c r="Q162" s="2860">
        <f t="shared" si="49"/>
        <v>0</v>
      </c>
      <c r="R162" s="2859">
        <f t="shared" si="49"/>
        <v>0</v>
      </c>
      <c r="S162" s="2860">
        <f t="shared" si="49"/>
        <v>0</v>
      </c>
      <c r="T162" s="2859">
        <f t="shared" si="49"/>
        <v>0</v>
      </c>
      <c r="U162" s="2860">
        <f t="shared" si="49"/>
        <v>0</v>
      </c>
      <c r="V162" s="2859">
        <f t="shared" si="49"/>
        <v>0</v>
      </c>
      <c r="W162" s="2860">
        <f t="shared" si="49"/>
        <v>0</v>
      </c>
      <c r="X162" s="2859">
        <f t="shared" si="49"/>
        <v>0</v>
      </c>
      <c r="Y162" s="2860">
        <f t="shared" si="49"/>
        <v>0</v>
      </c>
      <c r="Z162" s="2859">
        <f t="shared" si="49"/>
        <v>0</v>
      </c>
      <c r="AA162" s="2860">
        <f t="shared" si="49"/>
        <v>0</v>
      </c>
      <c r="AB162" s="2859">
        <f t="shared" si="49"/>
        <v>0</v>
      </c>
      <c r="AC162" s="2860">
        <f t="shared" si="49"/>
        <v>0</v>
      </c>
      <c r="AD162" s="2859">
        <f t="shared" si="49"/>
        <v>0</v>
      </c>
      <c r="AE162" s="2860">
        <f t="shared" si="49"/>
        <v>0</v>
      </c>
      <c r="AF162" s="2859">
        <f t="shared" si="49"/>
        <v>0</v>
      </c>
      <c r="AG162" s="2860">
        <f t="shared" si="49"/>
        <v>0</v>
      </c>
      <c r="AH162" s="2859">
        <f t="shared" si="49"/>
        <v>0</v>
      </c>
      <c r="AI162" s="2860">
        <f t="shared" si="49"/>
        <v>0</v>
      </c>
      <c r="AJ162" s="2859">
        <f t="shared" si="49"/>
        <v>0</v>
      </c>
      <c r="AK162" s="2860">
        <f t="shared" si="49"/>
        <v>0</v>
      </c>
      <c r="AL162" s="2859">
        <f t="shared" si="49"/>
        <v>0</v>
      </c>
      <c r="AM162" s="2860">
        <f t="shared" si="49"/>
        <v>0</v>
      </c>
      <c r="AN162" s="3051">
        <f t="shared" si="49"/>
        <v>0</v>
      </c>
      <c r="AO162" s="2840">
        <f t="shared" si="49"/>
        <v>0</v>
      </c>
      <c r="AP162" s="3038">
        <f t="shared" si="49"/>
        <v>0</v>
      </c>
      <c r="AQ162" s="3037">
        <f t="shared" si="49"/>
        <v>0</v>
      </c>
      <c r="AR162" s="3037">
        <f t="shared" si="49"/>
        <v>0</v>
      </c>
      <c r="AS162" s="3038">
        <f t="shared" si="49"/>
        <v>0</v>
      </c>
      <c r="AT162" s="3010">
        <f>SUM(AT151:AT161)</f>
        <v>0</v>
      </c>
      <c r="AU162" s="3010">
        <f>SUM(AU151:AU161)</f>
        <v>0</v>
      </c>
      <c r="AV162" s="3037">
        <f>SUM(AV159:AV161)+AV157</f>
        <v>0</v>
      </c>
      <c r="AW162" s="3037">
        <f>SUM(AW159:AW161)+AW157</f>
        <v>0</v>
      </c>
    </row>
    <row r="163" spans="1:98" s="5" customFormat="1" ht="18" customHeight="1" x14ac:dyDescent="0.2">
      <c r="A163" s="2985" t="s">
        <v>1357</v>
      </c>
      <c r="B163" s="2713"/>
      <c r="C163" s="2713"/>
      <c r="D163" s="2713"/>
      <c r="E163" s="2713"/>
      <c r="F163" s="1358"/>
      <c r="G163" s="1358"/>
      <c r="H163" s="1358"/>
      <c r="I163" s="135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792" t="s">
        <v>224</v>
      </c>
      <c r="B164" s="5849" t="s">
        <v>32</v>
      </c>
      <c r="C164" s="6001" t="s">
        <v>197</v>
      </c>
      <c r="D164" s="5885"/>
      <c r="E164" s="6002"/>
      <c r="F164" s="6196" t="s">
        <v>106</v>
      </c>
      <c r="G164" s="6166"/>
      <c r="H164" s="6166"/>
      <c r="I164" s="6166"/>
      <c r="J164" s="6166"/>
      <c r="K164" s="6166"/>
      <c r="L164" s="6166"/>
      <c r="M164" s="6166"/>
      <c r="N164" s="6166"/>
      <c r="O164" s="6166"/>
      <c r="P164" s="6166"/>
      <c r="Q164" s="6166"/>
      <c r="R164" s="6166"/>
      <c r="S164" s="6166"/>
      <c r="T164" s="6166"/>
      <c r="U164" s="6166"/>
      <c r="V164" s="6166"/>
      <c r="W164" s="6166"/>
      <c r="X164" s="6166"/>
      <c r="Y164" s="6166"/>
      <c r="Z164" s="6166"/>
      <c r="AA164" s="6166"/>
      <c r="AB164" s="6166"/>
      <c r="AC164" s="6166"/>
      <c r="AD164" s="6166"/>
      <c r="AE164" s="6166"/>
      <c r="AF164" s="6166"/>
      <c r="AG164" s="6166"/>
      <c r="AH164" s="6166"/>
      <c r="AI164" s="6166"/>
      <c r="AJ164" s="6166"/>
      <c r="AK164" s="6166"/>
      <c r="AL164" s="6166"/>
      <c r="AM164" s="6166"/>
      <c r="AN164" s="6166"/>
      <c r="AO164" s="6127"/>
      <c r="AP164" s="5935" t="s">
        <v>614</v>
      </c>
      <c r="AQ164" s="5598" t="s">
        <v>468</v>
      </c>
      <c r="AR164" s="5935"/>
      <c r="AS164" s="5849" t="s">
        <v>41</v>
      </c>
      <c r="AT164" s="5849" t="s">
        <v>42</v>
      </c>
      <c r="AU164" s="5849" t="s">
        <v>1358</v>
      </c>
      <c r="AV164" s="5849" t="s">
        <v>40</v>
      </c>
    </row>
    <row r="165" spans="1:98" x14ac:dyDescent="0.25">
      <c r="A165" s="5496"/>
      <c r="B165" s="5480"/>
      <c r="C165" s="6177"/>
      <c r="D165" s="6176"/>
      <c r="E165" s="6244"/>
      <c r="F165" s="5969" t="s">
        <v>352</v>
      </c>
      <c r="G165" s="5970"/>
      <c r="H165" s="5969" t="s">
        <v>335</v>
      </c>
      <c r="I165" s="5970"/>
      <c r="J165" s="5969" t="s">
        <v>99</v>
      </c>
      <c r="K165" s="5970"/>
      <c r="L165" s="5969" t="s">
        <v>1226</v>
      </c>
      <c r="M165" s="5970"/>
      <c r="N165" s="5969" t="s">
        <v>1227</v>
      </c>
      <c r="O165" s="5970"/>
      <c r="P165" s="5969" t="s">
        <v>50</v>
      </c>
      <c r="Q165" s="5970"/>
      <c r="R165" s="6196" t="s">
        <v>51</v>
      </c>
      <c r="S165" s="6132"/>
      <c r="T165" s="6196" t="s">
        <v>52</v>
      </c>
      <c r="U165" s="6132"/>
      <c r="V165" s="6196" t="s">
        <v>53</v>
      </c>
      <c r="W165" s="6132"/>
      <c r="X165" s="6196" t="s">
        <v>54</v>
      </c>
      <c r="Y165" s="6132"/>
      <c r="Z165" s="6196" t="s">
        <v>55</v>
      </c>
      <c r="AA165" s="6132"/>
      <c r="AB165" s="6196" t="s">
        <v>56</v>
      </c>
      <c r="AC165" s="6132"/>
      <c r="AD165" s="6196" t="s">
        <v>57</v>
      </c>
      <c r="AE165" s="6132"/>
      <c r="AF165" s="6196" t="s">
        <v>58</v>
      </c>
      <c r="AG165" s="6132"/>
      <c r="AH165" s="6196" t="s">
        <v>59</v>
      </c>
      <c r="AI165" s="6132"/>
      <c r="AJ165" s="6196" t="s">
        <v>60</v>
      </c>
      <c r="AK165" s="6132"/>
      <c r="AL165" s="6196" t="s">
        <v>61</v>
      </c>
      <c r="AM165" s="6132"/>
      <c r="AN165" s="6196" t="s">
        <v>62</v>
      </c>
      <c r="AO165" s="6127"/>
      <c r="AP165" s="5484"/>
      <c r="AQ165" s="6160"/>
      <c r="AR165" s="6162"/>
      <c r="AS165" s="5480"/>
      <c r="AT165" s="5480"/>
      <c r="AU165" s="5480"/>
      <c r="AV165" s="5480"/>
    </row>
    <row r="166" spans="1:98" x14ac:dyDescent="0.25">
      <c r="A166" s="6159"/>
      <c r="B166" s="6165"/>
      <c r="C166" s="1975" t="s">
        <v>84</v>
      </c>
      <c r="D166" s="2791" t="s">
        <v>63</v>
      </c>
      <c r="E166" s="133" t="s">
        <v>64</v>
      </c>
      <c r="F166" s="1954" t="s">
        <v>533</v>
      </c>
      <c r="G166" s="2854" t="s">
        <v>768</v>
      </c>
      <c r="H166" s="2853" t="s">
        <v>533</v>
      </c>
      <c r="I166" s="1353" t="s">
        <v>768</v>
      </c>
      <c r="J166" s="1954" t="s">
        <v>533</v>
      </c>
      <c r="K166" s="2854" t="s">
        <v>768</v>
      </c>
      <c r="L166" s="1954" t="s">
        <v>533</v>
      </c>
      <c r="M166" s="2854" t="s">
        <v>768</v>
      </c>
      <c r="N166" s="1954" t="s">
        <v>533</v>
      </c>
      <c r="O166" s="2854" t="s">
        <v>768</v>
      </c>
      <c r="P166" s="1954" t="s">
        <v>533</v>
      </c>
      <c r="Q166" s="2854" t="s">
        <v>768</v>
      </c>
      <c r="R166" s="2853" t="s">
        <v>533</v>
      </c>
      <c r="S166" s="1353" t="s">
        <v>768</v>
      </c>
      <c r="T166" s="2853" t="s">
        <v>533</v>
      </c>
      <c r="U166" s="1353" t="s">
        <v>768</v>
      </c>
      <c r="V166" s="1954" t="s">
        <v>533</v>
      </c>
      <c r="W166" s="2854" t="s">
        <v>768</v>
      </c>
      <c r="X166" s="2853" t="s">
        <v>533</v>
      </c>
      <c r="Y166" s="1353" t="s">
        <v>768</v>
      </c>
      <c r="Z166" s="2853" t="s">
        <v>533</v>
      </c>
      <c r="AA166" s="1353" t="s">
        <v>768</v>
      </c>
      <c r="AB166" s="1954" t="s">
        <v>533</v>
      </c>
      <c r="AC166" s="2854" t="s">
        <v>768</v>
      </c>
      <c r="AD166" s="1954" t="s">
        <v>533</v>
      </c>
      <c r="AE166" s="2854" t="s">
        <v>768</v>
      </c>
      <c r="AF166" s="2853" t="s">
        <v>533</v>
      </c>
      <c r="AG166" s="1353" t="s">
        <v>768</v>
      </c>
      <c r="AH166" s="2853" t="s">
        <v>533</v>
      </c>
      <c r="AI166" s="1353" t="s">
        <v>768</v>
      </c>
      <c r="AJ166" s="1954" t="s">
        <v>533</v>
      </c>
      <c r="AK166" s="2854" t="s">
        <v>768</v>
      </c>
      <c r="AL166" s="2853" t="s">
        <v>533</v>
      </c>
      <c r="AM166" s="1353" t="s">
        <v>768</v>
      </c>
      <c r="AN166" s="1954" t="s">
        <v>533</v>
      </c>
      <c r="AO166" s="3003" t="s">
        <v>768</v>
      </c>
      <c r="AP166" s="6162"/>
      <c r="AQ166" s="1352" t="s">
        <v>473</v>
      </c>
      <c r="AR166" s="2854" t="s">
        <v>474</v>
      </c>
      <c r="AS166" s="6165"/>
      <c r="AT166" s="6165"/>
      <c r="AU166" s="6165"/>
      <c r="AV166" s="6165"/>
    </row>
    <row r="167" spans="1:98" x14ac:dyDescent="0.25">
      <c r="A167" s="5753" t="s">
        <v>1359</v>
      </c>
      <c r="B167" s="3052" t="s">
        <v>103</v>
      </c>
      <c r="C167" s="2303">
        <f t="shared" ref="C167:C176" si="51">SUM(D167+E167)</f>
        <v>0</v>
      </c>
      <c r="D167" s="1048">
        <f t="shared" ref="D167:D175" si="52">SUM(F167+H167+J167+L167+N167+P167+R167+T167+V167+X167+Z167+AB167+AD167+AF167+AH167+AJ167+AL167+AN167)</f>
        <v>0</v>
      </c>
      <c r="E167" s="2855">
        <f t="shared" ref="E167:E175" si="53">SUM(G167+I167+K167+M167+O167+Q167+S167+U167+W167+Y167+AA167+AC167+AE167+AG167+AI167+AK167+AM167+AO167)</f>
        <v>0</v>
      </c>
      <c r="F167" s="2271"/>
      <c r="G167" s="2856"/>
      <c r="H167" s="2271"/>
      <c r="I167" s="2856"/>
      <c r="J167" s="2271"/>
      <c r="K167" s="2273"/>
      <c r="L167" s="2271"/>
      <c r="M167" s="2273"/>
      <c r="N167" s="2271"/>
      <c r="O167" s="2273"/>
      <c r="P167" s="2271"/>
      <c r="Q167" s="2273"/>
      <c r="R167" s="2271"/>
      <c r="S167" s="2273"/>
      <c r="T167" s="2271"/>
      <c r="U167" s="2273"/>
      <c r="V167" s="2271"/>
      <c r="W167" s="2273"/>
      <c r="X167" s="2271"/>
      <c r="Y167" s="2273"/>
      <c r="Z167" s="2271"/>
      <c r="AA167" s="2273"/>
      <c r="AB167" s="2271"/>
      <c r="AC167" s="2273"/>
      <c r="AD167" s="2271"/>
      <c r="AE167" s="2273"/>
      <c r="AF167" s="2271"/>
      <c r="AG167" s="2273"/>
      <c r="AH167" s="2271"/>
      <c r="AI167" s="2273"/>
      <c r="AJ167" s="2271"/>
      <c r="AK167" s="2273"/>
      <c r="AL167" s="2271"/>
      <c r="AM167" s="2273"/>
      <c r="AN167" s="2802"/>
      <c r="AO167" s="1127"/>
      <c r="AP167" s="2856"/>
      <c r="AQ167" s="2304"/>
      <c r="AR167" s="2856"/>
      <c r="AS167" s="2271"/>
      <c r="AT167" s="1045"/>
      <c r="AU167" s="1045"/>
      <c r="AV167" s="2273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55"/>
      <c r="B168" s="1681" t="s">
        <v>70</v>
      </c>
      <c r="C168" s="1534">
        <f t="shared" si="51"/>
        <v>0</v>
      </c>
      <c r="D168" s="2711">
        <f t="shared" si="52"/>
        <v>0</v>
      </c>
      <c r="E168" s="1201">
        <f t="shared" si="53"/>
        <v>0</v>
      </c>
      <c r="F168" s="1538"/>
      <c r="G168" s="1278"/>
      <c r="H168" s="1538"/>
      <c r="I168" s="1278"/>
      <c r="J168" s="1538"/>
      <c r="K168" s="1469"/>
      <c r="L168" s="1538"/>
      <c r="M168" s="1469"/>
      <c r="N168" s="1538"/>
      <c r="O168" s="1469"/>
      <c r="P168" s="1538"/>
      <c r="Q168" s="1469"/>
      <c r="R168" s="1538"/>
      <c r="S168" s="1469"/>
      <c r="T168" s="1538"/>
      <c r="U168" s="1469"/>
      <c r="V168" s="1538"/>
      <c r="W168" s="1469"/>
      <c r="X168" s="1538"/>
      <c r="Y168" s="1469"/>
      <c r="Z168" s="1538"/>
      <c r="AA168" s="1469"/>
      <c r="AB168" s="1538"/>
      <c r="AC168" s="1469"/>
      <c r="AD168" s="1538"/>
      <c r="AE168" s="1469"/>
      <c r="AF168" s="1538"/>
      <c r="AG168" s="1469"/>
      <c r="AH168" s="1538"/>
      <c r="AI168" s="1469"/>
      <c r="AJ168" s="1538"/>
      <c r="AK168" s="1469"/>
      <c r="AL168" s="1538"/>
      <c r="AM168" s="1469"/>
      <c r="AN168" s="1542"/>
      <c r="AO168" s="1571"/>
      <c r="AP168" s="1278"/>
      <c r="AQ168" s="1540"/>
      <c r="AR168" s="1278"/>
      <c r="AS168" s="1538"/>
      <c r="AT168" s="1467"/>
      <c r="AU168" s="1467"/>
      <c r="AV168" s="146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759" t="s">
        <v>1360</v>
      </c>
      <c r="B169" s="3052" t="s">
        <v>103</v>
      </c>
      <c r="C169" s="2303">
        <f t="shared" si="51"/>
        <v>0</v>
      </c>
      <c r="D169" s="1048">
        <f t="shared" si="52"/>
        <v>0</v>
      </c>
      <c r="E169" s="2855">
        <f t="shared" si="53"/>
        <v>0</v>
      </c>
      <c r="F169" s="2271"/>
      <c r="G169" s="2856"/>
      <c r="H169" s="2271"/>
      <c r="I169" s="2856"/>
      <c r="J169" s="2271"/>
      <c r="K169" s="2273"/>
      <c r="L169" s="2271"/>
      <c r="M169" s="2273"/>
      <c r="N169" s="2271"/>
      <c r="O169" s="2273"/>
      <c r="P169" s="2271"/>
      <c r="Q169" s="2273"/>
      <c r="R169" s="2271"/>
      <c r="S169" s="2273"/>
      <c r="T169" s="2271"/>
      <c r="U169" s="2273"/>
      <c r="V169" s="2271"/>
      <c r="W169" s="2273"/>
      <c r="X169" s="2271"/>
      <c r="Y169" s="2273"/>
      <c r="Z169" s="2271"/>
      <c r="AA169" s="2273"/>
      <c r="AB169" s="2271"/>
      <c r="AC169" s="2273"/>
      <c r="AD169" s="2271"/>
      <c r="AE169" s="2273"/>
      <c r="AF169" s="2271"/>
      <c r="AG169" s="2273"/>
      <c r="AH169" s="2271"/>
      <c r="AI169" s="2273"/>
      <c r="AJ169" s="2271"/>
      <c r="AK169" s="2273"/>
      <c r="AL169" s="2271"/>
      <c r="AM169" s="2273"/>
      <c r="AN169" s="2802"/>
      <c r="AO169" s="1127"/>
      <c r="AP169" s="2856"/>
      <c r="AQ169" s="2304"/>
      <c r="AR169" s="2856"/>
      <c r="AS169" s="2271"/>
      <c r="AT169" s="1045"/>
      <c r="AU169" s="1045"/>
      <c r="AV169" s="2273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61"/>
      <c r="B170" s="1347" t="s">
        <v>70</v>
      </c>
      <c r="C170" s="1516">
        <f t="shared" si="51"/>
        <v>0</v>
      </c>
      <c r="D170" s="2698">
        <f t="shared" si="52"/>
        <v>0</v>
      </c>
      <c r="E170" s="1526">
        <f t="shared" si="53"/>
        <v>0</v>
      </c>
      <c r="F170" s="1527"/>
      <c r="G170" s="1528"/>
      <c r="H170" s="1527"/>
      <c r="I170" s="1528"/>
      <c r="J170" s="1527"/>
      <c r="K170" s="1531"/>
      <c r="L170" s="1527"/>
      <c r="M170" s="1531"/>
      <c r="N170" s="1527"/>
      <c r="O170" s="1531"/>
      <c r="P170" s="1527"/>
      <c r="Q170" s="1531"/>
      <c r="R170" s="1527"/>
      <c r="S170" s="1531"/>
      <c r="T170" s="1527"/>
      <c r="U170" s="1531"/>
      <c r="V170" s="1527"/>
      <c r="W170" s="1531"/>
      <c r="X170" s="1527"/>
      <c r="Y170" s="1531"/>
      <c r="Z170" s="1527"/>
      <c r="AA170" s="1531"/>
      <c r="AB170" s="1527"/>
      <c r="AC170" s="1531"/>
      <c r="AD170" s="1527"/>
      <c r="AE170" s="1531"/>
      <c r="AF170" s="1527"/>
      <c r="AG170" s="1531"/>
      <c r="AH170" s="1527"/>
      <c r="AI170" s="1531"/>
      <c r="AJ170" s="1527"/>
      <c r="AK170" s="1531"/>
      <c r="AL170" s="1527"/>
      <c r="AM170" s="1531"/>
      <c r="AN170" s="1532"/>
      <c r="AO170" s="1533"/>
      <c r="AP170" s="1528"/>
      <c r="AQ170" s="1529"/>
      <c r="AR170" s="1528"/>
      <c r="AS170" s="1527"/>
      <c r="AT170" s="1565"/>
      <c r="AU170" s="1565"/>
      <c r="AV170" s="1531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54"/>
      <c r="B171" s="1681" t="s">
        <v>1055</v>
      </c>
      <c r="C171" s="1534">
        <f t="shared" si="51"/>
        <v>0</v>
      </c>
      <c r="D171" s="2711">
        <f t="shared" si="52"/>
        <v>0</v>
      </c>
      <c r="E171" s="1201">
        <f t="shared" si="53"/>
        <v>0</v>
      </c>
      <c r="F171" s="1538"/>
      <c r="G171" s="1278"/>
      <c r="H171" s="1538"/>
      <c r="I171" s="1278"/>
      <c r="J171" s="1538"/>
      <c r="K171" s="1469"/>
      <c r="L171" s="1538"/>
      <c r="M171" s="1469"/>
      <c r="N171" s="1538"/>
      <c r="O171" s="1469"/>
      <c r="P171" s="1538"/>
      <c r="Q171" s="1469"/>
      <c r="R171" s="1538"/>
      <c r="S171" s="1469"/>
      <c r="T171" s="1538"/>
      <c r="U171" s="1469"/>
      <c r="V171" s="1538"/>
      <c r="W171" s="1469"/>
      <c r="X171" s="1538"/>
      <c r="Y171" s="1469"/>
      <c r="Z171" s="1538"/>
      <c r="AA171" s="1469"/>
      <c r="AB171" s="1538"/>
      <c r="AC171" s="1469"/>
      <c r="AD171" s="1538"/>
      <c r="AE171" s="1469"/>
      <c r="AF171" s="1538"/>
      <c r="AG171" s="1469"/>
      <c r="AH171" s="1538"/>
      <c r="AI171" s="1469"/>
      <c r="AJ171" s="1538"/>
      <c r="AK171" s="1469"/>
      <c r="AL171" s="1538"/>
      <c r="AM171" s="1469"/>
      <c r="AN171" s="1542"/>
      <c r="AO171" s="1571"/>
      <c r="AP171" s="1278"/>
      <c r="AQ171" s="1540"/>
      <c r="AR171" s="1278"/>
      <c r="AS171" s="1538"/>
      <c r="AT171" s="1467"/>
      <c r="AU171" s="1467"/>
      <c r="AV171" s="146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062" t="s">
        <v>1361</v>
      </c>
      <c r="B172" s="3052" t="s">
        <v>103</v>
      </c>
      <c r="C172" s="2303">
        <f t="shared" si="51"/>
        <v>0</v>
      </c>
      <c r="D172" s="1048">
        <f t="shared" si="52"/>
        <v>0</v>
      </c>
      <c r="E172" s="2855">
        <f t="shared" si="53"/>
        <v>0</v>
      </c>
      <c r="F172" s="2271"/>
      <c r="G172" s="2856"/>
      <c r="H172" s="2271"/>
      <c r="I172" s="2856"/>
      <c r="J172" s="2271"/>
      <c r="K172" s="2273"/>
      <c r="L172" s="2271"/>
      <c r="M172" s="2273"/>
      <c r="N172" s="2271"/>
      <c r="O172" s="2273"/>
      <c r="P172" s="2271"/>
      <c r="Q172" s="2273"/>
      <c r="R172" s="2271"/>
      <c r="S172" s="2273"/>
      <c r="T172" s="2271"/>
      <c r="U172" s="2273"/>
      <c r="V172" s="2271"/>
      <c r="W172" s="2273"/>
      <c r="X172" s="2271"/>
      <c r="Y172" s="2856"/>
      <c r="Z172" s="2271"/>
      <c r="AA172" s="2273"/>
      <c r="AB172" s="2271"/>
      <c r="AC172" s="2273"/>
      <c r="AD172" s="2271"/>
      <c r="AE172" s="2273"/>
      <c r="AF172" s="2271"/>
      <c r="AG172" s="2273"/>
      <c r="AH172" s="2271"/>
      <c r="AI172" s="2273"/>
      <c r="AJ172" s="2271"/>
      <c r="AK172" s="2273"/>
      <c r="AL172" s="2271"/>
      <c r="AM172" s="2273"/>
      <c r="AN172" s="2802"/>
      <c r="AO172" s="1127"/>
      <c r="AP172" s="2856"/>
      <c r="AQ172" s="2304"/>
      <c r="AR172" s="2856"/>
      <c r="AS172" s="2271"/>
      <c r="AT172" s="1045"/>
      <c r="AU172" s="1045"/>
      <c r="AV172" s="2273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74"/>
      <c r="B173" s="1681" t="s">
        <v>70</v>
      </c>
      <c r="C173" s="1516">
        <f t="shared" si="51"/>
        <v>0</v>
      </c>
      <c r="D173" s="2711">
        <f t="shared" si="52"/>
        <v>0</v>
      </c>
      <c r="E173" s="1201">
        <f t="shared" si="53"/>
        <v>0</v>
      </c>
      <c r="F173" s="1538"/>
      <c r="G173" s="1278"/>
      <c r="H173" s="1538"/>
      <c r="I173" s="1278"/>
      <c r="J173" s="1538"/>
      <c r="K173" s="1469"/>
      <c r="L173" s="1538"/>
      <c r="M173" s="1469"/>
      <c r="N173" s="1538"/>
      <c r="O173" s="1469"/>
      <c r="P173" s="1538"/>
      <c r="Q173" s="1469"/>
      <c r="R173" s="1538"/>
      <c r="S173" s="1469"/>
      <c r="T173" s="1538"/>
      <c r="U173" s="1469"/>
      <c r="V173" s="1538"/>
      <c r="W173" s="1469"/>
      <c r="X173" s="1538"/>
      <c r="Y173" s="1469"/>
      <c r="Z173" s="1538"/>
      <c r="AA173" s="1469"/>
      <c r="AB173" s="1538"/>
      <c r="AC173" s="1469"/>
      <c r="AD173" s="1538"/>
      <c r="AE173" s="1469"/>
      <c r="AF173" s="1538"/>
      <c r="AG173" s="1469"/>
      <c r="AH173" s="1538"/>
      <c r="AI173" s="1469"/>
      <c r="AJ173" s="1538"/>
      <c r="AK173" s="1469"/>
      <c r="AL173" s="1538"/>
      <c r="AM173" s="1469"/>
      <c r="AN173" s="1542"/>
      <c r="AO173" s="1571"/>
      <c r="AP173" s="1278"/>
      <c r="AQ173" s="1540"/>
      <c r="AR173" s="1278"/>
      <c r="AS173" s="1538"/>
      <c r="AT173" s="1467"/>
      <c r="AU173" s="1467"/>
      <c r="AV173" s="146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062" t="s">
        <v>1362</v>
      </c>
      <c r="B174" s="3052" t="s">
        <v>103</v>
      </c>
      <c r="C174" s="2303">
        <f t="shared" si="51"/>
        <v>0</v>
      </c>
      <c r="D174" s="1048">
        <f>SUM(F174+H174+J174+L174+N174+P174+R174+T174+V174+X174+Z174+AB174+AD174+AF174+AH174+AJ174+AL174+AN174)</f>
        <v>0</v>
      </c>
      <c r="E174" s="2855">
        <f>SUM(G174+I174+K174+M174+O174+Q174+S174+U174+W174+Y174+AA174+AC174+AE174+AG174+AI174+AK174+AM174+AO174)</f>
        <v>0</v>
      </c>
      <c r="F174" s="2271"/>
      <c r="G174" s="2856"/>
      <c r="H174" s="2271"/>
      <c r="I174" s="2856"/>
      <c r="J174" s="2271"/>
      <c r="K174" s="2273"/>
      <c r="L174" s="2271"/>
      <c r="M174" s="2273"/>
      <c r="N174" s="2271"/>
      <c r="O174" s="2273"/>
      <c r="P174" s="2271"/>
      <c r="Q174" s="2273"/>
      <c r="R174" s="2271"/>
      <c r="S174" s="2273"/>
      <c r="T174" s="2271"/>
      <c r="U174" s="2273"/>
      <c r="V174" s="2271"/>
      <c r="W174" s="2273"/>
      <c r="X174" s="2293"/>
      <c r="Y174" s="1295"/>
      <c r="Z174" s="2293"/>
      <c r="AA174" s="1295"/>
      <c r="AB174" s="2293"/>
      <c r="AC174" s="1295"/>
      <c r="AD174" s="2293"/>
      <c r="AE174" s="1295"/>
      <c r="AF174" s="2293"/>
      <c r="AG174" s="1295"/>
      <c r="AH174" s="2293"/>
      <c r="AI174" s="1295"/>
      <c r="AJ174" s="2293"/>
      <c r="AK174" s="1295"/>
      <c r="AL174" s="2293"/>
      <c r="AM174" s="1295"/>
      <c r="AN174" s="2709"/>
      <c r="AO174" s="1296"/>
      <c r="AP174" s="2856"/>
      <c r="AQ174" s="2304"/>
      <c r="AR174" s="2856"/>
      <c r="AS174" s="2271"/>
      <c r="AT174" s="1045"/>
      <c r="AU174" s="1045"/>
      <c r="AV174" s="2273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74"/>
      <c r="B175" s="1681" t="s">
        <v>70</v>
      </c>
      <c r="C175" s="1516">
        <f t="shared" si="51"/>
        <v>0</v>
      </c>
      <c r="D175" s="2711">
        <f t="shared" si="52"/>
        <v>0</v>
      </c>
      <c r="E175" s="1201">
        <f t="shared" si="53"/>
        <v>0</v>
      </c>
      <c r="F175" s="1538"/>
      <c r="G175" s="1278"/>
      <c r="H175" s="1538"/>
      <c r="I175" s="1278"/>
      <c r="J175" s="1538"/>
      <c r="K175" s="1469"/>
      <c r="L175" s="1538"/>
      <c r="M175" s="1469"/>
      <c r="N175" s="1538"/>
      <c r="O175" s="1469"/>
      <c r="P175" s="1538"/>
      <c r="Q175" s="1469"/>
      <c r="R175" s="1538"/>
      <c r="S175" s="1469"/>
      <c r="T175" s="1538"/>
      <c r="U175" s="1469"/>
      <c r="V175" s="1538"/>
      <c r="W175" s="1469"/>
      <c r="X175" s="922"/>
      <c r="Y175" s="2348"/>
      <c r="Z175" s="2293"/>
      <c r="AA175" s="1295"/>
      <c r="AB175" s="2293"/>
      <c r="AC175" s="1295"/>
      <c r="AD175" s="2293"/>
      <c r="AE175" s="1295"/>
      <c r="AF175" s="2293"/>
      <c r="AG175" s="1295"/>
      <c r="AH175" s="2293"/>
      <c r="AI175" s="1295"/>
      <c r="AJ175" s="2293"/>
      <c r="AK175" s="1295"/>
      <c r="AL175" s="2293"/>
      <c r="AM175" s="1295"/>
      <c r="AN175" s="2709"/>
      <c r="AO175" s="1296"/>
      <c r="AP175" s="2348"/>
      <c r="AQ175" s="2476"/>
      <c r="AR175" s="2348"/>
      <c r="AS175" s="2293"/>
      <c r="AT175" s="2557"/>
      <c r="AU175" s="2557"/>
      <c r="AV175" s="1295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565" t="s">
        <v>1363</v>
      </c>
      <c r="B176" s="3052" t="s">
        <v>103</v>
      </c>
      <c r="C176" s="3053">
        <f t="shared" si="51"/>
        <v>0</v>
      </c>
      <c r="D176" s="1048">
        <f>SUM(L176+N176+P176+R176+T176+V176+X176+Z176+AB176+AD176+AF176+AH176+AJ176+AL176+AN176)</f>
        <v>0</v>
      </c>
      <c r="E176" s="1450">
        <f>SUM(M176+O176+Q176+S176+U176+W176+Y176+AA176+AC176+AE176+AG176+AI176+AK176+AM176+AO176)</f>
        <v>0</v>
      </c>
      <c r="F176" s="3054"/>
      <c r="G176" s="2742"/>
      <c r="H176" s="3054"/>
      <c r="I176" s="2742"/>
      <c r="J176" s="3054"/>
      <c r="K176" s="2742"/>
      <c r="L176" s="3055"/>
      <c r="M176" s="3044"/>
      <c r="N176" s="3055"/>
      <c r="O176" s="3044"/>
      <c r="P176" s="2737"/>
      <c r="Q176" s="3044"/>
      <c r="R176" s="2737"/>
      <c r="S176" s="3044"/>
      <c r="T176" s="2737"/>
      <c r="U176" s="3044"/>
      <c r="V176" s="2737"/>
      <c r="W176" s="3044"/>
      <c r="X176" s="2737"/>
      <c r="Y176" s="3044"/>
      <c r="Z176" s="2737"/>
      <c r="AA176" s="3044"/>
      <c r="AB176" s="2737"/>
      <c r="AC176" s="3044"/>
      <c r="AD176" s="2737"/>
      <c r="AE176" s="3044"/>
      <c r="AF176" s="2737"/>
      <c r="AG176" s="3044"/>
      <c r="AH176" s="2737"/>
      <c r="AI176" s="3044"/>
      <c r="AJ176" s="2737"/>
      <c r="AK176" s="3044"/>
      <c r="AL176" s="2737"/>
      <c r="AM176" s="3044"/>
      <c r="AN176" s="2875"/>
      <c r="AO176" s="2876"/>
      <c r="AP176" s="1391"/>
      <c r="AQ176" s="3056"/>
      <c r="AR176" s="1391"/>
      <c r="AS176" s="2737"/>
      <c r="AT176" s="2878"/>
      <c r="AU176" s="2878"/>
      <c r="AV176" s="3044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255"/>
      <c r="B177" s="1681" t="s">
        <v>70</v>
      </c>
      <c r="C177" s="1534">
        <f>SUM(D177+E177)</f>
        <v>0</v>
      </c>
      <c r="D177" s="2711">
        <f>SUM(L177+N177+P177+R177+T177+V177+X177+Z177+AB177+AD177+AF177+AH177+AJ177+AL177+AN177)</f>
        <v>0</v>
      </c>
      <c r="E177" s="1201">
        <f>SUM(M177+O177+Q177+S177+U177+W177+Y177+AA177+AC177+AE177+AG177+AI177+AK177+AM177+AO177)</f>
        <v>0</v>
      </c>
      <c r="F177" s="1647"/>
      <c r="G177" s="1319"/>
      <c r="H177" s="1647"/>
      <c r="I177" s="1319"/>
      <c r="J177" s="1647"/>
      <c r="K177" s="1319"/>
      <c r="L177" s="3057"/>
      <c r="M177" s="1469"/>
      <c r="N177" s="3057"/>
      <c r="O177" s="1469"/>
      <c r="P177" s="1538"/>
      <c r="Q177" s="1469"/>
      <c r="R177" s="1538"/>
      <c r="S177" s="1469"/>
      <c r="T177" s="1538"/>
      <c r="U177" s="1469"/>
      <c r="V177" s="1538"/>
      <c r="W177" s="1469"/>
      <c r="X177" s="1538"/>
      <c r="Y177" s="1469"/>
      <c r="Z177" s="1538"/>
      <c r="AA177" s="1469"/>
      <c r="AB177" s="1538"/>
      <c r="AC177" s="1469"/>
      <c r="AD177" s="1538"/>
      <c r="AE177" s="1469"/>
      <c r="AF177" s="1538"/>
      <c r="AG177" s="1469"/>
      <c r="AH177" s="1538"/>
      <c r="AI177" s="1469"/>
      <c r="AJ177" s="1538"/>
      <c r="AK177" s="1469"/>
      <c r="AL177" s="1538"/>
      <c r="AM177" s="1469"/>
      <c r="AN177" s="1542"/>
      <c r="AO177" s="1571"/>
      <c r="AP177" s="1278"/>
      <c r="AQ177" s="1540"/>
      <c r="AR177" s="1278"/>
      <c r="AS177" s="1538"/>
      <c r="AT177" s="1467"/>
      <c r="AU177" s="1467"/>
      <c r="AV177" s="146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63" t="s">
        <v>1364</v>
      </c>
      <c r="B178" s="6264"/>
      <c r="C178" s="6264"/>
      <c r="D178" s="6264"/>
      <c r="E178" s="6264"/>
      <c r="F178" s="6198"/>
      <c r="G178" s="6198"/>
      <c r="H178" s="6198"/>
      <c r="I178" s="6198"/>
      <c r="J178" s="6198"/>
      <c r="K178" s="6198"/>
      <c r="L178" s="6198"/>
      <c r="M178" s="6198"/>
      <c r="N178" s="6198"/>
      <c r="O178" s="6198"/>
      <c r="P178" s="6198"/>
      <c r="Q178" s="6198"/>
      <c r="R178" s="6198"/>
      <c r="S178" s="6198"/>
      <c r="T178" s="6198"/>
      <c r="U178" s="6198"/>
      <c r="V178" s="6198"/>
      <c r="W178" s="6198"/>
      <c r="X178" s="6198"/>
      <c r="Y178" s="6198"/>
      <c r="Z178" s="6198"/>
      <c r="AA178" s="6198"/>
      <c r="AB178" s="6198"/>
      <c r="AC178" s="6198"/>
      <c r="AD178" s="6198"/>
      <c r="AE178" s="6198"/>
      <c r="AF178" s="6198"/>
      <c r="AG178" s="619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71" t="s">
        <v>1365</v>
      </c>
      <c r="B179" s="6256"/>
      <c r="C179" s="6260" t="s">
        <v>463</v>
      </c>
      <c r="D179" s="6261"/>
      <c r="E179" s="6261"/>
      <c r="F179" s="5969" t="s">
        <v>106</v>
      </c>
      <c r="G179" s="5941"/>
      <c r="H179" s="5941"/>
      <c r="I179" s="5941"/>
      <c r="J179" s="5941"/>
      <c r="K179" s="5941"/>
      <c r="L179" s="5941"/>
      <c r="M179" s="5941"/>
      <c r="N179" s="5941"/>
      <c r="O179" s="5941"/>
      <c r="P179" s="5941"/>
      <c r="Q179" s="5941"/>
      <c r="R179" s="5941"/>
      <c r="S179" s="5941"/>
      <c r="T179" s="5941"/>
      <c r="U179" s="5941"/>
      <c r="V179" s="5941"/>
      <c r="W179" s="5941"/>
      <c r="X179" s="5941"/>
      <c r="Y179" s="5941"/>
      <c r="Z179" s="5941"/>
      <c r="AA179" s="5941"/>
      <c r="AB179" s="5941"/>
      <c r="AC179" s="5941"/>
      <c r="AD179" s="5941"/>
      <c r="AE179" s="5941"/>
      <c r="AF179" s="5941"/>
      <c r="AG179" s="5941"/>
      <c r="AH179" s="5941"/>
      <c r="AI179" s="5971"/>
      <c r="AJ179" s="5921" t="s">
        <v>1366</v>
      </c>
      <c r="AK179" s="5921"/>
      <c r="AL179" s="5921"/>
      <c r="AM179" s="6222"/>
      <c r="AN179" s="6219" t="s">
        <v>1367</v>
      </c>
      <c r="AO179" s="5920" t="s">
        <v>1368</v>
      </c>
      <c r="AP179" s="6227"/>
      <c r="AQ179" s="6228" t="s">
        <v>42</v>
      </c>
      <c r="AR179" s="6216" t="s">
        <v>41</v>
      </c>
    </row>
    <row r="180" spans="1:98" x14ac:dyDescent="0.25">
      <c r="A180" s="6257"/>
      <c r="B180" s="6258"/>
      <c r="C180" s="6259"/>
      <c r="D180" s="6262"/>
      <c r="E180" s="6224"/>
      <c r="F180" s="6223" t="s">
        <v>1226</v>
      </c>
      <c r="G180" s="6224"/>
      <c r="H180" s="6223" t="s">
        <v>1324</v>
      </c>
      <c r="I180" s="6224"/>
      <c r="J180" s="6223" t="s">
        <v>50</v>
      </c>
      <c r="K180" s="6224"/>
      <c r="L180" s="6223" t="s">
        <v>51</v>
      </c>
      <c r="M180" s="6224"/>
      <c r="N180" s="6223" t="s">
        <v>52</v>
      </c>
      <c r="O180" s="6224"/>
      <c r="P180" s="6223" t="s">
        <v>53</v>
      </c>
      <c r="Q180" s="6224"/>
      <c r="R180" s="6223" t="s">
        <v>54</v>
      </c>
      <c r="S180" s="6224"/>
      <c r="T180" s="6223" t="s">
        <v>55</v>
      </c>
      <c r="U180" s="6224"/>
      <c r="V180" s="6223" t="s">
        <v>56</v>
      </c>
      <c r="W180" s="6224"/>
      <c r="X180" s="6223" t="s">
        <v>57</v>
      </c>
      <c r="Y180" s="6224"/>
      <c r="Z180" s="6223" t="s">
        <v>58</v>
      </c>
      <c r="AA180" s="6224"/>
      <c r="AB180" s="6223" t="s">
        <v>59</v>
      </c>
      <c r="AC180" s="6224"/>
      <c r="AD180" s="6223" t="s">
        <v>60</v>
      </c>
      <c r="AE180" s="6224"/>
      <c r="AF180" s="6223" t="s">
        <v>61</v>
      </c>
      <c r="AG180" s="6224"/>
      <c r="AH180" s="6223" t="s">
        <v>62</v>
      </c>
      <c r="AI180" s="6299"/>
      <c r="AJ180" s="6300" t="s">
        <v>1026</v>
      </c>
      <c r="AK180" s="6302" t="s">
        <v>1369</v>
      </c>
      <c r="AL180" s="6302" t="s">
        <v>1370</v>
      </c>
      <c r="AM180" s="6288" t="s">
        <v>565</v>
      </c>
      <c r="AN180" s="6220"/>
      <c r="AO180" s="6290" t="s">
        <v>1371</v>
      </c>
      <c r="AP180" s="6292" t="s">
        <v>1372</v>
      </c>
      <c r="AQ180" s="6229"/>
      <c r="AR180" s="6217"/>
    </row>
    <row r="181" spans="1:98" x14ac:dyDescent="0.25">
      <c r="A181" s="6259"/>
      <c r="B181" s="6224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01"/>
      <c r="AK181" s="6303"/>
      <c r="AL181" s="6304"/>
      <c r="AM181" s="6289"/>
      <c r="AN181" s="6221"/>
      <c r="AO181" s="6291"/>
      <c r="AP181" s="6293"/>
      <c r="AQ181" s="6230"/>
      <c r="AR181" s="6218"/>
    </row>
    <row r="182" spans="1:98" ht="15" customHeight="1" x14ac:dyDescent="0.25">
      <c r="A182" s="6285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37"/>
      <c r="H182" s="444"/>
      <c r="I182" s="937"/>
      <c r="J182" s="444"/>
      <c r="K182" s="937"/>
      <c r="L182" s="444"/>
      <c r="M182" s="937"/>
      <c r="N182" s="444"/>
      <c r="O182" s="937"/>
      <c r="P182" s="444"/>
      <c r="Q182" s="937"/>
      <c r="R182" s="444"/>
      <c r="S182" s="937"/>
      <c r="T182" s="444"/>
      <c r="U182" s="937"/>
      <c r="V182" s="444"/>
      <c r="W182" s="937"/>
      <c r="X182" s="444"/>
      <c r="Y182" s="937"/>
      <c r="Z182" s="444"/>
      <c r="AA182" s="937"/>
      <c r="AB182" s="444"/>
      <c r="AC182" s="937"/>
      <c r="AD182" s="444"/>
      <c r="AE182" s="937"/>
      <c r="AF182" s="444"/>
      <c r="AG182" s="937"/>
      <c r="AH182" s="444"/>
      <c r="AI182" s="93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94"/>
      <c r="B183" s="49" t="s">
        <v>981</v>
      </c>
      <c r="C183" s="3058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59">
        <f t="shared" si="69"/>
        <v>0</v>
      </c>
      <c r="F183" s="3060"/>
      <c r="G183" s="3061"/>
      <c r="H183" s="3060"/>
      <c r="I183" s="3061"/>
      <c r="J183" s="3060"/>
      <c r="K183" s="3061"/>
      <c r="L183" s="3060"/>
      <c r="M183" s="3061"/>
      <c r="N183" s="3060"/>
      <c r="O183" s="3061"/>
      <c r="P183" s="3060"/>
      <c r="Q183" s="3061"/>
      <c r="R183" s="3060"/>
      <c r="S183" s="3061"/>
      <c r="T183" s="3060"/>
      <c r="U183" s="3061"/>
      <c r="V183" s="3060"/>
      <c r="W183" s="3061"/>
      <c r="X183" s="3060"/>
      <c r="Y183" s="3061"/>
      <c r="Z183" s="3060"/>
      <c r="AA183" s="3061"/>
      <c r="AB183" s="3060"/>
      <c r="AC183" s="3061"/>
      <c r="AD183" s="3060"/>
      <c r="AE183" s="3061"/>
      <c r="AF183" s="3060"/>
      <c r="AG183" s="3061"/>
      <c r="AH183" s="3060"/>
      <c r="AI183" s="3062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95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37"/>
      <c r="H184" s="444"/>
      <c r="I184" s="937"/>
      <c r="J184" s="444"/>
      <c r="K184" s="937"/>
      <c r="L184" s="444"/>
      <c r="M184" s="937"/>
      <c r="N184" s="444"/>
      <c r="O184" s="937"/>
      <c r="P184" s="444"/>
      <c r="Q184" s="937"/>
      <c r="R184" s="444"/>
      <c r="S184" s="937"/>
      <c r="T184" s="444"/>
      <c r="U184" s="937"/>
      <c r="V184" s="444"/>
      <c r="W184" s="937"/>
      <c r="X184" s="444"/>
      <c r="Y184" s="937"/>
      <c r="Z184" s="444"/>
      <c r="AA184" s="937"/>
      <c r="AB184" s="444"/>
      <c r="AC184" s="937"/>
      <c r="AD184" s="444"/>
      <c r="AE184" s="937"/>
      <c r="AF184" s="444"/>
      <c r="AG184" s="937"/>
      <c r="AH184" s="444"/>
      <c r="AI184" s="93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96"/>
      <c r="B185" s="51" t="s">
        <v>981</v>
      </c>
      <c r="C185" s="3058">
        <f t="shared" si="75"/>
        <v>0</v>
      </c>
      <c r="D185" s="144">
        <f t="shared" si="76"/>
        <v>0</v>
      </c>
      <c r="E185" s="3059">
        <f t="shared" si="69"/>
        <v>0</v>
      </c>
      <c r="F185" s="3060"/>
      <c r="G185" s="3061"/>
      <c r="H185" s="3060"/>
      <c r="I185" s="3061"/>
      <c r="J185" s="3060"/>
      <c r="K185" s="3061"/>
      <c r="L185" s="3060"/>
      <c r="M185" s="3061"/>
      <c r="N185" s="3060"/>
      <c r="O185" s="3061"/>
      <c r="P185" s="3060"/>
      <c r="Q185" s="3061"/>
      <c r="R185" s="3060"/>
      <c r="S185" s="3061"/>
      <c r="T185" s="3060"/>
      <c r="U185" s="3061"/>
      <c r="V185" s="3060"/>
      <c r="W185" s="3061"/>
      <c r="X185" s="3060"/>
      <c r="Y185" s="3061"/>
      <c r="Z185" s="3060"/>
      <c r="AA185" s="3061"/>
      <c r="AB185" s="3060"/>
      <c r="AC185" s="3061"/>
      <c r="AD185" s="3060"/>
      <c r="AE185" s="3061"/>
      <c r="AF185" s="3060"/>
      <c r="AG185" s="3061"/>
      <c r="AH185" s="3060"/>
      <c r="AI185" s="3062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97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37"/>
      <c r="H186" s="444"/>
      <c r="I186" s="937"/>
      <c r="J186" s="444"/>
      <c r="K186" s="937"/>
      <c r="L186" s="444"/>
      <c r="M186" s="937"/>
      <c r="N186" s="444"/>
      <c r="O186" s="937"/>
      <c r="P186" s="444"/>
      <c r="Q186" s="937"/>
      <c r="R186" s="444"/>
      <c r="S186" s="937"/>
      <c r="T186" s="444"/>
      <c r="U186" s="937"/>
      <c r="V186" s="444"/>
      <c r="W186" s="937"/>
      <c r="X186" s="444"/>
      <c r="Y186" s="937"/>
      <c r="Z186" s="444"/>
      <c r="AA186" s="937"/>
      <c r="AB186" s="444"/>
      <c r="AC186" s="937"/>
      <c r="AD186" s="444"/>
      <c r="AE186" s="937"/>
      <c r="AF186" s="444"/>
      <c r="AG186" s="937"/>
      <c r="AH186" s="444"/>
      <c r="AI186" s="93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98"/>
      <c r="B187" s="49" t="s">
        <v>981</v>
      </c>
      <c r="C187" s="3058">
        <f>SUM(D187+E187)</f>
        <v>0</v>
      </c>
      <c r="D187" s="144">
        <f t="shared" si="76"/>
        <v>0</v>
      </c>
      <c r="E187" s="3059">
        <f t="shared" si="69"/>
        <v>0</v>
      </c>
      <c r="F187" s="3060"/>
      <c r="G187" s="3061"/>
      <c r="H187" s="3060"/>
      <c r="I187" s="3061"/>
      <c r="J187" s="3060"/>
      <c r="K187" s="3061"/>
      <c r="L187" s="3060"/>
      <c r="M187" s="3061"/>
      <c r="N187" s="3060"/>
      <c r="O187" s="3061"/>
      <c r="P187" s="3060"/>
      <c r="Q187" s="3061"/>
      <c r="R187" s="3060"/>
      <c r="S187" s="3061"/>
      <c r="T187" s="3060"/>
      <c r="U187" s="3061"/>
      <c r="V187" s="3060"/>
      <c r="W187" s="3061"/>
      <c r="X187" s="3060"/>
      <c r="Y187" s="3061"/>
      <c r="Z187" s="3060"/>
      <c r="AA187" s="3061"/>
      <c r="AB187" s="3060"/>
      <c r="AC187" s="3061"/>
      <c r="AD187" s="3060"/>
      <c r="AE187" s="3061"/>
      <c r="AF187" s="3060"/>
      <c r="AG187" s="3061"/>
      <c r="AH187" s="3060"/>
      <c r="AI187" s="3062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85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37"/>
      <c r="H188" s="444"/>
      <c r="I188" s="937"/>
      <c r="J188" s="444"/>
      <c r="K188" s="937"/>
      <c r="L188" s="444"/>
      <c r="M188" s="937"/>
      <c r="N188" s="444"/>
      <c r="O188" s="937"/>
      <c r="P188" s="444"/>
      <c r="Q188" s="937"/>
      <c r="R188" s="444"/>
      <c r="S188" s="937"/>
      <c r="T188" s="444"/>
      <c r="U188" s="937"/>
      <c r="V188" s="444"/>
      <c r="W188" s="937"/>
      <c r="X188" s="444"/>
      <c r="Y188" s="937"/>
      <c r="Z188" s="444"/>
      <c r="AA188" s="937"/>
      <c r="AB188" s="444"/>
      <c r="AC188" s="937"/>
      <c r="AD188" s="444"/>
      <c r="AE188" s="937"/>
      <c r="AF188" s="444"/>
      <c r="AG188" s="937"/>
      <c r="AH188" s="444"/>
      <c r="AI188" s="93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86"/>
      <c r="B189" s="49" t="s">
        <v>981</v>
      </c>
      <c r="C189" s="3058">
        <f t="shared" si="75"/>
        <v>0</v>
      </c>
      <c r="D189" s="144">
        <f t="shared" si="76"/>
        <v>0</v>
      </c>
      <c r="E189" s="3059">
        <f t="shared" si="69"/>
        <v>0</v>
      </c>
      <c r="F189" s="3060"/>
      <c r="G189" s="3061"/>
      <c r="H189" s="3060"/>
      <c r="I189" s="3061"/>
      <c r="J189" s="3060"/>
      <c r="K189" s="3061"/>
      <c r="L189" s="3060"/>
      <c r="M189" s="3061"/>
      <c r="N189" s="3060"/>
      <c r="O189" s="3061"/>
      <c r="P189" s="3060"/>
      <c r="Q189" s="3061"/>
      <c r="R189" s="3060"/>
      <c r="S189" s="3061"/>
      <c r="T189" s="3060"/>
      <c r="U189" s="3061"/>
      <c r="V189" s="3060"/>
      <c r="W189" s="3061"/>
      <c r="X189" s="3060"/>
      <c r="Y189" s="3061"/>
      <c r="Z189" s="3060"/>
      <c r="AA189" s="3061"/>
      <c r="AB189" s="3060"/>
      <c r="AC189" s="3061"/>
      <c r="AD189" s="3060"/>
      <c r="AE189" s="3061"/>
      <c r="AF189" s="3060"/>
      <c r="AG189" s="3061"/>
      <c r="AH189" s="3060"/>
      <c r="AI189" s="3062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85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87"/>
      <c r="B191" s="53" t="s">
        <v>981</v>
      </c>
      <c r="C191" s="3058">
        <f t="shared" si="75"/>
        <v>0</v>
      </c>
      <c r="D191" s="144">
        <f t="shared" si="76"/>
        <v>0</v>
      </c>
      <c r="E191" s="3059">
        <f t="shared" si="69"/>
        <v>0</v>
      </c>
      <c r="F191" s="3060"/>
      <c r="G191" s="3061"/>
      <c r="H191" s="3060"/>
      <c r="I191" s="3061"/>
      <c r="J191" s="3060"/>
      <c r="K191" s="3061"/>
      <c r="L191" s="3060"/>
      <c r="M191" s="3061"/>
      <c r="N191" s="3060"/>
      <c r="O191" s="3061"/>
      <c r="P191" s="3060"/>
      <c r="Q191" s="3061"/>
      <c r="R191" s="3060"/>
      <c r="S191" s="3061"/>
      <c r="T191" s="3060"/>
      <c r="U191" s="3061"/>
      <c r="V191" s="3060"/>
      <c r="W191" s="3061"/>
      <c r="X191" s="3060"/>
      <c r="Y191" s="3061"/>
      <c r="Z191" s="3060"/>
      <c r="AA191" s="3061"/>
      <c r="AB191" s="3060"/>
      <c r="AC191" s="3061"/>
      <c r="AD191" s="3060"/>
      <c r="AE191" s="3061"/>
      <c r="AF191" s="3060"/>
      <c r="AG191" s="3061"/>
      <c r="AH191" s="3060"/>
      <c r="AI191" s="3062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97" t="s">
        <v>1378</v>
      </c>
      <c r="B192" s="6198"/>
      <c r="C192" s="6198"/>
      <c r="D192" s="6198"/>
      <c r="E192" s="6198"/>
      <c r="F192" s="6198"/>
      <c r="G192" s="6198"/>
      <c r="H192" s="6198"/>
      <c r="I192" s="6198"/>
      <c r="J192" s="6198"/>
      <c r="K192" s="6198"/>
      <c r="L192" s="6198"/>
      <c r="M192" s="6198"/>
      <c r="N192" s="6198"/>
      <c r="O192" s="6198"/>
      <c r="P192" s="6198"/>
      <c r="Q192" s="6198"/>
    </row>
    <row r="193" spans="1:99" ht="15" customHeight="1" x14ac:dyDescent="0.25">
      <c r="A193" s="6273" t="s">
        <v>1379</v>
      </c>
      <c r="B193" s="6274"/>
      <c r="C193" s="6276" t="s">
        <v>398</v>
      </c>
      <c r="D193" s="6277" t="s">
        <v>63</v>
      </c>
      <c r="E193" s="6278" t="s">
        <v>64</v>
      </c>
      <c r="F193" s="6211" t="s">
        <v>106</v>
      </c>
      <c r="G193" s="6212"/>
      <c r="H193" s="6212"/>
      <c r="I193" s="6212"/>
      <c r="J193" s="6212"/>
      <c r="K193" s="6212"/>
      <c r="L193" s="6212"/>
      <c r="M193" s="6212"/>
      <c r="N193" s="6212"/>
      <c r="O193" s="6212"/>
      <c r="P193" s="6212"/>
      <c r="Q193" s="6212"/>
      <c r="R193" s="6212"/>
      <c r="S193" s="6213"/>
      <c r="T193" s="6199" t="s">
        <v>1380</v>
      </c>
      <c r="U193" s="6201" t="s">
        <v>464</v>
      </c>
      <c r="V193" s="6201" t="s">
        <v>42</v>
      </c>
      <c r="W193" s="6204" t="s">
        <v>41</v>
      </c>
      <c r="X193" s="6133" t="s">
        <v>39</v>
      </c>
      <c r="Y193" s="6187" t="s">
        <v>40</v>
      </c>
      <c r="Z193" s="6207" t="s">
        <v>1381</v>
      </c>
      <c r="AA193" s="6208"/>
    </row>
    <row r="194" spans="1:99" x14ac:dyDescent="0.25">
      <c r="A194" s="6275"/>
      <c r="B194" s="5595"/>
      <c r="C194" s="6276"/>
      <c r="D194" s="6277"/>
      <c r="E194" s="6279"/>
      <c r="F194" s="6266" t="s">
        <v>1382</v>
      </c>
      <c r="G194" s="6267"/>
      <c r="H194" s="6268" t="s">
        <v>1383</v>
      </c>
      <c r="I194" s="6267"/>
      <c r="J194" s="6269" t="s">
        <v>1384</v>
      </c>
      <c r="K194" s="6270"/>
      <c r="L194" s="6266" t="s">
        <v>1385</v>
      </c>
      <c r="M194" s="6267"/>
      <c r="N194" s="6266" t="s">
        <v>1386</v>
      </c>
      <c r="O194" s="6267"/>
      <c r="P194" s="6266" t="s">
        <v>1387</v>
      </c>
      <c r="Q194" s="6267"/>
      <c r="R194" s="6271" t="s">
        <v>525</v>
      </c>
      <c r="S194" s="6272"/>
      <c r="T194" s="5832"/>
      <c r="U194" s="6202"/>
      <c r="V194" s="6202"/>
      <c r="W194" s="6205"/>
      <c r="X194" s="5830"/>
      <c r="Y194" s="5520"/>
      <c r="Z194" s="6209"/>
      <c r="AA194" s="6210"/>
    </row>
    <row r="195" spans="1:99" x14ac:dyDescent="0.25">
      <c r="A195" s="6266"/>
      <c r="B195" s="6267"/>
      <c r="C195" s="6276"/>
      <c r="D195" s="6277"/>
      <c r="E195" s="6279"/>
      <c r="F195" s="3063" t="s">
        <v>533</v>
      </c>
      <c r="G195" s="3064" t="s">
        <v>768</v>
      </c>
      <c r="H195" s="3063" t="s">
        <v>533</v>
      </c>
      <c r="I195" s="3064" t="s">
        <v>768</v>
      </c>
      <c r="J195" s="3063" t="s">
        <v>533</v>
      </c>
      <c r="K195" s="3064" t="s">
        <v>768</v>
      </c>
      <c r="L195" s="3063" t="s">
        <v>533</v>
      </c>
      <c r="M195" s="3064" t="s">
        <v>768</v>
      </c>
      <c r="N195" s="3063" t="s">
        <v>533</v>
      </c>
      <c r="O195" s="3064" t="s">
        <v>768</v>
      </c>
      <c r="P195" s="3063" t="s">
        <v>533</v>
      </c>
      <c r="Q195" s="3064" t="s">
        <v>768</v>
      </c>
      <c r="R195" s="3065" t="s">
        <v>533</v>
      </c>
      <c r="S195" s="479" t="s">
        <v>768</v>
      </c>
      <c r="T195" s="6200"/>
      <c r="U195" s="6203"/>
      <c r="V195" s="6203"/>
      <c r="W195" s="6206"/>
      <c r="X195" s="5539"/>
      <c r="Y195" s="5521"/>
      <c r="Z195" s="3067" t="s">
        <v>473</v>
      </c>
      <c r="AA195" s="3068" t="s">
        <v>1388</v>
      </c>
    </row>
    <row r="196" spans="1:99" x14ac:dyDescent="0.25">
      <c r="A196" s="6280" t="s">
        <v>1389</v>
      </c>
      <c r="B196" s="6280"/>
      <c r="C196" s="3069">
        <f>SUM(D196:E196)</f>
        <v>0</v>
      </c>
      <c r="D196" s="3070">
        <f>SUM(F196,H196,J196,L196,N196,P196,R196)</f>
        <v>0</v>
      </c>
      <c r="E196" s="3071">
        <f>SUM(G196,I196,K196,M196,O196,Q196,S196)</f>
        <v>0</v>
      </c>
      <c r="F196" s="3072"/>
      <c r="G196" s="3073"/>
      <c r="H196" s="3072"/>
      <c r="I196" s="3073"/>
      <c r="J196" s="3072"/>
      <c r="K196" s="3073"/>
      <c r="L196" s="3072"/>
      <c r="M196" s="3073"/>
      <c r="N196" s="3072"/>
      <c r="O196" s="3073"/>
      <c r="P196" s="3072"/>
      <c r="Q196" s="3073"/>
      <c r="R196" s="3074"/>
      <c r="S196" s="3075"/>
      <c r="T196" s="3076"/>
      <c r="U196" s="3077"/>
      <c r="V196" s="3077"/>
      <c r="W196" s="3077"/>
      <c r="X196" s="3077"/>
      <c r="Y196" s="3078"/>
      <c r="Z196" s="3079"/>
      <c r="AA196" s="3080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25" t="s">
        <v>1390</v>
      </c>
      <c r="B197" s="3081" t="s">
        <v>1391</v>
      </c>
      <c r="C197" s="2289">
        <f>SUM(D197,E197)</f>
        <v>0</v>
      </c>
      <c r="D197" s="1204">
        <f>SUM(F197,H197,J197,L197)</f>
        <v>0</v>
      </c>
      <c r="E197" s="2812">
        <f>SUM(G197,I197,K197,M197)</f>
        <v>0</v>
      </c>
      <c r="F197" s="2326"/>
      <c r="G197" s="1285"/>
      <c r="H197" s="2326"/>
      <c r="I197" s="1285"/>
      <c r="J197" s="2326"/>
      <c r="K197" s="1285"/>
      <c r="L197" s="2326"/>
      <c r="M197" s="1285"/>
      <c r="N197" s="3082"/>
      <c r="O197" s="1349"/>
      <c r="P197" s="3082"/>
      <c r="Q197" s="1349"/>
      <c r="R197" s="3083"/>
      <c r="S197" s="1144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25"/>
      <c r="B198" s="1740" t="s">
        <v>1392</v>
      </c>
      <c r="C198" s="1590">
        <f t="shared" ref="C198:C202" si="92">SUM(D198,E198)</f>
        <v>0</v>
      </c>
      <c r="D198" s="1204">
        <f>SUM(F198,H198,J198,L198)</f>
        <v>0</v>
      </c>
      <c r="E198" s="2812">
        <f>SUM(G198,I198,K198,M198)</f>
        <v>0</v>
      </c>
      <c r="F198" s="3084"/>
      <c r="G198" s="3085"/>
      <c r="H198" s="3084"/>
      <c r="I198" s="3085"/>
      <c r="J198" s="3084"/>
      <c r="K198" s="3085"/>
      <c r="L198" s="3084"/>
      <c r="M198" s="3085"/>
      <c r="N198" s="3086"/>
      <c r="O198" s="3087"/>
      <c r="P198" s="3086"/>
      <c r="Q198" s="3087"/>
      <c r="R198" s="3088"/>
      <c r="S198" s="1132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25"/>
      <c r="B199" s="1740" t="s">
        <v>1393</v>
      </c>
      <c r="C199" s="1590">
        <f t="shared" si="92"/>
        <v>0</v>
      </c>
      <c r="D199" s="1205">
        <f>SUM(F199,H199,J199,L199,N199,P199,R199)</f>
        <v>0</v>
      </c>
      <c r="E199" s="2811">
        <f>SUM(G199,I199,K199,M199,O199,Q199,S199)</f>
        <v>0</v>
      </c>
      <c r="F199" s="3084"/>
      <c r="G199" s="3085"/>
      <c r="H199" s="3084"/>
      <c r="I199" s="3085"/>
      <c r="J199" s="3084"/>
      <c r="K199" s="3085"/>
      <c r="L199" s="3084"/>
      <c r="M199" s="3085"/>
      <c r="N199" s="3084"/>
      <c r="O199" s="3085"/>
      <c r="P199" s="3084"/>
      <c r="Q199" s="3085"/>
      <c r="R199" s="3089"/>
      <c r="S199" s="1133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25"/>
      <c r="B200" s="1740" t="s">
        <v>1394</v>
      </c>
      <c r="C200" s="1590">
        <f t="shared" si="92"/>
        <v>0</v>
      </c>
      <c r="D200" s="1205">
        <f>SUM(F200,H200,J200,L200)</f>
        <v>0</v>
      </c>
      <c r="E200" s="2811">
        <f>SUM(G200,I200,K200,M200)</f>
        <v>0</v>
      </c>
      <c r="F200" s="3084"/>
      <c r="G200" s="3085"/>
      <c r="H200" s="3084"/>
      <c r="I200" s="3085"/>
      <c r="J200" s="3084"/>
      <c r="K200" s="3085"/>
      <c r="L200" s="3084"/>
      <c r="M200" s="3085"/>
      <c r="N200" s="3086"/>
      <c r="O200" s="3087"/>
      <c r="P200" s="3086"/>
      <c r="Q200" s="3087"/>
      <c r="R200" s="3088"/>
      <c r="S200" s="1132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25"/>
      <c r="B201" s="1740" t="s">
        <v>1395</v>
      </c>
      <c r="C201" s="1590">
        <f t="shared" si="92"/>
        <v>0</v>
      </c>
      <c r="D201" s="1205">
        <f>SUM(F201,H201,J201,L201,N201,P201,R201)</f>
        <v>0</v>
      </c>
      <c r="E201" s="2811">
        <f>SUM(G201,I201,K201,M201,O201,Q201,S201)</f>
        <v>0</v>
      </c>
      <c r="F201" s="3084"/>
      <c r="G201" s="3085"/>
      <c r="H201" s="3084"/>
      <c r="I201" s="3085"/>
      <c r="J201" s="3084"/>
      <c r="K201" s="3085"/>
      <c r="L201" s="3084"/>
      <c r="M201" s="3085"/>
      <c r="N201" s="3084"/>
      <c r="O201" s="3085"/>
      <c r="P201" s="3084"/>
      <c r="Q201" s="3085"/>
      <c r="R201" s="3089"/>
      <c r="S201" s="1133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281"/>
      <c r="B202" s="2328" t="s">
        <v>920</v>
      </c>
      <c r="C202" s="1588">
        <f t="shared" si="92"/>
        <v>0</v>
      </c>
      <c r="D202" s="1589">
        <f>SUM(F202,H202,J202,L202,N202,P202,R202)</f>
        <v>0</v>
      </c>
      <c r="E202" s="1258">
        <f>SUM(G202,I202,K202,M202,O202,Q202,S202)</f>
        <v>0</v>
      </c>
      <c r="F202" s="2332"/>
      <c r="G202" s="2334"/>
      <c r="H202" s="2332"/>
      <c r="I202" s="2334"/>
      <c r="J202" s="2332"/>
      <c r="K202" s="2334"/>
      <c r="L202" s="2332"/>
      <c r="M202" s="2334"/>
      <c r="N202" s="2332"/>
      <c r="O202" s="2334"/>
      <c r="P202" s="2332"/>
      <c r="Q202" s="2334"/>
      <c r="R202" s="2333"/>
      <c r="S202" s="3090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197" t="s">
        <v>1396</v>
      </c>
      <c r="B203" s="6198"/>
      <c r="C203" s="6198"/>
      <c r="D203" s="6198"/>
      <c r="E203" s="6198"/>
    </row>
    <row r="204" spans="1:99" x14ac:dyDescent="0.25">
      <c r="A204" s="6273" t="s">
        <v>1379</v>
      </c>
      <c r="B204" s="6274"/>
      <c r="C204" s="6282" t="s">
        <v>937</v>
      </c>
      <c r="D204" s="6283" t="s">
        <v>678</v>
      </c>
      <c r="E204" s="6195" t="s">
        <v>1397</v>
      </c>
    </row>
    <row r="205" spans="1:99" x14ac:dyDescent="0.25">
      <c r="A205" s="6275"/>
      <c r="B205" s="5595"/>
      <c r="C205" s="6282"/>
      <c r="D205" s="6283"/>
      <c r="E205" s="6195"/>
    </row>
    <row r="206" spans="1:99" x14ac:dyDescent="0.25">
      <c r="A206" s="6266"/>
      <c r="B206" s="6267"/>
      <c r="C206" s="6282"/>
      <c r="D206" s="6283"/>
      <c r="E206" s="6195"/>
    </row>
    <row r="207" spans="1:99" ht="22.5" customHeight="1" x14ac:dyDescent="0.25">
      <c r="A207" s="6284" t="s">
        <v>1398</v>
      </c>
      <c r="B207" s="6284"/>
      <c r="C207" s="3092">
        <f>D207+E207</f>
        <v>0</v>
      </c>
      <c r="D207" s="2323"/>
      <c r="E207" s="3093"/>
    </row>
    <row r="208" spans="1:99" ht="15" customHeight="1" x14ac:dyDescent="0.25">
      <c r="A208" s="6265" t="s">
        <v>1399</v>
      </c>
      <c r="B208" s="6265"/>
      <c r="C208" s="3095">
        <f>D208+E208</f>
        <v>0</v>
      </c>
      <c r="D208" s="3096"/>
      <c r="E208" s="3097"/>
    </row>
    <row r="209" spans="1:95" x14ac:dyDescent="0.25">
      <c r="A209" s="6197" t="s">
        <v>1400</v>
      </c>
      <c r="B209" s="6198"/>
      <c r="C209" s="6198"/>
      <c r="D209" s="6198"/>
      <c r="E209" s="6198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5849" t="s">
        <v>224</v>
      </c>
      <c r="B210" s="5849" t="s">
        <v>82</v>
      </c>
      <c r="C210" s="5969" t="s">
        <v>106</v>
      </c>
      <c r="D210" s="5941"/>
      <c r="E210" s="5941"/>
      <c r="F210" s="5941"/>
      <c r="G210" s="5941"/>
      <c r="H210" s="5941"/>
      <c r="I210" s="5941"/>
      <c r="J210" s="5971"/>
      <c r="K210" s="6188" t="s">
        <v>1018</v>
      </c>
      <c r="L210" s="6189"/>
      <c r="M210" s="6190"/>
    </row>
    <row r="211" spans="1:95" x14ac:dyDescent="0.25">
      <c r="A211" s="5480"/>
      <c r="B211" s="5480"/>
      <c r="C211" s="6194" t="s">
        <v>1401</v>
      </c>
      <c r="D211" s="6195"/>
      <c r="E211" s="6196" t="s">
        <v>50</v>
      </c>
      <c r="F211" s="6132"/>
      <c r="G211" s="6196" t="s">
        <v>51</v>
      </c>
      <c r="H211" s="6132"/>
      <c r="I211" s="6196" t="s">
        <v>1402</v>
      </c>
      <c r="J211" s="6127"/>
      <c r="K211" s="6191"/>
      <c r="L211" s="6192"/>
      <c r="M211" s="6193"/>
    </row>
    <row r="212" spans="1:95" x14ac:dyDescent="0.25">
      <c r="A212" s="6165"/>
      <c r="B212" s="6165"/>
      <c r="C212" s="2853" t="s">
        <v>1403</v>
      </c>
      <c r="D212" s="1153" t="s">
        <v>534</v>
      </c>
      <c r="E212" s="1283" t="s">
        <v>1403</v>
      </c>
      <c r="F212" s="1254" t="s">
        <v>534</v>
      </c>
      <c r="G212" s="1283" t="s">
        <v>1403</v>
      </c>
      <c r="H212" s="1153" t="s">
        <v>534</v>
      </c>
      <c r="I212" s="1283" t="s">
        <v>1403</v>
      </c>
      <c r="J212" s="3098" t="s">
        <v>534</v>
      </c>
      <c r="K212" s="3099" t="s">
        <v>1326</v>
      </c>
      <c r="L212" s="3100" t="s">
        <v>1404</v>
      </c>
      <c r="M212" s="1284" t="s">
        <v>1405</v>
      </c>
    </row>
    <row r="213" spans="1:95" x14ac:dyDescent="0.25">
      <c r="A213" s="2041" t="s">
        <v>1406</v>
      </c>
      <c r="B213" s="2041">
        <f>SUM(C213:J213)</f>
        <v>0</v>
      </c>
      <c r="C213" s="2271"/>
      <c r="D213" s="2856"/>
      <c r="E213" s="2271"/>
      <c r="F213" s="2905"/>
      <c r="G213" s="2271"/>
      <c r="H213" s="2856"/>
      <c r="I213" s="2271"/>
      <c r="J213" s="2516"/>
      <c r="K213" s="2573"/>
      <c r="L213" s="1045"/>
      <c r="M213" s="2856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98" t="s">
        <v>1407</v>
      </c>
      <c r="B214" s="1498">
        <f>SUM(C214:J214)</f>
        <v>0</v>
      </c>
      <c r="C214" s="1527"/>
      <c r="D214" s="1528"/>
      <c r="E214" s="1527"/>
      <c r="F214" s="1569"/>
      <c r="G214" s="1527"/>
      <c r="H214" s="1528"/>
      <c r="I214" s="1527"/>
      <c r="J214" s="1568"/>
      <c r="K214" s="1567"/>
      <c r="L214" s="1565"/>
      <c r="M214" s="1528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96" t="s">
        <v>1408</v>
      </c>
      <c r="B215" s="2996">
        <f>SUM(C215:J215)</f>
        <v>0</v>
      </c>
      <c r="C215" s="3101"/>
      <c r="D215" s="3102"/>
      <c r="E215" s="3101"/>
      <c r="F215" s="3103"/>
      <c r="G215" s="3101"/>
      <c r="H215" s="3102"/>
      <c r="I215" s="3101"/>
      <c r="J215" s="3104"/>
      <c r="K215" s="168"/>
      <c r="L215" s="164"/>
      <c r="M215" s="3102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280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8" t="str">
        <f>CONCATENATE("MES: ",NOMBRE!B6, " (",NOMBRE!C6,NOMBRE!D6,")")</f>
        <v>MES: MAYO (05)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231" t="s">
        <v>1409</v>
      </c>
      <c r="B6" s="6231"/>
      <c r="C6" s="6231"/>
      <c r="D6" s="6231"/>
      <c r="E6" s="6231"/>
      <c r="F6" s="6231"/>
      <c r="G6" s="6231"/>
      <c r="H6" s="6231"/>
      <c r="I6" s="6231"/>
      <c r="J6" s="6231"/>
      <c r="K6" s="6231"/>
      <c r="L6" s="6231"/>
      <c r="M6" s="6231"/>
      <c r="N6" s="6231"/>
      <c r="O6" s="6231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88" t="s">
        <v>1411</v>
      </c>
      <c r="B8" s="2988"/>
      <c r="C8" s="2988"/>
      <c r="D8" s="2988"/>
      <c r="E8" s="2988"/>
      <c r="F8" s="2988"/>
      <c r="G8" s="2988"/>
      <c r="H8" s="2988"/>
      <c r="I8" s="2988"/>
      <c r="J8" s="2988"/>
      <c r="K8" s="2988"/>
      <c r="L8" s="2988"/>
      <c r="M8" s="2988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05" t="s">
        <v>1412</v>
      </c>
      <c r="B9" s="6306" t="s">
        <v>1413</v>
      </c>
      <c r="C9" s="6307"/>
      <c r="D9" s="6308"/>
      <c r="E9" s="6309" t="s">
        <v>1414</v>
      </c>
      <c r="F9" s="6309"/>
      <c r="G9" s="6309"/>
      <c r="H9" s="6309"/>
      <c r="I9" s="6309"/>
      <c r="J9" s="6309"/>
      <c r="K9" s="6309"/>
      <c r="L9" s="6309"/>
      <c r="M9" s="6309"/>
      <c r="N9" s="6309"/>
      <c r="O9" s="6309"/>
      <c r="P9" s="6309"/>
      <c r="Q9" s="6309"/>
      <c r="R9" s="6309"/>
      <c r="S9" s="6309"/>
      <c r="T9" s="6309"/>
      <c r="U9" s="6309"/>
      <c r="V9" s="6309"/>
      <c r="W9" s="6309"/>
      <c r="X9" s="6309"/>
      <c r="Y9" s="6309"/>
      <c r="Z9" s="6309"/>
      <c r="AA9" s="6309"/>
      <c r="AB9" s="6309"/>
      <c r="AC9" s="6309"/>
      <c r="AD9" s="6309"/>
      <c r="AE9" s="6309"/>
      <c r="AF9" s="6309"/>
      <c r="AG9" s="6309"/>
      <c r="AH9" s="6309"/>
      <c r="AI9" s="6309"/>
      <c r="AJ9" s="6309"/>
      <c r="AK9" s="6309"/>
      <c r="AL9" s="6310"/>
      <c r="AM9" s="6308" t="s">
        <v>614</v>
      </c>
      <c r="AN9" s="6316" t="s">
        <v>1415</v>
      </c>
      <c r="AO9" s="6317"/>
      <c r="AP9" s="6317"/>
      <c r="AQ9" s="6319"/>
      <c r="AR9" s="6314" t="s">
        <v>1416</v>
      </c>
      <c r="AS9" s="6308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96"/>
      <c r="B10" s="6160"/>
      <c r="C10" s="6161"/>
      <c r="D10" s="6162"/>
      <c r="E10" s="6309" t="s">
        <v>352</v>
      </c>
      <c r="F10" s="6309"/>
      <c r="G10" s="6309" t="s">
        <v>335</v>
      </c>
      <c r="H10" s="6309"/>
      <c r="I10" s="6309" t="s">
        <v>99</v>
      </c>
      <c r="J10" s="6309"/>
      <c r="K10" s="6309" t="s">
        <v>49</v>
      </c>
      <c r="L10" s="6309"/>
      <c r="M10" s="6309" t="s">
        <v>50</v>
      </c>
      <c r="N10" s="6309"/>
      <c r="O10" s="6311" t="s">
        <v>51</v>
      </c>
      <c r="P10" s="6311"/>
      <c r="Q10" s="6311" t="s">
        <v>52</v>
      </c>
      <c r="R10" s="6311"/>
      <c r="S10" s="6311" t="s">
        <v>53</v>
      </c>
      <c r="T10" s="6311"/>
      <c r="U10" s="6311" t="s">
        <v>54</v>
      </c>
      <c r="V10" s="6311"/>
      <c r="W10" s="6311" t="s">
        <v>55</v>
      </c>
      <c r="X10" s="6311"/>
      <c r="Y10" s="6311" t="s">
        <v>56</v>
      </c>
      <c r="Z10" s="6311"/>
      <c r="AA10" s="6311" t="s">
        <v>57</v>
      </c>
      <c r="AB10" s="6311"/>
      <c r="AC10" s="6311" t="s">
        <v>58</v>
      </c>
      <c r="AD10" s="6311"/>
      <c r="AE10" s="6311" t="s">
        <v>59</v>
      </c>
      <c r="AF10" s="6311"/>
      <c r="AG10" s="6311" t="s">
        <v>60</v>
      </c>
      <c r="AH10" s="6311"/>
      <c r="AI10" s="6311" t="s">
        <v>61</v>
      </c>
      <c r="AJ10" s="6311"/>
      <c r="AK10" s="6311" t="s">
        <v>62</v>
      </c>
      <c r="AL10" s="6320"/>
      <c r="AM10" s="5484"/>
      <c r="AN10" s="6314" t="s">
        <v>1418</v>
      </c>
      <c r="AO10" s="6312" t="s">
        <v>1419</v>
      </c>
      <c r="AP10" s="6312" t="s">
        <v>1420</v>
      </c>
      <c r="AQ10" s="6313" t="s">
        <v>1421</v>
      </c>
      <c r="AR10" s="5556"/>
      <c r="AS10" s="5484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159"/>
      <c r="B11" s="1199" t="s">
        <v>84</v>
      </c>
      <c r="C11" s="3107" t="s">
        <v>63</v>
      </c>
      <c r="D11" s="984" t="s">
        <v>64</v>
      </c>
      <c r="E11" s="1202" t="s">
        <v>63</v>
      </c>
      <c r="F11" s="1145" t="s">
        <v>64</v>
      </c>
      <c r="G11" s="1202" t="s">
        <v>63</v>
      </c>
      <c r="H11" s="1145" t="s">
        <v>64</v>
      </c>
      <c r="I11" s="1202" t="s">
        <v>63</v>
      </c>
      <c r="J11" s="1145" t="s">
        <v>64</v>
      </c>
      <c r="K11" s="1202" t="s">
        <v>63</v>
      </c>
      <c r="L11" s="1145" t="s">
        <v>64</v>
      </c>
      <c r="M11" s="1202" t="s">
        <v>63</v>
      </c>
      <c r="N11" s="1145" t="s">
        <v>64</v>
      </c>
      <c r="O11" s="1202" t="s">
        <v>63</v>
      </c>
      <c r="P11" s="1145" t="s">
        <v>64</v>
      </c>
      <c r="Q11" s="1202" t="s">
        <v>63</v>
      </c>
      <c r="R11" s="1145" t="s">
        <v>64</v>
      </c>
      <c r="S11" s="1202" t="s">
        <v>63</v>
      </c>
      <c r="T11" s="1145" t="s">
        <v>64</v>
      </c>
      <c r="U11" s="1202" t="s">
        <v>63</v>
      </c>
      <c r="V11" s="1145" t="s">
        <v>64</v>
      </c>
      <c r="W11" s="1202" t="s">
        <v>63</v>
      </c>
      <c r="X11" s="1145" t="s">
        <v>64</v>
      </c>
      <c r="Y11" s="1202" t="s">
        <v>63</v>
      </c>
      <c r="Z11" s="1145" t="s">
        <v>64</v>
      </c>
      <c r="AA11" s="1202" t="s">
        <v>63</v>
      </c>
      <c r="AB11" s="1145" t="s">
        <v>64</v>
      </c>
      <c r="AC11" s="1202" t="s">
        <v>63</v>
      </c>
      <c r="AD11" s="1145" t="s">
        <v>64</v>
      </c>
      <c r="AE11" s="1202" t="s">
        <v>63</v>
      </c>
      <c r="AF11" s="1145" t="s">
        <v>64</v>
      </c>
      <c r="AG11" s="1214" t="s">
        <v>63</v>
      </c>
      <c r="AH11" s="1156" t="s">
        <v>64</v>
      </c>
      <c r="AI11" s="1202" t="s">
        <v>63</v>
      </c>
      <c r="AJ11" s="1145" t="s">
        <v>64</v>
      </c>
      <c r="AK11" s="1214" t="s">
        <v>63</v>
      </c>
      <c r="AL11" s="1149" t="s">
        <v>64</v>
      </c>
      <c r="AM11" s="6162"/>
      <c r="AN11" s="6178"/>
      <c r="AO11" s="5539"/>
      <c r="AP11" s="5539"/>
      <c r="AQ11" s="5521"/>
      <c r="AR11" s="6178"/>
      <c r="AS11" s="6162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047" t="s">
        <v>1422</v>
      </c>
      <c r="B12" s="2303">
        <f>SUM(C12+D12)</f>
        <v>0</v>
      </c>
      <c r="C12" s="1048">
        <f t="shared" ref="C12:D15" si="0">SUM(E12+G12+I12+K12+M12+O12+Q12+S12+U12+W12+Y12+AA12+AC12+AE12+AG12+AI12+AK12)</f>
        <v>0</v>
      </c>
      <c r="D12" s="2994">
        <f t="shared" si="0"/>
        <v>0</v>
      </c>
      <c r="E12" s="2304"/>
      <c r="F12" s="2273"/>
      <c r="G12" s="2304"/>
      <c r="H12" s="2273"/>
      <c r="I12" s="2304"/>
      <c r="J12" s="2273"/>
      <c r="K12" s="2271"/>
      <c r="L12" s="2273"/>
      <c r="M12" s="2304"/>
      <c r="N12" s="2273"/>
      <c r="O12" s="2271"/>
      <c r="P12" s="2273"/>
      <c r="Q12" s="2304"/>
      <c r="R12" s="2273"/>
      <c r="S12" s="2271"/>
      <c r="T12" s="2856"/>
      <c r="U12" s="2271"/>
      <c r="V12" s="2856"/>
      <c r="W12" s="2271"/>
      <c r="X12" s="2856"/>
      <c r="Y12" s="2271"/>
      <c r="Z12" s="2856"/>
      <c r="AA12" s="2271"/>
      <c r="AB12" s="2273"/>
      <c r="AC12" s="2271"/>
      <c r="AD12" s="2273"/>
      <c r="AE12" s="2271"/>
      <c r="AF12" s="2273"/>
      <c r="AG12" s="2271"/>
      <c r="AH12" s="2856"/>
      <c r="AI12" s="2271"/>
      <c r="AJ12" s="2856"/>
      <c r="AK12" s="2271"/>
      <c r="AL12" s="2516"/>
      <c r="AM12" s="2856"/>
      <c r="AN12" s="2271"/>
      <c r="AO12" s="2304"/>
      <c r="AP12" s="2304"/>
      <c r="AQ12" s="2856"/>
      <c r="AR12" s="2271"/>
      <c r="AS12" s="2856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560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529"/>
      <c r="F13" s="1531"/>
      <c r="G13" s="1529"/>
      <c r="H13" s="1531"/>
      <c r="I13" s="1529"/>
      <c r="J13" s="1531"/>
      <c r="K13" s="1529"/>
      <c r="L13" s="1531"/>
      <c r="M13" s="1527"/>
      <c r="N13" s="1528"/>
      <c r="O13" s="1527"/>
      <c r="P13" s="1528"/>
      <c r="Q13" s="1527"/>
      <c r="R13" s="1528"/>
      <c r="S13" s="1527"/>
      <c r="T13" s="1528"/>
      <c r="U13" s="1527"/>
      <c r="V13" s="1528"/>
      <c r="W13" s="1527"/>
      <c r="X13" s="1528"/>
      <c r="Y13" s="1527"/>
      <c r="Z13" s="1528"/>
      <c r="AA13" s="1527"/>
      <c r="AB13" s="1528"/>
      <c r="AC13" s="1527"/>
      <c r="AD13" s="1528"/>
      <c r="AE13" s="1527"/>
      <c r="AF13" s="1528"/>
      <c r="AG13" s="1527"/>
      <c r="AH13" s="1528"/>
      <c r="AI13" s="1527"/>
      <c r="AJ13" s="1528"/>
      <c r="AK13" s="1527"/>
      <c r="AL13" s="1568"/>
      <c r="AM13" s="1528"/>
      <c r="AN13" s="1527"/>
      <c r="AO13" s="1529"/>
      <c r="AP13" s="1529"/>
      <c r="AQ13" s="1528"/>
      <c r="AR13" s="1527"/>
      <c r="AS13" s="1528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575" t="s">
        <v>1424</v>
      </c>
      <c r="B14" s="1516">
        <f>SUM(C14+D14)</f>
        <v>0</v>
      </c>
      <c r="C14" s="3108">
        <f t="shared" si="0"/>
        <v>0</v>
      </c>
      <c r="D14" s="1637">
        <f t="shared" si="0"/>
        <v>0</v>
      </c>
      <c r="E14" s="1527"/>
      <c r="F14" s="1528"/>
      <c r="G14" s="1527"/>
      <c r="H14" s="1528"/>
      <c r="I14" s="1527"/>
      <c r="J14" s="1528"/>
      <c r="K14" s="1527"/>
      <c r="L14" s="1528"/>
      <c r="M14" s="1527"/>
      <c r="N14" s="1528"/>
      <c r="O14" s="1527"/>
      <c r="P14" s="1528"/>
      <c r="Q14" s="1527"/>
      <c r="R14" s="1528"/>
      <c r="S14" s="1527"/>
      <c r="T14" s="1528"/>
      <c r="U14" s="1527"/>
      <c r="V14" s="1528"/>
      <c r="W14" s="1527"/>
      <c r="X14" s="1528"/>
      <c r="Y14" s="1527"/>
      <c r="Z14" s="1528"/>
      <c r="AA14" s="1527"/>
      <c r="AB14" s="1528"/>
      <c r="AC14" s="1527"/>
      <c r="AD14" s="1528"/>
      <c r="AE14" s="1527"/>
      <c r="AF14" s="1528"/>
      <c r="AG14" s="1527"/>
      <c r="AH14" s="1528"/>
      <c r="AI14" s="1527"/>
      <c r="AJ14" s="1528"/>
      <c r="AK14" s="1527"/>
      <c r="AL14" s="1568"/>
      <c r="AM14" s="1528"/>
      <c r="AN14" s="1654"/>
      <c r="AO14" s="1654"/>
      <c r="AP14" s="1654"/>
      <c r="AQ14" s="1625"/>
      <c r="AR14" s="1662"/>
      <c r="AS14" s="1625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356" t="s">
        <v>1425</v>
      </c>
      <c r="B15" s="1534">
        <f>SUM(C15+D15)</f>
        <v>0</v>
      </c>
      <c r="C15" s="2711">
        <f t="shared" si="0"/>
        <v>0</v>
      </c>
      <c r="D15" s="2995">
        <f t="shared" si="0"/>
        <v>0</v>
      </c>
      <c r="E15" s="1538"/>
      <c r="F15" s="1278"/>
      <c r="G15" s="1538"/>
      <c r="H15" s="1278"/>
      <c r="I15" s="1538"/>
      <c r="J15" s="1278"/>
      <c r="K15" s="1538"/>
      <c r="L15" s="1278"/>
      <c r="M15" s="1538"/>
      <c r="N15" s="1278"/>
      <c r="O15" s="1538"/>
      <c r="P15" s="1278"/>
      <c r="Q15" s="1538"/>
      <c r="R15" s="1278"/>
      <c r="S15" s="1538"/>
      <c r="T15" s="1278"/>
      <c r="U15" s="1538"/>
      <c r="V15" s="1278"/>
      <c r="W15" s="1538"/>
      <c r="X15" s="1278"/>
      <c r="Y15" s="1538"/>
      <c r="Z15" s="1278"/>
      <c r="AA15" s="1538"/>
      <c r="AB15" s="1278"/>
      <c r="AC15" s="1538"/>
      <c r="AD15" s="1278"/>
      <c r="AE15" s="1538"/>
      <c r="AF15" s="1278"/>
      <c r="AG15" s="1538"/>
      <c r="AH15" s="1278"/>
      <c r="AI15" s="1538"/>
      <c r="AJ15" s="1278"/>
      <c r="AK15" s="1538"/>
      <c r="AL15" s="1299"/>
      <c r="AM15" s="1278"/>
      <c r="AN15" s="1658"/>
      <c r="AO15" s="1658"/>
      <c r="AP15" s="1658"/>
      <c r="AQ15" s="1319"/>
      <c r="AR15" s="1647"/>
      <c r="AS15" s="1319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05" t="s">
        <v>1427</v>
      </c>
      <c r="B17" s="6306" t="s">
        <v>1413</v>
      </c>
      <c r="C17" s="6307"/>
      <c r="D17" s="6308"/>
      <c r="E17" s="6316" t="s">
        <v>1414</v>
      </c>
      <c r="F17" s="6317"/>
      <c r="G17" s="6317"/>
      <c r="H17" s="6317"/>
      <c r="I17" s="6317"/>
      <c r="J17" s="6317"/>
      <c r="K17" s="6317"/>
      <c r="L17" s="6317"/>
      <c r="M17" s="6317"/>
      <c r="N17" s="6317"/>
      <c r="O17" s="6317"/>
      <c r="P17" s="6317"/>
      <c r="Q17" s="6317"/>
      <c r="R17" s="6317"/>
      <c r="S17" s="6317"/>
      <c r="T17" s="6317"/>
      <c r="U17" s="6317"/>
      <c r="V17" s="6317"/>
      <c r="W17" s="6317"/>
      <c r="X17" s="6317"/>
      <c r="Y17" s="6317"/>
      <c r="Z17" s="6317"/>
      <c r="AA17" s="6317"/>
      <c r="AB17" s="6317"/>
      <c r="AC17" s="6317"/>
      <c r="AD17" s="6317"/>
      <c r="AE17" s="6317"/>
      <c r="AF17" s="6317"/>
      <c r="AG17" s="6317"/>
      <c r="AH17" s="6317"/>
      <c r="AI17" s="6317"/>
      <c r="AJ17" s="6317"/>
      <c r="AK17" s="6317"/>
      <c r="AL17" s="6318"/>
      <c r="AM17" s="6321" t="s">
        <v>614</v>
      </c>
      <c r="AN17" s="6312" t="s">
        <v>1428</v>
      </c>
      <c r="AO17" s="6312" t="s">
        <v>1417</v>
      </c>
      <c r="AP17" s="6312" t="s">
        <v>484</v>
      </c>
      <c r="AQ17" s="6312" t="s">
        <v>39</v>
      </c>
      <c r="AR17" s="6308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96"/>
      <c r="B18" s="6160"/>
      <c r="C18" s="6161"/>
      <c r="D18" s="6162"/>
      <c r="E18" s="6316" t="s">
        <v>352</v>
      </c>
      <c r="F18" s="6319"/>
      <c r="G18" s="6316" t="s">
        <v>335</v>
      </c>
      <c r="H18" s="6319"/>
      <c r="I18" s="6316" t="s">
        <v>99</v>
      </c>
      <c r="J18" s="6319"/>
      <c r="K18" s="6316" t="s">
        <v>49</v>
      </c>
      <c r="L18" s="6319"/>
      <c r="M18" s="6316" t="s">
        <v>50</v>
      </c>
      <c r="N18" s="6319"/>
      <c r="O18" s="6324" t="s">
        <v>51</v>
      </c>
      <c r="P18" s="6325"/>
      <c r="Q18" s="6324" t="s">
        <v>52</v>
      </c>
      <c r="R18" s="6325"/>
      <c r="S18" s="6324" t="s">
        <v>53</v>
      </c>
      <c r="T18" s="6325"/>
      <c r="U18" s="6324" t="s">
        <v>54</v>
      </c>
      <c r="V18" s="6325"/>
      <c r="W18" s="6324" t="s">
        <v>55</v>
      </c>
      <c r="X18" s="6325"/>
      <c r="Y18" s="6324" t="s">
        <v>56</v>
      </c>
      <c r="Z18" s="6325"/>
      <c r="AA18" s="6324" t="s">
        <v>57</v>
      </c>
      <c r="AB18" s="6325"/>
      <c r="AC18" s="6324" t="s">
        <v>58</v>
      </c>
      <c r="AD18" s="6325"/>
      <c r="AE18" s="6324" t="s">
        <v>59</v>
      </c>
      <c r="AF18" s="6325"/>
      <c r="AG18" s="6324" t="s">
        <v>60</v>
      </c>
      <c r="AH18" s="6325"/>
      <c r="AI18" s="6324" t="s">
        <v>61</v>
      </c>
      <c r="AJ18" s="6325"/>
      <c r="AK18" s="6324" t="s">
        <v>62</v>
      </c>
      <c r="AL18" s="6326"/>
      <c r="AM18" s="5559"/>
      <c r="AN18" s="5830"/>
      <c r="AO18" s="5830"/>
      <c r="AP18" s="5830"/>
      <c r="AQ18" s="5830"/>
      <c r="AR18" s="5484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159"/>
      <c r="B19" s="3110" t="s">
        <v>84</v>
      </c>
      <c r="C19" s="3111" t="s">
        <v>472</v>
      </c>
      <c r="D19" s="1178" t="s">
        <v>64</v>
      </c>
      <c r="E19" s="3112" t="s">
        <v>472</v>
      </c>
      <c r="F19" s="1178" t="s">
        <v>64</v>
      </c>
      <c r="G19" s="3112" t="s">
        <v>472</v>
      </c>
      <c r="H19" s="1178" t="s">
        <v>64</v>
      </c>
      <c r="I19" s="3112" t="s">
        <v>472</v>
      </c>
      <c r="J19" s="1178" t="s">
        <v>64</v>
      </c>
      <c r="K19" s="3112" t="s">
        <v>472</v>
      </c>
      <c r="L19" s="1178" t="s">
        <v>64</v>
      </c>
      <c r="M19" s="3112" t="s">
        <v>472</v>
      </c>
      <c r="N19" s="1178" t="s">
        <v>64</v>
      </c>
      <c r="O19" s="3112" t="s">
        <v>472</v>
      </c>
      <c r="P19" s="1178" t="s">
        <v>64</v>
      </c>
      <c r="Q19" s="3112" t="s">
        <v>472</v>
      </c>
      <c r="R19" s="1178" t="s">
        <v>64</v>
      </c>
      <c r="S19" s="3112" t="s">
        <v>472</v>
      </c>
      <c r="T19" s="1178" t="s">
        <v>64</v>
      </c>
      <c r="U19" s="3112" t="s">
        <v>472</v>
      </c>
      <c r="V19" s="1178" t="s">
        <v>64</v>
      </c>
      <c r="W19" s="3112" t="s">
        <v>472</v>
      </c>
      <c r="X19" s="1178" t="s">
        <v>64</v>
      </c>
      <c r="Y19" s="3112" t="s">
        <v>472</v>
      </c>
      <c r="Z19" s="1178" t="s">
        <v>64</v>
      </c>
      <c r="AA19" s="3112" t="s">
        <v>472</v>
      </c>
      <c r="AB19" s="1178" t="s">
        <v>64</v>
      </c>
      <c r="AC19" s="3112" t="s">
        <v>472</v>
      </c>
      <c r="AD19" s="1178" t="s">
        <v>64</v>
      </c>
      <c r="AE19" s="3112" t="s">
        <v>472</v>
      </c>
      <c r="AF19" s="1178" t="s">
        <v>64</v>
      </c>
      <c r="AG19" s="3112" t="s">
        <v>472</v>
      </c>
      <c r="AH19" s="1178" t="s">
        <v>64</v>
      </c>
      <c r="AI19" s="3112" t="s">
        <v>472</v>
      </c>
      <c r="AJ19" s="1178" t="s">
        <v>64</v>
      </c>
      <c r="AK19" s="3112" t="s">
        <v>472</v>
      </c>
      <c r="AL19" s="3109" t="s">
        <v>64</v>
      </c>
      <c r="AM19" s="6322"/>
      <c r="AN19" s="5539"/>
      <c r="AO19" s="5539"/>
      <c r="AP19" s="5539"/>
      <c r="AQ19" s="5539"/>
      <c r="AR19" s="6162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1985" t="s">
        <v>1429</v>
      </c>
      <c r="B20" s="1590">
        <f t="shared" ref="B20:B26" si="6">SUM(C20+D20)</f>
        <v>0</v>
      </c>
      <c r="C20" s="1205">
        <f t="shared" ref="C20:D26" si="7">SUM(E20+G20+I20+K20+M20+O20+Q20+S20+U20+W20+Y20+AA20+AC20+AE20+AG20+AI20+AK20)</f>
        <v>0</v>
      </c>
      <c r="D20" s="2705">
        <f t="shared" si="7"/>
        <v>0</v>
      </c>
      <c r="E20" s="2293"/>
      <c r="F20" s="2348"/>
      <c r="G20" s="2293"/>
      <c r="H20" s="2348"/>
      <c r="I20" s="2293"/>
      <c r="J20" s="1295"/>
      <c r="K20" s="2293"/>
      <c r="L20" s="1295"/>
      <c r="M20" s="2293"/>
      <c r="N20" s="1295"/>
      <c r="O20" s="2709"/>
      <c r="P20" s="1295"/>
      <c r="Q20" s="2709"/>
      <c r="R20" s="1295"/>
      <c r="S20" s="2709"/>
      <c r="T20" s="1295"/>
      <c r="U20" s="2709"/>
      <c r="V20" s="1295"/>
      <c r="W20" s="2709"/>
      <c r="X20" s="1295"/>
      <c r="Y20" s="2709"/>
      <c r="Z20" s="1295"/>
      <c r="AA20" s="2709"/>
      <c r="AB20" s="1295"/>
      <c r="AC20" s="2709"/>
      <c r="AD20" s="1295"/>
      <c r="AE20" s="2709"/>
      <c r="AF20" s="1295"/>
      <c r="AG20" s="2709"/>
      <c r="AH20" s="1295"/>
      <c r="AI20" s="2709"/>
      <c r="AJ20" s="1295"/>
      <c r="AK20" s="2709"/>
      <c r="AL20" s="1296"/>
      <c r="AM20" s="2476"/>
      <c r="AN20" s="2557"/>
      <c r="AO20" s="2557"/>
      <c r="AP20" s="2557"/>
      <c r="AQ20" s="1049"/>
      <c r="AR20" s="2939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2881" t="s">
        <v>1430</v>
      </c>
      <c r="B21" s="1590">
        <f t="shared" si="6"/>
        <v>0</v>
      </c>
      <c r="C21" s="1205">
        <f t="shared" si="7"/>
        <v>0</v>
      </c>
      <c r="D21" s="2705">
        <f t="shared" si="7"/>
        <v>0</v>
      </c>
      <c r="E21" s="2293"/>
      <c r="F21" s="2348"/>
      <c r="G21" s="2293"/>
      <c r="H21" s="2348"/>
      <c r="I21" s="2293"/>
      <c r="J21" s="1295"/>
      <c r="K21" s="2293"/>
      <c r="L21" s="1295"/>
      <c r="M21" s="2293"/>
      <c r="N21" s="1295"/>
      <c r="O21" s="2709"/>
      <c r="P21" s="1295"/>
      <c r="Q21" s="2709"/>
      <c r="R21" s="1295"/>
      <c r="S21" s="2709"/>
      <c r="T21" s="1295"/>
      <c r="U21" s="2709"/>
      <c r="V21" s="1295"/>
      <c r="W21" s="2709"/>
      <c r="X21" s="1295"/>
      <c r="Y21" s="2709"/>
      <c r="Z21" s="1295"/>
      <c r="AA21" s="2709"/>
      <c r="AB21" s="1295"/>
      <c r="AC21" s="2709"/>
      <c r="AD21" s="1295"/>
      <c r="AE21" s="2709"/>
      <c r="AF21" s="1295"/>
      <c r="AG21" s="2709"/>
      <c r="AH21" s="1295"/>
      <c r="AI21" s="2709"/>
      <c r="AJ21" s="1295"/>
      <c r="AK21" s="2709"/>
      <c r="AL21" s="1296"/>
      <c r="AM21" s="2476"/>
      <c r="AN21" s="2557"/>
      <c r="AO21" s="2557"/>
      <c r="AP21" s="2557"/>
      <c r="AQ21" s="1172"/>
      <c r="AR21" s="1475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560" t="s">
        <v>1431</v>
      </c>
      <c r="B22" s="1590">
        <f t="shared" si="6"/>
        <v>0</v>
      </c>
      <c r="C22" s="1205">
        <f t="shared" si="7"/>
        <v>0</v>
      </c>
      <c r="D22" s="1526">
        <f t="shared" si="7"/>
        <v>0</v>
      </c>
      <c r="E22" s="1527"/>
      <c r="F22" s="1528"/>
      <c r="G22" s="1527"/>
      <c r="H22" s="1528"/>
      <c r="I22" s="1527"/>
      <c r="J22" s="1531"/>
      <c r="K22" s="1527"/>
      <c r="L22" s="1531"/>
      <c r="M22" s="1527"/>
      <c r="N22" s="1531"/>
      <c r="O22" s="1532"/>
      <c r="P22" s="1531"/>
      <c r="Q22" s="1532"/>
      <c r="R22" s="1531"/>
      <c r="S22" s="1532"/>
      <c r="T22" s="1531"/>
      <c r="U22" s="1532"/>
      <c r="V22" s="1531"/>
      <c r="W22" s="1532"/>
      <c r="X22" s="1531"/>
      <c r="Y22" s="1532"/>
      <c r="Z22" s="1531"/>
      <c r="AA22" s="1532"/>
      <c r="AB22" s="1531"/>
      <c r="AC22" s="1532"/>
      <c r="AD22" s="1531"/>
      <c r="AE22" s="1532"/>
      <c r="AF22" s="1531"/>
      <c r="AG22" s="1532"/>
      <c r="AH22" s="1531"/>
      <c r="AI22" s="1532"/>
      <c r="AJ22" s="1531"/>
      <c r="AK22" s="1532"/>
      <c r="AL22" s="2287"/>
      <c r="AM22" s="1529"/>
      <c r="AN22" s="3114"/>
      <c r="AO22" s="3114"/>
      <c r="AP22" s="3115"/>
      <c r="AQ22" s="1172"/>
      <c r="AR22" s="1475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16" t="s">
        <v>1432</v>
      </c>
      <c r="B23" s="1226">
        <f t="shared" si="6"/>
        <v>0</v>
      </c>
      <c r="C23" s="1212">
        <f t="shared" si="7"/>
        <v>0</v>
      </c>
      <c r="D23" s="1213">
        <f t="shared" si="7"/>
        <v>0</v>
      </c>
      <c r="E23" s="1275"/>
      <c r="F23" s="1276"/>
      <c r="G23" s="1275"/>
      <c r="H23" s="1276"/>
      <c r="I23" s="1275"/>
      <c r="J23" s="1266"/>
      <c r="K23" s="1282"/>
      <c r="L23" s="1276"/>
      <c r="M23" s="1275"/>
      <c r="N23" s="1276"/>
      <c r="O23" s="1275"/>
      <c r="P23" s="1276"/>
      <c r="Q23" s="1275"/>
      <c r="R23" s="1276"/>
      <c r="S23" s="1275"/>
      <c r="T23" s="1276"/>
      <c r="U23" s="1275"/>
      <c r="V23" s="1276"/>
      <c r="W23" s="1275"/>
      <c r="X23" s="1276"/>
      <c r="Y23" s="1275"/>
      <c r="Z23" s="1276"/>
      <c r="AA23" s="1275"/>
      <c r="AB23" s="1276"/>
      <c r="AC23" s="1275"/>
      <c r="AD23" s="1276"/>
      <c r="AE23" s="1275"/>
      <c r="AF23" s="1276"/>
      <c r="AG23" s="1275"/>
      <c r="AH23" s="1276"/>
      <c r="AI23" s="1275"/>
      <c r="AJ23" s="1276"/>
      <c r="AK23" s="1275"/>
      <c r="AL23" s="1298"/>
      <c r="AM23" s="1282"/>
      <c r="AN23" s="1316"/>
      <c r="AO23" s="1316"/>
      <c r="AP23" s="1316"/>
      <c r="AQ23" s="242"/>
      <c r="AR23" s="2963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2881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560" t="s">
        <v>1434</v>
      </c>
      <c r="B25" s="1590">
        <f t="shared" si="6"/>
        <v>0</v>
      </c>
      <c r="C25" s="1205">
        <f t="shared" si="7"/>
        <v>0</v>
      </c>
      <c r="D25" s="1526">
        <f t="shared" si="7"/>
        <v>0</v>
      </c>
      <c r="E25" s="1527"/>
      <c r="F25" s="1528"/>
      <c r="G25" s="1527"/>
      <c r="H25" s="1528"/>
      <c r="I25" s="1527"/>
      <c r="J25" s="1531"/>
      <c r="K25" s="1529"/>
      <c r="L25" s="1528"/>
      <c r="M25" s="1527"/>
      <c r="N25" s="1528"/>
      <c r="O25" s="1527"/>
      <c r="P25" s="1528"/>
      <c r="Q25" s="1527"/>
      <c r="R25" s="1528"/>
      <c r="S25" s="1527"/>
      <c r="T25" s="1528"/>
      <c r="U25" s="1527"/>
      <c r="V25" s="1528"/>
      <c r="W25" s="1527"/>
      <c r="X25" s="1528"/>
      <c r="Y25" s="1527"/>
      <c r="Z25" s="1528"/>
      <c r="AA25" s="1527"/>
      <c r="AB25" s="1528"/>
      <c r="AC25" s="1527"/>
      <c r="AD25" s="1528"/>
      <c r="AE25" s="1527"/>
      <c r="AF25" s="1528"/>
      <c r="AG25" s="1527"/>
      <c r="AH25" s="1528"/>
      <c r="AI25" s="1527"/>
      <c r="AJ25" s="1528"/>
      <c r="AK25" s="1527"/>
      <c r="AL25" s="1568"/>
      <c r="AM25" s="1529"/>
      <c r="AN25" s="3114"/>
      <c r="AO25" s="3115"/>
      <c r="AP25" s="3115"/>
      <c r="AQ25" s="1172"/>
      <c r="AR25" s="1475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17" t="s">
        <v>1435</v>
      </c>
      <c r="B26" s="2289">
        <f t="shared" si="6"/>
        <v>0</v>
      </c>
      <c r="C26" s="1204">
        <f t="shared" si="7"/>
        <v>0</v>
      </c>
      <c r="D26" s="2961">
        <f t="shared" si="7"/>
        <v>0</v>
      </c>
      <c r="E26" s="3101"/>
      <c r="F26" s="3102"/>
      <c r="G26" s="3101"/>
      <c r="H26" s="3102"/>
      <c r="I26" s="3101"/>
      <c r="J26" s="198"/>
      <c r="K26" s="3118"/>
      <c r="L26" s="3102"/>
      <c r="M26" s="3101"/>
      <c r="N26" s="3102"/>
      <c r="O26" s="3101"/>
      <c r="P26" s="3102"/>
      <c r="Q26" s="3101"/>
      <c r="R26" s="3102"/>
      <c r="S26" s="3101"/>
      <c r="T26" s="3102"/>
      <c r="U26" s="3101"/>
      <c r="V26" s="3102"/>
      <c r="W26" s="3101"/>
      <c r="X26" s="3102"/>
      <c r="Y26" s="3101"/>
      <c r="Z26" s="3102"/>
      <c r="AA26" s="3101"/>
      <c r="AB26" s="3102"/>
      <c r="AC26" s="3101"/>
      <c r="AD26" s="3102"/>
      <c r="AE26" s="3101"/>
      <c r="AF26" s="3102"/>
      <c r="AG26" s="3101"/>
      <c r="AH26" s="3102"/>
      <c r="AI26" s="3101"/>
      <c r="AJ26" s="3102"/>
      <c r="AK26" s="3101"/>
      <c r="AL26" s="3104"/>
      <c r="AM26" s="3118"/>
      <c r="AN26" s="164"/>
      <c r="AO26" s="189"/>
      <c r="AP26" s="189"/>
      <c r="AQ26" s="242"/>
      <c r="AR26" s="2963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315" t="s">
        <v>1436</v>
      </c>
      <c r="B27" s="6315"/>
      <c r="C27" s="6315"/>
      <c r="D27" s="6315"/>
      <c r="E27" s="6315"/>
      <c r="F27" s="6315"/>
      <c r="G27" s="6315"/>
      <c r="H27" s="631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51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323" t="s">
        <v>32</v>
      </c>
      <c r="B28" s="6306" t="s">
        <v>1413</v>
      </c>
      <c r="C28" s="6307"/>
      <c r="D28" s="6308"/>
      <c r="E28" s="6316" t="s">
        <v>1414</v>
      </c>
      <c r="F28" s="6317"/>
      <c r="G28" s="6317"/>
      <c r="H28" s="6317"/>
      <c r="I28" s="6317"/>
      <c r="J28" s="6317"/>
      <c r="K28" s="6317"/>
      <c r="L28" s="6317"/>
      <c r="M28" s="6317"/>
      <c r="N28" s="6317"/>
      <c r="O28" s="6317"/>
      <c r="P28" s="6317"/>
      <c r="Q28" s="6317"/>
      <c r="R28" s="6317"/>
      <c r="S28" s="6317"/>
      <c r="T28" s="6317"/>
      <c r="U28" s="6317"/>
      <c r="V28" s="6317"/>
      <c r="W28" s="6317"/>
      <c r="X28" s="6317"/>
      <c r="Y28" s="6317"/>
      <c r="Z28" s="6317"/>
      <c r="AA28" s="6317"/>
      <c r="AB28" s="6317"/>
      <c r="AC28" s="6317"/>
      <c r="AD28" s="6317"/>
      <c r="AE28" s="6317"/>
      <c r="AF28" s="6317"/>
      <c r="AG28" s="6317"/>
      <c r="AH28" s="6317"/>
      <c r="AI28" s="6317"/>
      <c r="AJ28" s="6317"/>
      <c r="AK28" s="6317"/>
      <c r="AL28" s="6318"/>
      <c r="AM28" s="6321" t="s">
        <v>614</v>
      </c>
      <c r="AN28" s="6308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243"/>
      <c r="B29" s="6160"/>
      <c r="C29" s="6161"/>
      <c r="D29" s="6162"/>
      <c r="E29" s="6316" t="s">
        <v>1437</v>
      </c>
      <c r="F29" s="6319"/>
      <c r="G29" s="6316" t="s">
        <v>1438</v>
      </c>
      <c r="H29" s="6319"/>
      <c r="I29" s="6316" t="s">
        <v>1439</v>
      </c>
      <c r="J29" s="6319"/>
      <c r="K29" s="6316" t="s">
        <v>1440</v>
      </c>
      <c r="L29" s="6319"/>
      <c r="M29" s="6316" t="s">
        <v>1441</v>
      </c>
      <c r="N29" s="6319"/>
      <c r="O29" s="6324" t="s">
        <v>1442</v>
      </c>
      <c r="P29" s="6325"/>
      <c r="Q29" s="6324" t="s">
        <v>1443</v>
      </c>
      <c r="R29" s="6325"/>
      <c r="S29" s="6324" t="s">
        <v>1444</v>
      </c>
      <c r="T29" s="6325"/>
      <c r="U29" s="6324" t="s">
        <v>1445</v>
      </c>
      <c r="V29" s="6325"/>
      <c r="W29" s="6324" t="s">
        <v>1446</v>
      </c>
      <c r="X29" s="6325"/>
      <c r="Y29" s="6324" t="s">
        <v>1447</v>
      </c>
      <c r="Z29" s="6325"/>
      <c r="AA29" s="6324" t="s">
        <v>1448</v>
      </c>
      <c r="AB29" s="6325"/>
      <c r="AC29" s="6324" t="s">
        <v>1449</v>
      </c>
      <c r="AD29" s="6325"/>
      <c r="AE29" s="6324" t="s">
        <v>1450</v>
      </c>
      <c r="AF29" s="6325"/>
      <c r="AG29" s="6324" t="s">
        <v>1451</v>
      </c>
      <c r="AH29" s="6325"/>
      <c r="AI29" s="6324" t="s">
        <v>1452</v>
      </c>
      <c r="AJ29" s="6325"/>
      <c r="AK29" s="6324" t="s">
        <v>1453</v>
      </c>
      <c r="AL29" s="6326"/>
      <c r="AM29" s="5559"/>
      <c r="AN29" s="5484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177"/>
      <c r="B30" s="3110" t="s">
        <v>84</v>
      </c>
      <c r="C30" s="3107" t="s">
        <v>472</v>
      </c>
      <c r="D30" s="984" t="s">
        <v>64</v>
      </c>
      <c r="E30" s="3106" t="s">
        <v>472</v>
      </c>
      <c r="F30" s="1178" t="s">
        <v>64</v>
      </c>
      <c r="G30" s="3106" t="s">
        <v>472</v>
      </c>
      <c r="H30" s="1178" t="s">
        <v>64</v>
      </c>
      <c r="I30" s="3106" t="s">
        <v>472</v>
      </c>
      <c r="J30" s="1178" t="s">
        <v>64</v>
      </c>
      <c r="K30" s="3106" t="s">
        <v>472</v>
      </c>
      <c r="L30" s="1178" t="s">
        <v>64</v>
      </c>
      <c r="M30" s="3106" t="s">
        <v>472</v>
      </c>
      <c r="N30" s="1178" t="s">
        <v>64</v>
      </c>
      <c r="O30" s="3106" t="s">
        <v>472</v>
      </c>
      <c r="P30" s="1178" t="s">
        <v>64</v>
      </c>
      <c r="Q30" s="3106" t="s">
        <v>472</v>
      </c>
      <c r="R30" s="1178" t="s">
        <v>64</v>
      </c>
      <c r="S30" s="3106" t="s">
        <v>472</v>
      </c>
      <c r="T30" s="1178" t="s">
        <v>64</v>
      </c>
      <c r="U30" s="3106" t="s">
        <v>472</v>
      </c>
      <c r="V30" s="1178" t="s">
        <v>64</v>
      </c>
      <c r="W30" s="3106" t="s">
        <v>472</v>
      </c>
      <c r="X30" s="1178" t="s">
        <v>64</v>
      </c>
      <c r="Y30" s="3106" t="s">
        <v>472</v>
      </c>
      <c r="Z30" s="1178" t="s">
        <v>64</v>
      </c>
      <c r="AA30" s="3106" t="s">
        <v>472</v>
      </c>
      <c r="AB30" s="1178" t="s">
        <v>64</v>
      </c>
      <c r="AC30" s="3106" t="s">
        <v>472</v>
      </c>
      <c r="AD30" s="1178" t="s">
        <v>64</v>
      </c>
      <c r="AE30" s="3106" t="s">
        <v>472</v>
      </c>
      <c r="AF30" s="1178" t="s">
        <v>64</v>
      </c>
      <c r="AG30" s="3106" t="s">
        <v>472</v>
      </c>
      <c r="AH30" s="1178" t="s">
        <v>64</v>
      </c>
      <c r="AI30" s="3106" t="s">
        <v>472</v>
      </c>
      <c r="AJ30" s="1178" t="s">
        <v>64</v>
      </c>
      <c r="AK30" s="3106" t="s">
        <v>472</v>
      </c>
      <c r="AL30" s="3109" t="s">
        <v>64</v>
      </c>
      <c r="AM30" s="6322"/>
      <c r="AN30" s="6162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1985" t="s">
        <v>977</v>
      </c>
      <c r="B31" s="2809">
        <f t="shared" ref="B31:B36" si="28">SUM(C31+D31)</f>
        <v>0</v>
      </c>
      <c r="C31" s="1044">
        <f t="shared" ref="C31:D36" si="29">SUM(E31+G31+I31+K31+M31+O31+Q31+S31+U31+W31+Y31+AA31+AC31+AE31+AG31+AI31+AK31)</f>
        <v>0</v>
      </c>
      <c r="D31" s="2855">
        <f t="shared" si="29"/>
        <v>0</v>
      </c>
      <c r="E31" s="2293"/>
      <c r="F31" s="2348"/>
      <c r="G31" s="2293"/>
      <c r="H31" s="2348"/>
      <c r="I31" s="2293"/>
      <c r="J31" s="1295"/>
      <c r="K31" s="2293"/>
      <c r="L31" s="1295"/>
      <c r="M31" s="2293"/>
      <c r="N31" s="1295"/>
      <c r="O31" s="2709"/>
      <c r="P31" s="1295"/>
      <c r="Q31" s="2709"/>
      <c r="R31" s="1295"/>
      <c r="S31" s="2709"/>
      <c r="T31" s="1295"/>
      <c r="U31" s="2709"/>
      <c r="V31" s="1295"/>
      <c r="W31" s="2709"/>
      <c r="X31" s="1295"/>
      <c r="Y31" s="2709"/>
      <c r="Z31" s="1295"/>
      <c r="AA31" s="2709"/>
      <c r="AB31" s="1295"/>
      <c r="AC31" s="2709"/>
      <c r="AD31" s="1295"/>
      <c r="AE31" s="2709"/>
      <c r="AF31" s="1295"/>
      <c r="AG31" s="2709"/>
      <c r="AH31" s="1295"/>
      <c r="AI31" s="2709"/>
      <c r="AJ31" s="1295"/>
      <c r="AK31" s="2709"/>
      <c r="AL31" s="1296"/>
      <c r="AM31" s="2476"/>
      <c r="AN31" s="2856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60" t="s">
        <v>1454</v>
      </c>
      <c r="B32" s="1590">
        <f t="shared" si="28"/>
        <v>0</v>
      </c>
      <c r="C32" s="1205">
        <f t="shared" si="29"/>
        <v>0</v>
      </c>
      <c r="D32" s="1526">
        <f t="shared" si="29"/>
        <v>0</v>
      </c>
      <c r="E32" s="2293"/>
      <c r="F32" s="2348"/>
      <c r="G32" s="2293"/>
      <c r="H32" s="2348"/>
      <c r="I32" s="2293"/>
      <c r="J32" s="1295"/>
      <c r="K32" s="2293"/>
      <c r="L32" s="1295"/>
      <c r="M32" s="2293"/>
      <c r="N32" s="1295"/>
      <c r="O32" s="2709"/>
      <c r="P32" s="1295"/>
      <c r="Q32" s="2709"/>
      <c r="R32" s="1295"/>
      <c r="S32" s="2709"/>
      <c r="T32" s="1295"/>
      <c r="U32" s="2709"/>
      <c r="V32" s="1295"/>
      <c r="W32" s="2709"/>
      <c r="X32" s="1295"/>
      <c r="Y32" s="2709"/>
      <c r="Z32" s="1295"/>
      <c r="AA32" s="2709"/>
      <c r="AB32" s="1295"/>
      <c r="AC32" s="2709"/>
      <c r="AD32" s="1295"/>
      <c r="AE32" s="2709"/>
      <c r="AF32" s="1295"/>
      <c r="AG32" s="2709"/>
      <c r="AH32" s="1295"/>
      <c r="AI32" s="2709"/>
      <c r="AJ32" s="1295"/>
      <c r="AK32" s="2709"/>
      <c r="AL32" s="1296"/>
      <c r="AM32" s="2476"/>
      <c r="AN32" s="3119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60" t="s">
        <v>1455</v>
      </c>
      <c r="B33" s="1590">
        <f t="shared" si="28"/>
        <v>0</v>
      </c>
      <c r="C33" s="1205">
        <f t="shared" si="29"/>
        <v>0</v>
      </c>
      <c r="D33" s="1526">
        <f t="shared" si="29"/>
        <v>0</v>
      </c>
      <c r="E33" s="1527"/>
      <c r="F33" s="1528"/>
      <c r="G33" s="1527"/>
      <c r="H33" s="1528"/>
      <c r="I33" s="1527"/>
      <c r="J33" s="1531"/>
      <c r="K33" s="1527"/>
      <c r="L33" s="1531"/>
      <c r="M33" s="1527"/>
      <c r="N33" s="1531"/>
      <c r="O33" s="1532"/>
      <c r="P33" s="1531"/>
      <c r="Q33" s="1532"/>
      <c r="R33" s="1531"/>
      <c r="S33" s="1532"/>
      <c r="T33" s="1531"/>
      <c r="U33" s="1532"/>
      <c r="V33" s="1531"/>
      <c r="W33" s="1532"/>
      <c r="X33" s="1531"/>
      <c r="Y33" s="1532"/>
      <c r="Z33" s="1531"/>
      <c r="AA33" s="1532"/>
      <c r="AB33" s="1531"/>
      <c r="AC33" s="1532"/>
      <c r="AD33" s="1531"/>
      <c r="AE33" s="1532"/>
      <c r="AF33" s="1531"/>
      <c r="AG33" s="1532"/>
      <c r="AH33" s="1531"/>
      <c r="AI33" s="1532"/>
      <c r="AJ33" s="1531"/>
      <c r="AK33" s="1532"/>
      <c r="AL33" s="2287"/>
      <c r="AM33" s="1529"/>
      <c r="AN33" s="3119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560" t="s">
        <v>1456</v>
      </c>
      <c r="B34" s="1590">
        <f t="shared" si="28"/>
        <v>0</v>
      </c>
      <c r="C34" s="1205">
        <f t="shared" si="29"/>
        <v>0</v>
      </c>
      <c r="D34" s="1526">
        <f t="shared" si="29"/>
        <v>0</v>
      </c>
      <c r="E34" s="1527"/>
      <c r="F34" s="1528"/>
      <c r="G34" s="1527"/>
      <c r="H34" s="1528"/>
      <c r="I34" s="1527"/>
      <c r="J34" s="1531"/>
      <c r="K34" s="1527"/>
      <c r="L34" s="1531"/>
      <c r="M34" s="1527"/>
      <c r="N34" s="1531"/>
      <c r="O34" s="1532"/>
      <c r="P34" s="1531"/>
      <c r="Q34" s="1532"/>
      <c r="R34" s="1531"/>
      <c r="S34" s="1532"/>
      <c r="T34" s="1531"/>
      <c r="U34" s="1532"/>
      <c r="V34" s="1531"/>
      <c r="W34" s="1532"/>
      <c r="X34" s="1531"/>
      <c r="Y34" s="1532"/>
      <c r="Z34" s="1531"/>
      <c r="AA34" s="1532"/>
      <c r="AB34" s="1531"/>
      <c r="AC34" s="1532"/>
      <c r="AD34" s="1531"/>
      <c r="AE34" s="1532"/>
      <c r="AF34" s="1531"/>
      <c r="AG34" s="1532"/>
      <c r="AH34" s="1531"/>
      <c r="AI34" s="1532"/>
      <c r="AJ34" s="1531"/>
      <c r="AK34" s="1532"/>
      <c r="AL34" s="2287"/>
      <c r="AM34" s="1529"/>
      <c r="AN34" s="3119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560" t="s">
        <v>104</v>
      </c>
      <c r="B35" s="1590">
        <f t="shared" si="28"/>
        <v>0</v>
      </c>
      <c r="C35" s="1205">
        <f t="shared" si="29"/>
        <v>0</v>
      </c>
      <c r="D35" s="1526">
        <f t="shared" si="29"/>
        <v>0</v>
      </c>
      <c r="E35" s="1527"/>
      <c r="F35" s="1528"/>
      <c r="G35" s="1527"/>
      <c r="H35" s="1528"/>
      <c r="I35" s="1527"/>
      <c r="J35" s="1531"/>
      <c r="K35" s="1527"/>
      <c r="L35" s="1531"/>
      <c r="M35" s="1527"/>
      <c r="N35" s="1531"/>
      <c r="O35" s="1532"/>
      <c r="P35" s="1531"/>
      <c r="Q35" s="1532"/>
      <c r="R35" s="1531"/>
      <c r="S35" s="1532"/>
      <c r="T35" s="1531"/>
      <c r="U35" s="1532"/>
      <c r="V35" s="1531"/>
      <c r="W35" s="1532"/>
      <c r="X35" s="1531"/>
      <c r="Y35" s="1532"/>
      <c r="Z35" s="1531"/>
      <c r="AA35" s="1532"/>
      <c r="AB35" s="1531"/>
      <c r="AC35" s="1532"/>
      <c r="AD35" s="1531"/>
      <c r="AE35" s="1532"/>
      <c r="AF35" s="1531"/>
      <c r="AG35" s="1532"/>
      <c r="AH35" s="1531"/>
      <c r="AI35" s="1532"/>
      <c r="AJ35" s="1531"/>
      <c r="AK35" s="1532"/>
      <c r="AL35" s="2287"/>
      <c r="AM35" s="1529"/>
      <c r="AN35" s="3119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562" t="s">
        <v>1096</v>
      </c>
      <c r="B36" s="1588">
        <f t="shared" si="28"/>
        <v>0</v>
      </c>
      <c r="C36" s="1589">
        <f t="shared" si="29"/>
        <v>0</v>
      </c>
      <c r="D36" s="1201">
        <f t="shared" si="29"/>
        <v>0</v>
      </c>
      <c r="E36" s="1538"/>
      <c r="F36" s="1278"/>
      <c r="G36" s="1538"/>
      <c r="H36" s="1278"/>
      <c r="I36" s="1538"/>
      <c r="J36" s="1469"/>
      <c r="K36" s="1538"/>
      <c r="L36" s="1469"/>
      <c r="M36" s="1538"/>
      <c r="N36" s="1469"/>
      <c r="O36" s="1542"/>
      <c r="P36" s="1469"/>
      <c r="Q36" s="1542"/>
      <c r="R36" s="1469"/>
      <c r="S36" s="1542"/>
      <c r="T36" s="1469"/>
      <c r="U36" s="1542"/>
      <c r="V36" s="1469"/>
      <c r="W36" s="1542"/>
      <c r="X36" s="1469"/>
      <c r="Y36" s="1542"/>
      <c r="Z36" s="1469"/>
      <c r="AA36" s="1542"/>
      <c r="AB36" s="1469"/>
      <c r="AC36" s="1542"/>
      <c r="AD36" s="1469"/>
      <c r="AE36" s="1542"/>
      <c r="AF36" s="1469"/>
      <c r="AG36" s="1542"/>
      <c r="AH36" s="1469"/>
      <c r="AI36" s="1542"/>
      <c r="AJ36" s="1469"/>
      <c r="AK36" s="1542"/>
      <c r="AL36" s="1571"/>
      <c r="AM36" s="1540"/>
      <c r="AN36" s="1357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23" t="s">
        <v>32</v>
      </c>
      <c r="B38" s="6306" t="s">
        <v>1413</v>
      </c>
      <c r="C38" s="6307"/>
      <c r="D38" s="6308"/>
      <c r="E38" s="6309" t="s">
        <v>1414</v>
      </c>
      <c r="F38" s="6309"/>
      <c r="G38" s="6309"/>
      <c r="H38" s="6309"/>
      <c r="I38" s="6309"/>
      <c r="J38" s="6309"/>
      <c r="K38" s="6309"/>
      <c r="L38" s="6309"/>
      <c r="M38" s="6309"/>
      <c r="N38" s="6309"/>
      <c r="O38" s="6309"/>
      <c r="P38" s="6309"/>
      <c r="Q38" s="6309"/>
      <c r="R38" s="6309"/>
      <c r="S38" s="6309"/>
      <c r="T38" s="6309"/>
      <c r="U38" s="6309"/>
      <c r="V38" s="6309"/>
      <c r="W38" s="6309"/>
      <c r="X38" s="6309"/>
      <c r="Y38" s="6309"/>
      <c r="Z38" s="6309"/>
      <c r="AA38" s="6309"/>
      <c r="AB38" s="6309"/>
      <c r="AC38" s="6309"/>
      <c r="AD38" s="6309"/>
      <c r="AE38" s="6309"/>
      <c r="AF38" s="6309"/>
      <c r="AG38" s="6309"/>
      <c r="AH38" s="6309"/>
      <c r="AI38" s="6309"/>
      <c r="AJ38" s="6309"/>
      <c r="AK38" s="6309"/>
      <c r="AL38" s="6310"/>
      <c r="AM38" s="6321" t="s">
        <v>614</v>
      </c>
      <c r="AN38" s="6308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243"/>
      <c r="B39" s="6160"/>
      <c r="C39" s="6161"/>
      <c r="D39" s="6162"/>
      <c r="E39" s="6309" t="s">
        <v>352</v>
      </c>
      <c r="F39" s="6309"/>
      <c r="G39" s="6309" t="s">
        <v>335</v>
      </c>
      <c r="H39" s="6309"/>
      <c r="I39" s="6309" t="s">
        <v>99</v>
      </c>
      <c r="J39" s="6309"/>
      <c r="K39" s="6309" t="s">
        <v>49</v>
      </c>
      <c r="L39" s="6309"/>
      <c r="M39" s="6309" t="s">
        <v>50</v>
      </c>
      <c r="N39" s="6309"/>
      <c r="O39" s="6311" t="s">
        <v>51</v>
      </c>
      <c r="P39" s="6311"/>
      <c r="Q39" s="6311" t="s">
        <v>52</v>
      </c>
      <c r="R39" s="6311"/>
      <c r="S39" s="6311" t="s">
        <v>53</v>
      </c>
      <c r="T39" s="6311"/>
      <c r="U39" s="6311" t="s">
        <v>54</v>
      </c>
      <c r="V39" s="6311"/>
      <c r="W39" s="6311" t="s">
        <v>55</v>
      </c>
      <c r="X39" s="6311"/>
      <c r="Y39" s="6311" t="s">
        <v>56</v>
      </c>
      <c r="Z39" s="6311"/>
      <c r="AA39" s="6311" t="s">
        <v>57</v>
      </c>
      <c r="AB39" s="6311"/>
      <c r="AC39" s="6311" t="s">
        <v>58</v>
      </c>
      <c r="AD39" s="6311"/>
      <c r="AE39" s="6311" t="s">
        <v>59</v>
      </c>
      <c r="AF39" s="6311"/>
      <c r="AG39" s="6311" t="s">
        <v>60</v>
      </c>
      <c r="AH39" s="6311"/>
      <c r="AI39" s="6311" t="s">
        <v>61</v>
      </c>
      <c r="AJ39" s="6311"/>
      <c r="AK39" s="6311" t="s">
        <v>62</v>
      </c>
      <c r="AL39" s="6320"/>
      <c r="AM39" s="5559"/>
      <c r="AN39" s="5484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177"/>
      <c r="B40" s="3110" t="s">
        <v>84</v>
      </c>
      <c r="C40" s="3107" t="s">
        <v>472</v>
      </c>
      <c r="D40" s="984" t="s">
        <v>64</v>
      </c>
      <c r="E40" s="3106" t="s">
        <v>472</v>
      </c>
      <c r="F40" s="1178" t="s">
        <v>64</v>
      </c>
      <c r="G40" s="3106" t="s">
        <v>472</v>
      </c>
      <c r="H40" s="1178" t="s">
        <v>64</v>
      </c>
      <c r="I40" s="3106" t="s">
        <v>472</v>
      </c>
      <c r="J40" s="1178" t="s">
        <v>64</v>
      </c>
      <c r="K40" s="3106" t="s">
        <v>472</v>
      </c>
      <c r="L40" s="1178" t="s">
        <v>64</v>
      </c>
      <c r="M40" s="3106" t="s">
        <v>472</v>
      </c>
      <c r="N40" s="1178" t="s">
        <v>64</v>
      </c>
      <c r="O40" s="3106" t="s">
        <v>472</v>
      </c>
      <c r="P40" s="1178" t="s">
        <v>64</v>
      </c>
      <c r="Q40" s="3106" t="s">
        <v>472</v>
      </c>
      <c r="R40" s="1178" t="s">
        <v>64</v>
      </c>
      <c r="S40" s="3106" t="s">
        <v>472</v>
      </c>
      <c r="T40" s="1178" t="s">
        <v>64</v>
      </c>
      <c r="U40" s="3106" t="s">
        <v>472</v>
      </c>
      <c r="V40" s="1178" t="s">
        <v>64</v>
      </c>
      <c r="W40" s="3106" t="s">
        <v>472</v>
      </c>
      <c r="X40" s="1178" t="s">
        <v>64</v>
      </c>
      <c r="Y40" s="3106" t="s">
        <v>472</v>
      </c>
      <c r="Z40" s="1178" t="s">
        <v>64</v>
      </c>
      <c r="AA40" s="3106" t="s">
        <v>472</v>
      </c>
      <c r="AB40" s="1178" t="s">
        <v>64</v>
      </c>
      <c r="AC40" s="3106" t="s">
        <v>472</v>
      </c>
      <c r="AD40" s="1178" t="s">
        <v>64</v>
      </c>
      <c r="AE40" s="3106" t="s">
        <v>472</v>
      </c>
      <c r="AF40" s="1178" t="s">
        <v>64</v>
      </c>
      <c r="AG40" s="3106" t="s">
        <v>472</v>
      </c>
      <c r="AH40" s="1178" t="s">
        <v>64</v>
      </c>
      <c r="AI40" s="3106" t="s">
        <v>472</v>
      </c>
      <c r="AJ40" s="1178" t="s">
        <v>64</v>
      </c>
      <c r="AK40" s="3106" t="s">
        <v>472</v>
      </c>
      <c r="AL40" s="3109" t="s">
        <v>64</v>
      </c>
      <c r="AM40" s="6322"/>
      <c r="AN40" s="6162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1985" t="s">
        <v>977</v>
      </c>
      <c r="B41" s="2809">
        <f t="shared" ref="B41:B46" si="33">SUM(C41+D41)</f>
        <v>0</v>
      </c>
      <c r="C41" s="1044">
        <f>SUM(E41+G41+I41+K41+M41+O41+Q41+S41+U41+W41+Y41+AA41+AC41+AE41+AG41+AI41+AK41)</f>
        <v>0</v>
      </c>
      <c r="D41" s="2855">
        <f>SUM(F41+H41+J41+L41+N41+P41+R41+T41+V41+X41+Z41+AB41+AD41+AF41+AH41+AJ41+AL41)</f>
        <v>0</v>
      </c>
      <c r="E41" s="2293"/>
      <c r="F41" s="2348"/>
      <c r="G41" s="2293"/>
      <c r="H41" s="2348"/>
      <c r="I41" s="2293"/>
      <c r="J41" s="1295"/>
      <c r="K41" s="2293"/>
      <c r="L41" s="1295"/>
      <c r="M41" s="2293"/>
      <c r="N41" s="1295"/>
      <c r="O41" s="2709"/>
      <c r="P41" s="1295"/>
      <c r="Q41" s="2709"/>
      <c r="R41" s="1295"/>
      <c r="S41" s="2709"/>
      <c r="T41" s="1295"/>
      <c r="U41" s="2709"/>
      <c r="V41" s="1295"/>
      <c r="W41" s="2709"/>
      <c r="X41" s="1295"/>
      <c r="Y41" s="2709"/>
      <c r="Z41" s="1295"/>
      <c r="AA41" s="2709"/>
      <c r="AB41" s="1295"/>
      <c r="AC41" s="2709"/>
      <c r="AD41" s="1295"/>
      <c r="AE41" s="2709"/>
      <c r="AF41" s="1295"/>
      <c r="AG41" s="2709"/>
      <c r="AH41" s="1295"/>
      <c r="AI41" s="2709"/>
      <c r="AJ41" s="1295"/>
      <c r="AK41" s="2709"/>
      <c r="AL41" s="1296"/>
      <c r="AM41" s="2476"/>
      <c r="AN41" s="2856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60" t="s">
        <v>1454</v>
      </c>
      <c r="B42" s="1590">
        <f t="shared" si="33"/>
        <v>0</v>
      </c>
      <c r="C42" s="1205">
        <f t="shared" ref="C42:D46" si="34">SUM(E42+G42+I42+K42+M42+O42+Q42+S42+U42+W42+Y42+AA42+AC42+AE42+AG42+AI42+AK42)</f>
        <v>0</v>
      </c>
      <c r="D42" s="1526">
        <f t="shared" si="34"/>
        <v>0</v>
      </c>
      <c r="E42" s="2293"/>
      <c r="F42" s="2348"/>
      <c r="G42" s="2293"/>
      <c r="H42" s="2348"/>
      <c r="I42" s="2293"/>
      <c r="J42" s="1295"/>
      <c r="K42" s="2293"/>
      <c r="L42" s="1295"/>
      <c r="M42" s="2293"/>
      <c r="N42" s="1295"/>
      <c r="O42" s="2709"/>
      <c r="P42" s="1295"/>
      <c r="Q42" s="2709"/>
      <c r="R42" s="1295"/>
      <c r="S42" s="2709"/>
      <c r="T42" s="1295"/>
      <c r="U42" s="2709"/>
      <c r="V42" s="1295"/>
      <c r="W42" s="2709"/>
      <c r="X42" s="1295"/>
      <c r="Y42" s="2709"/>
      <c r="Z42" s="1295"/>
      <c r="AA42" s="2709"/>
      <c r="AB42" s="1295"/>
      <c r="AC42" s="2709"/>
      <c r="AD42" s="1295"/>
      <c r="AE42" s="2709"/>
      <c r="AF42" s="1295"/>
      <c r="AG42" s="2709"/>
      <c r="AH42" s="1295"/>
      <c r="AI42" s="2709"/>
      <c r="AJ42" s="1295"/>
      <c r="AK42" s="2709"/>
      <c r="AL42" s="1296"/>
      <c r="AM42" s="2476"/>
      <c r="AN42" s="1528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60" t="s">
        <v>1455</v>
      </c>
      <c r="B43" s="1590">
        <f t="shared" si="33"/>
        <v>0</v>
      </c>
      <c r="C43" s="1205">
        <f t="shared" si="34"/>
        <v>0</v>
      </c>
      <c r="D43" s="1526">
        <f t="shared" si="34"/>
        <v>0</v>
      </c>
      <c r="E43" s="1527"/>
      <c r="F43" s="1528"/>
      <c r="G43" s="1527"/>
      <c r="H43" s="1528"/>
      <c r="I43" s="1527"/>
      <c r="J43" s="1531"/>
      <c r="K43" s="1527"/>
      <c r="L43" s="1531"/>
      <c r="M43" s="1527"/>
      <c r="N43" s="1531"/>
      <c r="O43" s="1532"/>
      <c r="P43" s="1531"/>
      <c r="Q43" s="1532"/>
      <c r="R43" s="1531"/>
      <c r="S43" s="1532"/>
      <c r="T43" s="1531"/>
      <c r="U43" s="1532"/>
      <c r="V43" s="1531"/>
      <c r="W43" s="1532"/>
      <c r="X43" s="1531"/>
      <c r="Y43" s="1532"/>
      <c r="Z43" s="1531"/>
      <c r="AA43" s="1532"/>
      <c r="AB43" s="1531"/>
      <c r="AC43" s="1532"/>
      <c r="AD43" s="1531"/>
      <c r="AE43" s="1532"/>
      <c r="AF43" s="1531"/>
      <c r="AG43" s="1532"/>
      <c r="AH43" s="1531"/>
      <c r="AI43" s="1532"/>
      <c r="AJ43" s="1531"/>
      <c r="AK43" s="1532"/>
      <c r="AL43" s="2287"/>
      <c r="AM43" s="1529"/>
      <c r="AN43" s="1528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60" t="s">
        <v>1456</v>
      </c>
      <c r="B44" s="1590">
        <f t="shared" si="33"/>
        <v>0</v>
      </c>
      <c r="C44" s="1205">
        <f t="shared" si="34"/>
        <v>0</v>
      </c>
      <c r="D44" s="1526">
        <f t="shared" si="34"/>
        <v>0</v>
      </c>
      <c r="E44" s="1527"/>
      <c r="F44" s="1528"/>
      <c r="G44" s="1527"/>
      <c r="H44" s="1528"/>
      <c r="I44" s="1527"/>
      <c r="J44" s="1531"/>
      <c r="K44" s="1527"/>
      <c r="L44" s="1531"/>
      <c r="M44" s="1527"/>
      <c r="N44" s="1531"/>
      <c r="O44" s="1532"/>
      <c r="P44" s="1531"/>
      <c r="Q44" s="1532"/>
      <c r="R44" s="1531"/>
      <c r="S44" s="1532"/>
      <c r="T44" s="1531"/>
      <c r="U44" s="1532"/>
      <c r="V44" s="1531"/>
      <c r="W44" s="1532"/>
      <c r="X44" s="1531"/>
      <c r="Y44" s="1532"/>
      <c r="Z44" s="1531"/>
      <c r="AA44" s="1532"/>
      <c r="AB44" s="1531"/>
      <c r="AC44" s="1532"/>
      <c r="AD44" s="1531"/>
      <c r="AE44" s="1532"/>
      <c r="AF44" s="1531"/>
      <c r="AG44" s="1532"/>
      <c r="AH44" s="1531"/>
      <c r="AI44" s="1532"/>
      <c r="AJ44" s="1531"/>
      <c r="AK44" s="1532"/>
      <c r="AL44" s="2287"/>
      <c r="AM44" s="1529"/>
      <c r="AN44" s="1528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60" t="s">
        <v>104</v>
      </c>
      <c r="B45" s="1590">
        <f t="shared" si="33"/>
        <v>0</v>
      </c>
      <c r="C45" s="1205">
        <f t="shared" si="34"/>
        <v>0</v>
      </c>
      <c r="D45" s="1526">
        <f t="shared" si="34"/>
        <v>0</v>
      </c>
      <c r="E45" s="1527"/>
      <c r="F45" s="1528"/>
      <c r="G45" s="1527"/>
      <c r="H45" s="1528"/>
      <c r="I45" s="1527"/>
      <c r="J45" s="1531"/>
      <c r="K45" s="1527"/>
      <c r="L45" s="1531"/>
      <c r="M45" s="1527"/>
      <c r="N45" s="1531"/>
      <c r="O45" s="1532"/>
      <c r="P45" s="1531"/>
      <c r="Q45" s="1532"/>
      <c r="R45" s="1531"/>
      <c r="S45" s="1532"/>
      <c r="T45" s="1531"/>
      <c r="U45" s="1532"/>
      <c r="V45" s="1531"/>
      <c r="W45" s="1532"/>
      <c r="X45" s="1531"/>
      <c r="Y45" s="1532"/>
      <c r="Z45" s="1531"/>
      <c r="AA45" s="1532"/>
      <c r="AB45" s="1531"/>
      <c r="AC45" s="1532"/>
      <c r="AD45" s="1531"/>
      <c r="AE45" s="1532"/>
      <c r="AF45" s="1531"/>
      <c r="AG45" s="1532"/>
      <c r="AH45" s="1531"/>
      <c r="AI45" s="1532"/>
      <c r="AJ45" s="1531"/>
      <c r="AK45" s="1532"/>
      <c r="AL45" s="2287"/>
      <c r="AM45" s="1529"/>
      <c r="AN45" s="1528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562" t="s">
        <v>1096</v>
      </c>
      <c r="B46" s="1588">
        <f t="shared" si="33"/>
        <v>0</v>
      </c>
      <c r="C46" s="1589">
        <f t="shared" si="34"/>
        <v>0</v>
      </c>
      <c r="D46" s="1201">
        <f t="shared" si="34"/>
        <v>0</v>
      </c>
      <c r="E46" s="1538"/>
      <c r="F46" s="1278"/>
      <c r="G46" s="1538"/>
      <c r="H46" s="1278"/>
      <c r="I46" s="1538"/>
      <c r="J46" s="1469"/>
      <c r="K46" s="1538"/>
      <c r="L46" s="1469"/>
      <c r="M46" s="1538"/>
      <c r="N46" s="1469"/>
      <c r="O46" s="1542"/>
      <c r="P46" s="1469"/>
      <c r="Q46" s="1542"/>
      <c r="R46" s="1469"/>
      <c r="S46" s="1542"/>
      <c r="T46" s="1469"/>
      <c r="U46" s="1542"/>
      <c r="V46" s="1469"/>
      <c r="W46" s="1542"/>
      <c r="X46" s="1469"/>
      <c r="Y46" s="1542"/>
      <c r="Z46" s="1469"/>
      <c r="AA46" s="1542"/>
      <c r="AB46" s="1469"/>
      <c r="AC46" s="1542"/>
      <c r="AD46" s="1469"/>
      <c r="AE46" s="1542"/>
      <c r="AF46" s="1469"/>
      <c r="AG46" s="1542"/>
      <c r="AH46" s="1469"/>
      <c r="AI46" s="1542"/>
      <c r="AJ46" s="1469"/>
      <c r="AK46" s="1542"/>
      <c r="AL46" s="1571"/>
      <c r="AM46" s="1540"/>
      <c r="AN46" s="1278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51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323" t="s">
        <v>32</v>
      </c>
      <c r="B48" s="6306" t="s">
        <v>1413</v>
      </c>
      <c r="C48" s="6307"/>
      <c r="D48" s="6308"/>
      <c r="E48" s="6316" t="s">
        <v>1459</v>
      </c>
      <c r="F48" s="6317"/>
      <c r="G48" s="6317"/>
      <c r="H48" s="6317"/>
      <c r="I48" s="6317"/>
      <c r="J48" s="6317"/>
      <c r="K48" s="6317"/>
      <c r="L48" s="6317"/>
      <c r="M48" s="6317"/>
      <c r="N48" s="6317"/>
      <c r="O48" s="6317"/>
      <c r="P48" s="6317"/>
      <c r="Q48" s="6317"/>
      <c r="R48" s="6317"/>
      <c r="S48" s="6317"/>
      <c r="T48" s="6317"/>
      <c r="U48" s="6317"/>
      <c r="V48" s="6317"/>
      <c r="W48" s="6317"/>
      <c r="X48" s="6317"/>
      <c r="Y48" s="6317"/>
      <c r="Z48" s="6317"/>
      <c r="AA48" s="6317"/>
      <c r="AB48" s="6317"/>
      <c r="AC48" s="6317"/>
      <c r="AD48" s="6317"/>
      <c r="AE48" s="6317"/>
      <c r="AF48" s="6317"/>
      <c r="AG48" s="6317"/>
      <c r="AH48" s="6317"/>
      <c r="AI48" s="6317"/>
      <c r="AJ48" s="6317"/>
      <c r="AK48" s="6317"/>
      <c r="AL48" s="6318"/>
      <c r="AM48" s="6321" t="s">
        <v>614</v>
      </c>
      <c r="AN48" s="6308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243"/>
      <c r="B49" s="6160"/>
      <c r="C49" s="6161"/>
      <c r="D49" s="6162"/>
      <c r="E49" s="6316" t="s">
        <v>1437</v>
      </c>
      <c r="F49" s="6319"/>
      <c r="G49" s="6316" t="s">
        <v>1438</v>
      </c>
      <c r="H49" s="6319"/>
      <c r="I49" s="6316" t="s">
        <v>1439</v>
      </c>
      <c r="J49" s="6319"/>
      <c r="K49" s="6316" t="s">
        <v>1440</v>
      </c>
      <c r="L49" s="6319"/>
      <c r="M49" s="6316" t="s">
        <v>1441</v>
      </c>
      <c r="N49" s="6319"/>
      <c r="O49" s="6324" t="s">
        <v>1442</v>
      </c>
      <c r="P49" s="6325"/>
      <c r="Q49" s="6324" t="s">
        <v>1443</v>
      </c>
      <c r="R49" s="6325"/>
      <c r="S49" s="6324" t="s">
        <v>1444</v>
      </c>
      <c r="T49" s="6325"/>
      <c r="U49" s="6324" t="s">
        <v>1445</v>
      </c>
      <c r="V49" s="6325"/>
      <c r="W49" s="6324" t="s">
        <v>1446</v>
      </c>
      <c r="X49" s="6325"/>
      <c r="Y49" s="6324" t="s">
        <v>1447</v>
      </c>
      <c r="Z49" s="6325"/>
      <c r="AA49" s="6324" t="s">
        <v>1448</v>
      </c>
      <c r="AB49" s="6325"/>
      <c r="AC49" s="6324" t="s">
        <v>1449</v>
      </c>
      <c r="AD49" s="6325"/>
      <c r="AE49" s="6324" t="s">
        <v>1450</v>
      </c>
      <c r="AF49" s="6325"/>
      <c r="AG49" s="6324" t="s">
        <v>1451</v>
      </c>
      <c r="AH49" s="6325"/>
      <c r="AI49" s="6324" t="s">
        <v>1452</v>
      </c>
      <c r="AJ49" s="6325"/>
      <c r="AK49" s="6324" t="s">
        <v>1453</v>
      </c>
      <c r="AL49" s="6326"/>
      <c r="AM49" s="5559"/>
      <c r="AN49" s="5484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177"/>
      <c r="B50" s="3110" t="s">
        <v>84</v>
      </c>
      <c r="C50" s="3107" t="s">
        <v>472</v>
      </c>
      <c r="D50" s="984" t="s">
        <v>64</v>
      </c>
      <c r="E50" s="3112" t="s">
        <v>472</v>
      </c>
      <c r="F50" s="1145" t="s">
        <v>64</v>
      </c>
      <c r="G50" s="3112" t="s">
        <v>472</v>
      </c>
      <c r="H50" s="3120" t="s">
        <v>64</v>
      </c>
      <c r="I50" s="3112" t="s">
        <v>472</v>
      </c>
      <c r="J50" s="1145" t="s">
        <v>64</v>
      </c>
      <c r="K50" s="3112" t="s">
        <v>472</v>
      </c>
      <c r="L50" s="1145" t="s">
        <v>64</v>
      </c>
      <c r="M50" s="3112" t="s">
        <v>472</v>
      </c>
      <c r="N50" s="1145" t="s">
        <v>64</v>
      </c>
      <c r="O50" s="3112" t="s">
        <v>472</v>
      </c>
      <c r="P50" s="1145" t="s">
        <v>64</v>
      </c>
      <c r="Q50" s="3112" t="s">
        <v>472</v>
      </c>
      <c r="R50" s="1145" t="s">
        <v>64</v>
      </c>
      <c r="S50" s="3112" t="s">
        <v>472</v>
      </c>
      <c r="T50" s="3120" t="s">
        <v>64</v>
      </c>
      <c r="U50" s="3112" t="s">
        <v>472</v>
      </c>
      <c r="V50" s="3120" t="s">
        <v>64</v>
      </c>
      <c r="W50" s="3112" t="s">
        <v>472</v>
      </c>
      <c r="X50" s="1145" t="s">
        <v>64</v>
      </c>
      <c r="Y50" s="3112" t="s">
        <v>472</v>
      </c>
      <c r="Z50" s="1145" t="s">
        <v>64</v>
      </c>
      <c r="AA50" s="3112" t="s">
        <v>472</v>
      </c>
      <c r="AB50" s="1145" t="s">
        <v>64</v>
      </c>
      <c r="AC50" s="3112" t="s">
        <v>472</v>
      </c>
      <c r="AD50" s="1145" t="s">
        <v>64</v>
      </c>
      <c r="AE50" s="3112" t="s">
        <v>472</v>
      </c>
      <c r="AF50" s="3120" t="s">
        <v>64</v>
      </c>
      <c r="AG50" s="3112" t="s">
        <v>472</v>
      </c>
      <c r="AH50" s="1145" t="s">
        <v>64</v>
      </c>
      <c r="AI50" s="3112" t="s">
        <v>472</v>
      </c>
      <c r="AJ50" s="1145" t="s">
        <v>64</v>
      </c>
      <c r="AK50" s="3112" t="s">
        <v>472</v>
      </c>
      <c r="AL50" s="1149" t="s">
        <v>64</v>
      </c>
      <c r="AM50" s="6322"/>
      <c r="AN50" s="6162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1985" t="s">
        <v>977</v>
      </c>
      <c r="B51" s="2809">
        <f t="shared" ref="B51:B56" si="40">SUM(C51+D51)</f>
        <v>0</v>
      </c>
      <c r="C51" s="1044">
        <f t="shared" ref="C51:D56" si="41">SUM(E51+G51+I51+K51+M51+O51+Q51+S51+U51+W51+Y51+AA51+AC51+AE51+AG51+AI51+AK51)</f>
        <v>0</v>
      </c>
      <c r="D51" s="2855">
        <f t="shared" si="41"/>
        <v>0</v>
      </c>
      <c r="E51" s="2293"/>
      <c r="F51" s="2273"/>
      <c r="G51" s="2293"/>
      <c r="H51" s="2348"/>
      <c r="I51" s="2293"/>
      <c r="J51" s="2273"/>
      <c r="K51" s="2293"/>
      <c r="L51" s="2273"/>
      <c r="M51" s="2293"/>
      <c r="N51" s="2273"/>
      <c r="O51" s="2709"/>
      <c r="P51" s="2273"/>
      <c r="Q51" s="2709"/>
      <c r="R51" s="2273"/>
      <c r="S51" s="2709"/>
      <c r="T51" s="1295"/>
      <c r="U51" s="2709"/>
      <c r="V51" s="1295"/>
      <c r="W51" s="2709"/>
      <c r="X51" s="2273"/>
      <c r="Y51" s="2709"/>
      <c r="Z51" s="2273"/>
      <c r="AA51" s="2709"/>
      <c r="AB51" s="2273"/>
      <c r="AC51" s="2709"/>
      <c r="AD51" s="2273"/>
      <c r="AE51" s="2709"/>
      <c r="AF51" s="1295"/>
      <c r="AG51" s="2709"/>
      <c r="AH51" s="2273"/>
      <c r="AI51" s="2709"/>
      <c r="AJ51" s="2273"/>
      <c r="AK51" s="2709"/>
      <c r="AL51" s="1127"/>
      <c r="AM51" s="2476"/>
      <c r="AN51" s="2856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60" t="s">
        <v>1454</v>
      </c>
      <c r="B52" s="1590">
        <f t="shared" si="40"/>
        <v>0</v>
      </c>
      <c r="C52" s="1205">
        <f t="shared" si="41"/>
        <v>0</v>
      </c>
      <c r="D52" s="1526">
        <f t="shared" si="41"/>
        <v>0</v>
      </c>
      <c r="E52" s="2293"/>
      <c r="F52" s="2348"/>
      <c r="G52" s="2293"/>
      <c r="H52" s="2348"/>
      <c r="I52" s="2293"/>
      <c r="J52" s="1295"/>
      <c r="K52" s="2293"/>
      <c r="L52" s="1295"/>
      <c r="M52" s="2293"/>
      <c r="N52" s="1295"/>
      <c r="O52" s="2709"/>
      <c r="P52" s="1295"/>
      <c r="Q52" s="2709"/>
      <c r="R52" s="1295"/>
      <c r="S52" s="2709"/>
      <c r="T52" s="1295"/>
      <c r="U52" s="2709"/>
      <c r="V52" s="1295"/>
      <c r="W52" s="2709"/>
      <c r="X52" s="1295"/>
      <c r="Y52" s="2709"/>
      <c r="Z52" s="1295"/>
      <c r="AA52" s="2709"/>
      <c r="AB52" s="1295"/>
      <c r="AC52" s="2709"/>
      <c r="AD52" s="1295"/>
      <c r="AE52" s="2709"/>
      <c r="AF52" s="1295"/>
      <c r="AG52" s="2709"/>
      <c r="AH52" s="1295"/>
      <c r="AI52" s="2709"/>
      <c r="AJ52" s="1295"/>
      <c r="AK52" s="2709"/>
      <c r="AL52" s="1296"/>
      <c r="AM52" s="2476"/>
      <c r="AN52" s="1528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60" t="s">
        <v>1455</v>
      </c>
      <c r="B53" s="1590">
        <f t="shared" si="40"/>
        <v>0</v>
      </c>
      <c r="C53" s="1205">
        <f t="shared" si="41"/>
        <v>0</v>
      </c>
      <c r="D53" s="1526">
        <f t="shared" si="41"/>
        <v>0</v>
      </c>
      <c r="E53" s="1527"/>
      <c r="F53" s="1528"/>
      <c r="G53" s="1527"/>
      <c r="H53" s="1528"/>
      <c r="I53" s="1527"/>
      <c r="J53" s="1531"/>
      <c r="K53" s="1527"/>
      <c r="L53" s="1531"/>
      <c r="M53" s="1527"/>
      <c r="N53" s="1531"/>
      <c r="O53" s="1532"/>
      <c r="P53" s="1531"/>
      <c r="Q53" s="1532"/>
      <c r="R53" s="1531"/>
      <c r="S53" s="1532"/>
      <c r="T53" s="1531"/>
      <c r="U53" s="1532"/>
      <c r="V53" s="1531"/>
      <c r="W53" s="1532"/>
      <c r="X53" s="1531"/>
      <c r="Y53" s="1532"/>
      <c r="Z53" s="1531"/>
      <c r="AA53" s="1532"/>
      <c r="AB53" s="1531"/>
      <c r="AC53" s="1532"/>
      <c r="AD53" s="1531"/>
      <c r="AE53" s="1532"/>
      <c r="AF53" s="1531"/>
      <c r="AG53" s="1532"/>
      <c r="AH53" s="1531"/>
      <c r="AI53" s="1532"/>
      <c r="AJ53" s="1531"/>
      <c r="AK53" s="1532"/>
      <c r="AL53" s="2287"/>
      <c r="AM53" s="1529"/>
      <c r="AN53" s="1528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60" t="s">
        <v>1456</v>
      </c>
      <c r="B54" s="1590">
        <f t="shared" si="40"/>
        <v>0</v>
      </c>
      <c r="C54" s="1205">
        <f t="shared" si="41"/>
        <v>0</v>
      </c>
      <c r="D54" s="1526">
        <f t="shared" si="41"/>
        <v>0</v>
      </c>
      <c r="E54" s="1527"/>
      <c r="F54" s="1528"/>
      <c r="G54" s="1527"/>
      <c r="H54" s="1528"/>
      <c r="I54" s="1527"/>
      <c r="J54" s="1531"/>
      <c r="K54" s="1527"/>
      <c r="L54" s="1531"/>
      <c r="M54" s="1527"/>
      <c r="N54" s="1531"/>
      <c r="O54" s="1532"/>
      <c r="P54" s="1531"/>
      <c r="Q54" s="1532"/>
      <c r="R54" s="1531"/>
      <c r="S54" s="1532"/>
      <c r="T54" s="1531"/>
      <c r="U54" s="1532"/>
      <c r="V54" s="1531"/>
      <c r="W54" s="1532"/>
      <c r="X54" s="1531"/>
      <c r="Y54" s="1532"/>
      <c r="Z54" s="1531"/>
      <c r="AA54" s="1532"/>
      <c r="AB54" s="1531"/>
      <c r="AC54" s="1532"/>
      <c r="AD54" s="1531"/>
      <c r="AE54" s="1532"/>
      <c r="AF54" s="1531"/>
      <c r="AG54" s="1532"/>
      <c r="AH54" s="1531"/>
      <c r="AI54" s="1532"/>
      <c r="AJ54" s="1531"/>
      <c r="AK54" s="1532"/>
      <c r="AL54" s="2287"/>
      <c r="AM54" s="1529"/>
      <c r="AN54" s="1528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60" t="s">
        <v>104</v>
      </c>
      <c r="B55" s="1590">
        <f t="shared" si="40"/>
        <v>0</v>
      </c>
      <c r="C55" s="1205">
        <f t="shared" si="41"/>
        <v>0</v>
      </c>
      <c r="D55" s="1526">
        <f t="shared" si="41"/>
        <v>0</v>
      </c>
      <c r="E55" s="1527"/>
      <c r="F55" s="1528"/>
      <c r="G55" s="1527"/>
      <c r="H55" s="1528"/>
      <c r="I55" s="1527"/>
      <c r="J55" s="1531"/>
      <c r="K55" s="1527"/>
      <c r="L55" s="1531"/>
      <c r="M55" s="1527"/>
      <c r="N55" s="1531"/>
      <c r="O55" s="1532"/>
      <c r="P55" s="1531"/>
      <c r="Q55" s="1532"/>
      <c r="R55" s="1531"/>
      <c r="S55" s="1532"/>
      <c r="T55" s="1531"/>
      <c r="U55" s="1532"/>
      <c r="V55" s="1531"/>
      <c r="W55" s="1532"/>
      <c r="X55" s="1531"/>
      <c r="Y55" s="1532"/>
      <c r="Z55" s="1531"/>
      <c r="AA55" s="1532"/>
      <c r="AB55" s="1531"/>
      <c r="AC55" s="1532"/>
      <c r="AD55" s="1531"/>
      <c r="AE55" s="1532"/>
      <c r="AF55" s="1531"/>
      <c r="AG55" s="1532"/>
      <c r="AH55" s="1531"/>
      <c r="AI55" s="1532"/>
      <c r="AJ55" s="1531"/>
      <c r="AK55" s="1532"/>
      <c r="AL55" s="2287"/>
      <c r="AM55" s="1529"/>
      <c r="AN55" s="1528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562" t="s">
        <v>1096</v>
      </c>
      <c r="B56" s="1588">
        <f t="shared" si="40"/>
        <v>0</v>
      </c>
      <c r="C56" s="1589">
        <f t="shared" si="41"/>
        <v>0</v>
      </c>
      <c r="D56" s="1201">
        <f t="shared" si="41"/>
        <v>0</v>
      </c>
      <c r="E56" s="1538"/>
      <c r="F56" s="1278"/>
      <c r="G56" s="1538"/>
      <c r="H56" s="1278"/>
      <c r="I56" s="1538"/>
      <c r="J56" s="1469"/>
      <c r="K56" s="1538"/>
      <c r="L56" s="1469"/>
      <c r="M56" s="1538"/>
      <c r="N56" s="1469"/>
      <c r="O56" s="1542"/>
      <c r="P56" s="1469"/>
      <c r="Q56" s="1542"/>
      <c r="R56" s="1469"/>
      <c r="S56" s="1542"/>
      <c r="T56" s="1469"/>
      <c r="U56" s="1542"/>
      <c r="V56" s="1469"/>
      <c r="W56" s="1542"/>
      <c r="X56" s="1469"/>
      <c r="Y56" s="1542"/>
      <c r="Z56" s="1469"/>
      <c r="AA56" s="1542"/>
      <c r="AB56" s="1469"/>
      <c r="AC56" s="1542"/>
      <c r="AD56" s="1469"/>
      <c r="AE56" s="1542"/>
      <c r="AF56" s="1469"/>
      <c r="AG56" s="1542"/>
      <c r="AH56" s="1469"/>
      <c r="AI56" s="1542"/>
      <c r="AJ56" s="1469"/>
      <c r="AK56" s="1542"/>
      <c r="AL56" s="1571"/>
      <c r="AM56" s="1540"/>
      <c r="AN56" s="1278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21" t="s">
        <v>1460</v>
      </c>
      <c r="B57" s="3121"/>
      <c r="C57" s="3121"/>
      <c r="D57" s="3121"/>
      <c r="E57" s="3121"/>
      <c r="F57" s="3121"/>
      <c r="G57" s="3121"/>
      <c r="H57" s="3121"/>
      <c r="I57" s="3121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07" t="s">
        <v>1461</v>
      </c>
      <c r="B58" s="6331" t="s">
        <v>82</v>
      </c>
      <c r="C58" s="6189"/>
      <c r="D58" s="6190"/>
      <c r="E58" s="6333" t="s">
        <v>1414</v>
      </c>
      <c r="F58" s="6334"/>
      <c r="G58" s="6334"/>
      <c r="H58" s="6334"/>
      <c r="I58" s="6334"/>
      <c r="J58" s="6334"/>
      <c r="K58" s="6334"/>
      <c r="L58" s="6334"/>
      <c r="M58" s="6334"/>
      <c r="N58" s="6334"/>
      <c r="O58" s="6334"/>
      <c r="P58" s="6334"/>
      <c r="Q58" s="6334"/>
      <c r="R58" s="6334"/>
      <c r="S58" s="6334"/>
      <c r="T58" s="6334"/>
      <c r="U58" s="6334"/>
      <c r="V58" s="6334"/>
      <c r="W58" s="6334"/>
      <c r="X58" s="6334"/>
      <c r="Y58" s="6334"/>
      <c r="Z58" s="6334"/>
      <c r="AA58" s="6334"/>
      <c r="AB58" s="6334"/>
      <c r="AC58" s="6334"/>
      <c r="AD58" s="6334"/>
      <c r="AE58" s="6334"/>
      <c r="AF58" s="6334"/>
      <c r="AG58" s="6334"/>
      <c r="AH58" s="6334"/>
      <c r="AI58" s="6334"/>
      <c r="AJ58" s="6334"/>
      <c r="AK58" s="6334"/>
      <c r="AL58" s="6335"/>
      <c r="AM58" s="6327" t="s">
        <v>1462</v>
      </c>
      <c r="AN58" s="6328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502"/>
      <c r="B59" s="6332"/>
      <c r="C59" s="6192"/>
      <c r="D59" s="6193"/>
      <c r="E59" s="6309" t="s">
        <v>352</v>
      </c>
      <c r="F59" s="6309"/>
      <c r="G59" s="6309" t="s">
        <v>335</v>
      </c>
      <c r="H59" s="6309"/>
      <c r="I59" s="6309" t="s">
        <v>99</v>
      </c>
      <c r="J59" s="6309"/>
      <c r="K59" s="6309" t="s">
        <v>49</v>
      </c>
      <c r="L59" s="6309"/>
      <c r="M59" s="6309" t="s">
        <v>50</v>
      </c>
      <c r="N59" s="6309"/>
      <c r="O59" s="6311" t="s">
        <v>51</v>
      </c>
      <c r="P59" s="6311"/>
      <c r="Q59" s="6311" t="s">
        <v>52</v>
      </c>
      <c r="R59" s="6311"/>
      <c r="S59" s="6311" t="s">
        <v>53</v>
      </c>
      <c r="T59" s="6311"/>
      <c r="U59" s="6311" t="s">
        <v>54</v>
      </c>
      <c r="V59" s="6311"/>
      <c r="W59" s="6311" t="s">
        <v>55</v>
      </c>
      <c r="X59" s="6311"/>
      <c r="Y59" s="6311" t="s">
        <v>56</v>
      </c>
      <c r="Z59" s="6311"/>
      <c r="AA59" s="6311" t="s">
        <v>57</v>
      </c>
      <c r="AB59" s="6311"/>
      <c r="AC59" s="6311" t="s">
        <v>58</v>
      </c>
      <c r="AD59" s="6311"/>
      <c r="AE59" s="6311" t="s">
        <v>59</v>
      </c>
      <c r="AF59" s="6311"/>
      <c r="AG59" s="6311" t="s">
        <v>60</v>
      </c>
      <c r="AH59" s="6311"/>
      <c r="AI59" s="6311" t="s">
        <v>61</v>
      </c>
      <c r="AJ59" s="6311"/>
      <c r="AK59" s="6311" t="s">
        <v>62</v>
      </c>
      <c r="AL59" s="6320"/>
      <c r="AM59" s="6329"/>
      <c r="AN59" s="6330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161"/>
      <c r="B60" s="1202" t="s">
        <v>84</v>
      </c>
      <c r="C60" s="1155" t="s">
        <v>63</v>
      </c>
      <c r="D60" s="1178" t="s">
        <v>64</v>
      </c>
      <c r="E60" s="3112" t="s">
        <v>63</v>
      </c>
      <c r="F60" s="1178" t="s">
        <v>64</v>
      </c>
      <c r="G60" s="3112" t="s">
        <v>63</v>
      </c>
      <c r="H60" s="1178" t="s">
        <v>64</v>
      </c>
      <c r="I60" s="3112" t="s">
        <v>63</v>
      </c>
      <c r="J60" s="1178" t="s">
        <v>64</v>
      </c>
      <c r="K60" s="3112" t="s">
        <v>63</v>
      </c>
      <c r="L60" s="1178" t="s">
        <v>64</v>
      </c>
      <c r="M60" s="3112" t="s">
        <v>63</v>
      </c>
      <c r="N60" s="1178" t="s">
        <v>64</v>
      </c>
      <c r="O60" s="3112" t="s">
        <v>63</v>
      </c>
      <c r="P60" s="1178" t="s">
        <v>64</v>
      </c>
      <c r="Q60" s="3112" t="s">
        <v>63</v>
      </c>
      <c r="R60" s="1178" t="s">
        <v>64</v>
      </c>
      <c r="S60" s="3112" t="s">
        <v>63</v>
      </c>
      <c r="T60" s="1178" t="s">
        <v>64</v>
      </c>
      <c r="U60" s="3112" t="s">
        <v>63</v>
      </c>
      <c r="V60" s="1154" t="s">
        <v>64</v>
      </c>
      <c r="W60" s="3112" t="s">
        <v>63</v>
      </c>
      <c r="X60" s="1178" t="s">
        <v>64</v>
      </c>
      <c r="Y60" s="3112" t="s">
        <v>63</v>
      </c>
      <c r="Z60" s="1178" t="s">
        <v>64</v>
      </c>
      <c r="AA60" s="3112" t="s">
        <v>63</v>
      </c>
      <c r="AB60" s="1178" t="s">
        <v>64</v>
      </c>
      <c r="AC60" s="3112" t="s">
        <v>63</v>
      </c>
      <c r="AD60" s="1178" t="s">
        <v>64</v>
      </c>
      <c r="AE60" s="3112" t="s">
        <v>63</v>
      </c>
      <c r="AF60" s="1178" t="s">
        <v>64</v>
      </c>
      <c r="AG60" s="3112" t="s">
        <v>63</v>
      </c>
      <c r="AH60" s="1178" t="s">
        <v>64</v>
      </c>
      <c r="AI60" s="3112" t="s">
        <v>63</v>
      </c>
      <c r="AJ60" s="1178" t="s">
        <v>64</v>
      </c>
      <c r="AK60" s="3112" t="s">
        <v>63</v>
      </c>
      <c r="AL60" s="3109" t="s">
        <v>64</v>
      </c>
      <c r="AM60" s="3122" t="s">
        <v>1463</v>
      </c>
      <c r="AN60" s="1178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23" t="s">
        <v>1465</v>
      </c>
      <c r="B61" s="2809">
        <f t="shared" ref="B61:B66" si="47">SUM(C61+D61)</f>
        <v>0</v>
      </c>
      <c r="C61" s="1044">
        <f>SUM(E61+G61+I61+K61+M61+O61+Q61+S61+U61+W61+Y61+AA61+AC61+AE61+AG61+AI61+AK61)</f>
        <v>0</v>
      </c>
      <c r="D61" s="2855">
        <f>SUM(F61+H61+J61+L61+N61+P61+R61+T61+V61+X61+Z61+AB61+AD61+AF61+AH61+AJ61+AL61)</f>
        <v>0</v>
      </c>
      <c r="E61" s="2271"/>
      <c r="F61" s="2856"/>
      <c r="G61" s="2271"/>
      <c r="H61" s="2273"/>
      <c r="I61" s="2271"/>
      <c r="J61" s="2273"/>
      <c r="K61" s="2271"/>
      <c r="L61" s="2273"/>
      <c r="M61" s="2271"/>
      <c r="N61" s="2273"/>
      <c r="O61" s="2271"/>
      <c r="P61" s="2273"/>
      <c r="Q61" s="2271"/>
      <c r="R61" s="2273"/>
      <c r="S61" s="2271"/>
      <c r="T61" s="2273"/>
      <c r="U61" s="2271"/>
      <c r="V61" s="2572"/>
      <c r="W61" s="2271"/>
      <c r="X61" s="2273"/>
      <c r="Y61" s="2271"/>
      <c r="Z61" s="2273"/>
      <c r="AA61" s="2271"/>
      <c r="AB61" s="2273"/>
      <c r="AC61" s="2271"/>
      <c r="AD61" s="2273"/>
      <c r="AE61" s="2271"/>
      <c r="AF61" s="2273"/>
      <c r="AG61" s="2271"/>
      <c r="AH61" s="2273"/>
      <c r="AI61" s="2271"/>
      <c r="AJ61" s="2273"/>
      <c r="AK61" s="2802"/>
      <c r="AL61" s="1127"/>
      <c r="AM61" s="2905"/>
      <c r="AN61" s="2273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24" t="s">
        <v>1466</v>
      </c>
      <c r="B62" s="1590">
        <f t="shared" si="47"/>
        <v>0</v>
      </c>
      <c r="C62" s="1205">
        <f t="shared" ref="C62:D66" si="49">SUM(E62+G62+I62+K62+M62+O62+Q62+S62+U62+W62+Y62+AA62+AC62+AE62+AG62+AI62+AK62)</f>
        <v>0</v>
      </c>
      <c r="D62" s="1526">
        <f t="shared" si="49"/>
        <v>0</v>
      </c>
      <c r="E62" s="1527"/>
      <c r="F62" s="1528"/>
      <c r="G62" s="1527"/>
      <c r="H62" s="1531"/>
      <c r="I62" s="1527"/>
      <c r="J62" s="1531"/>
      <c r="K62" s="1527"/>
      <c r="L62" s="1531"/>
      <c r="M62" s="1527"/>
      <c r="N62" s="1531"/>
      <c r="O62" s="1527"/>
      <c r="P62" s="1531"/>
      <c r="Q62" s="1527"/>
      <c r="R62" s="1531"/>
      <c r="S62" s="1527"/>
      <c r="T62" s="1531"/>
      <c r="U62" s="1527"/>
      <c r="V62" s="1530"/>
      <c r="W62" s="1527"/>
      <c r="X62" s="1531"/>
      <c r="Y62" s="1527"/>
      <c r="Z62" s="1531"/>
      <c r="AA62" s="1527"/>
      <c r="AB62" s="1531"/>
      <c r="AC62" s="1527"/>
      <c r="AD62" s="1531"/>
      <c r="AE62" s="1527"/>
      <c r="AF62" s="1531"/>
      <c r="AG62" s="1527"/>
      <c r="AH62" s="1531"/>
      <c r="AI62" s="1527"/>
      <c r="AJ62" s="1531"/>
      <c r="AK62" s="1532"/>
      <c r="AL62" s="2287"/>
      <c r="AM62" s="1569"/>
      <c r="AN62" s="1531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24" t="s">
        <v>1467</v>
      </c>
      <c r="B63" s="1590">
        <f t="shared" si="47"/>
        <v>0</v>
      </c>
      <c r="C63" s="1205">
        <f t="shared" si="49"/>
        <v>0</v>
      </c>
      <c r="D63" s="1526">
        <f t="shared" si="49"/>
        <v>0</v>
      </c>
      <c r="E63" s="1527"/>
      <c r="F63" s="1528"/>
      <c r="G63" s="1527"/>
      <c r="H63" s="1531"/>
      <c r="I63" s="1527"/>
      <c r="J63" s="1531"/>
      <c r="K63" s="1527"/>
      <c r="L63" s="1531"/>
      <c r="M63" s="1527"/>
      <c r="N63" s="1531"/>
      <c r="O63" s="1527"/>
      <c r="P63" s="1531"/>
      <c r="Q63" s="1527"/>
      <c r="R63" s="1531"/>
      <c r="S63" s="1527"/>
      <c r="T63" s="1531"/>
      <c r="U63" s="1527"/>
      <c r="V63" s="1530"/>
      <c r="W63" s="1527"/>
      <c r="X63" s="1531"/>
      <c r="Y63" s="1527"/>
      <c r="Z63" s="1531"/>
      <c r="AA63" s="1527"/>
      <c r="AB63" s="1531"/>
      <c r="AC63" s="1527"/>
      <c r="AD63" s="1531"/>
      <c r="AE63" s="1527"/>
      <c r="AF63" s="1531"/>
      <c r="AG63" s="1527"/>
      <c r="AH63" s="1531"/>
      <c r="AI63" s="1527"/>
      <c r="AJ63" s="1531"/>
      <c r="AK63" s="1532"/>
      <c r="AL63" s="2287"/>
      <c r="AM63" s="1569"/>
      <c r="AN63" s="1531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24" t="s">
        <v>1468</v>
      </c>
      <c r="B64" s="1590">
        <f t="shared" si="47"/>
        <v>0</v>
      </c>
      <c r="C64" s="1205">
        <f t="shared" si="49"/>
        <v>0</v>
      </c>
      <c r="D64" s="1526">
        <f t="shared" si="49"/>
        <v>0</v>
      </c>
      <c r="E64" s="1527"/>
      <c r="F64" s="1528"/>
      <c r="G64" s="1527"/>
      <c r="H64" s="1531"/>
      <c r="I64" s="1527"/>
      <c r="J64" s="1531"/>
      <c r="K64" s="1527"/>
      <c r="L64" s="1531"/>
      <c r="M64" s="1527"/>
      <c r="N64" s="1531"/>
      <c r="O64" s="1527"/>
      <c r="P64" s="1531"/>
      <c r="Q64" s="1527"/>
      <c r="R64" s="1531"/>
      <c r="S64" s="1527"/>
      <c r="T64" s="1531"/>
      <c r="U64" s="1527"/>
      <c r="V64" s="1530"/>
      <c r="W64" s="1527"/>
      <c r="X64" s="1531"/>
      <c r="Y64" s="1527"/>
      <c r="Z64" s="1531"/>
      <c r="AA64" s="1527"/>
      <c r="AB64" s="1531"/>
      <c r="AC64" s="1527"/>
      <c r="AD64" s="1531"/>
      <c r="AE64" s="1527"/>
      <c r="AF64" s="1531"/>
      <c r="AG64" s="1527"/>
      <c r="AH64" s="1531"/>
      <c r="AI64" s="1527"/>
      <c r="AJ64" s="1531"/>
      <c r="AK64" s="1532"/>
      <c r="AL64" s="2287"/>
      <c r="AM64" s="1569"/>
      <c r="AN64" s="1531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359" t="s">
        <v>1469</v>
      </c>
      <c r="B65" s="1211">
        <f t="shared" si="47"/>
        <v>0</v>
      </c>
      <c r="C65" s="1212">
        <f t="shared" si="49"/>
        <v>0</v>
      </c>
      <c r="D65" s="1213">
        <f t="shared" si="49"/>
        <v>0</v>
      </c>
      <c r="E65" s="1275"/>
      <c r="F65" s="1276"/>
      <c r="G65" s="1275"/>
      <c r="H65" s="1266"/>
      <c r="I65" s="1275"/>
      <c r="J65" s="1266"/>
      <c r="K65" s="1275"/>
      <c r="L65" s="1266"/>
      <c r="M65" s="1275"/>
      <c r="N65" s="1266"/>
      <c r="O65" s="1275"/>
      <c r="P65" s="1266"/>
      <c r="Q65" s="1275"/>
      <c r="R65" s="1266"/>
      <c r="S65" s="1275"/>
      <c r="T65" s="1266"/>
      <c r="U65" s="1275"/>
      <c r="V65" s="1343"/>
      <c r="W65" s="1275"/>
      <c r="X65" s="1266"/>
      <c r="Y65" s="1275"/>
      <c r="Z65" s="1266"/>
      <c r="AA65" s="1275"/>
      <c r="AB65" s="1266"/>
      <c r="AC65" s="1275"/>
      <c r="AD65" s="1266"/>
      <c r="AE65" s="1275"/>
      <c r="AF65" s="1266"/>
      <c r="AG65" s="1275"/>
      <c r="AH65" s="1266"/>
      <c r="AI65" s="1275"/>
      <c r="AJ65" s="1266"/>
      <c r="AK65" s="1277"/>
      <c r="AL65" s="1272"/>
      <c r="AM65" s="38"/>
      <c r="AN65" s="1266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25" t="s">
        <v>1470</v>
      </c>
      <c r="B66" s="1588">
        <f t="shared" si="47"/>
        <v>0</v>
      </c>
      <c r="C66" s="1589">
        <f t="shared" si="49"/>
        <v>0</v>
      </c>
      <c r="D66" s="1201">
        <f t="shared" si="49"/>
        <v>0</v>
      </c>
      <c r="E66" s="1538"/>
      <c r="F66" s="1278"/>
      <c r="G66" s="1538"/>
      <c r="H66" s="1469"/>
      <c r="I66" s="1538"/>
      <c r="J66" s="1469"/>
      <c r="K66" s="1538"/>
      <c r="L66" s="1469"/>
      <c r="M66" s="1538"/>
      <c r="N66" s="1469"/>
      <c r="O66" s="1538"/>
      <c r="P66" s="1469"/>
      <c r="Q66" s="1538"/>
      <c r="R66" s="1469"/>
      <c r="S66" s="1538"/>
      <c r="T66" s="1469"/>
      <c r="U66" s="1538"/>
      <c r="V66" s="1541"/>
      <c r="W66" s="1538"/>
      <c r="X66" s="1469"/>
      <c r="Y66" s="1538"/>
      <c r="Z66" s="1469"/>
      <c r="AA66" s="1538"/>
      <c r="AB66" s="1469"/>
      <c r="AC66" s="1538"/>
      <c r="AD66" s="1469"/>
      <c r="AE66" s="1538"/>
      <c r="AF66" s="1469"/>
      <c r="AG66" s="1538"/>
      <c r="AH66" s="1469"/>
      <c r="AI66" s="1538"/>
      <c r="AJ66" s="1469"/>
      <c r="AK66" s="1542"/>
      <c r="AL66" s="1571"/>
      <c r="AM66" s="1658"/>
      <c r="AN66" s="1648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3106" t="s">
        <v>82</v>
      </c>
      <c r="B67" s="3126">
        <f t="shared" ref="B67:AL67" si="54">SUM(B61:B66)</f>
        <v>0</v>
      </c>
      <c r="C67" s="3127">
        <f t="shared" si="54"/>
        <v>0</v>
      </c>
      <c r="D67" s="1200">
        <f t="shared" si="54"/>
        <v>0</v>
      </c>
      <c r="E67" s="3128">
        <f t="shared" si="54"/>
        <v>0</v>
      </c>
      <c r="F67" s="1192">
        <f t="shared" si="54"/>
        <v>0</v>
      </c>
      <c r="G67" s="3128">
        <f t="shared" si="54"/>
        <v>0</v>
      </c>
      <c r="H67" s="3129">
        <f t="shared" si="54"/>
        <v>0</v>
      </c>
      <c r="I67" s="3128">
        <f t="shared" si="54"/>
        <v>0</v>
      </c>
      <c r="J67" s="3129">
        <f t="shared" si="54"/>
        <v>0</v>
      </c>
      <c r="K67" s="3128">
        <f t="shared" si="54"/>
        <v>0</v>
      </c>
      <c r="L67" s="3129">
        <f t="shared" si="54"/>
        <v>0</v>
      </c>
      <c r="M67" s="3128">
        <f t="shared" si="54"/>
        <v>0</v>
      </c>
      <c r="N67" s="3129">
        <f t="shared" si="54"/>
        <v>0</v>
      </c>
      <c r="O67" s="3128">
        <f t="shared" si="54"/>
        <v>0</v>
      </c>
      <c r="P67" s="3129">
        <f t="shared" si="54"/>
        <v>0</v>
      </c>
      <c r="Q67" s="3128">
        <f t="shared" si="54"/>
        <v>0</v>
      </c>
      <c r="R67" s="3129">
        <f t="shared" si="54"/>
        <v>0</v>
      </c>
      <c r="S67" s="3128">
        <f t="shared" si="54"/>
        <v>0</v>
      </c>
      <c r="T67" s="3129">
        <f t="shared" si="54"/>
        <v>0</v>
      </c>
      <c r="U67" s="3130">
        <f t="shared" si="54"/>
        <v>0</v>
      </c>
      <c r="V67" s="3131">
        <f t="shared" si="54"/>
        <v>0</v>
      </c>
      <c r="W67" s="3128">
        <f t="shared" si="54"/>
        <v>0</v>
      </c>
      <c r="X67" s="3129">
        <f t="shared" si="54"/>
        <v>0</v>
      </c>
      <c r="Y67" s="3128">
        <f t="shared" si="54"/>
        <v>0</v>
      </c>
      <c r="Z67" s="3129">
        <f t="shared" si="54"/>
        <v>0</v>
      </c>
      <c r="AA67" s="3128">
        <f t="shared" si="54"/>
        <v>0</v>
      </c>
      <c r="AB67" s="3129">
        <f t="shared" si="54"/>
        <v>0</v>
      </c>
      <c r="AC67" s="3128">
        <f t="shared" si="54"/>
        <v>0</v>
      </c>
      <c r="AD67" s="3129">
        <f t="shared" si="54"/>
        <v>0</v>
      </c>
      <c r="AE67" s="3128">
        <f t="shared" si="54"/>
        <v>0</v>
      </c>
      <c r="AF67" s="3129">
        <f t="shared" si="54"/>
        <v>0</v>
      </c>
      <c r="AG67" s="3128">
        <f t="shared" si="54"/>
        <v>0</v>
      </c>
      <c r="AH67" s="3129">
        <f t="shared" si="54"/>
        <v>0</v>
      </c>
      <c r="AI67" s="3128">
        <f t="shared" si="54"/>
        <v>0</v>
      </c>
      <c r="AJ67" s="3129">
        <f t="shared" si="54"/>
        <v>0</v>
      </c>
      <c r="AK67" s="3132">
        <f t="shared" si="54"/>
        <v>0</v>
      </c>
      <c r="AL67" s="3133">
        <f t="shared" si="54"/>
        <v>0</v>
      </c>
      <c r="AM67" s="1193">
        <f>SUM(AM61:AM65)</f>
        <v>0</v>
      </c>
      <c r="AN67" s="3129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21" t="s">
        <v>1471</v>
      </c>
      <c r="B68" s="3121"/>
      <c r="C68" s="3121"/>
      <c r="D68" s="3121"/>
      <c r="E68" s="3121"/>
      <c r="F68" s="3121"/>
      <c r="G68" s="3121"/>
      <c r="H68" s="3121"/>
      <c r="I68" s="312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307" t="s">
        <v>1461</v>
      </c>
      <c r="B69" s="6323" t="s">
        <v>82</v>
      </c>
      <c r="C69" s="6352"/>
      <c r="D69" s="6348"/>
      <c r="E69" s="6324" t="s">
        <v>106</v>
      </c>
      <c r="F69" s="6358"/>
      <c r="G69" s="6358"/>
      <c r="H69" s="6358"/>
      <c r="I69" s="6358"/>
      <c r="J69" s="6358"/>
      <c r="K69" s="6358"/>
      <c r="L69" s="6358"/>
      <c r="M69" s="6358"/>
      <c r="N69" s="6358"/>
      <c r="O69" s="6358"/>
      <c r="P69" s="6358"/>
      <c r="Q69" s="6358"/>
      <c r="R69" s="6358"/>
      <c r="S69" s="6358"/>
      <c r="T69" s="6358"/>
      <c r="U69" s="6358"/>
      <c r="V69" s="6358"/>
      <c r="W69" s="6358"/>
      <c r="X69" s="6358"/>
      <c r="Y69" s="6358"/>
      <c r="Z69" s="6358"/>
      <c r="AA69" s="6358"/>
      <c r="AB69" s="6358"/>
      <c r="AC69" s="6358"/>
      <c r="AD69" s="6358"/>
      <c r="AE69" s="6358"/>
      <c r="AF69" s="6358"/>
      <c r="AG69" s="6358"/>
      <c r="AH69" s="6358"/>
      <c r="AI69" s="6358"/>
      <c r="AJ69" s="6358"/>
      <c r="AK69" s="6358"/>
      <c r="AL69" s="632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02"/>
      <c r="B70" s="6177"/>
      <c r="C70" s="6176"/>
      <c r="D70" s="6244"/>
      <c r="E70" s="6316" t="s">
        <v>352</v>
      </c>
      <c r="F70" s="6319"/>
      <c r="G70" s="6316" t="s">
        <v>335</v>
      </c>
      <c r="H70" s="6319"/>
      <c r="I70" s="6316" t="s">
        <v>99</v>
      </c>
      <c r="J70" s="6319"/>
      <c r="K70" s="6316" t="s">
        <v>49</v>
      </c>
      <c r="L70" s="6319"/>
      <c r="M70" s="6316" t="s">
        <v>50</v>
      </c>
      <c r="N70" s="6319"/>
      <c r="O70" s="6324" t="s">
        <v>51</v>
      </c>
      <c r="P70" s="6325"/>
      <c r="Q70" s="6324" t="s">
        <v>52</v>
      </c>
      <c r="R70" s="6325"/>
      <c r="S70" s="6324" t="s">
        <v>53</v>
      </c>
      <c r="T70" s="6325"/>
      <c r="U70" s="6324" t="s">
        <v>54</v>
      </c>
      <c r="V70" s="6325"/>
      <c r="W70" s="6324" t="s">
        <v>55</v>
      </c>
      <c r="X70" s="6325"/>
      <c r="Y70" s="6324" t="s">
        <v>56</v>
      </c>
      <c r="Z70" s="6325"/>
      <c r="AA70" s="6324" t="s">
        <v>57</v>
      </c>
      <c r="AB70" s="6325"/>
      <c r="AC70" s="6324" t="s">
        <v>58</v>
      </c>
      <c r="AD70" s="6325"/>
      <c r="AE70" s="6324" t="s">
        <v>59</v>
      </c>
      <c r="AF70" s="6325"/>
      <c r="AG70" s="6324" t="s">
        <v>60</v>
      </c>
      <c r="AH70" s="6325"/>
      <c r="AI70" s="6324" t="s">
        <v>61</v>
      </c>
      <c r="AJ70" s="6325"/>
      <c r="AK70" s="6324" t="s">
        <v>62</v>
      </c>
      <c r="AL70" s="632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61"/>
      <c r="B71" s="1202" t="s">
        <v>84</v>
      </c>
      <c r="C71" s="1155" t="s">
        <v>63</v>
      </c>
      <c r="D71" s="1178" t="s">
        <v>64</v>
      </c>
      <c r="E71" s="3112" t="s">
        <v>63</v>
      </c>
      <c r="F71" s="1178" t="s">
        <v>64</v>
      </c>
      <c r="G71" s="3112" t="s">
        <v>63</v>
      </c>
      <c r="H71" s="1178" t="s">
        <v>64</v>
      </c>
      <c r="I71" s="3112" t="s">
        <v>63</v>
      </c>
      <c r="J71" s="1178" t="s">
        <v>64</v>
      </c>
      <c r="K71" s="3112" t="s">
        <v>63</v>
      </c>
      <c r="L71" s="1178" t="s">
        <v>64</v>
      </c>
      <c r="M71" s="3112" t="s">
        <v>63</v>
      </c>
      <c r="N71" s="1178" t="s">
        <v>64</v>
      </c>
      <c r="O71" s="3112" t="s">
        <v>63</v>
      </c>
      <c r="P71" s="1178" t="s">
        <v>64</v>
      </c>
      <c r="Q71" s="3112" t="s">
        <v>63</v>
      </c>
      <c r="R71" s="1178" t="s">
        <v>64</v>
      </c>
      <c r="S71" s="3112" t="s">
        <v>63</v>
      </c>
      <c r="T71" s="1178" t="s">
        <v>64</v>
      </c>
      <c r="U71" s="3112" t="s">
        <v>63</v>
      </c>
      <c r="V71" s="1154" t="s">
        <v>64</v>
      </c>
      <c r="W71" s="3112" t="s">
        <v>63</v>
      </c>
      <c r="X71" s="1178" t="s">
        <v>64</v>
      </c>
      <c r="Y71" s="3112" t="s">
        <v>63</v>
      </c>
      <c r="Z71" s="1178" t="s">
        <v>64</v>
      </c>
      <c r="AA71" s="3112" t="s">
        <v>63</v>
      </c>
      <c r="AB71" s="1178" t="s">
        <v>64</v>
      </c>
      <c r="AC71" s="3112" t="s">
        <v>63</v>
      </c>
      <c r="AD71" s="1178" t="s">
        <v>64</v>
      </c>
      <c r="AE71" s="3112" t="s">
        <v>63</v>
      </c>
      <c r="AF71" s="1178" t="s">
        <v>64</v>
      </c>
      <c r="AG71" s="3112" t="s">
        <v>63</v>
      </c>
      <c r="AH71" s="1178" t="s">
        <v>64</v>
      </c>
      <c r="AI71" s="3112" t="s">
        <v>63</v>
      </c>
      <c r="AJ71" s="1178" t="s">
        <v>64</v>
      </c>
      <c r="AK71" s="3112" t="s">
        <v>63</v>
      </c>
      <c r="AL71" s="1178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23" t="s">
        <v>1465</v>
      </c>
      <c r="B72" s="2809">
        <f t="shared" ref="B72:B77" si="55">SUM(C72+D72)</f>
        <v>0</v>
      </c>
      <c r="C72" s="1044">
        <f>SUM(E72+G72+I72+K72+M72+O72+Q72+S72+U72+W72+Y72+AA72+AC72+AE72+AG72+AI72+AK72)</f>
        <v>0</v>
      </c>
      <c r="D72" s="2855">
        <f>SUM(F72+H72+J72+L72+N72+P72+R72+T72+V72+X72+Z72+AB72+AD72+AF72+AH72+AJ72+AL72)</f>
        <v>0</v>
      </c>
      <c r="E72" s="2271"/>
      <c r="F72" s="2856"/>
      <c r="G72" s="2271"/>
      <c r="H72" s="2273"/>
      <c r="I72" s="2271"/>
      <c r="J72" s="2273"/>
      <c r="K72" s="2271"/>
      <c r="L72" s="2273"/>
      <c r="M72" s="2271"/>
      <c r="N72" s="2273"/>
      <c r="O72" s="2271"/>
      <c r="P72" s="2273"/>
      <c r="Q72" s="2271"/>
      <c r="R72" s="2273"/>
      <c r="S72" s="2271"/>
      <c r="T72" s="2273"/>
      <c r="U72" s="2271"/>
      <c r="V72" s="2572"/>
      <c r="W72" s="2271"/>
      <c r="X72" s="2273"/>
      <c r="Y72" s="2271"/>
      <c r="Z72" s="2273"/>
      <c r="AA72" s="2271"/>
      <c r="AB72" s="2273"/>
      <c r="AC72" s="2271"/>
      <c r="AD72" s="2273"/>
      <c r="AE72" s="2271"/>
      <c r="AF72" s="2273"/>
      <c r="AG72" s="2271"/>
      <c r="AH72" s="2273"/>
      <c r="AI72" s="2271"/>
      <c r="AJ72" s="2273"/>
      <c r="AK72" s="2802"/>
      <c r="AL72" s="227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24" t="s">
        <v>1466</v>
      </c>
      <c r="B73" s="1590">
        <f t="shared" si="55"/>
        <v>0</v>
      </c>
      <c r="C73" s="1205">
        <f t="shared" ref="C73:D77" si="56">SUM(E73+G73+I73+K73+M73+O73+Q73+S73+U73+W73+Y73+AA73+AC73+AE73+AG73+AI73+AK73)</f>
        <v>0</v>
      </c>
      <c r="D73" s="1526">
        <f t="shared" si="56"/>
        <v>0</v>
      </c>
      <c r="E73" s="1527"/>
      <c r="F73" s="1528"/>
      <c r="G73" s="1527"/>
      <c r="H73" s="1531"/>
      <c r="I73" s="1527"/>
      <c r="J73" s="1531"/>
      <c r="K73" s="1527"/>
      <c r="L73" s="1531"/>
      <c r="M73" s="1527"/>
      <c r="N73" s="1531"/>
      <c r="O73" s="1527"/>
      <c r="P73" s="1531"/>
      <c r="Q73" s="1527"/>
      <c r="R73" s="1531"/>
      <c r="S73" s="1527"/>
      <c r="T73" s="1531"/>
      <c r="U73" s="1527"/>
      <c r="V73" s="1530"/>
      <c r="W73" s="1527"/>
      <c r="X73" s="1531"/>
      <c r="Y73" s="1527"/>
      <c r="Z73" s="1531"/>
      <c r="AA73" s="1527"/>
      <c r="AB73" s="1531"/>
      <c r="AC73" s="1527"/>
      <c r="AD73" s="1531"/>
      <c r="AE73" s="1527"/>
      <c r="AF73" s="1531"/>
      <c r="AG73" s="1527"/>
      <c r="AH73" s="1531"/>
      <c r="AI73" s="1527"/>
      <c r="AJ73" s="1531"/>
      <c r="AK73" s="1532"/>
      <c r="AL73" s="1531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24" t="s">
        <v>1467</v>
      </c>
      <c r="B74" s="1590">
        <f t="shared" si="55"/>
        <v>0</v>
      </c>
      <c r="C74" s="1205">
        <f t="shared" si="56"/>
        <v>0</v>
      </c>
      <c r="D74" s="1526">
        <f t="shared" si="56"/>
        <v>0</v>
      </c>
      <c r="E74" s="1527"/>
      <c r="F74" s="1528"/>
      <c r="G74" s="1527"/>
      <c r="H74" s="1531"/>
      <c r="I74" s="1527"/>
      <c r="J74" s="1531"/>
      <c r="K74" s="1527"/>
      <c r="L74" s="1531"/>
      <c r="M74" s="1527"/>
      <c r="N74" s="1531"/>
      <c r="O74" s="1527"/>
      <c r="P74" s="1531"/>
      <c r="Q74" s="1527"/>
      <c r="R74" s="1531"/>
      <c r="S74" s="1527"/>
      <c r="T74" s="1531"/>
      <c r="U74" s="1527"/>
      <c r="V74" s="1530"/>
      <c r="W74" s="1527"/>
      <c r="X74" s="1531"/>
      <c r="Y74" s="1527"/>
      <c r="Z74" s="1531"/>
      <c r="AA74" s="1527"/>
      <c r="AB74" s="1531"/>
      <c r="AC74" s="1527"/>
      <c r="AD74" s="1531"/>
      <c r="AE74" s="1527"/>
      <c r="AF74" s="1531"/>
      <c r="AG74" s="1527"/>
      <c r="AH74" s="1531"/>
      <c r="AI74" s="1527"/>
      <c r="AJ74" s="1531"/>
      <c r="AK74" s="1532"/>
      <c r="AL74" s="1531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24" t="s">
        <v>1468</v>
      </c>
      <c r="B75" s="1590">
        <f t="shared" si="55"/>
        <v>0</v>
      </c>
      <c r="C75" s="1205">
        <f t="shared" si="56"/>
        <v>0</v>
      </c>
      <c r="D75" s="1526">
        <f t="shared" si="56"/>
        <v>0</v>
      </c>
      <c r="E75" s="1527"/>
      <c r="F75" s="1528"/>
      <c r="G75" s="1527"/>
      <c r="H75" s="1531"/>
      <c r="I75" s="1527"/>
      <c r="J75" s="1531"/>
      <c r="K75" s="1527"/>
      <c r="L75" s="1531"/>
      <c r="M75" s="1527"/>
      <c r="N75" s="1531"/>
      <c r="O75" s="1527"/>
      <c r="P75" s="1531"/>
      <c r="Q75" s="1527"/>
      <c r="R75" s="1531"/>
      <c r="S75" s="1527"/>
      <c r="T75" s="1531"/>
      <c r="U75" s="1527"/>
      <c r="V75" s="1530"/>
      <c r="W75" s="1527"/>
      <c r="X75" s="1531"/>
      <c r="Y75" s="1527"/>
      <c r="Z75" s="1531"/>
      <c r="AA75" s="1527"/>
      <c r="AB75" s="1531"/>
      <c r="AC75" s="1527"/>
      <c r="AD75" s="1531"/>
      <c r="AE75" s="1527"/>
      <c r="AF75" s="1531"/>
      <c r="AG75" s="1527"/>
      <c r="AH75" s="1531"/>
      <c r="AI75" s="1527"/>
      <c r="AJ75" s="1531"/>
      <c r="AK75" s="1532"/>
      <c r="AL75" s="1531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359" t="s">
        <v>1469</v>
      </c>
      <c r="B76" s="1211">
        <f t="shared" si="55"/>
        <v>0</v>
      </c>
      <c r="C76" s="1212">
        <f t="shared" si="56"/>
        <v>0</v>
      </c>
      <c r="D76" s="1213">
        <f t="shared" si="56"/>
        <v>0</v>
      </c>
      <c r="E76" s="1275"/>
      <c r="F76" s="1276"/>
      <c r="G76" s="1275"/>
      <c r="H76" s="1266"/>
      <c r="I76" s="1275"/>
      <c r="J76" s="1266"/>
      <c r="K76" s="1275"/>
      <c r="L76" s="1266"/>
      <c r="M76" s="1275"/>
      <c r="N76" s="1266"/>
      <c r="O76" s="1275"/>
      <c r="P76" s="1266"/>
      <c r="Q76" s="1275"/>
      <c r="R76" s="1266"/>
      <c r="S76" s="1275"/>
      <c r="T76" s="1266"/>
      <c r="U76" s="1275"/>
      <c r="V76" s="1343"/>
      <c r="W76" s="1275"/>
      <c r="X76" s="1266"/>
      <c r="Y76" s="1275"/>
      <c r="Z76" s="1266"/>
      <c r="AA76" s="1275"/>
      <c r="AB76" s="1266"/>
      <c r="AC76" s="1275"/>
      <c r="AD76" s="1266"/>
      <c r="AE76" s="1275"/>
      <c r="AF76" s="1266"/>
      <c r="AG76" s="1275"/>
      <c r="AH76" s="1266"/>
      <c r="AI76" s="1275"/>
      <c r="AJ76" s="1266"/>
      <c r="AK76" s="1277"/>
      <c r="AL76" s="1266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25" t="s">
        <v>1470</v>
      </c>
      <c r="B77" s="1588">
        <f t="shared" si="55"/>
        <v>0</v>
      </c>
      <c r="C77" s="1589">
        <f t="shared" si="56"/>
        <v>0</v>
      </c>
      <c r="D77" s="1201">
        <f t="shared" si="56"/>
        <v>0</v>
      </c>
      <c r="E77" s="1538"/>
      <c r="F77" s="1278"/>
      <c r="G77" s="1538"/>
      <c r="H77" s="1469"/>
      <c r="I77" s="1538"/>
      <c r="J77" s="1469"/>
      <c r="K77" s="1538"/>
      <c r="L77" s="1469"/>
      <c r="M77" s="1538"/>
      <c r="N77" s="1469"/>
      <c r="O77" s="1538"/>
      <c r="P77" s="1469"/>
      <c r="Q77" s="1538"/>
      <c r="R77" s="1469"/>
      <c r="S77" s="1538"/>
      <c r="T77" s="1469"/>
      <c r="U77" s="1538"/>
      <c r="V77" s="1541"/>
      <c r="W77" s="1538"/>
      <c r="X77" s="1469"/>
      <c r="Y77" s="1538"/>
      <c r="Z77" s="1469"/>
      <c r="AA77" s="1538"/>
      <c r="AB77" s="1469"/>
      <c r="AC77" s="1538"/>
      <c r="AD77" s="1469"/>
      <c r="AE77" s="1538"/>
      <c r="AF77" s="1469"/>
      <c r="AG77" s="1538"/>
      <c r="AH77" s="1469"/>
      <c r="AI77" s="1538"/>
      <c r="AJ77" s="1469"/>
      <c r="AK77" s="1542"/>
      <c r="AL77" s="146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06" t="s">
        <v>82</v>
      </c>
      <c r="B78" s="3126">
        <f t="shared" ref="B78:AL78" si="57">SUM(B72:B77)</f>
        <v>0</v>
      </c>
      <c r="C78" s="3127">
        <f t="shared" si="57"/>
        <v>0</v>
      </c>
      <c r="D78" s="1200">
        <f t="shared" si="57"/>
        <v>0</v>
      </c>
      <c r="E78" s="3128">
        <f t="shared" si="57"/>
        <v>0</v>
      </c>
      <c r="F78" s="1192">
        <f t="shared" si="57"/>
        <v>0</v>
      </c>
      <c r="G78" s="3128">
        <f t="shared" si="57"/>
        <v>0</v>
      </c>
      <c r="H78" s="3129">
        <f t="shared" si="57"/>
        <v>0</v>
      </c>
      <c r="I78" s="3128">
        <f t="shared" si="57"/>
        <v>0</v>
      </c>
      <c r="J78" s="3129">
        <f t="shared" si="57"/>
        <v>0</v>
      </c>
      <c r="K78" s="3128">
        <f t="shared" si="57"/>
        <v>0</v>
      </c>
      <c r="L78" s="3129">
        <f t="shared" si="57"/>
        <v>0</v>
      </c>
      <c r="M78" s="3128">
        <f t="shared" si="57"/>
        <v>0</v>
      </c>
      <c r="N78" s="3129">
        <f t="shared" si="57"/>
        <v>0</v>
      </c>
      <c r="O78" s="3128">
        <f t="shared" si="57"/>
        <v>0</v>
      </c>
      <c r="P78" s="3129">
        <f t="shared" si="57"/>
        <v>0</v>
      </c>
      <c r="Q78" s="3128">
        <f t="shared" si="57"/>
        <v>0</v>
      </c>
      <c r="R78" s="3129">
        <f t="shared" si="57"/>
        <v>0</v>
      </c>
      <c r="S78" s="3128">
        <f t="shared" si="57"/>
        <v>0</v>
      </c>
      <c r="T78" s="3129">
        <f t="shared" si="57"/>
        <v>0</v>
      </c>
      <c r="U78" s="3130">
        <f t="shared" si="57"/>
        <v>0</v>
      </c>
      <c r="V78" s="3131">
        <f t="shared" si="57"/>
        <v>0</v>
      </c>
      <c r="W78" s="3128">
        <f t="shared" si="57"/>
        <v>0</v>
      </c>
      <c r="X78" s="3129">
        <f t="shared" si="57"/>
        <v>0</v>
      </c>
      <c r="Y78" s="3128">
        <f t="shared" si="57"/>
        <v>0</v>
      </c>
      <c r="Z78" s="3129">
        <f t="shared" si="57"/>
        <v>0</v>
      </c>
      <c r="AA78" s="3128">
        <f t="shared" si="57"/>
        <v>0</v>
      </c>
      <c r="AB78" s="3129">
        <f t="shared" si="57"/>
        <v>0</v>
      </c>
      <c r="AC78" s="3128">
        <f t="shared" si="57"/>
        <v>0</v>
      </c>
      <c r="AD78" s="3129">
        <f t="shared" si="57"/>
        <v>0</v>
      </c>
      <c r="AE78" s="3128">
        <f t="shared" si="57"/>
        <v>0</v>
      </c>
      <c r="AF78" s="3129">
        <f t="shared" si="57"/>
        <v>0</v>
      </c>
      <c r="AG78" s="3128">
        <f t="shared" si="57"/>
        <v>0</v>
      </c>
      <c r="AH78" s="3129">
        <f t="shared" si="57"/>
        <v>0</v>
      </c>
      <c r="AI78" s="3128">
        <f t="shared" si="57"/>
        <v>0</v>
      </c>
      <c r="AJ78" s="3129">
        <f t="shared" si="57"/>
        <v>0</v>
      </c>
      <c r="AK78" s="3132">
        <f t="shared" si="57"/>
        <v>0</v>
      </c>
      <c r="AL78" s="312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21" t="s">
        <v>1472</v>
      </c>
      <c r="B79" s="3134"/>
      <c r="C79" s="3134"/>
      <c r="D79" s="3134"/>
      <c r="E79" s="3134"/>
      <c r="F79" s="3134"/>
      <c r="G79" s="3134"/>
      <c r="H79" s="313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177" t="s">
        <v>1473</v>
      </c>
      <c r="B80" s="3105" t="s">
        <v>1413</v>
      </c>
      <c r="C80" s="3112" t="s">
        <v>1474</v>
      </c>
      <c r="D80" s="3135" t="s">
        <v>1475</v>
      </c>
      <c r="E80" s="1178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1994" t="s">
        <v>1232</v>
      </c>
      <c r="B81" s="2571">
        <f>SUM(C81:E81)</f>
        <v>0</v>
      </c>
      <c r="C81" s="2271"/>
      <c r="D81" s="1045"/>
      <c r="E81" s="2856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483" t="s">
        <v>1476</v>
      </c>
      <c r="B82" s="1603">
        <f t="shared" ref="B82:B98" si="58">SUM(C82:E82)</f>
        <v>0</v>
      </c>
      <c r="C82" s="1527"/>
      <c r="D82" s="3114"/>
      <c r="E82" s="1528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483" t="s">
        <v>1257</v>
      </c>
      <c r="B83" s="1603">
        <f t="shared" si="58"/>
        <v>0</v>
      </c>
      <c r="C83" s="1527"/>
      <c r="D83" s="3114"/>
      <c r="E83" s="1528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483" t="s">
        <v>1274</v>
      </c>
      <c r="B84" s="1603">
        <f t="shared" si="58"/>
        <v>0</v>
      </c>
      <c r="C84" s="1527"/>
      <c r="D84" s="3114"/>
      <c r="E84" s="1528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483" t="s">
        <v>1277</v>
      </c>
      <c r="B85" s="1603">
        <f t="shared" si="58"/>
        <v>0</v>
      </c>
      <c r="C85" s="1527"/>
      <c r="D85" s="3114"/>
      <c r="E85" s="1528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483" t="s">
        <v>1278</v>
      </c>
      <c r="B86" s="1603">
        <f t="shared" si="58"/>
        <v>0</v>
      </c>
      <c r="C86" s="1527"/>
      <c r="D86" s="3114"/>
      <c r="E86" s="1528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483" t="s">
        <v>1231</v>
      </c>
      <c r="B87" s="1603">
        <f t="shared" si="58"/>
        <v>0</v>
      </c>
      <c r="C87" s="1527"/>
      <c r="D87" s="3114"/>
      <c r="E87" s="1528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483" t="s">
        <v>1279</v>
      </c>
      <c r="B88" s="1603">
        <f t="shared" si="58"/>
        <v>0</v>
      </c>
      <c r="C88" s="1527"/>
      <c r="D88" s="3114"/>
      <c r="E88" s="1528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483" t="s">
        <v>1271</v>
      </c>
      <c r="B89" s="1603">
        <f t="shared" si="58"/>
        <v>0</v>
      </c>
      <c r="C89" s="1527"/>
      <c r="D89" s="3114"/>
      <c r="E89" s="1528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483" t="s">
        <v>1477</v>
      </c>
      <c r="B90" s="1603">
        <f t="shared" si="58"/>
        <v>0</v>
      </c>
      <c r="C90" s="1527"/>
      <c r="D90" s="3114"/>
      <c r="E90" s="1528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483" t="s">
        <v>1478</v>
      </c>
      <c r="B91" s="1603">
        <f t="shared" si="58"/>
        <v>0</v>
      </c>
      <c r="C91" s="1527"/>
      <c r="D91" s="3114"/>
      <c r="E91" s="1528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603">
        <f t="shared" si="58"/>
        <v>0</v>
      </c>
      <c r="C92" s="1527"/>
      <c r="D92" s="3114"/>
      <c r="E92" s="1528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483" t="s">
        <v>1479</v>
      </c>
      <c r="B93" s="1603">
        <f t="shared" si="58"/>
        <v>0</v>
      </c>
      <c r="C93" s="1527"/>
      <c r="D93" s="3114"/>
      <c r="E93" s="1528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483" t="s">
        <v>1270</v>
      </c>
      <c r="B94" s="1603">
        <f t="shared" si="58"/>
        <v>0</v>
      </c>
      <c r="C94" s="1527"/>
      <c r="D94" s="3114"/>
      <c r="E94" s="1528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483" t="s">
        <v>1318</v>
      </c>
      <c r="B95" s="1603">
        <f t="shared" si="58"/>
        <v>0</v>
      </c>
      <c r="C95" s="1527"/>
      <c r="D95" s="3114"/>
      <c r="E95" s="1528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483" t="s">
        <v>1262</v>
      </c>
      <c r="B96" s="1603">
        <f t="shared" si="58"/>
        <v>0</v>
      </c>
      <c r="C96" s="1527"/>
      <c r="D96" s="3114"/>
      <c r="E96" s="1528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483" t="s">
        <v>1236</v>
      </c>
      <c r="B97" s="1603">
        <f t="shared" si="58"/>
        <v>0</v>
      </c>
      <c r="C97" s="1527"/>
      <c r="D97" s="3114"/>
      <c r="E97" s="1528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483" t="s">
        <v>1273</v>
      </c>
      <c r="B98" s="1603">
        <f t="shared" si="58"/>
        <v>0</v>
      </c>
      <c r="C98" s="1527"/>
      <c r="D98" s="3114"/>
      <c r="E98" s="1528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483" t="s">
        <v>1265</v>
      </c>
      <c r="B99" s="1603">
        <f>SUM(C99:E99)</f>
        <v>0</v>
      </c>
      <c r="C99" s="1527"/>
      <c r="D99" s="3114"/>
      <c r="E99" s="1528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483" t="s">
        <v>604</v>
      </c>
      <c r="B100" s="1603">
        <f>SUM(C100:E100)</f>
        <v>0</v>
      </c>
      <c r="C100" s="1527"/>
      <c r="D100" s="3114"/>
      <c r="E100" s="1528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3106" t="s">
        <v>82</v>
      </c>
      <c r="B101" s="3136">
        <f>SUM(B81:B100)</f>
        <v>0</v>
      </c>
      <c r="C101" s="3128">
        <f>SUM(C81:C100)</f>
        <v>0</v>
      </c>
      <c r="D101" s="3137">
        <f t="shared" ref="D101:E101" si="59">SUM(D81:D100)</f>
        <v>0</v>
      </c>
      <c r="E101" s="1192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306" t="s">
        <v>1481</v>
      </c>
      <c r="B103" s="6308"/>
      <c r="C103" s="6306" t="s">
        <v>1413</v>
      </c>
      <c r="D103" s="6307"/>
      <c r="E103" s="6308"/>
      <c r="F103" s="6316" t="s">
        <v>1414</v>
      </c>
      <c r="G103" s="6317"/>
      <c r="H103" s="6317"/>
      <c r="I103" s="6317"/>
      <c r="J103" s="6317"/>
      <c r="K103" s="6317"/>
      <c r="L103" s="6317"/>
      <c r="M103" s="6317"/>
      <c r="N103" s="6317"/>
      <c r="O103" s="6317"/>
      <c r="P103" s="6317"/>
      <c r="Q103" s="6317"/>
      <c r="R103" s="6317"/>
      <c r="S103" s="6317"/>
      <c r="T103" s="6317"/>
      <c r="U103" s="6317"/>
      <c r="V103" s="6317"/>
      <c r="W103" s="6317"/>
      <c r="X103" s="6317"/>
      <c r="Y103" s="6317"/>
      <c r="Z103" s="6317"/>
      <c r="AA103" s="6317"/>
      <c r="AB103" s="6317"/>
      <c r="AC103" s="6317"/>
      <c r="AD103" s="6317"/>
      <c r="AE103" s="6317"/>
      <c r="AF103" s="6317"/>
      <c r="AG103" s="6317"/>
      <c r="AH103" s="6317"/>
      <c r="AI103" s="6317"/>
      <c r="AJ103" s="6317"/>
      <c r="AK103" s="6317"/>
      <c r="AL103" s="6317"/>
      <c r="AM103" s="6318"/>
      <c r="AN103" s="6321" t="s">
        <v>614</v>
      </c>
      <c r="AO103" s="6308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925"/>
      <c r="B104" s="5484"/>
      <c r="C104" s="6160"/>
      <c r="D104" s="6161"/>
      <c r="E104" s="6162"/>
      <c r="F104" s="6316" t="s">
        <v>352</v>
      </c>
      <c r="G104" s="6319"/>
      <c r="H104" s="6316" t="s">
        <v>335</v>
      </c>
      <c r="I104" s="6319"/>
      <c r="J104" s="6316" t="s">
        <v>99</v>
      </c>
      <c r="K104" s="6319"/>
      <c r="L104" s="6316" t="s">
        <v>49</v>
      </c>
      <c r="M104" s="6319"/>
      <c r="N104" s="6316" t="s">
        <v>50</v>
      </c>
      <c r="O104" s="6319"/>
      <c r="P104" s="6324" t="s">
        <v>51</v>
      </c>
      <c r="Q104" s="6325"/>
      <c r="R104" s="6324" t="s">
        <v>52</v>
      </c>
      <c r="S104" s="6325"/>
      <c r="T104" s="6324" t="s">
        <v>53</v>
      </c>
      <c r="U104" s="6325"/>
      <c r="V104" s="6324" t="s">
        <v>54</v>
      </c>
      <c r="W104" s="6325"/>
      <c r="X104" s="6324" t="s">
        <v>55</v>
      </c>
      <c r="Y104" s="6325"/>
      <c r="Z104" s="6324" t="s">
        <v>56</v>
      </c>
      <c r="AA104" s="6325"/>
      <c r="AB104" s="6324" t="s">
        <v>57</v>
      </c>
      <c r="AC104" s="6325"/>
      <c r="AD104" s="6324" t="s">
        <v>58</v>
      </c>
      <c r="AE104" s="6325"/>
      <c r="AF104" s="6324" t="s">
        <v>59</v>
      </c>
      <c r="AG104" s="6325"/>
      <c r="AH104" s="6324" t="s">
        <v>60</v>
      </c>
      <c r="AI104" s="6325"/>
      <c r="AJ104" s="6324" t="s">
        <v>61</v>
      </c>
      <c r="AK104" s="6325"/>
      <c r="AL104" s="6324" t="s">
        <v>62</v>
      </c>
      <c r="AM104" s="6326"/>
      <c r="AN104" s="5559"/>
      <c r="AO104" s="5484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160"/>
      <c r="B105" s="6161"/>
      <c r="C105" s="3112" t="s">
        <v>84</v>
      </c>
      <c r="D105" s="3135" t="s">
        <v>472</v>
      </c>
      <c r="E105" s="1178" t="s">
        <v>64</v>
      </c>
      <c r="F105" s="3112" t="s">
        <v>472</v>
      </c>
      <c r="G105" s="1178" t="s">
        <v>64</v>
      </c>
      <c r="H105" s="3112" t="s">
        <v>472</v>
      </c>
      <c r="I105" s="1154" t="s">
        <v>64</v>
      </c>
      <c r="J105" s="3112" t="s">
        <v>472</v>
      </c>
      <c r="K105" s="1178" t="s">
        <v>64</v>
      </c>
      <c r="L105" s="3112" t="s">
        <v>472</v>
      </c>
      <c r="M105" s="1154" t="s">
        <v>64</v>
      </c>
      <c r="N105" s="3112" t="s">
        <v>472</v>
      </c>
      <c r="O105" s="1178" t="s">
        <v>64</v>
      </c>
      <c r="P105" s="3112" t="s">
        <v>472</v>
      </c>
      <c r="Q105" s="1154" t="s">
        <v>64</v>
      </c>
      <c r="R105" s="3112" t="s">
        <v>472</v>
      </c>
      <c r="S105" s="1178" t="s">
        <v>64</v>
      </c>
      <c r="T105" s="3112" t="s">
        <v>472</v>
      </c>
      <c r="U105" s="1154" t="s">
        <v>64</v>
      </c>
      <c r="V105" s="3112" t="s">
        <v>472</v>
      </c>
      <c r="W105" s="1178" t="s">
        <v>64</v>
      </c>
      <c r="X105" s="3112" t="s">
        <v>472</v>
      </c>
      <c r="Y105" s="1178" t="s">
        <v>64</v>
      </c>
      <c r="Z105" s="3112" t="s">
        <v>472</v>
      </c>
      <c r="AA105" s="1154" t="s">
        <v>64</v>
      </c>
      <c r="AB105" s="3112" t="s">
        <v>472</v>
      </c>
      <c r="AC105" s="1178" t="s">
        <v>64</v>
      </c>
      <c r="AD105" s="3112" t="s">
        <v>472</v>
      </c>
      <c r="AE105" s="1154" t="s">
        <v>64</v>
      </c>
      <c r="AF105" s="3112" t="s">
        <v>472</v>
      </c>
      <c r="AG105" s="1178" t="s">
        <v>64</v>
      </c>
      <c r="AH105" s="3112" t="s">
        <v>472</v>
      </c>
      <c r="AI105" s="1154" t="s">
        <v>64</v>
      </c>
      <c r="AJ105" s="3112" t="s">
        <v>472</v>
      </c>
      <c r="AK105" s="1178" t="s">
        <v>64</v>
      </c>
      <c r="AL105" s="3112" t="s">
        <v>472</v>
      </c>
      <c r="AM105" s="3109" t="s">
        <v>64</v>
      </c>
      <c r="AN105" s="6322"/>
      <c r="AO105" s="6162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344" t="s">
        <v>1483</v>
      </c>
      <c r="B106" s="6345"/>
      <c r="C106" s="2809">
        <f>SUM(C107:C113)</f>
        <v>0</v>
      </c>
      <c r="D106" s="1048">
        <f>SUM(D107:D113)</f>
        <v>0</v>
      </c>
      <c r="E106" s="2855">
        <f>SUM(E107:E113)</f>
        <v>0</v>
      </c>
      <c r="F106" s="3126">
        <f t="shared" ref="F106:AN106" si="60">SUM(F107:F113)</f>
        <v>0</v>
      </c>
      <c r="G106" s="3138">
        <f t="shared" si="60"/>
        <v>0</v>
      </c>
      <c r="H106" s="3126">
        <f t="shared" si="60"/>
        <v>0</v>
      </c>
      <c r="I106" s="3138">
        <f t="shared" si="60"/>
        <v>0</v>
      </c>
      <c r="J106" s="3126">
        <f t="shared" si="60"/>
        <v>0</v>
      </c>
      <c r="K106" s="3138">
        <f t="shared" si="60"/>
        <v>0</v>
      </c>
      <c r="L106" s="3126">
        <f t="shared" si="60"/>
        <v>0</v>
      </c>
      <c r="M106" s="3138">
        <f t="shared" si="60"/>
        <v>0</v>
      </c>
      <c r="N106" s="3126">
        <f t="shared" si="60"/>
        <v>0</v>
      </c>
      <c r="O106" s="3138">
        <f t="shared" si="60"/>
        <v>0</v>
      </c>
      <c r="P106" s="3126">
        <f t="shared" si="60"/>
        <v>0</v>
      </c>
      <c r="Q106" s="3138">
        <f t="shared" si="60"/>
        <v>0</v>
      </c>
      <c r="R106" s="3126">
        <f t="shared" si="60"/>
        <v>0</v>
      </c>
      <c r="S106" s="3138">
        <f t="shared" si="60"/>
        <v>0</v>
      </c>
      <c r="T106" s="3126">
        <f t="shared" si="60"/>
        <v>0</v>
      </c>
      <c r="U106" s="3138">
        <f t="shared" si="60"/>
        <v>0</v>
      </c>
      <c r="V106" s="3126">
        <f t="shared" si="60"/>
        <v>0</v>
      </c>
      <c r="W106" s="3138">
        <f t="shared" si="60"/>
        <v>0</v>
      </c>
      <c r="X106" s="3126">
        <f t="shared" si="60"/>
        <v>0</v>
      </c>
      <c r="Y106" s="3138">
        <f t="shared" si="60"/>
        <v>0</v>
      </c>
      <c r="Z106" s="3126">
        <f t="shared" si="60"/>
        <v>0</v>
      </c>
      <c r="AA106" s="3138">
        <f t="shared" si="60"/>
        <v>0</v>
      </c>
      <c r="AB106" s="3126">
        <f t="shared" si="60"/>
        <v>0</v>
      </c>
      <c r="AC106" s="3138">
        <f t="shared" si="60"/>
        <v>0</v>
      </c>
      <c r="AD106" s="3126">
        <f t="shared" si="60"/>
        <v>0</v>
      </c>
      <c r="AE106" s="3138">
        <f t="shared" si="60"/>
        <v>0</v>
      </c>
      <c r="AF106" s="3126">
        <f t="shared" si="60"/>
        <v>0</v>
      </c>
      <c r="AG106" s="3138">
        <f t="shared" si="60"/>
        <v>0</v>
      </c>
      <c r="AH106" s="3126">
        <f t="shared" si="60"/>
        <v>0</v>
      </c>
      <c r="AI106" s="3138">
        <f t="shared" si="60"/>
        <v>0</v>
      </c>
      <c r="AJ106" s="3126">
        <f t="shared" si="60"/>
        <v>0</v>
      </c>
      <c r="AK106" s="3138">
        <f t="shared" si="60"/>
        <v>0</v>
      </c>
      <c r="AL106" s="3126">
        <f t="shared" si="60"/>
        <v>0</v>
      </c>
      <c r="AM106" s="3139">
        <f t="shared" si="60"/>
        <v>0</v>
      </c>
      <c r="AN106" s="2250">
        <f t="shared" si="60"/>
        <v>0</v>
      </c>
      <c r="AO106" s="2810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346" t="s">
        <v>1484</v>
      </c>
      <c r="B107" s="1152" t="s">
        <v>1485</v>
      </c>
      <c r="C107" s="2809">
        <f t="shared" ref="C107:C113" si="61">SUM(D107+E107)</f>
        <v>0</v>
      </c>
      <c r="D107" s="1048">
        <f t="shared" ref="D107:E113" si="62">SUM(F107+H107+J107+L107+N107+P107+R107+T107+V107+X107+Z107+AB107+AD107+AF107+AH107+AJ107+AL107)</f>
        <v>0</v>
      </c>
      <c r="E107" s="2855">
        <f t="shared" si="62"/>
        <v>0</v>
      </c>
      <c r="F107" s="2938"/>
      <c r="G107" s="2022"/>
      <c r="H107" s="1988"/>
      <c r="I107" s="1836"/>
      <c r="J107" s="1988"/>
      <c r="K107" s="1836"/>
      <c r="L107" s="2938"/>
      <c r="M107" s="2022"/>
      <c r="N107" s="1988"/>
      <c r="O107" s="1836"/>
      <c r="P107" s="1988"/>
      <c r="Q107" s="1836"/>
      <c r="R107" s="1988"/>
      <c r="S107" s="1836"/>
      <c r="T107" s="1988"/>
      <c r="U107" s="1836"/>
      <c r="V107" s="1988"/>
      <c r="W107" s="1836"/>
      <c r="X107" s="1988"/>
      <c r="Y107" s="1836"/>
      <c r="Z107" s="1988"/>
      <c r="AA107" s="1836"/>
      <c r="AB107" s="1988"/>
      <c r="AC107" s="1836"/>
      <c r="AD107" s="1988"/>
      <c r="AE107" s="1836"/>
      <c r="AF107" s="1988"/>
      <c r="AG107" s="1836"/>
      <c r="AH107" s="1988"/>
      <c r="AI107" s="1836"/>
      <c r="AJ107" s="1988"/>
      <c r="AK107" s="1836"/>
      <c r="AL107" s="1988"/>
      <c r="AM107" s="1130"/>
      <c r="AN107" s="2022"/>
      <c r="AO107" s="2939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15"/>
      <c r="B108" s="3140" t="s">
        <v>1486</v>
      </c>
      <c r="C108" s="1211">
        <f t="shared" si="61"/>
        <v>0</v>
      </c>
      <c r="D108" s="155">
        <f t="shared" si="62"/>
        <v>0</v>
      </c>
      <c r="E108" s="315">
        <f t="shared" si="62"/>
        <v>0</v>
      </c>
      <c r="F108" s="3141"/>
      <c r="G108" s="2942"/>
      <c r="H108" s="3142"/>
      <c r="I108" s="3143"/>
      <c r="J108" s="3141"/>
      <c r="K108" s="3144"/>
      <c r="L108" s="3142"/>
      <c r="M108" s="3145"/>
      <c r="N108" s="3141"/>
      <c r="O108" s="3144"/>
      <c r="P108" s="3143"/>
      <c r="Q108" s="3145"/>
      <c r="R108" s="3146"/>
      <c r="S108" s="3144"/>
      <c r="T108" s="3143"/>
      <c r="U108" s="3145"/>
      <c r="V108" s="3146"/>
      <c r="W108" s="3144"/>
      <c r="X108" s="3143"/>
      <c r="Y108" s="3144"/>
      <c r="Z108" s="3146"/>
      <c r="AA108" s="3145"/>
      <c r="AB108" s="3146"/>
      <c r="AC108" s="3144"/>
      <c r="AD108" s="3143"/>
      <c r="AE108" s="3145"/>
      <c r="AF108" s="3146"/>
      <c r="AG108" s="3144"/>
      <c r="AH108" s="3143"/>
      <c r="AI108" s="3145"/>
      <c r="AJ108" s="3146"/>
      <c r="AK108" s="3144"/>
      <c r="AL108" s="3143"/>
      <c r="AM108" s="3147"/>
      <c r="AN108" s="3142"/>
      <c r="AO108" s="2942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47"/>
      <c r="B109" s="2953" t="s">
        <v>1487</v>
      </c>
      <c r="C109" s="3148">
        <f t="shared" si="61"/>
        <v>0</v>
      </c>
      <c r="D109" s="3149">
        <f t="shared" si="62"/>
        <v>0</v>
      </c>
      <c r="E109" s="3150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42" t="s">
        <v>1488</v>
      </c>
      <c r="B110" s="6343"/>
      <c r="C110" s="2289">
        <f t="shared" si="61"/>
        <v>0</v>
      </c>
      <c r="D110" s="1205">
        <f t="shared" si="62"/>
        <v>0</v>
      </c>
      <c r="E110" s="2812">
        <f t="shared" si="62"/>
        <v>0</v>
      </c>
      <c r="F110" s="939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248" t="s">
        <v>1489</v>
      </c>
      <c r="B111" s="6249"/>
      <c r="C111" s="903">
        <f t="shared" si="61"/>
        <v>0</v>
      </c>
      <c r="D111" s="1205">
        <f t="shared" si="62"/>
        <v>0</v>
      </c>
      <c r="E111" s="989">
        <f t="shared" si="62"/>
        <v>0</v>
      </c>
      <c r="F111" s="1361"/>
      <c r="G111" s="998"/>
      <c r="H111" s="528"/>
      <c r="I111" s="529"/>
      <c r="J111" s="939"/>
      <c r="K111" s="530"/>
      <c r="L111" s="528"/>
      <c r="M111" s="531"/>
      <c r="N111" s="939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999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248" t="s">
        <v>1490</v>
      </c>
      <c r="B112" s="6249"/>
      <c r="C112" s="1211">
        <f t="shared" si="61"/>
        <v>0</v>
      </c>
      <c r="D112" s="155">
        <f t="shared" si="62"/>
        <v>0</v>
      </c>
      <c r="E112" s="3151">
        <f t="shared" si="62"/>
        <v>0</v>
      </c>
      <c r="F112" s="3141"/>
      <c r="G112" s="2942"/>
      <c r="H112" s="3142"/>
      <c r="I112" s="3143"/>
      <c r="J112" s="3141"/>
      <c r="K112" s="3144"/>
      <c r="L112" s="3142"/>
      <c r="M112" s="3145"/>
      <c r="N112" s="3141"/>
      <c r="O112" s="3144"/>
      <c r="P112" s="3143"/>
      <c r="Q112" s="3145"/>
      <c r="R112" s="3146"/>
      <c r="S112" s="3144"/>
      <c r="T112" s="3143"/>
      <c r="U112" s="3145"/>
      <c r="V112" s="3146"/>
      <c r="W112" s="3144"/>
      <c r="X112" s="3143"/>
      <c r="Y112" s="3144"/>
      <c r="Z112" s="3146"/>
      <c r="AA112" s="3145"/>
      <c r="AB112" s="3146"/>
      <c r="AC112" s="3144"/>
      <c r="AD112" s="3143"/>
      <c r="AE112" s="3145"/>
      <c r="AF112" s="3146"/>
      <c r="AG112" s="3144"/>
      <c r="AH112" s="3143"/>
      <c r="AI112" s="3145"/>
      <c r="AJ112" s="3146"/>
      <c r="AK112" s="3144"/>
      <c r="AL112" s="3143"/>
      <c r="AM112" s="3147"/>
      <c r="AN112" s="3142"/>
      <c r="AO112" s="3152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252" t="s">
        <v>1491</v>
      </c>
      <c r="B113" s="6253"/>
      <c r="C113" s="1588">
        <f t="shared" si="61"/>
        <v>0</v>
      </c>
      <c r="D113" s="1589">
        <f t="shared" si="62"/>
        <v>0</v>
      </c>
      <c r="E113" s="1258">
        <f t="shared" si="62"/>
        <v>0</v>
      </c>
      <c r="F113" s="3153"/>
      <c r="G113" s="3154"/>
      <c r="H113" s="3155"/>
      <c r="I113" s="3156"/>
      <c r="J113" s="3153"/>
      <c r="K113" s="534"/>
      <c r="L113" s="3155"/>
      <c r="M113" s="535"/>
      <c r="N113" s="3153"/>
      <c r="O113" s="534"/>
      <c r="P113" s="3156"/>
      <c r="Q113" s="535"/>
      <c r="R113" s="3157"/>
      <c r="S113" s="534"/>
      <c r="T113" s="3156"/>
      <c r="U113" s="535"/>
      <c r="V113" s="3157"/>
      <c r="W113" s="534"/>
      <c r="X113" s="3156"/>
      <c r="Y113" s="534"/>
      <c r="Z113" s="3157"/>
      <c r="AA113" s="535"/>
      <c r="AB113" s="3157"/>
      <c r="AC113" s="534"/>
      <c r="AD113" s="3156"/>
      <c r="AE113" s="535"/>
      <c r="AF113" s="3157"/>
      <c r="AG113" s="534"/>
      <c r="AH113" s="3156"/>
      <c r="AI113" s="535"/>
      <c r="AJ113" s="3157"/>
      <c r="AK113" s="534"/>
      <c r="AL113" s="3156"/>
      <c r="AM113" s="536"/>
      <c r="AN113" s="3155"/>
      <c r="AO113" s="3158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16" t="s">
        <v>1493</v>
      </c>
      <c r="B115" s="6317"/>
      <c r="C115" s="6319"/>
      <c r="D115" s="3105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336" t="s">
        <v>1494</v>
      </c>
      <c r="B116" s="6337"/>
      <c r="C116" s="2360" t="s">
        <v>1495</v>
      </c>
      <c r="D116" s="2937"/>
      <c r="E116" s="510"/>
    </row>
    <row r="117" spans="1:91" ht="15" customHeight="1" x14ac:dyDescent="0.2">
      <c r="A117" s="6338"/>
      <c r="B117" s="6069"/>
      <c r="C117" s="1726" t="s">
        <v>1496</v>
      </c>
      <c r="D117" s="2940"/>
      <c r="E117" s="510"/>
    </row>
    <row r="118" spans="1:91" ht="15" customHeight="1" x14ac:dyDescent="0.2">
      <c r="A118" s="6339"/>
      <c r="B118" s="6340"/>
      <c r="C118" s="3160" t="s">
        <v>1497</v>
      </c>
      <c r="D118" s="2943"/>
      <c r="E118" s="510"/>
    </row>
    <row r="119" spans="1:91" s="7" customFormat="1" ht="18" customHeight="1" x14ac:dyDescent="0.15">
      <c r="A119" s="6170" t="s">
        <v>1498</v>
      </c>
      <c r="B119" s="6170"/>
      <c r="C119" s="6170"/>
      <c r="D119" s="6170"/>
      <c r="E119" s="6170"/>
      <c r="F119" s="6170"/>
      <c r="G119" s="6170"/>
      <c r="H119" s="6170"/>
      <c r="I119" s="6170"/>
      <c r="J119" s="6170"/>
      <c r="K119" s="6341"/>
      <c r="L119" s="3161"/>
      <c r="M119" s="3162"/>
      <c r="N119" s="3162"/>
      <c r="O119" s="3163"/>
      <c r="P119" s="3"/>
      <c r="Q119" s="3162"/>
      <c r="R119" s="3163"/>
      <c r="S119" s="3"/>
      <c r="T119" s="3162"/>
      <c r="U119" s="3"/>
      <c r="V119" s="3"/>
      <c r="W119" s="3163"/>
      <c r="X119" s="3163"/>
      <c r="Y119" s="3163"/>
      <c r="Z119" s="3164"/>
      <c r="AA119" s="3"/>
      <c r="AB119" s="3163"/>
      <c r="AC119" s="3163"/>
      <c r="AD119" s="3163"/>
      <c r="AE119" s="3163"/>
      <c r="AF119" s="3164"/>
      <c r="AG119" s="3"/>
      <c r="AH119" s="3163"/>
      <c r="AI119" s="3163"/>
      <c r="AJ119" s="3163"/>
      <c r="AK119" s="3"/>
      <c r="AL119" s="3162"/>
      <c r="AM119" s="3163"/>
      <c r="AN119" s="3162"/>
      <c r="AO119" s="940"/>
      <c r="AP119" s="3"/>
      <c r="BV119" s="4"/>
      <c r="BW119" s="4"/>
      <c r="BX119" s="4"/>
      <c r="BY119" s="4"/>
    </row>
    <row r="120" spans="1:91" ht="16.350000000000001" customHeight="1" x14ac:dyDescent="0.2">
      <c r="A120" s="6323" t="s">
        <v>1481</v>
      </c>
      <c r="B120" s="6348"/>
      <c r="C120" s="6306" t="s">
        <v>1413</v>
      </c>
      <c r="D120" s="6307"/>
      <c r="E120" s="6308"/>
      <c r="F120" s="6316" t="s">
        <v>1414</v>
      </c>
      <c r="G120" s="6317"/>
      <c r="H120" s="6317"/>
      <c r="I120" s="6317"/>
      <c r="J120" s="6317"/>
      <c r="K120" s="6317"/>
      <c r="L120" s="6317"/>
      <c r="M120" s="6317"/>
      <c r="N120" s="6317"/>
      <c r="O120" s="6317"/>
      <c r="P120" s="6317"/>
      <c r="Q120" s="6317"/>
      <c r="R120" s="6317"/>
      <c r="S120" s="6317"/>
      <c r="T120" s="6317"/>
      <c r="U120" s="6317"/>
      <c r="V120" s="6317"/>
      <c r="W120" s="6317"/>
      <c r="X120" s="6317"/>
      <c r="Y120" s="6317"/>
      <c r="Z120" s="6317"/>
      <c r="AA120" s="6317"/>
      <c r="AB120" s="6317"/>
      <c r="AC120" s="6317"/>
      <c r="AD120" s="6317"/>
      <c r="AE120" s="6317"/>
      <c r="AF120" s="6317"/>
      <c r="AG120" s="6317"/>
      <c r="AH120" s="6317"/>
      <c r="AI120" s="6317"/>
      <c r="AJ120" s="6317"/>
      <c r="AK120" s="6317"/>
      <c r="AL120" s="6317"/>
      <c r="AM120" s="6318"/>
      <c r="AN120" s="6319" t="s">
        <v>614</v>
      </c>
      <c r="AO120" s="537"/>
    </row>
    <row r="121" spans="1:91" ht="16.350000000000001" customHeight="1" x14ac:dyDescent="0.2">
      <c r="A121" s="6243"/>
      <c r="B121" s="5774"/>
      <c r="C121" s="6160"/>
      <c r="D121" s="6161"/>
      <c r="E121" s="6162"/>
      <c r="F121" s="6316" t="s">
        <v>352</v>
      </c>
      <c r="G121" s="6319"/>
      <c r="H121" s="6316" t="s">
        <v>335</v>
      </c>
      <c r="I121" s="6319"/>
      <c r="J121" s="6316" t="s">
        <v>99</v>
      </c>
      <c r="K121" s="6319"/>
      <c r="L121" s="6316" t="s">
        <v>49</v>
      </c>
      <c r="M121" s="6319"/>
      <c r="N121" s="6316" t="s">
        <v>50</v>
      </c>
      <c r="O121" s="6319"/>
      <c r="P121" s="6324" t="s">
        <v>51</v>
      </c>
      <c r="Q121" s="6325"/>
      <c r="R121" s="6324" t="s">
        <v>52</v>
      </c>
      <c r="S121" s="6325"/>
      <c r="T121" s="6324" t="s">
        <v>53</v>
      </c>
      <c r="U121" s="6325"/>
      <c r="V121" s="6324" t="s">
        <v>54</v>
      </c>
      <c r="W121" s="6325"/>
      <c r="X121" s="6324" t="s">
        <v>55</v>
      </c>
      <c r="Y121" s="6325"/>
      <c r="Z121" s="6324" t="s">
        <v>56</v>
      </c>
      <c r="AA121" s="6325"/>
      <c r="AB121" s="6324" t="s">
        <v>57</v>
      </c>
      <c r="AC121" s="6325"/>
      <c r="AD121" s="6324" t="s">
        <v>58</v>
      </c>
      <c r="AE121" s="6325"/>
      <c r="AF121" s="6324" t="s">
        <v>59</v>
      </c>
      <c r="AG121" s="6325"/>
      <c r="AH121" s="6324" t="s">
        <v>60</v>
      </c>
      <c r="AI121" s="6325"/>
      <c r="AJ121" s="6324" t="s">
        <v>61</v>
      </c>
      <c r="AK121" s="6325"/>
      <c r="AL121" s="6324" t="s">
        <v>62</v>
      </c>
      <c r="AM121" s="6326"/>
      <c r="AN121" s="6319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177"/>
      <c r="B122" s="6244"/>
      <c r="C122" s="3110" t="s">
        <v>84</v>
      </c>
      <c r="D122" s="3111" t="s">
        <v>472</v>
      </c>
      <c r="E122" s="1178" t="s">
        <v>64</v>
      </c>
      <c r="F122" s="3112" t="s">
        <v>472</v>
      </c>
      <c r="G122" s="1178" t="s">
        <v>64</v>
      </c>
      <c r="H122" s="3112" t="s">
        <v>472</v>
      </c>
      <c r="I122" s="1178" t="s">
        <v>64</v>
      </c>
      <c r="J122" s="3112" t="s">
        <v>472</v>
      </c>
      <c r="K122" s="1178" t="s">
        <v>64</v>
      </c>
      <c r="L122" s="3112" t="s">
        <v>472</v>
      </c>
      <c r="M122" s="1178" t="s">
        <v>64</v>
      </c>
      <c r="N122" s="3112" t="s">
        <v>472</v>
      </c>
      <c r="O122" s="1178" t="s">
        <v>64</v>
      </c>
      <c r="P122" s="3112" t="s">
        <v>472</v>
      </c>
      <c r="Q122" s="1178" t="s">
        <v>64</v>
      </c>
      <c r="R122" s="3112" t="s">
        <v>472</v>
      </c>
      <c r="S122" s="1178" t="s">
        <v>64</v>
      </c>
      <c r="T122" s="3112" t="s">
        <v>472</v>
      </c>
      <c r="U122" s="1178" t="s">
        <v>64</v>
      </c>
      <c r="V122" s="3112" t="s">
        <v>472</v>
      </c>
      <c r="W122" s="1178" t="s">
        <v>64</v>
      </c>
      <c r="X122" s="3112" t="s">
        <v>472</v>
      </c>
      <c r="Y122" s="1178" t="s">
        <v>64</v>
      </c>
      <c r="Z122" s="3112" t="s">
        <v>472</v>
      </c>
      <c r="AA122" s="1178" t="s">
        <v>64</v>
      </c>
      <c r="AB122" s="3112" t="s">
        <v>472</v>
      </c>
      <c r="AC122" s="1178" t="s">
        <v>64</v>
      </c>
      <c r="AD122" s="3112" t="s">
        <v>472</v>
      </c>
      <c r="AE122" s="1154" t="s">
        <v>64</v>
      </c>
      <c r="AF122" s="3112" t="s">
        <v>472</v>
      </c>
      <c r="AG122" s="1178" t="s">
        <v>64</v>
      </c>
      <c r="AH122" s="3112" t="s">
        <v>472</v>
      </c>
      <c r="AI122" s="1154" t="s">
        <v>64</v>
      </c>
      <c r="AJ122" s="3112" t="s">
        <v>472</v>
      </c>
      <c r="AK122" s="1178" t="s">
        <v>64</v>
      </c>
      <c r="AL122" s="3112" t="s">
        <v>472</v>
      </c>
      <c r="AM122" s="3109" t="s">
        <v>64</v>
      </c>
      <c r="AN122" s="6319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677" t="s">
        <v>1499</v>
      </c>
      <c r="B123" s="6349"/>
      <c r="C123" s="2289">
        <f>SUM(D123+E123)</f>
        <v>0</v>
      </c>
      <c r="D123" s="1204">
        <f t="shared" ref="D123:E125" si="69">SUM(F123+H123+J123+L123+N123+P123+R123+T123+V123+X123+Z123+AB123+AD123+AF123+AH123+AJ123+AL123)</f>
        <v>0</v>
      </c>
      <c r="E123" s="2705">
        <f t="shared" si="69"/>
        <v>0</v>
      </c>
      <c r="F123" s="2387"/>
      <c r="G123" s="1194"/>
      <c r="H123" s="2387"/>
      <c r="I123" s="1194"/>
      <c r="J123" s="2387"/>
      <c r="K123" s="1194"/>
      <c r="L123" s="2387"/>
      <c r="M123" s="1194"/>
      <c r="N123" s="2387"/>
      <c r="O123" s="1194"/>
      <c r="P123" s="2387"/>
      <c r="Q123" s="1194"/>
      <c r="R123" s="2387"/>
      <c r="S123" s="1194"/>
      <c r="T123" s="2387"/>
      <c r="U123" s="1194"/>
      <c r="V123" s="2387"/>
      <c r="W123" s="1194"/>
      <c r="X123" s="2387"/>
      <c r="Y123" s="1194"/>
      <c r="Z123" s="2387"/>
      <c r="AA123" s="1194"/>
      <c r="AB123" s="2387"/>
      <c r="AC123" s="1194"/>
      <c r="AD123" s="2389"/>
      <c r="AE123" s="3165"/>
      <c r="AF123" s="2387"/>
      <c r="AG123" s="1194"/>
      <c r="AH123" s="2389"/>
      <c r="AI123" s="3165"/>
      <c r="AJ123" s="2387"/>
      <c r="AK123" s="1194"/>
      <c r="AL123" s="2389"/>
      <c r="AM123" s="1195"/>
      <c r="AN123" s="2388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43" t="s">
        <v>1500</v>
      </c>
      <c r="B124" s="6044"/>
      <c r="C124" s="1590">
        <f>SUM(D124+E124)</f>
        <v>0</v>
      </c>
      <c r="D124" s="1205">
        <f t="shared" si="69"/>
        <v>0</v>
      </c>
      <c r="E124" s="1526">
        <f t="shared" si="69"/>
        <v>0</v>
      </c>
      <c r="F124" s="1474"/>
      <c r="G124" s="1476"/>
      <c r="H124" s="1474"/>
      <c r="I124" s="1476"/>
      <c r="J124" s="1474"/>
      <c r="K124" s="1476"/>
      <c r="L124" s="1474"/>
      <c r="M124" s="1476"/>
      <c r="N124" s="1474"/>
      <c r="O124" s="1476"/>
      <c r="P124" s="1474"/>
      <c r="Q124" s="1476"/>
      <c r="R124" s="1474"/>
      <c r="S124" s="1476"/>
      <c r="T124" s="1474"/>
      <c r="U124" s="1476"/>
      <c r="V124" s="1474"/>
      <c r="W124" s="1476"/>
      <c r="X124" s="1474"/>
      <c r="Y124" s="1476"/>
      <c r="Z124" s="1474"/>
      <c r="AA124" s="1476"/>
      <c r="AB124" s="1474"/>
      <c r="AC124" s="1476"/>
      <c r="AD124" s="1477"/>
      <c r="AE124" s="1478"/>
      <c r="AF124" s="1474"/>
      <c r="AG124" s="1476"/>
      <c r="AH124" s="1477"/>
      <c r="AI124" s="1478"/>
      <c r="AJ124" s="1474"/>
      <c r="AK124" s="1476"/>
      <c r="AL124" s="1477"/>
      <c r="AM124" s="1174"/>
      <c r="AN124" s="1475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50" t="s">
        <v>1501</v>
      </c>
      <c r="B125" s="6351"/>
      <c r="C125" s="1588">
        <f>SUM(D125+E125)</f>
        <v>0</v>
      </c>
      <c r="D125" s="1589">
        <f t="shared" si="69"/>
        <v>0</v>
      </c>
      <c r="E125" s="1201">
        <f t="shared" si="69"/>
        <v>0</v>
      </c>
      <c r="F125" s="1492"/>
      <c r="G125" s="1493"/>
      <c r="H125" s="1492"/>
      <c r="I125" s="1493"/>
      <c r="J125" s="1492"/>
      <c r="K125" s="1493"/>
      <c r="L125" s="1492"/>
      <c r="M125" s="1493"/>
      <c r="N125" s="1492"/>
      <c r="O125" s="1493"/>
      <c r="P125" s="1492"/>
      <c r="Q125" s="1493"/>
      <c r="R125" s="1492"/>
      <c r="S125" s="1493"/>
      <c r="T125" s="1492"/>
      <c r="U125" s="1493"/>
      <c r="V125" s="1492"/>
      <c r="W125" s="1493"/>
      <c r="X125" s="1492"/>
      <c r="Y125" s="1493"/>
      <c r="Z125" s="1492"/>
      <c r="AA125" s="1493"/>
      <c r="AB125" s="1492"/>
      <c r="AC125" s="1493"/>
      <c r="AD125" s="1494"/>
      <c r="AE125" s="1495"/>
      <c r="AF125" s="1492"/>
      <c r="AG125" s="1493"/>
      <c r="AH125" s="1494"/>
      <c r="AI125" s="1495"/>
      <c r="AJ125" s="1492"/>
      <c r="AK125" s="1493"/>
      <c r="AL125" s="1494"/>
      <c r="AM125" s="1496"/>
      <c r="AN125" s="1160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323" t="s">
        <v>293</v>
      </c>
      <c r="B127" s="6348"/>
      <c r="C127" s="6323" t="s">
        <v>82</v>
      </c>
      <c r="D127" s="6352"/>
      <c r="E127" s="6348"/>
      <c r="F127" s="6316" t="s">
        <v>469</v>
      </c>
      <c r="G127" s="6319"/>
      <c r="H127" s="6353" t="s">
        <v>1503</v>
      </c>
      <c r="I127" s="6319"/>
      <c r="J127" s="6316" t="s">
        <v>1227</v>
      </c>
      <c r="K127" s="6319"/>
      <c r="L127" s="6316" t="s">
        <v>50</v>
      </c>
      <c r="M127" s="6319"/>
      <c r="N127" s="6316" t="s">
        <v>1504</v>
      </c>
      <c r="O127" s="6319"/>
      <c r="P127" s="6316" t="s">
        <v>1505</v>
      </c>
      <c r="Q127" s="6319"/>
      <c r="R127" s="6324" t="s">
        <v>1506</v>
      </c>
      <c r="S127" s="6325"/>
      <c r="T127" s="6324" t="s">
        <v>1507</v>
      </c>
      <c r="U127" s="6325"/>
      <c r="V127" s="6324" t="s">
        <v>1508</v>
      </c>
      <c r="W127" s="6358"/>
      <c r="X127" s="6324" t="s">
        <v>1509</v>
      </c>
      <c r="Y127" s="6325"/>
      <c r="Z127" s="6364" t="s">
        <v>1510</v>
      </c>
      <c r="AA127" s="6358"/>
      <c r="AB127" s="6358"/>
      <c r="AC127" s="6358"/>
      <c r="AD127" s="6325"/>
      <c r="AE127" s="6310" t="s">
        <v>1511</v>
      </c>
      <c r="AF127" s="6359" t="s">
        <v>39</v>
      </c>
      <c r="AG127" s="6308" t="s">
        <v>40</v>
      </c>
      <c r="AH127" s="6354" t="s">
        <v>1512</v>
      </c>
      <c r="AI127" s="6355" t="s">
        <v>464</v>
      </c>
      <c r="AJ127" s="6312" t="s">
        <v>41</v>
      </c>
      <c r="AK127" s="6308" t="s">
        <v>42</v>
      </c>
      <c r="BV127" s="8"/>
      <c r="BW127" s="8"/>
      <c r="BX127" s="8"/>
      <c r="BY127" s="8"/>
    </row>
    <row r="128" spans="1:91" ht="26.25" customHeight="1" x14ac:dyDescent="0.2">
      <c r="A128" s="6177"/>
      <c r="B128" s="6244"/>
      <c r="C128" s="3110" t="s">
        <v>84</v>
      </c>
      <c r="D128" s="3111" t="s">
        <v>63</v>
      </c>
      <c r="E128" s="1191" t="s">
        <v>64</v>
      </c>
      <c r="F128" s="3112" t="s">
        <v>472</v>
      </c>
      <c r="G128" s="3120" t="s">
        <v>64</v>
      </c>
      <c r="H128" s="3112" t="s">
        <v>472</v>
      </c>
      <c r="I128" s="3120" t="s">
        <v>64</v>
      </c>
      <c r="J128" s="3112" t="s">
        <v>472</v>
      </c>
      <c r="K128" s="3120" t="s">
        <v>64</v>
      </c>
      <c r="L128" s="3112" t="s">
        <v>472</v>
      </c>
      <c r="M128" s="3120" t="s">
        <v>64</v>
      </c>
      <c r="N128" s="3112" t="s">
        <v>472</v>
      </c>
      <c r="O128" s="3120" t="s">
        <v>64</v>
      </c>
      <c r="P128" s="3112" t="s">
        <v>472</v>
      </c>
      <c r="Q128" s="3120" t="s">
        <v>64</v>
      </c>
      <c r="R128" s="3112" t="s">
        <v>472</v>
      </c>
      <c r="S128" s="3120" t="s">
        <v>64</v>
      </c>
      <c r="T128" s="3112" t="s">
        <v>472</v>
      </c>
      <c r="U128" s="3120" t="s">
        <v>64</v>
      </c>
      <c r="V128" s="3112" t="s">
        <v>472</v>
      </c>
      <c r="W128" s="3166" t="s">
        <v>64</v>
      </c>
      <c r="X128" s="3112" t="s">
        <v>472</v>
      </c>
      <c r="Y128" s="3120" t="s">
        <v>64</v>
      </c>
      <c r="Z128" s="3167" t="s">
        <v>1513</v>
      </c>
      <c r="AA128" s="3135" t="s">
        <v>1514</v>
      </c>
      <c r="AB128" s="1171" t="s">
        <v>1515</v>
      </c>
      <c r="AC128" s="3135" t="s">
        <v>1516</v>
      </c>
      <c r="AD128" s="1154" t="s">
        <v>1517</v>
      </c>
      <c r="AE128" s="6310"/>
      <c r="AF128" s="5492"/>
      <c r="AG128" s="6162"/>
      <c r="AH128" s="6354"/>
      <c r="AI128" s="6355"/>
      <c r="AJ128" s="5539"/>
      <c r="AK128" s="6162"/>
      <c r="BV128" s="8"/>
      <c r="BW128" s="8"/>
      <c r="BX128" s="8"/>
      <c r="BY128" s="8"/>
    </row>
    <row r="129" spans="1:96" ht="15" customHeight="1" x14ac:dyDescent="0.25">
      <c r="A129" s="5677" t="s">
        <v>1518</v>
      </c>
      <c r="B129" s="6349"/>
      <c r="C129" s="2809">
        <f>SUM(D129+E129)</f>
        <v>0</v>
      </c>
      <c r="D129" s="1044">
        <f t="shared" ref="D129:E131" si="72">SUM(F129+H129+J129+L129+N129+P129+R129+T129+V129+X129)</f>
        <v>0</v>
      </c>
      <c r="E129" s="2855">
        <f t="shared" si="72"/>
        <v>0</v>
      </c>
      <c r="F129" s="2938"/>
      <c r="G129" s="2939"/>
      <c r="H129" s="2938"/>
      <c r="I129" s="2939"/>
      <c r="J129" s="2938"/>
      <c r="K129" s="2939"/>
      <c r="L129" s="2938"/>
      <c r="M129" s="2939"/>
      <c r="N129" s="2938"/>
      <c r="O129" s="2939"/>
      <c r="P129" s="2938"/>
      <c r="Q129" s="2939"/>
      <c r="R129" s="2938"/>
      <c r="S129" s="2939"/>
      <c r="T129" s="2938"/>
      <c r="U129" s="2939"/>
      <c r="V129" s="2938"/>
      <c r="W129" s="2939"/>
      <c r="X129" s="2938"/>
      <c r="Y129" s="2252"/>
      <c r="Z129" s="1837"/>
      <c r="AA129" s="1049"/>
      <c r="AB129" s="1049"/>
      <c r="AC129" s="1049"/>
      <c r="AD129" s="2939"/>
      <c r="AE129" s="3168"/>
      <c r="AF129" s="1837"/>
      <c r="AG129" s="2939"/>
      <c r="AH129" s="2938"/>
      <c r="AI129" s="1049"/>
      <c r="AJ129" s="1049"/>
      <c r="AK129" s="2939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342" t="s">
        <v>1519</v>
      </c>
      <c r="B130" s="6343"/>
      <c r="C130" s="2269">
        <f>SUM(D130+E130)</f>
        <v>0</v>
      </c>
      <c r="D130" s="1204">
        <f t="shared" si="72"/>
        <v>0</v>
      </c>
      <c r="E130" s="2705">
        <f t="shared" si="72"/>
        <v>0</v>
      </c>
      <c r="F130" s="2387"/>
      <c r="G130" s="2388"/>
      <c r="H130" s="2387"/>
      <c r="I130" s="2388"/>
      <c r="J130" s="2387"/>
      <c r="K130" s="2388"/>
      <c r="L130" s="2387"/>
      <c r="M130" s="2388"/>
      <c r="N130" s="2387"/>
      <c r="O130" s="2388"/>
      <c r="P130" s="2387"/>
      <c r="Q130" s="2388"/>
      <c r="R130" s="2387"/>
      <c r="S130" s="2388"/>
      <c r="T130" s="2387"/>
      <c r="U130" s="2388"/>
      <c r="V130" s="2387"/>
      <c r="W130" s="2388"/>
      <c r="X130" s="2387"/>
      <c r="Y130" s="3169"/>
      <c r="Z130" s="2390"/>
      <c r="AA130" s="1157"/>
      <c r="AB130" s="1157"/>
      <c r="AC130" s="1157"/>
      <c r="AD130" s="2388"/>
      <c r="AE130" s="3170"/>
      <c r="AF130" s="2390"/>
      <c r="AG130" s="2388"/>
      <c r="AH130" s="2387"/>
      <c r="AI130" s="1157"/>
      <c r="AJ130" s="1157"/>
      <c r="AK130" s="238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356" t="s">
        <v>1520</v>
      </c>
      <c r="B131" s="6357"/>
      <c r="C131" s="3049">
        <f>SUM(D131+E131)</f>
        <v>0</v>
      </c>
      <c r="D131" s="202">
        <f t="shared" si="72"/>
        <v>0</v>
      </c>
      <c r="E131" s="2961">
        <f t="shared" si="72"/>
        <v>0</v>
      </c>
      <c r="F131" s="2962"/>
      <c r="G131" s="2963"/>
      <c r="H131" s="2962"/>
      <c r="I131" s="2963"/>
      <c r="J131" s="2962"/>
      <c r="K131" s="2963"/>
      <c r="L131" s="2962"/>
      <c r="M131" s="2963"/>
      <c r="N131" s="2962"/>
      <c r="O131" s="2963"/>
      <c r="P131" s="2962"/>
      <c r="Q131" s="2963"/>
      <c r="R131" s="2962"/>
      <c r="S131" s="2963"/>
      <c r="T131" s="2962"/>
      <c r="U131" s="2963"/>
      <c r="V131" s="2962"/>
      <c r="W131" s="2963"/>
      <c r="X131" s="2962"/>
      <c r="Y131" s="3173"/>
      <c r="Z131" s="267"/>
      <c r="AA131" s="242"/>
      <c r="AB131" s="242"/>
      <c r="AC131" s="242"/>
      <c r="AD131" s="2963"/>
      <c r="AE131" s="3174"/>
      <c r="AF131" s="267"/>
      <c r="AG131" s="2963"/>
      <c r="AH131" s="2962"/>
      <c r="AI131" s="242"/>
      <c r="AJ131" s="242"/>
      <c r="AK131" s="2963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361" t="s">
        <v>293</v>
      </c>
      <c r="B133" s="6358" t="s">
        <v>1522</v>
      </c>
      <c r="C133" s="6358"/>
      <c r="D133" s="6358"/>
      <c r="E133" s="6325"/>
      <c r="F133" s="6363" t="s">
        <v>937</v>
      </c>
      <c r="G133" s="6363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362"/>
      <c r="B134" s="2130" t="s">
        <v>1523</v>
      </c>
      <c r="C134" s="1050" t="s">
        <v>1524</v>
      </c>
      <c r="D134" s="3135" t="s">
        <v>1525</v>
      </c>
      <c r="E134" s="1178" t="s">
        <v>1526</v>
      </c>
      <c r="F134" s="3175" t="s">
        <v>533</v>
      </c>
      <c r="G134" s="3176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80" t="s">
        <v>1518</v>
      </c>
      <c r="B135" s="2938"/>
      <c r="C135" s="1049"/>
      <c r="D135" s="1047"/>
      <c r="E135" s="3177"/>
      <c r="F135" s="2938"/>
      <c r="G135" s="2939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78" t="s">
        <v>1519</v>
      </c>
      <c r="B136" s="2054"/>
      <c r="C136" s="3179"/>
      <c r="D136" s="1172"/>
      <c r="E136" s="1475"/>
      <c r="F136" s="1474"/>
      <c r="G136" s="1475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80" t="s">
        <v>1520</v>
      </c>
      <c r="B137" s="2962"/>
      <c r="C137" s="242"/>
      <c r="D137" s="242"/>
      <c r="E137" s="2963"/>
      <c r="F137" s="2962"/>
      <c r="G137" s="2963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23" t="s">
        <v>293</v>
      </c>
      <c r="B139" s="6348"/>
      <c r="C139" s="6305" t="s">
        <v>82</v>
      </c>
      <c r="D139" s="6316" t="s">
        <v>1414</v>
      </c>
      <c r="E139" s="6317"/>
      <c r="F139" s="6317"/>
      <c r="G139" s="6317"/>
      <c r="H139" s="6317"/>
      <c r="I139" s="6318"/>
      <c r="J139" s="6308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177"/>
      <c r="B140" s="6244"/>
      <c r="C140" s="6159"/>
      <c r="D140" s="3112" t="s">
        <v>99</v>
      </c>
      <c r="E140" s="3135" t="s">
        <v>49</v>
      </c>
      <c r="F140" s="3135" t="s">
        <v>50</v>
      </c>
      <c r="G140" s="3135" t="s">
        <v>1504</v>
      </c>
      <c r="H140" s="3135" t="s">
        <v>1505</v>
      </c>
      <c r="I140" s="3181" t="s">
        <v>1506</v>
      </c>
      <c r="J140" s="6162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346" t="s">
        <v>1528</v>
      </c>
      <c r="B141" s="2496" t="s">
        <v>1529</v>
      </c>
      <c r="C141" s="2088">
        <f>SUM(D141:I141)</f>
        <v>0</v>
      </c>
      <c r="D141" s="2271"/>
      <c r="E141" s="1045"/>
      <c r="F141" s="1045"/>
      <c r="G141" s="1045"/>
      <c r="H141" s="1045"/>
      <c r="I141" s="1127"/>
      <c r="J141" s="2856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55"/>
      <c r="B142" s="1667" t="s">
        <v>1530</v>
      </c>
      <c r="C142" s="1466">
        <f>SUM(D142:I142)</f>
        <v>0</v>
      </c>
      <c r="D142" s="1538"/>
      <c r="E142" s="1467"/>
      <c r="F142" s="1467"/>
      <c r="G142" s="1467"/>
      <c r="H142" s="1467"/>
      <c r="I142" s="1571"/>
      <c r="J142" s="1278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360" t="s">
        <v>729</v>
      </c>
      <c r="B144" s="6360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165"/>
      <c r="B145" s="6165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46" t="s">
        <v>1533</v>
      </c>
      <c r="B146" s="2398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82" t="s">
        <v>1534</v>
      </c>
      <c r="B147" s="2345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82" t="s">
        <v>734</v>
      </c>
      <c r="B148" s="2345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82" t="s">
        <v>736</v>
      </c>
      <c r="B149" s="2345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82" t="s">
        <v>1535</v>
      </c>
      <c r="B150" s="2345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64" t="s">
        <v>1536</v>
      </c>
      <c r="B151" s="1566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64" t="s">
        <v>1537</v>
      </c>
      <c r="B152" s="1566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64" t="s">
        <v>1538</v>
      </c>
      <c r="B153" s="2345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64" t="s">
        <v>1539</v>
      </c>
      <c r="B154" s="1566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215" t="s">
        <v>1540</v>
      </c>
      <c r="B155" s="1362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243" t="s">
        <v>1541</v>
      </c>
      <c r="B156" s="1362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243" t="s">
        <v>1542</v>
      </c>
      <c r="B157" s="1362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183" t="s">
        <v>82</v>
      </c>
      <c r="B158" s="3136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316" t="s">
        <v>1544</v>
      </c>
      <c r="B160" s="6319"/>
      <c r="C160" s="3105" t="s">
        <v>1545</v>
      </c>
      <c r="D160" s="3105" t="s">
        <v>1546</v>
      </c>
      <c r="BV160" s="184"/>
      <c r="BW160" s="184"/>
    </row>
    <row r="161" spans="1:77" ht="15" customHeight="1" x14ac:dyDescent="0.2">
      <c r="A161" s="3184" t="s">
        <v>1547</v>
      </c>
      <c r="B161" s="3106" t="s">
        <v>1548</v>
      </c>
      <c r="C161" s="3185"/>
      <c r="D161" s="3185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323" t="s">
        <v>1544</v>
      </c>
      <c r="B163" s="6348"/>
      <c r="C163" s="6324" t="s">
        <v>1550</v>
      </c>
      <c r="D163" s="6358"/>
      <c r="E163" s="6325"/>
      <c r="F163" s="6360" t="s">
        <v>614</v>
      </c>
      <c r="G163" s="6317" t="s">
        <v>1551</v>
      </c>
      <c r="H163" s="6317"/>
      <c r="I163" s="6319"/>
      <c r="J163" s="6316" t="s">
        <v>1552</v>
      </c>
      <c r="K163" s="6317"/>
      <c r="L163" s="6319"/>
      <c r="BW163" s="184"/>
    </row>
    <row r="164" spans="1:77" ht="22.15" customHeight="1" x14ac:dyDescent="0.2">
      <c r="A164" s="6177"/>
      <c r="B164" s="6244"/>
      <c r="C164" s="1151" t="s">
        <v>82</v>
      </c>
      <c r="D164" s="1202" t="s">
        <v>1553</v>
      </c>
      <c r="E164" s="1145" t="s">
        <v>1554</v>
      </c>
      <c r="F164" s="6165"/>
      <c r="G164" s="1202" t="s">
        <v>1555</v>
      </c>
      <c r="H164" s="1214" t="s">
        <v>1556</v>
      </c>
      <c r="I164" s="1145" t="s">
        <v>1557</v>
      </c>
      <c r="J164" s="1202" t="s">
        <v>1555</v>
      </c>
      <c r="K164" s="1214" t="s">
        <v>1556</v>
      </c>
      <c r="L164" s="1145" t="s">
        <v>1557</v>
      </c>
      <c r="BW164" s="184"/>
    </row>
    <row r="165" spans="1:77" ht="15" customHeight="1" x14ac:dyDescent="0.2">
      <c r="A165" s="6346" t="s">
        <v>1558</v>
      </c>
      <c r="B165" s="2122" t="s">
        <v>1559</v>
      </c>
      <c r="C165" s="2088">
        <f>SUM(D165+E165)</f>
        <v>0</v>
      </c>
      <c r="D165" s="2271"/>
      <c r="E165" s="2856"/>
      <c r="F165" s="2398"/>
      <c r="G165" s="2271"/>
      <c r="H165" s="2304"/>
      <c r="I165" s="2856"/>
      <c r="J165" s="2271"/>
      <c r="K165" s="2304"/>
      <c r="L165" s="2856"/>
      <c r="BW165" s="184"/>
    </row>
    <row r="166" spans="1:77" ht="15" customHeight="1" x14ac:dyDescent="0.2">
      <c r="A166" s="6255"/>
      <c r="B166" s="1710" t="s">
        <v>1560</v>
      </c>
      <c r="C166" s="3037">
        <f>SUM(D166+E166)</f>
        <v>0</v>
      </c>
      <c r="D166" s="3101"/>
      <c r="E166" s="3102"/>
      <c r="F166" s="3186"/>
      <c r="G166" s="3101"/>
      <c r="H166" s="3118"/>
      <c r="I166" s="3102"/>
      <c r="J166" s="3101"/>
      <c r="K166" s="3118"/>
      <c r="L166" s="3102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324" t="s">
        <v>284</v>
      </c>
      <c r="B168" s="6325"/>
      <c r="C168" s="3105" t="s">
        <v>937</v>
      </c>
      <c r="D168" s="3112" t="s">
        <v>614</v>
      </c>
      <c r="E168" s="3135" t="s">
        <v>1562</v>
      </c>
      <c r="F168" s="1178" t="s">
        <v>608</v>
      </c>
      <c r="G168" s="275"/>
    </row>
    <row r="169" spans="1:77" ht="15" customHeight="1" x14ac:dyDescent="0.2">
      <c r="A169" s="6346" t="s">
        <v>1563</v>
      </c>
      <c r="B169" s="1146" t="s">
        <v>1564</v>
      </c>
      <c r="C169" s="2398"/>
      <c r="D169" s="2271"/>
      <c r="E169" s="1051"/>
      <c r="F169" s="2917"/>
      <c r="G169" s="506"/>
    </row>
    <row r="170" spans="1:77" ht="15" customHeight="1" x14ac:dyDescent="0.2">
      <c r="A170" s="6255"/>
      <c r="B170" s="1562" t="s">
        <v>907</v>
      </c>
      <c r="C170" s="3186"/>
      <c r="D170" s="3101"/>
      <c r="E170" s="540"/>
      <c r="F170" s="3187"/>
      <c r="G170" s="506"/>
    </row>
    <row r="171" spans="1:77" ht="15" customHeight="1" x14ac:dyDescent="0.2">
      <c r="A171" s="902" t="s">
        <v>1565</v>
      </c>
      <c r="B171" s="902" t="s">
        <v>1564</v>
      </c>
      <c r="C171" s="3185"/>
      <c r="D171" s="3188"/>
      <c r="E171" s="3189"/>
      <c r="F171" s="3190"/>
      <c r="G171" s="506"/>
    </row>
    <row r="172" spans="1:77" ht="15" customHeight="1" x14ac:dyDescent="0.2">
      <c r="A172" s="6346" t="s">
        <v>1566</v>
      </c>
      <c r="B172" s="1146" t="s">
        <v>609</v>
      </c>
      <c r="C172" s="2398"/>
      <c r="D172" s="2271"/>
      <c r="E172" s="1045"/>
      <c r="F172" s="2917"/>
      <c r="G172" s="506"/>
    </row>
    <row r="173" spans="1:77" ht="15" customHeight="1" x14ac:dyDescent="0.2">
      <c r="A173" s="5515"/>
      <c r="B173" s="1560" t="s">
        <v>1567</v>
      </c>
      <c r="C173" s="2345"/>
      <c r="D173" s="2293"/>
      <c r="E173" s="2557"/>
      <c r="F173" s="2348"/>
      <c r="G173" s="506"/>
    </row>
    <row r="174" spans="1:77" ht="15" customHeight="1" x14ac:dyDescent="0.2">
      <c r="A174" s="6255"/>
      <c r="B174" s="1562" t="s">
        <v>1568</v>
      </c>
      <c r="C174" s="3186"/>
      <c r="D174" s="3101"/>
      <c r="E174" s="164"/>
      <c r="F174" s="3102"/>
      <c r="G174" s="506"/>
    </row>
    <row r="175" spans="1:77" s="7" customFormat="1" ht="18" customHeight="1" x14ac:dyDescent="0.15">
      <c r="A175" s="3191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323" t="s">
        <v>1544</v>
      </c>
      <c r="B176" s="6348"/>
      <c r="C176" s="6324" t="s">
        <v>1570</v>
      </c>
      <c r="D176" s="6358"/>
      <c r="E176" s="6358"/>
      <c r="F176" s="6365" t="s">
        <v>614</v>
      </c>
      <c r="G176" s="6355" t="s">
        <v>1562</v>
      </c>
      <c r="H176" s="6319" t="s">
        <v>608</v>
      </c>
      <c r="BW176" s="184"/>
    </row>
    <row r="177" spans="1:77" x14ac:dyDescent="0.2">
      <c r="A177" s="6177"/>
      <c r="B177" s="6244"/>
      <c r="C177" s="1151" t="s">
        <v>1571</v>
      </c>
      <c r="D177" s="3112" t="s">
        <v>1563</v>
      </c>
      <c r="E177" s="1178" t="s">
        <v>1572</v>
      </c>
      <c r="F177" s="6365"/>
      <c r="G177" s="6355"/>
      <c r="H177" s="6319"/>
      <c r="BW177" s="184"/>
    </row>
    <row r="178" spans="1:77" ht="15.6" customHeight="1" x14ac:dyDescent="0.2">
      <c r="A178" s="5753" t="s">
        <v>1573</v>
      </c>
      <c r="B178" s="2037" t="s">
        <v>1568</v>
      </c>
      <c r="C178" s="2088">
        <f t="shared" ref="C178:C183" si="87">SUM(D178:E178)</f>
        <v>0</v>
      </c>
      <c r="D178" s="2271"/>
      <c r="E178" s="2856"/>
      <c r="F178" s="2271"/>
      <c r="G178" s="1045"/>
      <c r="H178" s="2856"/>
      <c r="I178" s="539"/>
      <c r="BW178" s="184"/>
    </row>
    <row r="179" spans="1:77" ht="15.6" customHeight="1" x14ac:dyDescent="0.2">
      <c r="A179" s="5507"/>
      <c r="B179" s="1483" t="s">
        <v>609</v>
      </c>
      <c r="C179" s="1471">
        <f t="shared" si="87"/>
        <v>0</v>
      </c>
      <c r="D179" s="1527"/>
      <c r="E179" s="1528"/>
      <c r="F179" s="1527"/>
      <c r="G179" s="3114"/>
      <c r="H179" s="1528"/>
      <c r="I179" s="539"/>
      <c r="BW179" s="184"/>
    </row>
    <row r="180" spans="1:77" ht="15.6" customHeight="1" x14ac:dyDescent="0.2">
      <c r="A180" s="5755"/>
      <c r="B180" s="1710" t="s">
        <v>1567</v>
      </c>
      <c r="C180" s="1466">
        <f t="shared" si="87"/>
        <v>0</v>
      </c>
      <c r="D180" s="3101"/>
      <c r="E180" s="3102"/>
      <c r="F180" s="3101"/>
      <c r="G180" s="164"/>
      <c r="H180" s="3102"/>
      <c r="I180" s="539"/>
      <c r="BW180" s="184"/>
    </row>
    <row r="181" spans="1:77" ht="18.600000000000001" customHeight="1" x14ac:dyDescent="0.2">
      <c r="A181" s="6346" t="s">
        <v>1574</v>
      </c>
      <c r="B181" s="2037" t="s">
        <v>1568</v>
      </c>
      <c r="C181" s="2088">
        <f t="shared" si="87"/>
        <v>0</v>
      </c>
      <c r="D181" s="2271"/>
      <c r="E181" s="2856"/>
      <c r="F181" s="2271"/>
      <c r="G181" s="1045"/>
      <c r="H181" s="2856"/>
      <c r="I181" s="539"/>
      <c r="BW181" s="184"/>
    </row>
    <row r="182" spans="1:77" ht="20.45" customHeight="1" x14ac:dyDescent="0.2">
      <c r="A182" s="5515"/>
      <c r="B182" s="1483" t="s">
        <v>609</v>
      </c>
      <c r="C182" s="1471">
        <f t="shared" si="87"/>
        <v>0</v>
      </c>
      <c r="D182" s="1527"/>
      <c r="E182" s="1528"/>
      <c r="F182" s="1527"/>
      <c r="G182" s="3114"/>
      <c r="H182" s="1528"/>
      <c r="I182" s="539"/>
      <c r="BW182" s="184"/>
    </row>
    <row r="183" spans="1:77" ht="21" customHeight="1" x14ac:dyDescent="0.2">
      <c r="A183" s="6255"/>
      <c r="B183" s="1710" t="s">
        <v>1567</v>
      </c>
      <c r="C183" s="1466">
        <f t="shared" si="87"/>
        <v>0</v>
      </c>
      <c r="D183" s="3101"/>
      <c r="E183" s="3102"/>
      <c r="F183" s="3101"/>
      <c r="G183" s="164"/>
      <c r="H183" s="3102"/>
      <c r="I183" s="539"/>
      <c r="BW183" s="184"/>
    </row>
    <row r="184" spans="1:77" s="7" customFormat="1" ht="18" customHeight="1" x14ac:dyDescent="0.15">
      <c r="A184" s="2988" t="s">
        <v>1575</v>
      </c>
      <c r="B184" s="2988"/>
      <c r="C184" s="2988"/>
      <c r="D184" s="298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366" t="s">
        <v>1576</v>
      </c>
      <c r="B185" s="6331" t="s">
        <v>1577</v>
      </c>
      <c r="C185" s="6189"/>
      <c r="D185" s="6190"/>
      <c r="E185" s="6369" t="s">
        <v>1414</v>
      </c>
      <c r="F185" s="6370"/>
      <c r="G185" s="6370"/>
      <c r="H185" s="6370"/>
      <c r="I185" s="6370"/>
      <c r="J185" s="6370"/>
      <c r="K185" s="6370"/>
      <c r="L185" s="6370"/>
      <c r="M185" s="6370"/>
      <c r="N185" s="6370"/>
      <c r="O185" s="6370"/>
      <c r="P185" s="6370"/>
      <c r="Q185" s="6370"/>
      <c r="R185" s="6370"/>
      <c r="S185" s="6370"/>
      <c r="T185" s="6370"/>
      <c r="U185" s="6370"/>
      <c r="V185" s="6370"/>
      <c r="W185" s="6370"/>
      <c r="X185" s="6370"/>
      <c r="Y185" s="6370"/>
      <c r="Z185" s="6370"/>
      <c r="AA185" s="6370"/>
      <c r="AB185" s="6370"/>
      <c r="AC185" s="6370"/>
      <c r="AD185" s="6370"/>
      <c r="AE185" s="6370"/>
      <c r="AF185" s="6370"/>
      <c r="AG185" s="6370"/>
      <c r="AH185" s="6370"/>
      <c r="AI185" s="6370"/>
      <c r="AJ185" s="6370"/>
      <c r="AK185" s="6370"/>
      <c r="AL185" s="6371"/>
      <c r="BW185" s="184"/>
    </row>
    <row r="186" spans="1:77" x14ac:dyDescent="0.2">
      <c r="A186" s="6367"/>
      <c r="B186" s="6332"/>
      <c r="C186" s="6192"/>
      <c r="D186" s="6193"/>
      <c r="E186" s="6316" t="s">
        <v>352</v>
      </c>
      <c r="F186" s="6319"/>
      <c r="G186" s="6316" t="s">
        <v>335</v>
      </c>
      <c r="H186" s="6319"/>
      <c r="I186" s="6316" t="s">
        <v>99</v>
      </c>
      <c r="J186" s="6319"/>
      <c r="K186" s="6316" t="s">
        <v>49</v>
      </c>
      <c r="L186" s="6319"/>
      <c r="M186" s="6316" t="s">
        <v>50</v>
      </c>
      <c r="N186" s="6319"/>
      <c r="O186" s="6324" t="s">
        <v>51</v>
      </c>
      <c r="P186" s="6325"/>
      <c r="Q186" s="6324" t="s">
        <v>52</v>
      </c>
      <c r="R186" s="6325"/>
      <c r="S186" s="6324" t="s">
        <v>53</v>
      </c>
      <c r="T186" s="6325"/>
      <c r="U186" s="6324" t="s">
        <v>54</v>
      </c>
      <c r="V186" s="6325"/>
      <c r="W186" s="6324" t="s">
        <v>55</v>
      </c>
      <c r="X186" s="6325"/>
      <c r="Y186" s="6324" t="s">
        <v>56</v>
      </c>
      <c r="Z186" s="6325"/>
      <c r="AA186" s="6324" t="s">
        <v>57</v>
      </c>
      <c r="AB186" s="6325"/>
      <c r="AC186" s="6324" t="s">
        <v>58</v>
      </c>
      <c r="AD186" s="6325"/>
      <c r="AE186" s="6324" t="s">
        <v>59</v>
      </c>
      <c r="AF186" s="6325"/>
      <c r="AG186" s="6324" t="s">
        <v>60</v>
      </c>
      <c r="AH186" s="6325"/>
      <c r="AI186" s="6324" t="s">
        <v>61</v>
      </c>
      <c r="AJ186" s="6325"/>
      <c r="AK186" s="6324" t="s">
        <v>62</v>
      </c>
      <c r="AL186" s="6325"/>
      <c r="BW186" s="184"/>
    </row>
    <row r="187" spans="1:77" x14ac:dyDescent="0.2">
      <c r="A187" s="6368"/>
      <c r="B187" s="3193" t="s">
        <v>84</v>
      </c>
      <c r="C187" s="3194" t="s">
        <v>63</v>
      </c>
      <c r="D187" s="3192" t="s">
        <v>64</v>
      </c>
      <c r="E187" s="3112" t="s">
        <v>472</v>
      </c>
      <c r="F187" s="1178" t="s">
        <v>64</v>
      </c>
      <c r="G187" s="3112" t="s">
        <v>472</v>
      </c>
      <c r="H187" s="1178" t="s">
        <v>64</v>
      </c>
      <c r="I187" s="3112" t="s">
        <v>472</v>
      </c>
      <c r="J187" s="1178" t="s">
        <v>64</v>
      </c>
      <c r="K187" s="3112" t="s">
        <v>472</v>
      </c>
      <c r="L187" s="1154" t="s">
        <v>64</v>
      </c>
      <c r="M187" s="3112" t="s">
        <v>472</v>
      </c>
      <c r="N187" s="1178" t="s">
        <v>64</v>
      </c>
      <c r="O187" s="3112" t="s">
        <v>472</v>
      </c>
      <c r="P187" s="1154" t="s">
        <v>64</v>
      </c>
      <c r="Q187" s="3112" t="s">
        <v>472</v>
      </c>
      <c r="R187" s="1178" t="s">
        <v>64</v>
      </c>
      <c r="S187" s="3112" t="s">
        <v>472</v>
      </c>
      <c r="T187" s="1154" t="s">
        <v>64</v>
      </c>
      <c r="U187" s="3112" t="s">
        <v>472</v>
      </c>
      <c r="V187" s="1178" t="s">
        <v>64</v>
      </c>
      <c r="W187" s="3112" t="s">
        <v>472</v>
      </c>
      <c r="X187" s="1154" t="s">
        <v>64</v>
      </c>
      <c r="Y187" s="3112" t="s">
        <v>472</v>
      </c>
      <c r="Z187" s="1178" t="s">
        <v>64</v>
      </c>
      <c r="AA187" s="3112" t="s">
        <v>472</v>
      </c>
      <c r="AB187" s="1178" t="s">
        <v>64</v>
      </c>
      <c r="AC187" s="3112" t="s">
        <v>472</v>
      </c>
      <c r="AD187" s="1178" t="s">
        <v>64</v>
      </c>
      <c r="AE187" s="3112" t="s">
        <v>472</v>
      </c>
      <c r="AF187" s="1178" t="s">
        <v>64</v>
      </c>
      <c r="AG187" s="3112" t="s">
        <v>472</v>
      </c>
      <c r="AH187" s="1178" t="s">
        <v>64</v>
      </c>
      <c r="AI187" s="3112" t="s">
        <v>472</v>
      </c>
      <c r="AJ187" s="1178" t="s">
        <v>64</v>
      </c>
      <c r="AK187" s="3112" t="s">
        <v>472</v>
      </c>
      <c r="AL187" s="1178" t="s">
        <v>64</v>
      </c>
      <c r="BW187" s="184"/>
    </row>
    <row r="188" spans="1:77" ht="15" customHeight="1" x14ac:dyDescent="0.2">
      <c r="A188" s="3195" t="s">
        <v>1578</v>
      </c>
      <c r="B188" s="3196">
        <f>SUM(C188+D188)</f>
        <v>0</v>
      </c>
      <c r="C188" s="3197">
        <f>SUM(O188+Q188+S188+U188+W188+Y188+AA188+AC188+AE188+AG188+AI188+AK188)</f>
        <v>0</v>
      </c>
      <c r="D188" s="3198">
        <f>SUM(P188+R188+T188+V188+X188+Z188+AB188+AD188+AF188+AH188+AJ188+AL188)</f>
        <v>0</v>
      </c>
      <c r="E188" s="3199"/>
      <c r="F188" s="3200"/>
      <c r="G188" s="3201"/>
      <c r="H188" s="3202"/>
      <c r="I188" s="3199"/>
      <c r="J188" s="3200"/>
      <c r="K188" s="3201"/>
      <c r="L188" s="3202"/>
      <c r="M188" s="3201"/>
      <c r="N188" s="3202"/>
      <c r="O188" s="3203"/>
      <c r="P188" s="3204"/>
      <c r="Q188" s="3205"/>
      <c r="R188" s="3206"/>
      <c r="S188" s="3203"/>
      <c r="T188" s="3204"/>
      <c r="U188" s="3205"/>
      <c r="V188" s="3206"/>
      <c r="W188" s="3203"/>
      <c r="X188" s="3204"/>
      <c r="Y188" s="3205"/>
      <c r="Z188" s="3206"/>
      <c r="AA188" s="3205"/>
      <c r="AB188" s="3206"/>
      <c r="AC188" s="3205"/>
      <c r="AD188" s="3206"/>
      <c r="AE188" s="3205"/>
      <c r="AF188" s="3206"/>
      <c r="AG188" s="3205"/>
      <c r="AH188" s="3206"/>
      <c r="AI188" s="3205"/>
      <c r="AJ188" s="3206"/>
      <c r="AK188" s="3205"/>
      <c r="AL188" s="3206"/>
      <c r="BW188" s="184"/>
    </row>
    <row r="189" spans="1:77" ht="15" customHeight="1" x14ac:dyDescent="0.2">
      <c r="A189" s="541" t="s">
        <v>1579</v>
      </c>
      <c r="B189" s="1363">
        <f>SUM(C189+D189)</f>
        <v>0</v>
      </c>
      <c r="C189" s="1364">
        <f t="shared" ref="C189:D191" si="88">SUM(E189+G189+I189+K189+M189+O189+Q189+S189+U189+W189+Y189+AA189+AC189+AE189+AG189+AI189+AK189)</f>
        <v>0</v>
      </c>
      <c r="D189" s="1549">
        <f t="shared" si="88"/>
        <v>0</v>
      </c>
      <c r="E189" s="3207"/>
      <c r="F189" s="3208"/>
      <c r="G189" s="3207"/>
      <c r="H189" s="3208"/>
      <c r="I189" s="3207"/>
      <c r="J189" s="3208"/>
      <c r="K189" s="3209"/>
      <c r="L189" s="3210"/>
      <c r="M189" s="3207"/>
      <c r="N189" s="3208"/>
      <c r="O189" s="3209"/>
      <c r="P189" s="3210"/>
      <c r="Q189" s="3207"/>
      <c r="R189" s="3208"/>
      <c r="S189" s="3209"/>
      <c r="T189" s="3210"/>
      <c r="U189" s="3207"/>
      <c r="V189" s="3208"/>
      <c r="W189" s="3209"/>
      <c r="X189" s="3210"/>
      <c r="Y189" s="3207"/>
      <c r="Z189" s="3208"/>
      <c r="AA189" s="3207"/>
      <c r="AB189" s="3208"/>
      <c r="AC189" s="3207"/>
      <c r="AD189" s="3208"/>
      <c r="AE189" s="3207"/>
      <c r="AF189" s="3208"/>
      <c r="AG189" s="3207"/>
      <c r="AH189" s="3208"/>
      <c r="AI189" s="3207"/>
      <c r="AJ189" s="3208"/>
      <c r="AK189" s="3207"/>
      <c r="AL189" s="3208"/>
      <c r="BW189" s="184"/>
    </row>
    <row r="190" spans="1:77" ht="15" customHeight="1" x14ac:dyDescent="0.2">
      <c r="A190" s="1365" t="s">
        <v>1580</v>
      </c>
      <c r="B190" s="1363">
        <f>SUM(C190+D190)</f>
        <v>0</v>
      </c>
      <c r="C190" s="1364">
        <f t="shared" si="88"/>
        <v>0</v>
      </c>
      <c r="D190" s="1549">
        <f t="shared" si="88"/>
        <v>0</v>
      </c>
      <c r="E190" s="3207"/>
      <c r="F190" s="3208"/>
      <c r="G190" s="3207"/>
      <c r="H190" s="3208"/>
      <c r="I190" s="3207"/>
      <c r="J190" s="3208"/>
      <c r="K190" s="3209"/>
      <c r="L190" s="3210"/>
      <c r="M190" s="3207"/>
      <c r="N190" s="3208"/>
      <c r="O190" s="3209"/>
      <c r="P190" s="3210"/>
      <c r="Q190" s="3207"/>
      <c r="R190" s="3208"/>
      <c r="S190" s="3209"/>
      <c r="T190" s="3210"/>
      <c r="U190" s="3207"/>
      <c r="V190" s="3208"/>
      <c r="W190" s="3209"/>
      <c r="X190" s="3210"/>
      <c r="Y190" s="3207"/>
      <c r="Z190" s="3208"/>
      <c r="AA190" s="3207"/>
      <c r="AB190" s="3208"/>
      <c r="AC190" s="3207"/>
      <c r="AD190" s="3208"/>
      <c r="AE190" s="3207"/>
      <c r="AF190" s="3208"/>
      <c r="AG190" s="3207"/>
      <c r="AH190" s="3208"/>
      <c r="AI190" s="3207"/>
      <c r="AJ190" s="3208"/>
      <c r="AK190" s="3207"/>
      <c r="AL190" s="3208"/>
      <c r="BW190" s="184"/>
    </row>
    <row r="191" spans="1:77" ht="15" customHeight="1" x14ac:dyDescent="0.2">
      <c r="A191" s="1544" t="s">
        <v>608</v>
      </c>
      <c r="B191" s="1545">
        <f>SUM(C191+D191)</f>
        <v>0</v>
      </c>
      <c r="C191" s="3211">
        <f t="shared" si="88"/>
        <v>0</v>
      </c>
      <c r="D191" s="3212">
        <f t="shared" si="88"/>
        <v>0</v>
      </c>
      <c r="E191" s="3213"/>
      <c r="F191" s="3214"/>
      <c r="G191" s="3213"/>
      <c r="H191" s="3214"/>
      <c r="I191" s="3213"/>
      <c r="J191" s="3214"/>
      <c r="K191" s="3215"/>
      <c r="L191" s="3216"/>
      <c r="M191" s="3213"/>
      <c r="N191" s="3214"/>
      <c r="O191" s="3215"/>
      <c r="P191" s="3216"/>
      <c r="Q191" s="3213"/>
      <c r="R191" s="3214"/>
      <c r="S191" s="3215"/>
      <c r="T191" s="3216"/>
      <c r="U191" s="3213"/>
      <c r="V191" s="3214"/>
      <c r="W191" s="3215"/>
      <c r="X191" s="3216"/>
      <c r="Y191" s="3213"/>
      <c r="Z191" s="3214"/>
      <c r="AA191" s="3213"/>
      <c r="AB191" s="3214"/>
      <c r="AC191" s="3213"/>
      <c r="AD191" s="3214"/>
      <c r="AE191" s="3213"/>
      <c r="AF191" s="3214"/>
      <c r="AG191" s="3213"/>
      <c r="AH191" s="3214"/>
      <c r="AI191" s="3213"/>
      <c r="AJ191" s="3214"/>
      <c r="AK191" s="3213"/>
      <c r="AL191" s="3214"/>
      <c r="BW191" s="184"/>
    </row>
    <row r="192" spans="1:77" s="7" customFormat="1" ht="18" customHeight="1" x14ac:dyDescent="0.15">
      <c r="A192" s="3134" t="s">
        <v>1581</v>
      </c>
      <c r="B192" s="321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311" t="s">
        <v>293</v>
      </c>
      <c r="B193" s="6311"/>
      <c r="C193" s="6311" t="s">
        <v>82</v>
      </c>
      <c r="D193" s="6311"/>
      <c r="E193" s="6311"/>
      <c r="F193" s="6309" t="s">
        <v>352</v>
      </c>
      <c r="G193" s="6309"/>
      <c r="H193" s="6309" t="s">
        <v>335</v>
      </c>
      <c r="I193" s="6309"/>
      <c r="J193" s="6309" t="s">
        <v>99</v>
      </c>
      <c r="K193" s="6309"/>
      <c r="L193" s="6309" t="s">
        <v>1226</v>
      </c>
      <c r="M193" s="6309"/>
      <c r="N193" s="6309" t="s">
        <v>1582</v>
      </c>
      <c r="O193" s="6309"/>
      <c r="P193" s="6311" t="s">
        <v>375</v>
      </c>
      <c r="Q193" s="6311"/>
      <c r="R193" s="6311" t="s">
        <v>316</v>
      </c>
      <c r="S193" s="6311"/>
      <c r="T193" s="6311" t="s">
        <v>1583</v>
      </c>
      <c r="U193" s="6320"/>
      <c r="V193" s="6308" t="s">
        <v>464</v>
      </c>
      <c r="W193" s="6360" t="s">
        <v>1584</v>
      </c>
      <c r="X193" s="6360" t="s">
        <v>1585</v>
      </c>
      <c r="Y193" s="6360" t="s">
        <v>1586</v>
      </c>
      <c r="Z193" s="6360" t="s">
        <v>1587</v>
      </c>
      <c r="AA193" s="6360" t="s">
        <v>1588</v>
      </c>
      <c r="AB193" s="6324" t="s">
        <v>1589</v>
      </c>
      <c r="AC193" s="6358"/>
      <c r="AD193" s="6358"/>
      <c r="AE193" s="6325"/>
      <c r="AF193" s="6369" t="s">
        <v>937</v>
      </c>
      <c r="AG193" s="6376"/>
      <c r="AH193" s="6372" t="s">
        <v>1511</v>
      </c>
      <c r="AI193" s="6372" t="s">
        <v>1512</v>
      </c>
      <c r="AJ193" s="6360" t="s">
        <v>41</v>
      </c>
      <c r="AK193" s="6360" t="s">
        <v>42</v>
      </c>
      <c r="AL193" s="6314" t="s">
        <v>39</v>
      </c>
      <c r="AM193" s="6308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311"/>
      <c r="B194" s="6311"/>
      <c r="C194" s="3110" t="s">
        <v>84</v>
      </c>
      <c r="D194" s="3111" t="s">
        <v>472</v>
      </c>
      <c r="E194" s="1191" t="s">
        <v>64</v>
      </c>
      <c r="F194" s="3112" t="s">
        <v>472</v>
      </c>
      <c r="G194" s="3120" t="s">
        <v>64</v>
      </c>
      <c r="H194" s="3112" t="s">
        <v>472</v>
      </c>
      <c r="I194" s="3120" t="s">
        <v>64</v>
      </c>
      <c r="J194" s="3112" t="s">
        <v>472</v>
      </c>
      <c r="K194" s="3120" t="s">
        <v>64</v>
      </c>
      <c r="L194" s="3112" t="s">
        <v>472</v>
      </c>
      <c r="M194" s="3120" t="s">
        <v>64</v>
      </c>
      <c r="N194" s="3112" t="s">
        <v>472</v>
      </c>
      <c r="O194" s="3120" t="s">
        <v>64</v>
      </c>
      <c r="P194" s="3112" t="s">
        <v>472</v>
      </c>
      <c r="Q194" s="3120" t="s">
        <v>64</v>
      </c>
      <c r="R194" s="3112" t="s">
        <v>472</v>
      </c>
      <c r="S194" s="3120" t="s">
        <v>64</v>
      </c>
      <c r="T194" s="3112" t="s">
        <v>472</v>
      </c>
      <c r="U194" s="3181" t="s">
        <v>64</v>
      </c>
      <c r="V194" s="6162"/>
      <c r="W194" s="6165"/>
      <c r="X194" s="6165"/>
      <c r="Y194" s="6165"/>
      <c r="Z194" s="6165"/>
      <c r="AA194" s="6165"/>
      <c r="AB194" s="3105" t="s">
        <v>1523</v>
      </c>
      <c r="AC194" s="3105" t="s">
        <v>1524</v>
      </c>
      <c r="AD194" s="3105" t="s">
        <v>1525</v>
      </c>
      <c r="AE194" s="1178" t="s">
        <v>1526</v>
      </c>
      <c r="AF194" s="3218" t="s">
        <v>533</v>
      </c>
      <c r="AG194" s="3219" t="s">
        <v>768</v>
      </c>
      <c r="AH194" s="6373"/>
      <c r="AI194" s="6373"/>
      <c r="AJ194" s="6165"/>
      <c r="AK194" s="6165"/>
      <c r="AL194" s="6178"/>
      <c r="AM194" s="6162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5960" t="s">
        <v>871</v>
      </c>
      <c r="B195" s="1985" t="s">
        <v>1590</v>
      </c>
      <c r="C195" s="2809">
        <f>SUM(D195:E195)</f>
        <v>0</v>
      </c>
      <c r="D195" s="1048">
        <f>SUM(F195+H195+J195+L195+N195+P195+R195+T195)</f>
        <v>0</v>
      </c>
      <c r="E195" s="1997">
        <f>G195+I195+K195+M195+O195+Q195+S195+U195</f>
        <v>0</v>
      </c>
      <c r="F195" s="2938"/>
      <c r="G195" s="1049"/>
      <c r="H195" s="2938"/>
      <c r="I195" s="1049"/>
      <c r="J195" s="2938"/>
      <c r="K195" s="1049"/>
      <c r="L195" s="2938"/>
      <c r="M195" s="1049"/>
      <c r="N195" s="2938"/>
      <c r="O195" s="1049"/>
      <c r="P195" s="2938"/>
      <c r="Q195" s="1049"/>
      <c r="R195" s="2938"/>
      <c r="S195" s="1049"/>
      <c r="T195" s="2938"/>
      <c r="U195" s="1130"/>
      <c r="V195" s="3220"/>
      <c r="W195" s="2038"/>
      <c r="X195" s="2038"/>
      <c r="Y195" s="2038"/>
      <c r="Z195" s="2038"/>
      <c r="AA195" s="2022"/>
      <c r="AB195" s="2038"/>
      <c r="AC195" s="2038"/>
      <c r="AD195" s="2038"/>
      <c r="AE195" s="2939"/>
      <c r="AF195" s="2038"/>
      <c r="AG195" s="2252"/>
      <c r="AH195" s="3221"/>
      <c r="AI195" s="2939"/>
      <c r="AJ195" s="2038"/>
      <c r="AK195" s="2038"/>
      <c r="AL195" s="2938"/>
      <c r="AM195" s="2939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5960"/>
      <c r="B196" s="1562" t="s">
        <v>1591</v>
      </c>
      <c r="C196" s="2959">
        <f>SUM(D196:E196)</f>
        <v>0</v>
      </c>
      <c r="D196" s="194">
        <f>SUM(F196+H196+J196+L196+N196+P196+R196+T196)</f>
        <v>0</v>
      </c>
      <c r="E196" s="3038">
        <f>G196+I196+K196+M196+O196+Q196+S196+U196</f>
        <v>0</v>
      </c>
      <c r="F196" s="1492"/>
      <c r="G196" s="1503"/>
      <c r="H196" s="1492"/>
      <c r="I196" s="1503"/>
      <c r="J196" s="1492"/>
      <c r="K196" s="1503"/>
      <c r="L196" s="1492"/>
      <c r="M196" s="1503"/>
      <c r="N196" s="1492"/>
      <c r="O196" s="1503"/>
      <c r="P196" s="1492"/>
      <c r="Q196" s="1503"/>
      <c r="R196" s="1492"/>
      <c r="S196" s="1503"/>
      <c r="T196" s="1492"/>
      <c r="U196" s="1496"/>
      <c r="V196" s="1234"/>
      <c r="W196" s="1635"/>
      <c r="X196" s="1635"/>
      <c r="Y196" s="1635"/>
      <c r="Z196" s="1635"/>
      <c r="AA196" s="1494"/>
      <c r="AB196" s="1635"/>
      <c r="AC196" s="1635"/>
      <c r="AD196" s="1635"/>
      <c r="AE196" s="1160"/>
      <c r="AF196" s="1635"/>
      <c r="AG196" s="1159"/>
      <c r="AH196" s="3222"/>
      <c r="AI196" s="1160"/>
      <c r="AJ196" s="1635"/>
      <c r="AK196" s="1635"/>
      <c r="AL196" s="2962"/>
      <c r="AM196" s="2963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151" t="s">
        <v>1412</v>
      </c>
      <c r="B198" s="1151" t="s">
        <v>82</v>
      </c>
      <c r="C198" s="1202" t="s">
        <v>1593</v>
      </c>
      <c r="D198" s="1145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1985" t="s">
        <v>1595</v>
      </c>
      <c r="B199" s="2410">
        <f>SUM(C199:D199)</f>
        <v>0</v>
      </c>
      <c r="C199" s="2938"/>
      <c r="D199" s="2939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562" t="s">
        <v>1596</v>
      </c>
      <c r="B200" s="1599">
        <f>SUM(C200)</f>
        <v>0</v>
      </c>
      <c r="C200" s="1492"/>
      <c r="D200" s="3223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24" t="s">
        <v>1597</v>
      </c>
      <c r="B201" s="3225"/>
      <c r="C201" s="3226"/>
      <c r="D201" s="2988"/>
      <c r="F201" s="1000"/>
      <c r="G201" s="940"/>
      <c r="H201" s="3"/>
      <c r="I201" s="940"/>
      <c r="J201" s="941"/>
      <c r="K201" s="941"/>
      <c r="L201" s="940"/>
      <c r="M201" s="3"/>
      <c r="N201" s="940"/>
      <c r="O201" s="940"/>
      <c r="P201" s="3"/>
      <c r="Q201" s="940"/>
      <c r="R201" s="940"/>
      <c r="S201" s="3"/>
      <c r="T201" s="940"/>
      <c r="U201" s="940"/>
      <c r="V201" s="94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05" t="s">
        <v>293</v>
      </c>
      <c r="B202" s="6323" t="s">
        <v>82</v>
      </c>
      <c r="C202" s="6352"/>
      <c r="D202" s="6348"/>
      <c r="E202" s="6377" t="s">
        <v>1414</v>
      </c>
      <c r="F202" s="6378"/>
      <c r="G202" s="6378"/>
      <c r="H202" s="6378"/>
      <c r="I202" s="6378"/>
      <c r="J202" s="6378"/>
      <c r="K202" s="6378"/>
      <c r="L202" s="6378"/>
      <c r="M202" s="6378"/>
      <c r="N202" s="6378"/>
      <c r="O202" s="6378"/>
      <c r="P202" s="6378"/>
      <c r="Q202" s="6378"/>
      <c r="R202" s="6378"/>
      <c r="S202" s="6378"/>
      <c r="T202" s="6378"/>
      <c r="U202" s="6378"/>
      <c r="V202" s="6378"/>
      <c r="W202" s="6378"/>
      <c r="X202" s="6378"/>
      <c r="Y202" s="6378"/>
      <c r="Z202" s="6378"/>
      <c r="AA202" s="6378"/>
      <c r="AB202" s="6378"/>
      <c r="AC202" s="6378"/>
      <c r="AD202" s="6378"/>
      <c r="AE202" s="6378"/>
      <c r="AF202" s="6378"/>
      <c r="AG202" s="6378"/>
      <c r="AH202" s="6378"/>
      <c r="AI202" s="6378"/>
      <c r="AJ202" s="6379"/>
      <c r="AK202" s="6374" t="s">
        <v>1598</v>
      </c>
      <c r="AL202" s="6308"/>
      <c r="AM202" s="6365" t="s">
        <v>39</v>
      </c>
      <c r="AN202" s="6319" t="s">
        <v>40</v>
      </c>
      <c r="BT202" s="235"/>
      <c r="BU202" s="235"/>
      <c r="BX202" s="235"/>
      <c r="BY202" s="59"/>
    </row>
    <row r="203" spans="1:95" ht="20.25" customHeight="1" x14ac:dyDescent="0.2">
      <c r="A203" s="5496"/>
      <c r="B203" s="6177"/>
      <c r="C203" s="6176"/>
      <c r="D203" s="6244"/>
      <c r="E203" s="6316" t="s">
        <v>335</v>
      </c>
      <c r="F203" s="6319"/>
      <c r="G203" s="6316" t="s">
        <v>99</v>
      </c>
      <c r="H203" s="6319"/>
      <c r="I203" s="6316" t="s">
        <v>49</v>
      </c>
      <c r="J203" s="6319"/>
      <c r="K203" s="6316" t="s">
        <v>50</v>
      </c>
      <c r="L203" s="6319"/>
      <c r="M203" s="6324" t="s">
        <v>51</v>
      </c>
      <c r="N203" s="6325"/>
      <c r="O203" s="6324" t="s">
        <v>52</v>
      </c>
      <c r="P203" s="6325"/>
      <c r="Q203" s="6324" t="s">
        <v>53</v>
      </c>
      <c r="R203" s="6325"/>
      <c r="S203" s="6324" t="s">
        <v>54</v>
      </c>
      <c r="T203" s="6325"/>
      <c r="U203" s="6324" t="s">
        <v>55</v>
      </c>
      <c r="V203" s="6325"/>
      <c r="W203" s="6324" t="s">
        <v>56</v>
      </c>
      <c r="X203" s="6325"/>
      <c r="Y203" s="6324" t="s">
        <v>57</v>
      </c>
      <c r="Z203" s="6325"/>
      <c r="AA203" s="6324" t="s">
        <v>58</v>
      </c>
      <c r="AB203" s="6325"/>
      <c r="AC203" s="6324" t="s">
        <v>59</v>
      </c>
      <c r="AD203" s="6325"/>
      <c r="AE203" s="6324" t="s">
        <v>60</v>
      </c>
      <c r="AF203" s="6325"/>
      <c r="AG203" s="6324" t="s">
        <v>61</v>
      </c>
      <c r="AH203" s="6325"/>
      <c r="AI203" s="6324" t="s">
        <v>62</v>
      </c>
      <c r="AJ203" s="6326"/>
      <c r="AK203" s="6375"/>
      <c r="AL203" s="6162"/>
      <c r="AM203" s="6365"/>
      <c r="AN203" s="6319"/>
      <c r="BT203" s="235"/>
      <c r="BU203" s="235"/>
      <c r="BX203" s="235"/>
      <c r="BY203" s="59"/>
    </row>
    <row r="204" spans="1:95" ht="20.25" customHeight="1" x14ac:dyDescent="0.2">
      <c r="A204" s="6159"/>
      <c r="B204" s="3110" t="s">
        <v>84</v>
      </c>
      <c r="C204" s="3107" t="s">
        <v>63</v>
      </c>
      <c r="D204" s="1191" t="s">
        <v>64</v>
      </c>
      <c r="E204" s="3112" t="s">
        <v>472</v>
      </c>
      <c r="F204" s="3120" t="s">
        <v>64</v>
      </c>
      <c r="G204" s="3112" t="s">
        <v>472</v>
      </c>
      <c r="H204" s="3120" t="s">
        <v>64</v>
      </c>
      <c r="I204" s="3112" t="s">
        <v>472</v>
      </c>
      <c r="J204" s="3120" t="s">
        <v>64</v>
      </c>
      <c r="K204" s="3112" t="s">
        <v>472</v>
      </c>
      <c r="L204" s="3120" t="s">
        <v>64</v>
      </c>
      <c r="M204" s="3112" t="s">
        <v>472</v>
      </c>
      <c r="N204" s="1178" t="s">
        <v>64</v>
      </c>
      <c r="O204" s="3112" t="s">
        <v>472</v>
      </c>
      <c r="P204" s="1178" t="s">
        <v>64</v>
      </c>
      <c r="Q204" s="3112" t="s">
        <v>472</v>
      </c>
      <c r="R204" s="1178" t="s">
        <v>64</v>
      </c>
      <c r="S204" s="3112" t="s">
        <v>472</v>
      </c>
      <c r="T204" s="3120" t="s">
        <v>64</v>
      </c>
      <c r="U204" s="3112" t="s">
        <v>472</v>
      </c>
      <c r="V204" s="3120" t="s">
        <v>64</v>
      </c>
      <c r="W204" s="3122" t="s">
        <v>472</v>
      </c>
      <c r="X204" s="3120" t="s">
        <v>64</v>
      </c>
      <c r="Y204" s="3122" t="s">
        <v>472</v>
      </c>
      <c r="Z204" s="3120" t="s">
        <v>64</v>
      </c>
      <c r="AA204" s="3122" t="s">
        <v>472</v>
      </c>
      <c r="AB204" s="3120" t="s">
        <v>64</v>
      </c>
      <c r="AC204" s="3122" t="s">
        <v>472</v>
      </c>
      <c r="AD204" s="3120" t="s">
        <v>64</v>
      </c>
      <c r="AE204" s="3122" t="s">
        <v>472</v>
      </c>
      <c r="AF204" s="3120" t="s">
        <v>64</v>
      </c>
      <c r="AG204" s="3122" t="s">
        <v>472</v>
      </c>
      <c r="AH204" s="3120" t="s">
        <v>64</v>
      </c>
      <c r="AI204" s="3122" t="s">
        <v>472</v>
      </c>
      <c r="AJ204" s="3219" t="s">
        <v>64</v>
      </c>
      <c r="AK204" s="3227" t="s">
        <v>473</v>
      </c>
      <c r="AL204" s="3227" t="s">
        <v>1599</v>
      </c>
      <c r="AM204" s="6365"/>
      <c r="AN204" s="6319"/>
      <c r="BT204" s="235"/>
      <c r="BU204" s="235"/>
      <c r="BX204" s="235"/>
      <c r="BY204" s="59"/>
    </row>
    <row r="205" spans="1:95" ht="15" customHeight="1" x14ac:dyDescent="0.2">
      <c r="A205" s="2668" t="s">
        <v>1600</v>
      </c>
      <c r="B205" s="3228">
        <f>SUM(C205+D205)</f>
        <v>0</v>
      </c>
      <c r="C205" s="3229">
        <f>E205+G205+I205+K205+M205+O205+Q205+S205+U205+W205+Y205+AA205+AC205+AE205+AG205+AI205</f>
        <v>0</v>
      </c>
      <c r="D205" s="1200">
        <f>F205+H205+J205+L205+N205+P205+R205+T205+V205+X205+Z205+AB205+AD205+AF205+AH205+AJ205</f>
        <v>0</v>
      </c>
      <c r="E205" s="3230"/>
      <c r="F205" s="3231"/>
      <c r="G205" s="3230"/>
      <c r="H205" s="3231"/>
      <c r="I205" s="3230"/>
      <c r="J205" s="3231"/>
      <c r="K205" s="3230"/>
      <c r="L205" s="3231"/>
      <c r="M205" s="3230"/>
      <c r="N205" s="3232"/>
      <c r="O205" s="3230"/>
      <c r="P205" s="3232"/>
      <c r="Q205" s="3230"/>
      <c r="R205" s="3232"/>
      <c r="S205" s="3230"/>
      <c r="T205" s="3231"/>
      <c r="U205" s="3230"/>
      <c r="V205" s="3231"/>
      <c r="W205" s="3230"/>
      <c r="X205" s="3232"/>
      <c r="Y205" s="3230"/>
      <c r="Z205" s="3232"/>
      <c r="AA205" s="3230"/>
      <c r="AB205" s="3232"/>
      <c r="AC205" s="3230"/>
      <c r="AD205" s="3232"/>
      <c r="AE205" s="3230"/>
      <c r="AF205" s="3232"/>
      <c r="AG205" s="3230"/>
      <c r="AH205" s="3232"/>
      <c r="AI205" s="3230"/>
      <c r="AJ205" s="3233"/>
      <c r="AK205" s="3232"/>
      <c r="AL205" s="3232"/>
      <c r="AM205" s="3230"/>
      <c r="AN205" s="3232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348" t="s">
        <v>1602</v>
      </c>
      <c r="B207" s="6306" t="s">
        <v>82</v>
      </c>
      <c r="C207" s="6307"/>
      <c r="D207" s="6308"/>
      <c r="E207" s="6380" t="s">
        <v>1603</v>
      </c>
      <c r="F207" s="6381"/>
      <c r="G207" s="6381"/>
      <c r="H207" s="6381"/>
      <c r="I207" s="6381"/>
      <c r="J207" s="6381"/>
      <c r="K207" s="6381"/>
      <c r="L207" s="6382"/>
      <c r="M207" s="6307" t="s">
        <v>1604</v>
      </c>
      <c r="N207" s="6383"/>
      <c r="O207" s="6308" t="s">
        <v>1605</v>
      </c>
      <c r="BX207" s="235"/>
      <c r="BY207" s="235"/>
    </row>
    <row r="208" spans="1:95" ht="16.350000000000001" customHeight="1" x14ac:dyDescent="0.2">
      <c r="A208" s="5774"/>
      <c r="B208" s="6160"/>
      <c r="C208" s="6161"/>
      <c r="D208" s="6162"/>
      <c r="E208" s="6316" t="s">
        <v>352</v>
      </c>
      <c r="F208" s="6319"/>
      <c r="G208" s="6316" t="s">
        <v>335</v>
      </c>
      <c r="H208" s="6319"/>
      <c r="I208" s="6316" t="s">
        <v>99</v>
      </c>
      <c r="J208" s="6319"/>
      <c r="K208" s="6316" t="s">
        <v>1606</v>
      </c>
      <c r="L208" s="6318"/>
      <c r="M208" s="6161"/>
      <c r="N208" s="6186"/>
      <c r="O208" s="5484"/>
    </row>
    <row r="209" spans="1:96" ht="16.350000000000001" customHeight="1" x14ac:dyDescent="0.2">
      <c r="A209" s="5774"/>
      <c r="B209" s="3110" t="s">
        <v>84</v>
      </c>
      <c r="C209" s="3111" t="s">
        <v>63</v>
      </c>
      <c r="D209" s="1191" t="s">
        <v>64</v>
      </c>
      <c r="E209" s="3112" t="s">
        <v>472</v>
      </c>
      <c r="F209" s="3113" t="s">
        <v>64</v>
      </c>
      <c r="G209" s="3112" t="s">
        <v>472</v>
      </c>
      <c r="H209" s="3113" t="s">
        <v>64</v>
      </c>
      <c r="I209" s="2993" t="s">
        <v>472</v>
      </c>
      <c r="J209" s="229" t="s">
        <v>64</v>
      </c>
      <c r="K209" s="3112" t="s">
        <v>472</v>
      </c>
      <c r="L209" s="3109" t="s">
        <v>64</v>
      </c>
      <c r="M209" s="3167" t="s">
        <v>1607</v>
      </c>
      <c r="N209" s="2992" t="s">
        <v>1608</v>
      </c>
      <c r="O209" s="6162"/>
    </row>
    <row r="210" spans="1:96" ht="16.350000000000001" customHeight="1" x14ac:dyDescent="0.2">
      <c r="A210" s="6244"/>
      <c r="B210" s="3234">
        <f t="shared" ref="B210:B215" si="94">+C210+D210</f>
        <v>0</v>
      </c>
      <c r="C210" s="163">
        <f>+E210+G210+I210+K210</f>
        <v>0</v>
      </c>
      <c r="D210" s="3235">
        <f>+F210+H210+J210+L210</f>
        <v>0</v>
      </c>
      <c r="E210" s="3236">
        <f t="shared" ref="E210:O210" si="95">SUM(E211:E215)</f>
        <v>0</v>
      </c>
      <c r="F210" s="3237">
        <f t="shared" si="95"/>
        <v>0</v>
      </c>
      <c r="G210" s="3236">
        <f t="shared" si="95"/>
        <v>0</v>
      </c>
      <c r="H210" s="3237">
        <f t="shared" si="95"/>
        <v>0</v>
      </c>
      <c r="I210" s="3236">
        <f t="shared" si="95"/>
        <v>0</v>
      </c>
      <c r="J210" s="3238">
        <f t="shared" si="95"/>
        <v>0</v>
      </c>
      <c r="K210" s="3228">
        <f t="shared" si="95"/>
        <v>0</v>
      </c>
      <c r="L210" s="3239">
        <f t="shared" si="95"/>
        <v>0</v>
      </c>
      <c r="M210" s="3240">
        <f t="shared" si="95"/>
        <v>0</v>
      </c>
      <c r="N210" s="3237">
        <f t="shared" si="95"/>
        <v>0</v>
      </c>
      <c r="O210" s="3241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1985" t="s">
        <v>1609</v>
      </c>
      <c r="B211" s="3242">
        <f t="shared" si="94"/>
        <v>0</v>
      </c>
      <c r="C211" s="1052">
        <f>+E211+G211+I211+K211</f>
        <v>0</v>
      </c>
      <c r="D211" s="2855">
        <f>+F211+H211+J211+L211</f>
        <v>0</v>
      </c>
      <c r="E211" s="2387"/>
      <c r="F211" s="2388"/>
      <c r="G211" s="2387"/>
      <c r="H211" s="2388"/>
      <c r="I211" s="2387"/>
      <c r="J211" s="1194"/>
      <c r="K211" s="2387"/>
      <c r="L211" s="3169"/>
      <c r="M211" s="2389"/>
      <c r="N211" s="2388"/>
      <c r="O211" s="3243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60" t="s">
        <v>1610</v>
      </c>
      <c r="B212" s="1484">
        <f t="shared" si="94"/>
        <v>0</v>
      </c>
      <c r="C212" s="3244">
        <f t="shared" ref="C212:D215" si="96">+E212+G212+I212+K212</f>
        <v>0</v>
      </c>
      <c r="D212" s="1526">
        <f t="shared" si="96"/>
        <v>0</v>
      </c>
      <c r="E212" s="1474"/>
      <c r="F212" s="1475"/>
      <c r="G212" s="1474"/>
      <c r="H212" s="1475"/>
      <c r="I212" s="1474"/>
      <c r="J212" s="1476"/>
      <c r="K212" s="1474"/>
      <c r="L212" s="1745"/>
      <c r="M212" s="1477"/>
      <c r="N212" s="1475"/>
      <c r="O212" s="1551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60" t="s">
        <v>1611</v>
      </c>
      <c r="B213" s="1484">
        <f t="shared" si="94"/>
        <v>0</v>
      </c>
      <c r="C213" s="3244">
        <f t="shared" si="96"/>
        <v>0</v>
      </c>
      <c r="D213" s="1526">
        <f t="shared" si="96"/>
        <v>0</v>
      </c>
      <c r="E213" s="1474"/>
      <c r="F213" s="1475"/>
      <c r="G213" s="1474"/>
      <c r="H213" s="1475"/>
      <c r="I213" s="1474"/>
      <c r="J213" s="1476"/>
      <c r="K213" s="1474"/>
      <c r="L213" s="1745"/>
      <c r="M213" s="1477"/>
      <c r="N213" s="1475"/>
      <c r="O213" s="1551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60" t="s">
        <v>1612</v>
      </c>
      <c r="B214" s="1484">
        <f t="shared" si="94"/>
        <v>0</v>
      </c>
      <c r="C214" s="3244">
        <f t="shared" si="96"/>
        <v>0</v>
      </c>
      <c r="D214" s="1526">
        <f t="shared" si="96"/>
        <v>0</v>
      </c>
      <c r="E214" s="1206"/>
      <c r="F214" s="1210"/>
      <c r="G214" s="1206"/>
      <c r="H214" s="1210"/>
      <c r="I214" s="1206"/>
      <c r="J214" s="1207"/>
      <c r="K214" s="1206"/>
      <c r="L214" s="1366"/>
      <c r="M214" s="1244"/>
      <c r="N214" s="1210"/>
      <c r="O214" s="1367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58" t="s">
        <v>1613</v>
      </c>
      <c r="B215" s="3245">
        <f t="shared" si="94"/>
        <v>0</v>
      </c>
      <c r="C215" s="178">
        <f t="shared" si="96"/>
        <v>0</v>
      </c>
      <c r="D215" s="2961">
        <f t="shared" si="96"/>
        <v>0</v>
      </c>
      <c r="E215" s="1492"/>
      <c r="F215" s="1493"/>
      <c r="G215" s="1492"/>
      <c r="H215" s="1493"/>
      <c r="I215" s="1492"/>
      <c r="J215" s="1493"/>
      <c r="K215" s="1492"/>
      <c r="L215" s="1496"/>
      <c r="M215" s="1494"/>
      <c r="N215" s="1493"/>
      <c r="O215" s="1552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V194" zoomScaleNormal="100" workbookViewId="0">
      <selection activeCell="AM218" sqref="AM21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8" t="str">
        <f>CONCATENATE("MES: ",NOMBRE!B6, " (",NOMBRE!C6,NOMBRE!D6,")")</f>
        <v>MES: MAYO (05)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25" t="s">
        <v>1614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87"/>
      <c r="DS6" s="6387"/>
      <c r="DT6" s="6387"/>
      <c r="DU6" s="6387"/>
      <c r="DV6" s="6387"/>
      <c r="DW6" s="6387"/>
      <c r="DX6" s="6387"/>
      <c r="DY6" s="6387"/>
      <c r="DZ6" s="6387"/>
      <c r="EA6" s="6387"/>
      <c r="EB6" s="6387"/>
      <c r="EC6" s="6387"/>
      <c r="ED6" s="6387"/>
      <c r="EE6" s="6387"/>
      <c r="EF6" s="6387"/>
      <c r="EG6" s="6387"/>
      <c r="EH6" s="6387"/>
      <c r="EI6" s="6387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352" t="s">
        <v>1616</v>
      </c>
      <c r="B9" s="6352"/>
      <c r="C9" s="6348"/>
      <c r="D9" s="6307" t="s">
        <v>82</v>
      </c>
      <c r="E9" s="6307"/>
      <c r="F9" s="6308"/>
      <c r="G9" s="5940" t="s">
        <v>106</v>
      </c>
      <c r="H9" s="6389"/>
      <c r="I9" s="6389"/>
      <c r="J9" s="6389"/>
      <c r="K9" s="6389"/>
      <c r="L9" s="6389"/>
      <c r="M9" s="6389"/>
      <c r="N9" s="6389"/>
      <c r="O9" s="6389"/>
      <c r="P9" s="6389"/>
      <c r="Q9" s="6389"/>
      <c r="R9" s="6389"/>
      <c r="S9" s="6389"/>
      <c r="T9" s="6389"/>
      <c r="U9" s="6389"/>
      <c r="V9" s="6389"/>
      <c r="W9" s="6389"/>
      <c r="X9" s="6389"/>
      <c r="Y9" s="6389"/>
      <c r="Z9" s="6389"/>
      <c r="AA9" s="6389"/>
      <c r="AB9" s="6389"/>
      <c r="AC9" s="6389"/>
      <c r="AD9" s="6389"/>
      <c r="AE9" s="6389"/>
      <c r="AF9" s="6389"/>
      <c r="AG9" s="6389"/>
      <c r="AH9" s="6389"/>
      <c r="AI9" s="6389"/>
      <c r="AJ9" s="6389"/>
      <c r="AK9" s="6389"/>
      <c r="AL9" s="6389"/>
      <c r="AM9" s="6389"/>
      <c r="AN9" s="6389"/>
      <c r="AO9" s="6389"/>
      <c r="AP9" s="5891"/>
      <c r="AQ9" s="6359" t="s">
        <v>1617</v>
      </c>
      <c r="AR9" s="6312" t="s">
        <v>1618</v>
      </c>
      <c r="AS9" s="6312" t="s">
        <v>1619</v>
      </c>
      <c r="AT9" s="6312" t="s">
        <v>1620</v>
      </c>
      <c r="AU9" s="6312" t="s">
        <v>42</v>
      </c>
      <c r="AV9" s="6390" t="s">
        <v>1621</v>
      </c>
      <c r="AW9" s="6312" t="s">
        <v>1622</v>
      </c>
      <c r="AX9" s="6308" t="s">
        <v>1623</v>
      </c>
    </row>
    <row r="10" spans="1:139" ht="15" customHeight="1" x14ac:dyDescent="0.25">
      <c r="A10" s="6388"/>
      <c r="B10" s="6388"/>
      <c r="C10" s="5774"/>
      <c r="D10" s="6161"/>
      <c r="E10" s="6161"/>
      <c r="F10" s="6162"/>
      <c r="G10" s="6380" t="s">
        <v>485</v>
      </c>
      <c r="H10" s="6393"/>
      <c r="I10" s="5940" t="s">
        <v>389</v>
      </c>
      <c r="J10" s="6394"/>
      <c r="K10" s="6389" t="s">
        <v>390</v>
      </c>
      <c r="L10" s="6394"/>
      <c r="M10" s="5940" t="s">
        <v>1624</v>
      </c>
      <c r="N10" s="6394"/>
      <c r="O10" s="5940" t="s">
        <v>392</v>
      </c>
      <c r="P10" s="6394"/>
      <c r="Q10" s="5940" t="s">
        <v>393</v>
      </c>
      <c r="R10" s="6394"/>
      <c r="S10" s="5940" t="s">
        <v>394</v>
      </c>
      <c r="T10" s="6394"/>
      <c r="U10" s="5940" t="s">
        <v>395</v>
      </c>
      <c r="V10" s="6394"/>
      <c r="W10" s="5940" t="s">
        <v>1625</v>
      </c>
      <c r="X10" s="6394"/>
      <c r="Y10" s="5940" t="s">
        <v>312</v>
      </c>
      <c r="Z10" s="6395"/>
      <c r="AA10" s="5940" t="s">
        <v>313</v>
      </c>
      <c r="AB10" s="6395"/>
      <c r="AC10" s="5940" t="s">
        <v>1626</v>
      </c>
      <c r="AD10" s="6395"/>
      <c r="AE10" s="5940" t="s">
        <v>1627</v>
      </c>
      <c r="AF10" s="6395"/>
      <c r="AG10" s="5940" t="s">
        <v>1628</v>
      </c>
      <c r="AH10" s="6395"/>
      <c r="AI10" s="5940" t="s">
        <v>1629</v>
      </c>
      <c r="AJ10" s="6395"/>
      <c r="AK10" s="5940" t="s">
        <v>1630</v>
      </c>
      <c r="AL10" s="6395"/>
      <c r="AM10" s="5940" t="s">
        <v>1631</v>
      </c>
      <c r="AN10" s="6395"/>
      <c r="AO10" s="5940" t="s">
        <v>956</v>
      </c>
      <c r="AP10" s="5883"/>
      <c r="AQ10" s="5491"/>
      <c r="AR10" s="5830"/>
      <c r="AS10" s="5830"/>
      <c r="AT10" s="5830"/>
      <c r="AU10" s="5830"/>
      <c r="AV10" s="6391"/>
      <c r="AW10" s="5830"/>
      <c r="AX10" s="5484"/>
    </row>
    <row r="11" spans="1:139" x14ac:dyDescent="0.25">
      <c r="A11" s="6176"/>
      <c r="B11" s="6176"/>
      <c r="C11" s="6244"/>
      <c r="D11" s="3249" t="s">
        <v>84</v>
      </c>
      <c r="E11" s="2584" t="s">
        <v>63</v>
      </c>
      <c r="F11" s="3247" t="s">
        <v>64</v>
      </c>
      <c r="G11" s="2567" t="s">
        <v>63</v>
      </c>
      <c r="H11" s="3247" t="s">
        <v>64</v>
      </c>
      <c r="I11" s="2567" t="s">
        <v>63</v>
      </c>
      <c r="J11" s="3247" t="s">
        <v>64</v>
      </c>
      <c r="K11" s="2567" t="s">
        <v>63</v>
      </c>
      <c r="L11" s="3247" t="s">
        <v>64</v>
      </c>
      <c r="M11" s="2567" t="s">
        <v>63</v>
      </c>
      <c r="N11" s="3247" t="s">
        <v>64</v>
      </c>
      <c r="O11" s="2567" t="s">
        <v>63</v>
      </c>
      <c r="P11" s="3247" t="s">
        <v>64</v>
      </c>
      <c r="Q11" s="2567" t="s">
        <v>63</v>
      </c>
      <c r="R11" s="3247" t="s">
        <v>64</v>
      </c>
      <c r="S11" s="2567" t="s">
        <v>63</v>
      </c>
      <c r="T11" s="3247" t="s">
        <v>64</v>
      </c>
      <c r="U11" s="2567" t="s">
        <v>63</v>
      </c>
      <c r="V11" s="3247" t="s">
        <v>64</v>
      </c>
      <c r="W11" s="2567" t="s">
        <v>63</v>
      </c>
      <c r="X11" s="3247" t="s">
        <v>64</v>
      </c>
      <c r="Y11" s="2567" t="s">
        <v>63</v>
      </c>
      <c r="Z11" s="3247" t="s">
        <v>64</v>
      </c>
      <c r="AA11" s="2567" t="s">
        <v>63</v>
      </c>
      <c r="AB11" s="3247" t="s">
        <v>64</v>
      </c>
      <c r="AC11" s="2567" t="s">
        <v>63</v>
      </c>
      <c r="AD11" s="3247" t="s">
        <v>64</v>
      </c>
      <c r="AE11" s="2567" t="s">
        <v>63</v>
      </c>
      <c r="AF11" s="3247" t="s">
        <v>64</v>
      </c>
      <c r="AG11" s="2567" t="s">
        <v>63</v>
      </c>
      <c r="AH11" s="3247" t="s">
        <v>64</v>
      </c>
      <c r="AI11" s="2567" t="s">
        <v>63</v>
      </c>
      <c r="AJ11" s="3247" t="s">
        <v>64</v>
      </c>
      <c r="AK11" s="2567" t="s">
        <v>63</v>
      </c>
      <c r="AL11" s="3247" t="s">
        <v>64</v>
      </c>
      <c r="AM11" s="2567" t="s">
        <v>63</v>
      </c>
      <c r="AN11" s="3247" t="s">
        <v>64</v>
      </c>
      <c r="AO11" s="2567" t="s">
        <v>63</v>
      </c>
      <c r="AP11" s="2514" t="s">
        <v>64</v>
      </c>
      <c r="AQ11" s="5492"/>
      <c r="AR11" s="5539"/>
      <c r="AS11" s="5539"/>
      <c r="AT11" s="5539"/>
      <c r="AU11" s="5539"/>
      <c r="AV11" s="6392"/>
      <c r="AW11" s="5539"/>
      <c r="AX11" s="6162"/>
    </row>
    <row r="12" spans="1:139" ht="15" customHeight="1" x14ac:dyDescent="0.25">
      <c r="A12" s="6398" t="s">
        <v>1632</v>
      </c>
      <c r="B12" s="6399"/>
      <c r="C12" s="5993"/>
      <c r="D12" s="2504">
        <f>SUM(E12+F12)</f>
        <v>929</v>
      </c>
      <c r="E12" s="2546">
        <f>SUM(G12+I12+K12+M12+O12+Q12+S12+U12+W12+Y12+AA12+AC12+AE12+AG12+AI12+AK12+AM12+AO12)</f>
        <v>385</v>
      </c>
      <c r="F12" s="1233">
        <f>SUM(H12+J12+L12+N12+P12+R12+T12+V12+X12+Z12+AB12+AD12+AF12+AH12+AJ12+AL12+AN12+AP12)</f>
        <v>544</v>
      </c>
      <c r="G12" s="2293">
        <v>0</v>
      </c>
      <c r="H12" s="2348">
        <v>0</v>
      </c>
      <c r="I12" s="2293">
        <v>0</v>
      </c>
      <c r="J12" s="2348">
        <v>0</v>
      </c>
      <c r="K12" s="2293">
        <v>1</v>
      </c>
      <c r="L12" s="2348">
        <v>2</v>
      </c>
      <c r="M12" s="2293">
        <v>0</v>
      </c>
      <c r="N12" s="2348">
        <v>3</v>
      </c>
      <c r="O12" s="2293">
        <v>4</v>
      </c>
      <c r="P12" s="2348">
        <v>6</v>
      </c>
      <c r="Q12" s="2293">
        <v>3</v>
      </c>
      <c r="R12" s="1295">
        <v>10</v>
      </c>
      <c r="S12" s="2293">
        <v>4</v>
      </c>
      <c r="T12" s="1295">
        <v>8</v>
      </c>
      <c r="U12" s="2293">
        <v>12</v>
      </c>
      <c r="V12" s="1295">
        <v>4</v>
      </c>
      <c r="W12" s="2293">
        <v>21</v>
      </c>
      <c r="X12" s="1295">
        <v>20</v>
      </c>
      <c r="Y12" s="2293">
        <v>52</v>
      </c>
      <c r="Z12" s="1295">
        <v>44</v>
      </c>
      <c r="AA12" s="2293">
        <v>55</v>
      </c>
      <c r="AB12" s="1295">
        <v>64</v>
      </c>
      <c r="AC12" s="2293">
        <v>26</v>
      </c>
      <c r="AD12" s="1295">
        <v>78</v>
      </c>
      <c r="AE12" s="2293">
        <v>37</v>
      </c>
      <c r="AF12" s="1295">
        <v>61</v>
      </c>
      <c r="AG12" s="2293">
        <v>35</v>
      </c>
      <c r="AH12" s="1295">
        <v>44</v>
      </c>
      <c r="AI12" s="2293">
        <v>35</v>
      </c>
      <c r="AJ12" s="1295">
        <v>62</v>
      </c>
      <c r="AK12" s="2293">
        <v>17</v>
      </c>
      <c r="AL12" s="1295">
        <v>40</v>
      </c>
      <c r="AM12" s="2293">
        <v>55</v>
      </c>
      <c r="AN12" s="1295">
        <v>54</v>
      </c>
      <c r="AO12" s="2293">
        <v>28</v>
      </c>
      <c r="AP12" s="1296">
        <v>44</v>
      </c>
      <c r="AQ12" s="2347">
        <v>14</v>
      </c>
      <c r="AR12" s="2557">
        <v>9</v>
      </c>
      <c r="AS12" s="2557">
        <v>14</v>
      </c>
      <c r="AT12" s="2557">
        <v>5</v>
      </c>
      <c r="AU12" s="2557">
        <v>11</v>
      </c>
      <c r="AV12" s="2557">
        <v>121</v>
      </c>
      <c r="AW12" s="2557">
        <v>2</v>
      </c>
      <c r="AX12" s="2348">
        <v>7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400" t="s">
        <v>1633</v>
      </c>
      <c r="B13" s="6401"/>
      <c r="C13" s="6402"/>
      <c r="D13" s="1941">
        <f t="shared" ref="D13:D17" si="5">SUM(E13+F13)</f>
        <v>241</v>
      </c>
      <c r="E13" s="1719">
        <f t="shared" ref="E13:F15" si="6">SUM(G13+I13+K13+M13+O13+Q13+S13+U13+W13+Y13+AA13+AC13+AE13+AG13+AI13+AK13+AM13+AO13)</f>
        <v>106</v>
      </c>
      <c r="F13" s="2094">
        <f t="shared" si="6"/>
        <v>135</v>
      </c>
      <c r="G13" s="1527">
        <v>4</v>
      </c>
      <c r="H13" s="1528">
        <v>8</v>
      </c>
      <c r="I13" s="1527">
        <v>8</v>
      </c>
      <c r="J13" s="1528">
        <v>3</v>
      </c>
      <c r="K13" s="1527">
        <v>11</v>
      </c>
      <c r="L13" s="1528">
        <v>10</v>
      </c>
      <c r="M13" s="1527">
        <v>13</v>
      </c>
      <c r="N13" s="1528">
        <v>13</v>
      </c>
      <c r="O13" s="1527">
        <v>4</v>
      </c>
      <c r="P13" s="1528">
        <v>13</v>
      </c>
      <c r="Q13" s="1527">
        <v>8</v>
      </c>
      <c r="R13" s="1531">
        <v>10</v>
      </c>
      <c r="S13" s="1527">
        <v>8</v>
      </c>
      <c r="T13" s="1531">
        <v>6</v>
      </c>
      <c r="U13" s="1527">
        <v>6</v>
      </c>
      <c r="V13" s="1531">
        <v>7</v>
      </c>
      <c r="W13" s="1527">
        <v>11</v>
      </c>
      <c r="X13" s="1531">
        <v>12</v>
      </c>
      <c r="Y13" s="1527">
        <v>23</v>
      </c>
      <c r="Z13" s="1531">
        <v>34</v>
      </c>
      <c r="AA13" s="1527">
        <v>8</v>
      </c>
      <c r="AB13" s="1531">
        <v>15</v>
      </c>
      <c r="AC13" s="1527">
        <v>1</v>
      </c>
      <c r="AD13" s="1531">
        <v>2</v>
      </c>
      <c r="AE13" s="1527">
        <v>0</v>
      </c>
      <c r="AF13" s="1531">
        <v>2</v>
      </c>
      <c r="AG13" s="1527">
        <v>0</v>
      </c>
      <c r="AH13" s="1531">
        <v>0</v>
      </c>
      <c r="AI13" s="1527">
        <v>0</v>
      </c>
      <c r="AJ13" s="1531">
        <v>0</v>
      </c>
      <c r="AK13" s="1527">
        <v>0</v>
      </c>
      <c r="AL13" s="1531">
        <v>0</v>
      </c>
      <c r="AM13" s="1527">
        <v>1</v>
      </c>
      <c r="AN13" s="1531">
        <v>0</v>
      </c>
      <c r="AO13" s="1527">
        <v>0</v>
      </c>
      <c r="AP13" s="2287">
        <v>0</v>
      </c>
      <c r="AQ13" s="1567">
        <v>7</v>
      </c>
      <c r="AR13" s="3114">
        <v>3</v>
      </c>
      <c r="AS13" s="3114">
        <v>0</v>
      </c>
      <c r="AT13" s="3114">
        <v>0</v>
      </c>
      <c r="AU13" s="3114">
        <v>4</v>
      </c>
      <c r="AV13" s="3114">
        <v>1</v>
      </c>
      <c r="AW13" s="3114">
        <v>0</v>
      </c>
      <c r="AX13" s="1528">
        <v>4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400" t="s">
        <v>1634</v>
      </c>
      <c r="B14" s="6401"/>
      <c r="C14" s="6402"/>
      <c r="D14" s="1941">
        <f t="shared" si="5"/>
        <v>27</v>
      </c>
      <c r="E14" s="1719">
        <f t="shared" si="6"/>
        <v>13</v>
      </c>
      <c r="F14" s="2094">
        <f t="shared" si="6"/>
        <v>14</v>
      </c>
      <c r="G14" s="1527">
        <v>0</v>
      </c>
      <c r="H14" s="1528">
        <v>0</v>
      </c>
      <c r="I14" s="1527">
        <v>0</v>
      </c>
      <c r="J14" s="1528">
        <v>0</v>
      </c>
      <c r="K14" s="1527">
        <v>0</v>
      </c>
      <c r="L14" s="1528">
        <v>0</v>
      </c>
      <c r="M14" s="1527">
        <v>0</v>
      </c>
      <c r="N14" s="1531">
        <v>0</v>
      </c>
      <c r="O14" s="1527">
        <v>1</v>
      </c>
      <c r="P14" s="1531">
        <v>0</v>
      </c>
      <c r="Q14" s="1527">
        <v>0</v>
      </c>
      <c r="R14" s="1531">
        <v>0</v>
      </c>
      <c r="S14" s="1527">
        <v>0</v>
      </c>
      <c r="T14" s="1531">
        <v>0</v>
      </c>
      <c r="U14" s="1527">
        <v>0</v>
      </c>
      <c r="V14" s="1531">
        <v>0</v>
      </c>
      <c r="W14" s="1527">
        <v>0</v>
      </c>
      <c r="X14" s="1531">
        <v>0</v>
      </c>
      <c r="Y14" s="1527">
        <v>0</v>
      </c>
      <c r="Z14" s="1531">
        <v>0</v>
      </c>
      <c r="AA14" s="1527">
        <v>3</v>
      </c>
      <c r="AB14" s="1531">
        <v>0</v>
      </c>
      <c r="AC14" s="1527">
        <v>3</v>
      </c>
      <c r="AD14" s="1531">
        <v>3</v>
      </c>
      <c r="AE14" s="1527">
        <v>2</v>
      </c>
      <c r="AF14" s="1531">
        <v>0</v>
      </c>
      <c r="AG14" s="1527">
        <v>0</v>
      </c>
      <c r="AH14" s="1531">
        <v>4</v>
      </c>
      <c r="AI14" s="1527">
        <v>1</v>
      </c>
      <c r="AJ14" s="1531">
        <v>2</v>
      </c>
      <c r="AK14" s="1527">
        <v>1</v>
      </c>
      <c r="AL14" s="1531">
        <v>1</v>
      </c>
      <c r="AM14" s="1527">
        <v>1</v>
      </c>
      <c r="AN14" s="1531">
        <v>2</v>
      </c>
      <c r="AO14" s="1527">
        <v>1</v>
      </c>
      <c r="AP14" s="2287">
        <v>2</v>
      </c>
      <c r="AQ14" s="1567">
        <v>0</v>
      </c>
      <c r="AR14" s="3114">
        <v>1</v>
      </c>
      <c r="AS14" s="3114">
        <v>0</v>
      </c>
      <c r="AT14" s="3114">
        <v>0</v>
      </c>
      <c r="AU14" s="3114">
        <v>0</v>
      </c>
      <c r="AV14" s="3114">
        <v>6</v>
      </c>
      <c r="AW14" s="3114">
        <v>1</v>
      </c>
      <c r="AX14" s="1528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400" t="s">
        <v>1635</v>
      </c>
      <c r="B15" s="6401"/>
      <c r="C15" s="6402"/>
      <c r="D15" s="1941">
        <f t="shared" si="5"/>
        <v>348</v>
      </c>
      <c r="E15" s="1719">
        <f t="shared" si="6"/>
        <v>167</v>
      </c>
      <c r="F15" s="2094">
        <f t="shared" si="6"/>
        <v>181</v>
      </c>
      <c r="G15" s="1527">
        <v>3</v>
      </c>
      <c r="H15" s="1528">
        <v>10</v>
      </c>
      <c r="I15" s="1527">
        <v>6</v>
      </c>
      <c r="J15" s="1528">
        <v>4</v>
      </c>
      <c r="K15" s="1527">
        <v>10</v>
      </c>
      <c r="L15" s="1528">
        <v>4</v>
      </c>
      <c r="M15" s="1527">
        <v>6</v>
      </c>
      <c r="N15" s="1531">
        <v>6</v>
      </c>
      <c r="O15" s="1527">
        <v>3</v>
      </c>
      <c r="P15" s="1531">
        <v>6</v>
      </c>
      <c r="Q15" s="1527">
        <v>7</v>
      </c>
      <c r="R15" s="1531">
        <v>9</v>
      </c>
      <c r="S15" s="1527">
        <v>6</v>
      </c>
      <c r="T15" s="1531">
        <v>7</v>
      </c>
      <c r="U15" s="1527">
        <v>9</v>
      </c>
      <c r="V15" s="1531">
        <v>9</v>
      </c>
      <c r="W15" s="1527">
        <v>19</v>
      </c>
      <c r="X15" s="1531">
        <v>12</v>
      </c>
      <c r="Y15" s="1527">
        <v>40</v>
      </c>
      <c r="Z15" s="1531">
        <v>20</v>
      </c>
      <c r="AA15" s="1527">
        <v>24</v>
      </c>
      <c r="AB15" s="1531">
        <v>17</v>
      </c>
      <c r="AC15" s="1527">
        <v>7</v>
      </c>
      <c r="AD15" s="1531">
        <v>18</v>
      </c>
      <c r="AE15" s="1527">
        <v>11</v>
      </c>
      <c r="AF15" s="1531">
        <v>22</v>
      </c>
      <c r="AG15" s="1527">
        <v>5</v>
      </c>
      <c r="AH15" s="1531">
        <v>11</v>
      </c>
      <c r="AI15" s="1527">
        <v>5</v>
      </c>
      <c r="AJ15" s="1531">
        <v>10</v>
      </c>
      <c r="AK15" s="1527">
        <v>3</v>
      </c>
      <c r="AL15" s="1531">
        <v>8</v>
      </c>
      <c r="AM15" s="1527">
        <v>2</v>
      </c>
      <c r="AN15" s="1531">
        <v>7</v>
      </c>
      <c r="AO15" s="1527">
        <v>1</v>
      </c>
      <c r="AP15" s="2287">
        <v>1</v>
      </c>
      <c r="AQ15" s="1567">
        <v>17</v>
      </c>
      <c r="AR15" s="3114">
        <v>1</v>
      </c>
      <c r="AS15" s="3114">
        <v>3</v>
      </c>
      <c r="AT15" s="3114">
        <v>3</v>
      </c>
      <c r="AU15" s="3114">
        <v>0</v>
      </c>
      <c r="AV15" s="3114">
        <v>19</v>
      </c>
      <c r="AW15" s="3114">
        <v>0</v>
      </c>
      <c r="AX15" s="1528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410" t="s">
        <v>1636</v>
      </c>
      <c r="B16" s="6411"/>
      <c r="C16" s="6412"/>
      <c r="D16" s="2504">
        <f t="shared" si="5"/>
        <v>0</v>
      </c>
      <c r="E16" s="2546">
        <f>SUM(G16+I16+K16+M16+O16+Q16+S16+U16+W16+Y16+AA16+AC16+AE16+AG16+AI16+AK16+AM16+AO16)</f>
        <v>0</v>
      </c>
      <c r="F16" s="1233">
        <f>SUM(H16+J16+L16+N16+P16+R16+T16+V16+X16+Z16+AB16+AD16+AF16+AH16+AJ16+AL16+AN16+AP16)</f>
        <v>0</v>
      </c>
      <c r="G16" s="2293">
        <v>0</v>
      </c>
      <c r="H16" s="2348">
        <v>0</v>
      </c>
      <c r="I16" s="2293">
        <v>0</v>
      </c>
      <c r="J16" s="2348">
        <v>0</v>
      </c>
      <c r="K16" s="2293">
        <v>0</v>
      </c>
      <c r="L16" s="2348">
        <v>0</v>
      </c>
      <c r="M16" s="2293">
        <v>0</v>
      </c>
      <c r="N16" s="2348">
        <v>0</v>
      </c>
      <c r="O16" s="2293">
        <v>0</v>
      </c>
      <c r="P16" s="2348">
        <v>0</v>
      </c>
      <c r="Q16" s="2293">
        <v>0</v>
      </c>
      <c r="R16" s="1295">
        <v>0</v>
      </c>
      <c r="S16" s="2293">
        <v>0</v>
      </c>
      <c r="T16" s="1295">
        <v>0</v>
      </c>
      <c r="U16" s="2293">
        <v>0</v>
      </c>
      <c r="V16" s="1295">
        <v>0</v>
      </c>
      <c r="W16" s="2293">
        <v>0</v>
      </c>
      <c r="X16" s="1295">
        <v>0</v>
      </c>
      <c r="Y16" s="2293">
        <v>0</v>
      </c>
      <c r="Z16" s="1295">
        <v>0</v>
      </c>
      <c r="AA16" s="2293">
        <v>0</v>
      </c>
      <c r="AB16" s="1295">
        <v>0</v>
      </c>
      <c r="AC16" s="2293">
        <v>0</v>
      </c>
      <c r="AD16" s="1295">
        <v>0</v>
      </c>
      <c r="AE16" s="2293">
        <v>0</v>
      </c>
      <c r="AF16" s="1295">
        <v>0</v>
      </c>
      <c r="AG16" s="2293">
        <v>0</v>
      </c>
      <c r="AH16" s="1295">
        <v>0</v>
      </c>
      <c r="AI16" s="2293">
        <v>0</v>
      </c>
      <c r="AJ16" s="1295">
        <v>0</v>
      </c>
      <c r="AK16" s="2293">
        <v>0</v>
      </c>
      <c r="AL16" s="1295">
        <v>0</v>
      </c>
      <c r="AM16" s="2293">
        <v>0</v>
      </c>
      <c r="AN16" s="1295">
        <v>0</v>
      </c>
      <c r="AO16" s="2293">
        <v>0</v>
      </c>
      <c r="AP16" s="1296">
        <v>0</v>
      </c>
      <c r="AQ16" s="2347">
        <v>0</v>
      </c>
      <c r="AR16" s="2557">
        <v>0</v>
      </c>
      <c r="AS16" s="2557">
        <v>0</v>
      </c>
      <c r="AT16" s="2557">
        <v>0</v>
      </c>
      <c r="AU16" s="2557">
        <v>0</v>
      </c>
      <c r="AV16" s="2557">
        <v>0</v>
      </c>
      <c r="AW16" s="2557">
        <v>0</v>
      </c>
      <c r="AX16" s="2348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413" t="s">
        <v>1637</v>
      </c>
      <c r="B17" s="6414"/>
      <c r="C17" s="6415"/>
      <c r="D17" s="1694">
        <f t="shared" si="5"/>
        <v>0</v>
      </c>
      <c r="E17" s="1712">
        <f>SUM(G17+I17+K17+M17+O17+Q17+S17+U17+W17+Y17+AA17+AC17+AE17+AG17+AI17+AK17+AM17+AO17)</f>
        <v>0</v>
      </c>
      <c r="F17" s="1693">
        <f>SUM(H17+J17+L17+N17+P17+R17+T17+V17+X17+Z17+AB17+AD17+AF17+AH17+AJ17+AL17+AN17+AP17)</f>
        <v>0</v>
      </c>
      <c r="G17" s="1538">
        <v>0</v>
      </c>
      <c r="H17" s="1278">
        <v>0</v>
      </c>
      <c r="I17" s="1538">
        <v>0</v>
      </c>
      <c r="J17" s="1278">
        <v>0</v>
      </c>
      <c r="K17" s="1538">
        <v>0</v>
      </c>
      <c r="L17" s="1278">
        <v>0</v>
      </c>
      <c r="M17" s="1538">
        <v>0</v>
      </c>
      <c r="N17" s="1469">
        <v>0</v>
      </c>
      <c r="O17" s="1538">
        <v>0</v>
      </c>
      <c r="P17" s="1469">
        <v>0</v>
      </c>
      <c r="Q17" s="1538">
        <v>0</v>
      </c>
      <c r="R17" s="1469">
        <v>0</v>
      </c>
      <c r="S17" s="1538">
        <v>0</v>
      </c>
      <c r="T17" s="1469">
        <v>0</v>
      </c>
      <c r="U17" s="1538">
        <v>0</v>
      </c>
      <c r="V17" s="1469">
        <v>0</v>
      </c>
      <c r="W17" s="1538">
        <v>0</v>
      </c>
      <c r="X17" s="1469">
        <v>0</v>
      </c>
      <c r="Y17" s="1538">
        <v>0</v>
      </c>
      <c r="Z17" s="1469">
        <v>0</v>
      </c>
      <c r="AA17" s="1538">
        <v>0</v>
      </c>
      <c r="AB17" s="1469">
        <v>0</v>
      </c>
      <c r="AC17" s="1538">
        <v>0</v>
      </c>
      <c r="AD17" s="1469">
        <v>0</v>
      </c>
      <c r="AE17" s="1538">
        <v>0</v>
      </c>
      <c r="AF17" s="1469">
        <v>0</v>
      </c>
      <c r="AG17" s="1538">
        <v>0</v>
      </c>
      <c r="AH17" s="1469">
        <v>0</v>
      </c>
      <c r="AI17" s="1538">
        <v>0</v>
      </c>
      <c r="AJ17" s="1469">
        <v>0</v>
      </c>
      <c r="AK17" s="1538">
        <v>0</v>
      </c>
      <c r="AL17" s="1469">
        <v>0</v>
      </c>
      <c r="AM17" s="1538">
        <v>0</v>
      </c>
      <c r="AN17" s="1469">
        <v>0</v>
      </c>
      <c r="AO17" s="1538">
        <v>0</v>
      </c>
      <c r="AP17" s="1571">
        <v>0</v>
      </c>
      <c r="AQ17" s="1572">
        <v>0</v>
      </c>
      <c r="AR17" s="1467">
        <v>0</v>
      </c>
      <c r="AS17" s="1467">
        <v>0</v>
      </c>
      <c r="AT17" s="1467">
        <v>0</v>
      </c>
      <c r="AU17" s="1467">
        <v>0</v>
      </c>
      <c r="AV17" s="1467">
        <v>0</v>
      </c>
      <c r="AW17" s="1467">
        <v>0</v>
      </c>
      <c r="AX17" s="1278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253"/>
      <c r="H18" s="3253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403" t="s">
        <v>1639</v>
      </c>
      <c r="B19" s="6352"/>
      <c r="C19" s="6348"/>
      <c r="D19" s="5940" t="s">
        <v>197</v>
      </c>
      <c r="E19" s="6389"/>
      <c r="F19" s="6394"/>
      <c r="G19" s="6404" t="s">
        <v>485</v>
      </c>
      <c r="H19" s="6405"/>
      <c r="I19" s="6394" t="s">
        <v>389</v>
      </c>
      <c r="J19" s="6003"/>
      <c r="K19" s="5940" t="s">
        <v>390</v>
      </c>
      <c r="L19" s="6394"/>
      <c r="M19" s="6394" t="s">
        <v>1624</v>
      </c>
      <c r="N19" s="6003"/>
      <c r="O19" s="5940" t="s">
        <v>392</v>
      </c>
      <c r="P19" s="6394"/>
      <c r="Q19" s="5940" t="s">
        <v>393</v>
      </c>
      <c r="R19" s="6394"/>
      <c r="S19" s="5940" t="s">
        <v>394</v>
      </c>
      <c r="T19" s="6394"/>
      <c r="U19" s="5940" t="s">
        <v>395</v>
      </c>
      <c r="V19" s="6394"/>
      <c r="W19" s="6389" t="s">
        <v>1625</v>
      </c>
      <c r="X19" s="6389"/>
      <c r="Y19" s="5940" t="s">
        <v>312</v>
      </c>
      <c r="Z19" s="6395"/>
      <c r="AA19" s="6389" t="s">
        <v>313</v>
      </c>
      <c r="AB19" s="6419"/>
      <c r="AC19" s="6389" t="s">
        <v>1626</v>
      </c>
      <c r="AD19" s="6419"/>
      <c r="AE19" s="6389" t="s">
        <v>1627</v>
      </c>
      <c r="AF19" s="6419"/>
      <c r="AG19" s="6389" t="s">
        <v>1628</v>
      </c>
      <c r="AH19" s="6419"/>
      <c r="AI19" s="6389" t="s">
        <v>1629</v>
      </c>
      <c r="AJ19" s="6419"/>
      <c r="AK19" s="6389" t="s">
        <v>1630</v>
      </c>
      <c r="AL19" s="6419"/>
      <c r="AM19" s="6389" t="s">
        <v>1631</v>
      </c>
      <c r="AN19" s="6395"/>
      <c r="AO19" s="6389" t="s">
        <v>956</v>
      </c>
      <c r="AP19" s="5883"/>
      <c r="AQ19" s="6359" t="s">
        <v>1617</v>
      </c>
      <c r="AR19" s="6312" t="s">
        <v>1640</v>
      </c>
      <c r="AS19" s="6312" t="s">
        <v>1619</v>
      </c>
      <c r="AT19" s="6312" t="s">
        <v>1641</v>
      </c>
      <c r="AU19" s="6312" t="s">
        <v>1620</v>
      </c>
      <c r="AV19" s="6396" t="s">
        <v>42</v>
      </c>
      <c r="AW19" s="6396" t="s">
        <v>1622</v>
      </c>
      <c r="AX19" s="6397" t="s">
        <v>1623</v>
      </c>
    </row>
    <row r="20" spans="1:100" ht="30.75" customHeight="1" x14ac:dyDescent="0.25">
      <c r="A20" s="6177"/>
      <c r="B20" s="6176"/>
      <c r="C20" s="6244"/>
      <c r="D20" s="2567" t="s">
        <v>84</v>
      </c>
      <c r="E20" s="2568" t="s">
        <v>63</v>
      </c>
      <c r="F20" s="984" t="s">
        <v>64</v>
      </c>
      <c r="G20" s="2567" t="s">
        <v>63</v>
      </c>
      <c r="H20" s="3247" t="s">
        <v>64</v>
      </c>
      <c r="I20" s="3255" t="s">
        <v>63</v>
      </c>
      <c r="J20" s="984" t="s">
        <v>64</v>
      </c>
      <c r="K20" s="3255" t="s">
        <v>63</v>
      </c>
      <c r="L20" s="3256" t="s">
        <v>64</v>
      </c>
      <c r="M20" s="3255" t="s">
        <v>63</v>
      </c>
      <c r="N20" s="984" t="s">
        <v>64</v>
      </c>
      <c r="O20" s="3255" t="s">
        <v>63</v>
      </c>
      <c r="P20" s="984" t="s">
        <v>64</v>
      </c>
      <c r="Q20" s="3255" t="s">
        <v>63</v>
      </c>
      <c r="R20" s="984" t="s">
        <v>64</v>
      </c>
      <c r="S20" s="3255" t="s">
        <v>63</v>
      </c>
      <c r="T20" s="984" t="s">
        <v>64</v>
      </c>
      <c r="U20" s="2567" t="s">
        <v>63</v>
      </c>
      <c r="V20" s="3247" t="s">
        <v>64</v>
      </c>
      <c r="W20" s="2568" t="s">
        <v>63</v>
      </c>
      <c r="X20" s="3246" t="s">
        <v>64</v>
      </c>
      <c r="Y20" s="2567" t="s">
        <v>63</v>
      </c>
      <c r="Z20" s="3247" t="s">
        <v>64</v>
      </c>
      <c r="AA20" s="2568" t="s">
        <v>63</v>
      </c>
      <c r="AB20" s="3246" t="s">
        <v>64</v>
      </c>
      <c r="AC20" s="2567" t="s">
        <v>63</v>
      </c>
      <c r="AD20" s="3247" t="s">
        <v>64</v>
      </c>
      <c r="AE20" s="2568" t="s">
        <v>63</v>
      </c>
      <c r="AF20" s="3246" t="s">
        <v>64</v>
      </c>
      <c r="AG20" s="2567" t="s">
        <v>63</v>
      </c>
      <c r="AH20" s="3247" t="s">
        <v>64</v>
      </c>
      <c r="AI20" s="2568" t="s">
        <v>63</v>
      </c>
      <c r="AJ20" s="3246" t="s">
        <v>64</v>
      </c>
      <c r="AK20" s="2567" t="s">
        <v>63</v>
      </c>
      <c r="AL20" s="3247" t="s">
        <v>64</v>
      </c>
      <c r="AM20" s="2568" t="s">
        <v>63</v>
      </c>
      <c r="AN20" s="3247" t="s">
        <v>64</v>
      </c>
      <c r="AO20" s="2568" t="s">
        <v>63</v>
      </c>
      <c r="AP20" s="2514" t="s">
        <v>64</v>
      </c>
      <c r="AQ20" s="5491"/>
      <c r="AR20" s="6420"/>
      <c r="AS20" s="5539"/>
      <c r="AT20" s="5539"/>
      <c r="AU20" s="5539"/>
      <c r="AV20" s="5536"/>
      <c r="AW20" s="5536"/>
      <c r="AX20" s="6330"/>
    </row>
    <row r="21" spans="1:100" ht="15" customHeight="1" x14ac:dyDescent="0.25">
      <c r="A21" s="6416" t="s">
        <v>1642</v>
      </c>
      <c r="B21" s="6417"/>
      <c r="C21" s="6418"/>
      <c r="D21" s="2044">
        <f>SUM(E21+F21)</f>
        <v>299</v>
      </c>
      <c r="E21" s="2045">
        <f>SUM(G21+I21+K21+M21+O21+Q21+S21+U21+W21+Y21+AA21+AC21+AE21+AG21+AI21+AK21+AM21+AO21)</f>
        <v>132</v>
      </c>
      <c r="F21" s="2089">
        <f>SUM(H21+J21+L21+N21+P21+R21+T21+V21+X21+Z21+AB21+AD21+AF21+AH21+AJ21+AL21+AN21+AP21)</f>
        <v>167</v>
      </c>
      <c r="G21" s="2271">
        <v>6</v>
      </c>
      <c r="H21" s="2273">
        <v>11</v>
      </c>
      <c r="I21" s="2271">
        <v>12</v>
      </c>
      <c r="J21" s="2272">
        <v>9</v>
      </c>
      <c r="K21" s="2271">
        <v>17</v>
      </c>
      <c r="L21" s="2273">
        <v>13</v>
      </c>
      <c r="M21" s="2271">
        <v>12</v>
      </c>
      <c r="N21" s="2272">
        <v>14</v>
      </c>
      <c r="O21" s="2271">
        <v>5</v>
      </c>
      <c r="P21" s="2273">
        <v>13</v>
      </c>
      <c r="Q21" s="2271">
        <v>7</v>
      </c>
      <c r="R21" s="2273">
        <v>13</v>
      </c>
      <c r="S21" s="2271">
        <v>9</v>
      </c>
      <c r="T21" s="2273">
        <v>10</v>
      </c>
      <c r="U21" s="2271">
        <v>9</v>
      </c>
      <c r="V21" s="2273">
        <v>12</v>
      </c>
      <c r="W21" s="2304">
        <v>11</v>
      </c>
      <c r="X21" s="2572">
        <v>15</v>
      </c>
      <c r="Y21" s="2271">
        <v>29</v>
      </c>
      <c r="Z21" s="2273">
        <v>26</v>
      </c>
      <c r="AA21" s="2304">
        <v>14</v>
      </c>
      <c r="AB21" s="2572">
        <v>16</v>
      </c>
      <c r="AC21" s="2271">
        <v>0</v>
      </c>
      <c r="AD21" s="2273">
        <v>8</v>
      </c>
      <c r="AE21" s="2304">
        <v>0</v>
      </c>
      <c r="AF21" s="2572">
        <v>3</v>
      </c>
      <c r="AG21" s="2271">
        <v>1</v>
      </c>
      <c r="AH21" s="2273">
        <v>1</v>
      </c>
      <c r="AI21" s="2304">
        <v>0</v>
      </c>
      <c r="AJ21" s="2572">
        <v>1</v>
      </c>
      <c r="AK21" s="2271">
        <v>0</v>
      </c>
      <c r="AL21" s="2273">
        <v>0</v>
      </c>
      <c r="AM21" s="2304">
        <v>0</v>
      </c>
      <c r="AN21" s="2273">
        <v>2</v>
      </c>
      <c r="AO21" s="2304">
        <v>0</v>
      </c>
      <c r="AP21" s="1127">
        <v>0</v>
      </c>
      <c r="AQ21" s="2573">
        <v>6</v>
      </c>
      <c r="AR21" s="1045">
        <v>8</v>
      </c>
      <c r="AS21" s="1045">
        <v>0</v>
      </c>
      <c r="AT21" s="1045">
        <v>0</v>
      </c>
      <c r="AU21" s="1045">
        <v>3</v>
      </c>
      <c r="AV21" s="1045">
        <v>6</v>
      </c>
      <c r="AW21" s="1045">
        <v>0</v>
      </c>
      <c r="AX21" s="2272">
        <v>10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406" t="s">
        <v>1643</v>
      </c>
      <c r="B22" s="6407"/>
      <c r="C22" s="6408"/>
      <c r="D22" s="1941">
        <f t="shared" ref="D22:D37" si="27">SUM(E22+F22)</f>
        <v>0</v>
      </c>
      <c r="E22" s="1719">
        <f>SUM(U22+W22+Y22+AA22+AC22+AE22+AG22+AI22+AK22+AM22+AO22)</f>
        <v>0</v>
      </c>
      <c r="F22" s="2094">
        <f>SUM(V22+X22+Z22+AB22+AD22+AF22+AH22+AJ22+AL22+AN22+AP22)</f>
        <v>0</v>
      </c>
      <c r="G22" s="1662"/>
      <c r="H22" s="1465"/>
      <c r="I22" s="1662"/>
      <c r="J22" s="1625"/>
      <c r="K22" s="1662"/>
      <c r="L22" s="1465"/>
      <c r="M22" s="1662"/>
      <c r="N22" s="1625"/>
      <c r="O22" s="1662"/>
      <c r="P22" s="1465"/>
      <c r="Q22" s="1662"/>
      <c r="R22" s="1465"/>
      <c r="S22" s="1662"/>
      <c r="T22" s="1465"/>
      <c r="U22" s="1527"/>
      <c r="V22" s="1531"/>
      <c r="W22" s="1529"/>
      <c r="X22" s="1530"/>
      <c r="Y22" s="1527"/>
      <c r="Z22" s="1531"/>
      <c r="AA22" s="1529"/>
      <c r="AB22" s="1530"/>
      <c r="AC22" s="1527"/>
      <c r="AD22" s="1531"/>
      <c r="AE22" s="1529"/>
      <c r="AF22" s="1530"/>
      <c r="AG22" s="1527"/>
      <c r="AH22" s="1531"/>
      <c r="AI22" s="1529"/>
      <c r="AJ22" s="1530"/>
      <c r="AK22" s="1527"/>
      <c r="AL22" s="1531"/>
      <c r="AM22" s="1529"/>
      <c r="AN22" s="1531"/>
      <c r="AO22" s="1529"/>
      <c r="AP22" s="2287"/>
      <c r="AQ22" s="1567"/>
      <c r="AR22" s="3114"/>
      <c r="AS22" s="3114"/>
      <c r="AT22" s="3114"/>
      <c r="AU22" s="3114"/>
      <c r="AV22" s="3114"/>
      <c r="AW22" s="3114"/>
      <c r="AX22" s="1528"/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043" t="s">
        <v>1644</v>
      </c>
      <c r="B23" s="6409"/>
      <c r="C23" s="6044"/>
      <c r="D23" s="1941">
        <f t="shared" si="27"/>
        <v>683</v>
      </c>
      <c r="E23" s="1719">
        <f t="shared" ref="E23:F33" si="36">SUM(G23+I23+K23+M23+O23+Q23+S23+U23+W23+Y23+AA23+AC23+AE23+AG23+AI23+AK23+AM23+AO23)</f>
        <v>298</v>
      </c>
      <c r="F23" s="2094">
        <f t="shared" si="36"/>
        <v>385</v>
      </c>
      <c r="G23" s="1527">
        <v>6</v>
      </c>
      <c r="H23" s="1531">
        <v>11</v>
      </c>
      <c r="I23" s="1527">
        <v>12</v>
      </c>
      <c r="J23" s="1528">
        <v>9</v>
      </c>
      <c r="K23" s="1527">
        <v>17</v>
      </c>
      <c r="L23" s="1531">
        <v>13</v>
      </c>
      <c r="M23" s="1527">
        <v>12</v>
      </c>
      <c r="N23" s="1528">
        <v>15</v>
      </c>
      <c r="O23" s="1527">
        <v>7</v>
      </c>
      <c r="P23" s="1531">
        <v>14</v>
      </c>
      <c r="Q23" s="1527">
        <v>7</v>
      </c>
      <c r="R23" s="1531">
        <v>15</v>
      </c>
      <c r="S23" s="1527">
        <v>10</v>
      </c>
      <c r="T23" s="1531">
        <v>10</v>
      </c>
      <c r="U23" s="1527">
        <v>9</v>
      </c>
      <c r="V23" s="1531">
        <v>12</v>
      </c>
      <c r="W23" s="1529">
        <v>12</v>
      </c>
      <c r="X23" s="1530">
        <v>15</v>
      </c>
      <c r="Y23" s="1527">
        <v>46</v>
      </c>
      <c r="Z23" s="1531">
        <v>44</v>
      </c>
      <c r="AA23" s="1529">
        <v>57</v>
      </c>
      <c r="AB23" s="1530">
        <v>60</v>
      </c>
      <c r="AC23" s="1527">
        <v>14</v>
      </c>
      <c r="AD23" s="1531">
        <v>36</v>
      </c>
      <c r="AE23" s="1529">
        <v>12</v>
      </c>
      <c r="AF23" s="1530">
        <v>27</v>
      </c>
      <c r="AG23" s="1527">
        <v>17</v>
      </c>
      <c r="AH23" s="1531">
        <v>17</v>
      </c>
      <c r="AI23" s="1529">
        <v>17</v>
      </c>
      <c r="AJ23" s="1530">
        <v>33</v>
      </c>
      <c r="AK23" s="1527">
        <v>10</v>
      </c>
      <c r="AL23" s="1531">
        <v>16</v>
      </c>
      <c r="AM23" s="1529">
        <v>25</v>
      </c>
      <c r="AN23" s="1531">
        <v>22</v>
      </c>
      <c r="AO23" s="1529">
        <v>8</v>
      </c>
      <c r="AP23" s="2287">
        <v>16</v>
      </c>
      <c r="AQ23" s="1567">
        <v>11</v>
      </c>
      <c r="AR23" s="3114">
        <v>9</v>
      </c>
      <c r="AS23" s="3114">
        <v>9</v>
      </c>
      <c r="AT23" s="3114">
        <v>0</v>
      </c>
      <c r="AU23" s="3114">
        <v>14</v>
      </c>
      <c r="AV23" s="3114">
        <v>10</v>
      </c>
      <c r="AW23" s="3114">
        <v>3</v>
      </c>
      <c r="AX23" s="1528">
        <v>13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043" t="s">
        <v>1645</v>
      </c>
      <c r="B24" s="6409"/>
      <c r="C24" s="6044"/>
      <c r="D24" s="1941">
        <f t="shared" si="27"/>
        <v>635</v>
      </c>
      <c r="E24" s="1719">
        <f t="shared" si="36"/>
        <v>244</v>
      </c>
      <c r="F24" s="2094">
        <f t="shared" si="36"/>
        <v>391</v>
      </c>
      <c r="G24" s="1527">
        <v>0</v>
      </c>
      <c r="H24" s="1531">
        <v>0</v>
      </c>
      <c r="I24" s="1527">
        <v>0</v>
      </c>
      <c r="J24" s="1528">
        <v>0</v>
      </c>
      <c r="K24" s="1527">
        <v>1</v>
      </c>
      <c r="L24" s="1531">
        <v>2</v>
      </c>
      <c r="M24" s="1527">
        <v>6</v>
      </c>
      <c r="N24" s="1528">
        <v>14</v>
      </c>
      <c r="O24" s="1527">
        <v>6</v>
      </c>
      <c r="P24" s="1531">
        <v>22</v>
      </c>
      <c r="Q24" s="1527">
        <v>8</v>
      </c>
      <c r="R24" s="1531">
        <v>6</v>
      </c>
      <c r="S24" s="1527">
        <v>8</v>
      </c>
      <c r="T24" s="1531">
        <v>25</v>
      </c>
      <c r="U24" s="1527">
        <v>14</v>
      </c>
      <c r="V24" s="1531">
        <v>13</v>
      </c>
      <c r="W24" s="1529">
        <v>25</v>
      </c>
      <c r="X24" s="1530">
        <v>23</v>
      </c>
      <c r="Y24" s="1527">
        <v>118</v>
      </c>
      <c r="Z24" s="1531">
        <v>175</v>
      </c>
      <c r="AA24" s="1529">
        <v>58</v>
      </c>
      <c r="AB24" s="1530">
        <v>64</v>
      </c>
      <c r="AC24" s="1527">
        <v>0</v>
      </c>
      <c r="AD24" s="1531">
        <v>28</v>
      </c>
      <c r="AE24" s="1529">
        <v>0</v>
      </c>
      <c r="AF24" s="1530">
        <v>17</v>
      </c>
      <c r="AG24" s="1527">
        <v>0</v>
      </c>
      <c r="AH24" s="1531">
        <v>2</v>
      </c>
      <c r="AI24" s="1529">
        <v>0</v>
      </c>
      <c r="AJ24" s="1530">
        <v>0</v>
      </c>
      <c r="AK24" s="1527">
        <v>0</v>
      </c>
      <c r="AL24" s="1531">
        <v>0</v>
      </c>
      <c r="AM24" s="1529">
        <v>0</v>
      </c>
      <c r="AN24" s="1531">
        <v>0</v>
      </c>
      <c r="AO24" s="1529">
        <v>0</v>
      </c>
      <c r="AP24" s="2287">
        <v>0</v>
      </c>
      <c r="AQ24" s="1567">
        <v>41</v>
      </c>
      <c r="AR24" s="3114">
        <v>6</v>
      </c>
      <c r="AS24" s="3114">
        <v>0</v>
      </c>
      <c r="AT24" s="3114">
        <v>0</v>
      </c>
      <c r="AU24" s="3114">
        <v>0</v>
      </c>
      <c r="AV24" s="3114">
        <v>5</v>
      </c>
      <c r="AW24" s="3114">
        <v>0</v>
      </c>
      <c r="AX24" s="1528">
        <v>5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043" t="s">
        <v>1646</v>
      </c>
      <c r="B25" s="6409"/>
      <c r="C25" s="6044"/>
      <c r="D25" s="1941">
        <f t="shared" si="27"/>
        <v>198</v>
      </c>
      <c r="E25" s="1719">
        <f t="shared" si="36"/>
        <v>81</v>
      </c>
      <c r="F25" s="2094">
        <f t="shared" si="36"/>
        <v>117</v>
      </c>
      <c r="G25" s="1527">
        <v>0</v>
      </c>
      <c r="H25" s="1531">
        <v>0</v>
      </c>
      <c r="I25" s="1527">
        <v>0</v>
      </c>
      <c r="J25" s="1528">
        <v>0</v>
      </c>
      <c r="K25" s="1527">
        <v>7</v>
      </c>
      <c r="L25" s="1531">
        <v>6</v>
      </c>
      <c r="M25" s="1527">
        <v>3</v>
      </c>
      <c r="N25" s="1528">
        <v>3</v>
      </c>
      <c r="O25" s="1527">
        <v>1</v>
      </c>
      <c r="P25" s="1531">
        <v>5</v>
      </c>
      <c r="Q25" s="1527">
        <v>2</v>
      </c>
      <c r="R25" s="1531">
        <v>5</v>
      </c>
      <c r="S25" s="1527">
        <v>7</v>
      </c>
      <c r="T25" s="1531">
        <v>8</v>
      </c>
      <c r="U25" s="1527">
        <v>5</v>
      </c>
      <c r="V25" s="1531">
        <v>6</v>
      </c>
      <c r="W25" s="1529">
        <v>8</v>
      </c>
      <c r="X25" s="1530">
        <v>10</v>
      </c>
      <c r="Y25" s="1527">
        <v>28</v>
      </c>
      <c r="Z25" s="1531">
        <v>31</v>
      </c>
      <c r="AA25" s="1529">
        <v>16</v>
      </c>
      <c r="AB25" s="1530">
        <v>23</v>
      </c>
      <c r="AC25" s="1527">
        <v>4</v>
      </c>
      <c r="AD25" s="1531">
        <v>3</v>
      </c>
      <c r="AE25" s="1529">
        <v>0</v>
      </c>
      <c r="AF25" s="1530">
        <v>7</v>
      </c>
      <c r="AG25" s="1527">
        <v>0</v>
      </c>
      <c r="AH25" s="1531">
        <v>0</v>
      </c>
      <c r="AI25" s="1529">
        <v>0</v>
      </c>
      <c r="AJ25" s="1530">
        <v>1</v>
      </c>
      <c r="AK25" s="1527">
        <v>0</v>
      </c>
      <c r="AL25" s="1531">
        <v>0</v>
      </c>
      <c r="AM25" s="1529">
        <v>0</v>
      </c>
      <c r="AN25" s="1531">
        <v>5</v>
      </c>
      <c r="AO25" s="1529">
        <v>0</v>
      </c>
      <c r="AP25" s="2287">
        <v>4</v>
      </c>
      <c r="AQ25" s="1567">
        <v>6</v>
      </c>
      <c r="AR25" s="3114">
        <v>1</v>
      </c>
      <c r="AS25" s="3114">
        <v>0</v>
      </c>
      <c r="AT25" s="3114">
        <v>0</v>
      </c>
      <c r="AU25" s="3114">
        <v>0</v>
      </c>
      <c r="AV25" s="3114">
        <v>2</v>
      </c>
      <c r="AW25" s="3114">
        <v>0</v>
      </c>
      <c r="AX25" s="1528">
        <v>6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043" t="s">
        <v>1647</v>
      </c>
      <c r="B26" s="6409"/>
      <c r="C26" s="6044"/>
      <c r="D26" s="1941">
        <f t="shared" si="27"/>
        <v>0</v>
      </c>
      <c r="E26" s="1719">
        <f t="shared" si="36"/>
        <v>0</v>
      </c>
      <c r="F26" s="2094">
        <f t="shared" si="36"/>
        <v>0</v>
      </c>
      <c r="G26" s="1527">
        <v>0</v>
      </c>
      <c r="H26" s="1531">
        <v>0</v>
      </c>
      <c r="I26" s="1527">
        <v>0</v>
      </c>
      <c r="J26" s="1528">
        <v>0</v>
      </c>
      <c r="K26" s="1527">
        <v>0</v>
      </c>
      <c r="L26" s="1531">
        <v>0</v>
      </c>
      <c r="M26" s="1527">
        <v>0</v>
      </c>
      <c r="N26" s="1528">
        <v>0</v>
      </c>
      <c r="O26" s="1527">
        <v>0</v>
      </c>
      <c r="P26" s="1531">
        <v>0</v>
      </c>
      <c r="Q26" s="1527">
        <v>0</v>
      </c>
      <c r="R26" s="1531">
        <v>0</v>
      </c>
      <c r="S26" s="1527">
        <v>0</v>
      </c>
      <c r="T26" s="1531">
        <v>0</v>
      </c>
      <c r="U26" s="1527">
        <v>0</v>
      </c>
      <c r="V26" s="1531">
        <v>0</v>
      </c>
      <c r="W26" s="1529">
        <v>0</v>
      </c>
      <c r="X26" s="1530">
        <v>0</v>
      </c>
      <c r="Y26" s="1527">
        <v>0</v>
      </c>
      <c r="Z26" s="1531">
        <v>0</v>
      </c>
      <c r="AA26" s="1529">
        <v>0</v>
      </c>
      <c r="AB26" s="1530">
        <v>0</v>
      </c>
      <c r="AC26" s="1527">
        <v>0</v>
      </c>
      <c r="AD26" s="1531">
        <v>0</v>
      </c>
      <c r="AE26" s="1529">
        <v>0</v>
      </c>
      <c r="AF26" s="1530">
        <v>0</v>
      </c>
      <c r="AG26" s="1527">
        <v>0</v>
      </c>
      <c r="AH26" s="1531">
        <v>0</v>
      </c>
      <c r="AI26" s="1529">
        <v>0</v>
      </c>
      <c r="AJ26" s="1530">
        <v>0</v>
      </c>
      <c r="AK26" s="1527">
        <v>0</v>
      </c>
      <c r="AL26" s="1531">
        <v>0</v>
      </c>
      <c r="AM26" s="1529">
        <v>0</v>
      </c>
      <c r="AN26" s="1531">
        <v>0</v>
      </c>
      <c r="AO26" s="1529">
        <v>0</v>
      </c>
      <c r="AP26" s="2287">
        <v>0</v>
      </c>
      <c r="AQ26" s="1567">
        <v>0</v>
      </c>
      <c r="AR26" s="3114">
        <v>0</v>
      </c>
      <c r="AS26" s="3114">
        <v>0</v>
      </c>
      <c r="AT26" s="3114">
        <v>0</v>
      </c>
      <c r="AU26" s="3114">
        <v>0</v>
      </c>
      <c r="AV26" s="3114">
        <v>0</v>
      </c>
      <c r="AW26" s="3114">
        <v>0</v>
      </c>
      <c r="AX26" s="1528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043" t="s">
        <v>1648</v>
      </c>
      <c r="B27" s="6409"/>
      <c r="C27" s="6044"/>
      <c r="D27" s="1941">
        <f t="shared" si="27"/>
        <v>359</v>
      </c>
      <c r="E27" s="1719">
        <f t="shared" si="36"/>
        <v>153</v>
      </c>
      <c r="F27" s="2094">
        <f t="shared" si="36"/>
        <v>206</v>
      </c>
      <c r="G27" s="1527">
        <v>0</v>
      </c>
      <c r="H27" s="1531">
        <v>0</v>
      </c>
      <c r="I27" s="1527">
        <v>0</v>
      </c>
      <c r="J27" s="1528">
        <v>0</v>
      </c>
      <c r="K27" s="1527">
        <v>0</v>
      </c>
      <c r="L27" s="1531">
        <v>1</v>
      </c>
      <c r="M27" s="1527">
        <v>0</v>
      </c>
      <c r="N27" s="1528">
        <v>0</v>
      </c>
      <c r="O27" s="1527">
        <v>0</v>
      </c>
      <c r="P27" s="1531">
        <v>0</v>
      </c>
      <c r="Q27" s="1527">
        <v>0</v>
      </c>
      <c r="R27" s="1531">
        <v>0</v>
      </c>
      <c r="S27" s="1527">
        <v>1</v>
      </c>
      <c r="T27" s="1531">
        <v>0</v>
      </c>
      <c r="U27" s="1527">
        <v>7</v>
      </c>
      <c r="V27" s="1531">
        <v>0</v>
      </c>
      <c r="W27" s="1529">
        <v>4</v>
      </c>
      <c r="X27" s="1530">
        <v>5</v>
      </c>
      <c r="Y27" s="1527">
        <v>25</v>
      </c>
      <c r="Z27" s="1531">
        <v>21</v>
      </c>
      <c r="AA27" s="1529">
        <v>19</v>
      </c>
      <c r="AB27" s="1530">
        <v>22</v>
      </c>
      <c r="AC27" s="1527">
        <v>15</v>
      </c>
      <c r="AD27" s="1531">
        <v>32</v>
      </c>
      <c r="AE27" s="1529">
        <v>19</v>
      </c>
      <c r="AF27" s="1530">
        <v>38</v>
      </c>
      <c r="AG27" s="1527">
        <v>23</v>
      </c>
      <c r="AH27" s="1531">
        <v>21</v>
      </c>
      <c r="AI27" s="1529">
        <v>17</v>
      </c>
      <c r="AJ27" s="1530">
        <v>25</v>
      </c>
      <c r="AK27" s="1527">
        <v>7</v>
      </c>
      <c r="AL27" s="1531">
        <v>7</v>
      </c>
      <c r="AM27" s="1529">
        <v>14</v>
      </c>
      <c r="AN27" s="1531">
        <v>20</v>
      </c>
      <c r="AO27" s="1529">
        <v>2</v>
      </c>
      <c r="AP27" s="2287">
        <v>14</v>
      </c>
      <c r="AQ27" s="1567">
        <v>2</v>
      </c>
      <c r="AR27" s="3114">
        <v>8</v>
      </c>
      <c r="AS27" s="3114">
        <v>3</v>
      </c>
      <c r="AT27" s="3114">
        <v>0</v>
      </c>
      <c r="AU27" s="3114">
        <v>5</v>
      </c>
      <c r="AV27" s="3114">
        <v>2</v>
      </c>
      <c r="AW27" s="3114">
        <v>1</v>
      </c>
      <c r="AX27" s="1528">
        <v>2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043" t="s">
        <v>1649</v>
      </c>
      <c r="B28" s="6409"/>
      <c r="C28" s="6044"/>
      <c r="D28" s="3257">
        <f t="shared" si="27"/>
        <v>159</v>
      </c>
      <c r="E28" s="1719">
        <f t="shared" si="36"/>
        <v>91</v>
      </c>
      <c r="F28" s="2094">
        <f t="shared" si="36"/>
        <v>68</v>
      </c>
      <c r="G28" s="1527">
        <v>0</v>
      </c>
      <c r="H28" s="1531">
        <v>0</v>
      </c>
      <c r="I28" s="1527">
        <v>0</v>
      </c>
      <c r="J28" s="1528">
        <v>0</v>
      </c>
      <c r="K28" s="1527">
        <v>0</v>
      </c>
      <c r="L28" s="1531">
        <v>0</v>
      </c>
      <c r="M28" s="1527">
        <v>0</v>
      </c>
      <c r="N28" s="1528">
        <v>0</v>
      </c>
      <c r="O28" s="1527">
        <v>1</v>
      </c>
      <c r="P28" s="1531">
        <v>0</v>
      </c>
      <c r="Q28" s="1527">
        <v>0</v>
      </c>
      <c r="R28" s="1531">
        <v>0</v>
      </c>
      <c r="S28" s="1527">
        <v>2</v>
      </c>
      <c r="T28" s="1531">
        <v>0</v>
      </c>
      <c r="U28" s="1527">
        <v>0</v>
      </c>
      <c r="V28" s="1531">
        <v>1</v>
      </c>
      <c r="W28" s="1529">
        <v>6</v>
      </c>
      <c r="X28" s="1530">
        <v>7</v>
      </c>
      <c r="Y28" s="1527">
        <v>11</v>
      </c>
      <c r="Z28" s="1531">
        <v>9</v>
      </c>
      <c r="AA28" s="1529">
        <v>8</v>
      </c>
      <c r="AB28" s="1530">
        <v>12</v>
      </c>
      <c r="AC28" s="1527">
        <v>4</v>
      </c>
      <c r="AD28" s="1531">
        <v>4</v>
      </c>
      <c r="AE28" s="1529">
        <v>6</v>
      </c>
      <c r="AF28" s="1530">
        <v>6</v>
      </c>
      <c r="AG28" s="1527">
        <v>5</v>
      </c>
      <c r="AH28" s="1531">
        <v>3</v>
      </c>
      <c r="AI28" s="1529">
        <v>12</v>
      </c>
      <c r="AJ28" s="1530">
        <v>11</v>
      </c>
      <c r="AK28" s="1527">
        <v>4</v>
      </c>
      <c r="AL28" s="1531">
        <v>3</v>
      </c>
      <c r="AM28" s="1529">
        <v>16</v>
      </c>
      <c r="AN28" s="1531">
        <v>8</v>
      </c>
      <c r="AO28" s="1529">
        <v>16</v>
      </c>
      <c r="AP28" s="2287">
        <v>4</v>
      </c>
      <c r="AQ28" s="1567">
        <v>3</v>
      </c>
      <c r="AR28" s="3114">
        <v>0</v>
      </c>
      <c r="AS28" s="3114">
        <v>3</v>
      </c>
      <c r="AT28" s="3114">
        <v>0</v>
      </c>
      <c r="AU28" s="3114">
        <v>2</v>
      </c>
      <c r="AV28" s="3114">
        <v>2</v>
      </c>
      <c r="AW28" s="3114">
        <v>1</v>
      </c>
      <c r="AX28" s="1528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043" t="s">
        <v>1650</v>
      </c>
      <c r="B29" s="6409"/>
      <c r="C29" s="6044"/>
      <c r="D29" s="3257">
        <f t="shared" si="27"/>
        <v>1</v>
      </c>
      <c r="E29" s="1719">
        <f t="shared" si="36"/>
        <v>1</v>
      </c>
      <c r="F29" s="2094">
        <f t="shared" si="36"/>
        <v>0</v>
      </c>
      <c r="G29" s="1527">
        <v>0</v>
      </c>
      <c r="H29" s="1531">
        <v>0</v>
      </c>
      <c r="I29" s="1527">
        <v>0</v>
      </c>
      <c r="J29" s="1528">
        <v>0</v>
      </c>
      <c r="K29" s="1527">
        <v>0</v>
      </c>
      <c r="L29" s="1531">
        <v>0</v>
      </c>
      <c r="M29" s="1527">
        <v>0</v>
      </c>
      <c r="N29" s="1528">
        <v>0</v>
      </c>
      <c r="O29" s="1527">
        <v>0</v>
      </c>
      <c r="P29" s="1531">
        <v>0</v>
      </c>
      <c r="Q29" s="1527">
        <v>0</v>
      </c>
      <c r="R29" s="1531">
        <v>0</v>
      </c>
      <c r="S29" s="1527">
        <v>0</v>
      </c>
      <c r="T29" s="1531">
        <v>0</v>
      </c>
      <c r="U29" s="1527">
        <v>0</v>
      </c>
      <c r="V29" s="1531">
        <v>0</v>
      </c>
      <c r="W29" s="1529">
        <v>1</v>
      </c>
      <c r="X29" s="1530">
        <v>0</v>
      </c>
      <c r="Y29" s="1527">
        <v>0</v>
      </c>
      <c r="Z29" s="1531">
        <v>0</v>
      </c>
      <c r="AA29" s="1529">
        <v>0</v>
      </c>
      <c r="AB29" s="1530">
        <v>0</v>
      </c>
      <c r="AC29" s="1527">
        <v>0</v>
      </c>
      <c r="AD29" s="1531">
        <v>0</v>
      </c>
      <c r="AE29" s="1529">
        <v>0</v>
      </c>
      <c r="AF29" s="1530">
        <v>0</v>
      </c>
      <c r="AG29" s="1527">
        <v>0</v>
      </c>
      <c r="AH29" s="1531">
        <v>0</v>
      </c>
      <c r="AI29" s="1529">
        <v>0</v>
      </c>
      <c r="AJ29" s="1530">
        <v>0</v>
      </c>
      <c r="AK29" s="1527">
        <v>0</v>
      </c>
      <c r="AL29" s="1531">
        <v>0</v>
      </c>
      <c r="AM29" s="1529">
        <v>0</v>
      </c>
      <c r="AN29" s="1531">
        <v>0</v>
      </c>
      <c r="AO29" s="1529">
        <v>0</v>
      </c>
      <c r="AP29" s="2287">
        <v>0</v>
      </c>
      <c r="AQ29" s="1567">
        <v>0</v>
      </c>
      <c r="AR29" s="3114">
        <v>0</v>
      </c>
      <c r="AS29" s="3114">
        <v>0</v>
      </c>
      <c r="AT29" s="3114">
        <v>0</v>
      </c>
      <c r="AU29" s="3114">
        <v>0</v>
      </c>
      <c r="AV29" s="3114">
        <v>0</v>
      </c>
      <c r="AW29" s="3114">
        <v>0</v>
      </c>
      <c r="AX29" s="1528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043" t="s">
        <v>1651</v>
      </c>
      <c r="B30" s="6409"/>
      <c r="C30" s="6044"/>
      <c r="D30" s="1941">
        <f>SUM(E30+F30)</f>
        <v>0</v>
      </c>
      <c r="E30" s="1719">
        <f t="shared" si="36"/>
        <v>0</v>
      </c>
      <c r="F30" s="2094">
        <f t="shared" si="36"/>
        <v>0</v>
      </c>
      <c r="G30" s="1527">
        <v>0</v>
      </c>
      <c r="H30" s="1531">
        <v>0</v>
      </c>
      <c r="I30" s="1527">
        <v>0</v>
      </c>
      <c r="J30" s="1528">
        <v>0</v>
      </c>
      <c r="K30" s="1527">
        <v>0</v>
      </c>
      <c r="L30" s="1531">
        <v>0</v>
      </c>
      <c r="M30" s="1527">
        <v>0</v>
      </c>
      <c r="N30" s="1528">
        <v>0</v>
      </c>
      <c r="O30" s="1527">
        <v>0</v>
      </c>
      <c r="P30" s="1531">
        <v>0</v>
      </c>
      <c r="Q30" s="1527">
        <v>0</v>
      </c>
      <c r="R30" s="1531">
        <v>0</v>
      </c>
      <c r="S30" s="1527">
        <v>0</v>
      </c>
      <c r="T30" s="1531">
        <v>0</v>
      </c>
      <c r="U30" s="1527">
        <v>0</v>
      </c>
      <c r="V30" s="1531">
        <v>0</v>
      </c>
      <c r="W30" s="1529">
        <v>0</v>
      </c>
      <c r="X30" s="1530">
        <v>0</v>
      </c>
      <c r="Y30" s="1527">
        <v>0</v>
      </c>
      <c r="Z30" s="1531">
        <v>0</v>
      </c>
      <c r="AA30" s="1529">
        <v>0</v>
      </c>
      <c r="AB30" s="1530">
        <v>0</v>
      </c>
      <c r="AC30" s="1527">
        <v>0</v>
      </c>
      <c r="AD30" s="1531">
        <v>0</v>
      </c>
      <c r="AE30" s="1529">
        <v>0</v>
      </c>
      <c r="AF30" s="1530">
        <v>0</v>
      </c>
      <c r="AG30" s="1527">
        <v>0</v>
      </c>
      <c r="AH30" s="1531">
        <v>0</v>
      </c>
      <c r="AI30" s="1529">
        <v>0</v>
      </c>
      <c r="AJ30" s="1530">
        <v>0</v>
      </c>
      <c r="AK30" s="1527">
        <v>0</v>
      </c>
      <c r="AL30" s="1531">
        <v>0</v>
      </c>
      <c r="AM30" s="1529">
        <v>0</v>
      </c>
      <c r="AN30" s="1531">
        <v>0</v>
      </c>
      <c r="AO30" s="1529">
        <v>0</v>
      </c>
      <c r="AP30" s="2287">
        <v>0</v>
      </c>
      <c r="AQ30" s="1567">
        <v>0</v>
      </c>
      <c r="AR30" s="3114">
        <v>0</v>
      </c>
      <c r="AS30" s="3114">
        <v>0</v>
      </c>
      <c r="AT30" s="3114">
        <v>0</v>
      </c>
      <c r="AU30" s="3114">
        <v>0</v>
      </c>
      <c r="AV30" s="3114">
        <v>0</v>
      </c>
      <c r="AW30" s="3114">
        <v>0</v>
      </c>
      <c r="AX30" s="1528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043" t="s">
        <v>1652</v>
      </c>
      <c r="B31" s="6409"/>
      <c r="C31" s="6044"/>
      <c r="D31" s="1941">
        <f t="shared" si="27"/>
        <v>527</v>
      </c>
      <c r="E31" s="1719">
        <f t="shared" si="36"/>
        <v>232</v>
      </c>
      <c r="F31" s="2094">
        <f t="shared" si="36"/>
        <v>295</v>
      </c>
      <c r="G31" s="1527">
        <v>0</v>
      </c>
      <c r="H31" s="1531">
        <v>0</v>
      </c>
      <c r="I31" s="1527">
        <v>0</v>
      </c>
      <c r="J31" s="1528">
        <v>0</v>
      </c>
      <c r="K31" s="1527">
        <v>0</v>
      </c>
      <c r="L31" s="1531">
        <v>0</v>
      </c>
      <c r="M31" s="1527">
        <v>0</v>
      </c>
      <c r="N31" s="1528">
        <v>1</v>
      </c>
      <c r="O31" s="1527">
        <v>0</v>
      </c>
      <c r="P31" s="1531">
        <v>1</v>
      </c>
      <c r="Q31" s="1527">
        <v>4</v>
      </c>
      <c r="R31" s="1531">
        <v>6</v>
      </c>
      <c r="S31" s="1527">
        <v>2</v>
      </c>
      <c r="T31" s="1531">
        <v>2</v>
      </c>
      <c r="U31" s="1527">
        <v>4</v>
      </c>
      <c r="V31" s="1531">
        <v>2</v>
      </c>
      <c r="W31" s="1529">
        <v>8</v>
      </c>
      <c r="X31" s="1530">
        <v>3</v>
      </c>
      <c r="Y31" s="1527">
        <v>11</v>
      </c>
      <c r="Z31" s="1531">
        <v>10</v>
      </c>
      <c r="AA31" s="1529">
        <v>26</v>
      </c>
      <c r="AB31" s="1530">
        <v>25</v>
      </c>
      <c r="AC31" s="1527">
        <v>12</v>
      </c>
      <c r="AD31" s="1531">
        <v>37</v>
      </c>
      <c r="AE31" s="1529">
        <v>23</v>
      </c>
      <c r="AF31" s="1530">
        <v>45</v>
      </c>
      <c r="AG31" s="1527">
        <v>27</v>
      </c>
      <c r="AH31" s="1531">
        <v>44</v>
      </c>
      <c r="AI31" s="1529">
        <v>62</v>
      </c>
      <c r="AJ31" s="1530">
        <v>46</v>
      </c>
      <c r="AK31" s="1527">
        <v>10</v>
      </c>
      <c r="AL31" s="1531">
        <v>14</v>
      </c>
      <c r="AM31" s="1529">
        <v>35</v>
      </c>
      <c r="AN31" s="1531">
        <v>33</v>
      </c>
      <c r="AO31" s="1529">
        <v>8</v>
      </c>
      <c r="AP31" s="2287">
        <v>26</v>
      </c>
      <c r="AQ31" s="1567">
        <v>5</v>
      </c>
      <c r="AR31" s="3114">
        <v>4</v>
      </c>
      <c r="AS31" s="3114">
        <v>4</v>
      </c>
      <c r="AT31" s="3114">
        <v>0</v>
      </c>
      <c r="AU31" s="3114">
        <v>5</v>
      </c>
      <c r="AV31" s="3114">
        <v>7</v>
      </c>
      <c r="AW31" s="3114">
        <v>0</v>
      </c>
      <c r="AX31" s="1528">
        <v>3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043" t="s">
        <v>1653</v>
      </c>
      <c r="B32" s="6409"/>
      <c r="C32" s="6044"/>
      <c r="D32" s="1941">
        <f t="shared" si="27"/>
        <v>0</v>
      </c>
      <c r="E32" s="1719">
        <f t="shared" si="36"/>
        <v>0</v>
      </c>
      <c r="F32" s="2094">
        <f t="shared" si="36"/>
        <v>0</v>
      </c>
      <c r="G32" s="1527">
        <v>0</v>
      </c>
      <c r="H32" s="1531">
        <v>0</v>
      </c>
      <c r="I32" s="1527">
        <v>0</v>
      </c>
      <c r="J32" s="1528">
        <v>0</v>
      </c>
      <c r="K32" s="1527">
        <v>0</v>
      </c>
      <c r="L32" s="1531">
        <v>0</v>
      </c>
      <c r="M32" s="1527">
        <v>0</v>
      </c>
      <c r="N32" s="1528">
        <v>0</v>
      </c>
      <c r="O32" s="1527">
        <v>0</v>
      </c>
      <c r="P32" s="1531">
        <v>0</v>
      </c>
      <c r="Q32" s="1527">
        <v>0</v>
      </c>
      <c r="R32" s="1531">
        <v>0</v>
      </c>
      <c r="S32" s="1527">
        <v>0</v>
      </c>
      <c r="T32" s="1531">
        <v>0</v>
      </c>
      <c r="U32" s="1527">
        <v>0</v>
      </c>
      <c r="V32" s="1531">
        <v>0</v>
      </c>
      <c r="W32" s="1529">
        <v>0</v>
      </c>
      <c r="X32" s="1530">
        <v>0</v>
      </c>
      <c r="Y32" s="1527">
        <v>0</v>
      </c>
      <c r="Z32" s="1531">
        <v>0</v>
      </c>
      <c r="AA32" s="1529">
        <v>0</v>
      </c>
      <c r="AB32" s="1530">
        <v>0</v>
      </c>
      <c r="AC32" s="1527">
        <v>0</v>
      </c>
      <c r="AD32" s="1531">
        <v>0</v>
      </c>
      <c r="AE32" s="1529">
        <v>0</v>
      </c>
      <c r="AF32" s="1530">
        <v>0</v>
      </c>
      <c r="AG32" s="1527">
        <v>0</v>
      </c>
      <c r="AH32" s="1531">
        <v>0</v>
      </c>
      <c r="AI32" s="1529">
        <v>0</v>
      </c>
      <c r="AJ32" s="1530">
        <v>0</v>
      </c>
      <c r="AK32" s="1527">
        <v>0</v>
      </c>
      <c r="AL32" s="1531">
        <v>0</v>
      </c>
      <c r="AM32" s="1529">
        <v>0</v>
      </c>
      <c r="AN32" s="1531">
        <v>0</v>
      </c>
      <c r="AO32" s="1529">
        <v>0</v>
      </c>
      <c r="AP32" s="2287">
        <v>0</v>
      </c>
      <c r="AQ32" s="1567">
        <v>0</v>
      </c>
      <c r="AR32" s="3114">
        <v>0</v>
      </c>
      <c r="AS32" s="3114">
        <v>0</v>
      </c>
      <c r="AT32" s="3114">
        <v>0</v>
      </c>
      <c r="AU32" s="3114">
        <v>0</v>
      </c>
      <c r="AV32" s="3114">
        <v>0</v>
      </c>
      <c r="AW32" s="3114">
        <v>0</v>
      </c>
      <c r="AX32" s="1528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043" t="s">
        <v>1654</v>
      </c>
      <c r="B33" s="6409"/>
      <c r="C33" s="6044"/>
      <c r="D33" s="1941">
        <f t="shared" si="27"/>
        <v>42</v>
      </c>
      <c r="E33" s="1719">
        <f t="shared" si="36"/>
        <v>14</v>
      </c>
      <c r="F33" s="2094">
        <f t="shared" si="36"/>
        <v>28</v>
      </c>
      <c r="G33" s="1527">
        <v>0</v>
      </c>
      <c r="H33" s="1531">
        <v>0</v>
      </c>
      <c r="I33" s="1527">
        <v>0</v>
      </c>
      <c r="J33" s="1528">
        <v>0</v>
      </c>
      <c r="K33" s="1527">
        <v>0</v>
      </c>
      <c r="L33" s="1531">
        <v>1</v>
      </c>
      <c r="M33" s="1527">
        <v>0</v>
      </c>
      <c r="N33" s="1528">
        <v>1</v>
      </c>
      <c r="O33" s="1527">
        <v>1</v>
      </c>
      <c r="P33" s="1531">
        <v>4</v>
      </c>
      <c r="Q33" s="1527">
        <v>1</v>
      </c>
      <c r="R33" s="1531">
        <v>3</v>
      </c>
      <c r="S33" s="1527">
        <v>0</v>
      </c>
      <c r="T33" s="1531">
        <v>2</v>
      </c>
      <c r="U33" s="1527">
        <v>2</v>
      </c>
      <c r="V33" s="1531">
        <v>1</v>
      </c>
      <c r="W33" s="1529">
        <v>4</v>
      </c>
      <c r="X33" s="1530">
        <v>2</v>
      </c>
      <c r="Y33" s="1527">
        <v>0</v>
      </c>
      <c r="Z33" s="1531">
        <v>1</v>
      </c>
      <c r="AA33" s="1529">
        <v>0</v>
      </c>
      <c r="AB33" s="1530">
        <v>4</v>
      </c>
      <c r="AC33" s="1527">
        <v>0</v>
      </c>
      <c r="AD33" s="1531">
        <v>2</v>
      </c>
      <c r="AE33" s="1529">
        <v>0</v>
      </c>
      <c r="AF33" s="1530">
        <v>2</v>
      </c>
      <c r="AG33" s="1527">
        <v>0</v>
      </c>
      <c r="AH33" s="1531">
        <v>0</v>
      </c>
      <c r="AI33" s="1529">
        <v>1</v>
      </c>
      <c r="AJ33" s="1530">
        <v>1</v>
      </c>
      <c r="AK33" s="1527">
        <v>0</v>
      </c>
      <c r="AL33" s="1531">
        <v>1</v>
      </c>
      <c r="AM33" s="1529">
        <v>5</v>
      </c>
      <c r="AN33" s="1531">
        <v>2</v>
      </c>
      <c r="AO33" s="1529">
        <v>0</v>
      </c>
      <c r="AP33" s="2287">
        <v>1</v>
      </c>
      <c r="AQ33" s="1567">
        <v>0</v>
      </c>
      <c r="AR33" s="3114">
        <v>0</v>
      </c>
      <c r="AS33" s="3114">
        <v>1</v>
      </c>
      <c r="AT33" s="3114">
        <v>0</v>
      </c>
      <c r="AU33" s="3114">
        <v>0</v>
      </c>
      <c r="AV33" s="3114">
        <v>1</v>
      </c>
      <c r="AW33" s="3114">
        <v>0</v>
      </c>
      <c r="AX33" s="1528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043" t="s">
        <v>1655</v>
      </c>
      <c r="B34" s="6409"/>
      <c r="C34" s="6044"/>
      <c r="D34" s="1941">
        <f>SUM(E34+F34)</f>
        <v>138</v>
      </c>
      <c r="E34" s="1719">
        <f>SUM(U34+W34+Y34+AA34+AC34+AE34+AG34+AI34+AK34+AM34+AO34)</f>
        <v>78</v>
      </c>
      <c r="F34" s="2094">
        <f>SUM(V34+X34+Z34+AB34+AD34+AF34+AH34+AJ34+AL34+AN34+AP34)</f>
        <v>60</v>
      </c>
      <c r="G34" s="1662"/>
      <c r="H34" s="1465"/>
      <c r="I34" s="1662"/>
      <c r="J34" s="1625"/>
      <c r="K34" s="1662"/>
      <c r="L34" s="1465"/>
      <c r="M34" s="1662"/>
      <c r="N34" s="1625"/>
      <c r="O34" s="1662"/>
      <c r="P34" s="1465"/>
      <c r="Q34" s="1662"/>
      <c r="R34" s="1465"/>
      <c r="S34" s="1662"/>
      <c r="T34" s="1465"/>
      <c r="U34" s="1527">
        <v>0</v>
      </c>
      <c r="V34" s="1531">
        <v>0</v>
      </c>
      <c r="W34" s="1529">
        <v>0</v>
      </c>
      <c r="X34" s="1530">
        <v>0</v>
      </c>
      <c r="Y34" s="1527">
        <v>0</v>
      </c>
      <c r="Z34" s="1531">
        <v>0</v>
      </c>
      <c r="AA34" s="1529">
        <v>0</v>
      </c>
      <c r="AB34" s="1530">
        <v>0</v>
      </c>
      <c r="AC34" s="1527">
        <v>14</v>
      </c>
      <c r="AD34" s="1531">
        <v>4</v>
      </c>
      <c r="AE34" s="1529">
        <v>20</v>
      </c>
      <c r="AF34" s="1530">
        <v>16</v>
      </c>
      <c r="AG34" s="1527">
        <v>12</v>
      </c>
      <c r="AH34" s="1531">
        <v>4</v>
      </c>
      <c r="AI34" s="1529">
        <v>22</v>
      </c>
      <c r="AJ34" s="1530">
        <v>16</v>
      </c>
      <c r="AK34" s="1527">
        <v>2</v>
      </c>
      <c r="AL34" s="1531">
        <v>2</v>
      </c>
      <c r="AM34" s="1529">
        <v>6</v>
      </c>
      <c r="AN34" s="1531">
        <v>14</v>
      </c>
      <c r="AO34" s="1529">
        <v>2</v>
      </c>
      <c r="AP34" s="2287">
        <v>4</v>
      </c>
      <c r="AQ34" s="1567">
        <v>0</v>
      </c>
      <c r="AR34" s="3114">
        <v>0</v>
      </c>
      <c r="AS34" s="3114">
        <v>4</v>
      </c>
      <c r="AT34" s="3114">
        <v>0</v>
      </c>
      <c r="AU34" s="3114">
        <v>1</v>
      </c>
      <c r="AV34" s="3114">
        <v>0</v>
      </c>
      <c r="AW34" s="3114">
        <v>1</v>
      </c>
      <c r="AX34" s="1528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043" t="s">
        <v>1656</v>
      </c>
      <c r="B35" s="6409"/>
      <c r="C35" s="6044"/>
      <c r="D35" s="1941">
        <f>SUM(E35+F35)</f>
        <v>0</v>
      </c>
      <c r="E35" s="1719">
        <f t="shared" ref="E35:F38" si="37">SUM(G35+I35+K35+M35+O35+Q35+S35+U35+W35+Y35+AA35+AC35+AE35+AG35+AI35+AK35+AM35+AO35)</f>
        <v>0</v>
      </c>
      <c r="F35" s="2094">
        <f t="shared" si="37"/>
        <v>0</v>
      </c>
      <c r="G35" s="1527">
        <v>0</v>
      </c>
      <c r="H35" s="1531">
        <v>0</v>
      </c>
      <c r="I35" s="1527">
        <v>0</v>
      </c>
      <c r="J35" s="1528">
        <v>0</v>
      </c>
      <c r="K35" s="1527">
        <v>0</v>
      </c>
      <c r="L35" s="1531">
        <v>0</v>
      </c>
      <c r="M35" s="1527">
        <v>0</v>
      </c>
      <c r="N35" s="1528">
        <v>0</v>
      </c>
      <c r="O35" s="1527">
        <v>0</v>
      </c>
      <c r="P35" s="1531">
        <v>0</v>
      </c>
      <c r="Q35" s="1527">
        <v>0</v>
      </c>
      <c r="R35" s="1531">
        <v>0</v>
      </c>
      <c r="S35" s="1527">
        <v>0</v>
      </c>
      <c r="T35" s="1531">
        <v>0</v>
      </c>
      <c r="U35" s="1527">
        <v>0</v>
      </c>
      <c r="V35" s="1531">
        <v>0</v>
      </c>
      <c r="W35" s="1529">
        <v>0</v>
      </c>
      <c r="X35" s="1530">
        <v>0</v>
      </c>
      <c r="Y35" s="1527">
        <v>0</v>
      </c>
      <c r="Z35" s="1531">
        <v>0</v>
      </c>
      <c r="AA35" s="1529">
        <v>0</v>
      </c>
      <c r="AB35" s="1530">
        <v>0</v>
      </c>
      <c r="AC35" s="1527">
        <v>0</v>
      </c>
      <c r="AD35" s="1531">
        <v>0</v>
      </c>
      <c r="AE35" s="1529">
        <v>0</v>
      </c>
      <c r="AF35" s="1530">
        <v>0</v>
      </c>
      <c r="AG35" s="1527">
        <v>0</v>
      </c>
      <c r="AH35" s="1531">
        <v>0</v>
      </c>
      <c r="AI35" s="1529">
        <v>0</v>
      </c>
      <c r="AJ35" s="1530">
        <v>0</v>
      </c>
      <c r="AK35" s="1527">
        <v>0</v>
      </c>
      <c r="AL35" s="1531">
        <v>0</v>
      </c>
      <c r="AM35" s="1529">
        <v>0</v>
      </c>
      <c r="AN35" s="1531">
        <v>0</v>
      </c>
      <c r="AO35" s="1529">
        <v>0</v>
      </c>
      <c r="AP35" s="2287">
        <v>0</v>
      </c>
      <c r="AQ35" s="1567">
        <v>0</v>
      </c>
      <c r="AR35" s="3114">
        <v>0</v>
      </c>
      <c r="AS35" s="3114">
        <v>0</v>
      </c>
      <c r="AT35" s="3114">
        <v>0</v>
      </c>
      <c r="AU35" s="3114">
        <v>0</v>
      </c>
      <c r="AV35" s="3114">
        <v>0</v>
      </c>
      <c r="AW35" s="3114">
        <v>0</v>
      </c>
      <c r="AX35" s="1528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043" t="s">
        <v>1657</v>
      </c>
      <c r="B36" s="6409"/>
      <c r="C36" s="6044"/>
      <c r="D36" s="1941">
        <f>SUM(E36+F36)</f>
        <v>89</v>
      </c>
      <c r="E36" s="1719">
        <f>SUM(G36+I36+K36+M36+O36+Q36+S36+U36+W36+Y36+AA36+AC36+AE36+AG36+AI36+AK36+AM36+AO36)</f>
        <v>31</v>
      </c>
      <c r="F36" s="2094">
        <f>SUM(H36+J36+L36+N36+P36+R36+T36+V36+X36+Z36+AB36+AD36+AF36+AH36+AJ36+AL36+AN36+AP36)</f>
        <v>58</v>
      </c>
      <c r="G36" s="1527">
        <v>2</v>
      </c>
      <c r="H36" s="1531">
        <v>3</v>
      </c>
      <c r="I36" s="1527">
        <v>0</v>
      </c>
      <c r="J36" s="1528">
        <v>0</v>
      </c>
      <c r="K36" s="1527">
        <v>0</v>
      </c>
      <c r="L36" s="1531">
        <v>0</v>
      </c>
      <c r="M36" s="1527">
        <v>0</v>
      </c>
      <c r="N36" s="1528">
        <v>0</v>
      </c>
      <c r="O36" s="1527">
        <v>1</v>
      </c>
      <c r="P36" s="1531">
        <v>0</v>
      </c>
      <c r="Q36" s="1527">
        <v>0</v>
      </c>
      <c r="R36" s="1531">
        <v>1</v>
      </c>
      <c r="S36" s="1527">
        <v>1</v>
      </c>
      <c r="T36" s="1531">
        <v>1</v>
      </c>
      <c r="U36" s="1527">
        <v>1</v>
      </c>
      <c r="V36" s="1531">
        <v>0</v>
      </c>
      <c r="W36" s="1529">
        <v>0</v>
      </c>
      <c r="X36" s="1530">
        <v>0</v>
      </c>
      <c r="Y36" s="1527">
        <v>1</v>
      </c>
      <c r="Z36" s="1531">
        <v>1</v>
      </c>
      <c r="AA36" s="1529">
        <v>4</v>
      </c>
      <c r="AB36" s="1530">
        <v>3</v>
      </c>
      <c r="AC36" s="1527">
        <v>6</v>
      </c>
      <c r="AD36" s="1531">
        <v>13</v>
      </c>
      <c r="AE36" s="1529">
        <v>4</v>
      </c>
      <c r="AF36" s="1530">
        <v>9</v>
      </c>
      <c r="AG36" s="1527">
        <v>2</v>
      </c>
      <c r="AH36" s="1531">
        <v>6</v>
      </c>
      <c r="AI36" s="1529">
        <v>3</v>
      </c>
      <c r="AJ36" s="1530">
        <v>11</v>
      </c>
      <c r="AK36" s="1527">
        <v>1</v>
      </c>
      <c r="AL36" s="1531">
        <v>4</v>
      </c>
      <c r="AM36" s="1529">
        <v>1</v>
      </c>
      <c r="AN36" s="1531">
        <v>4</v>
      </c>
      <c r="AO36" s="1529">
        <v>4</v>
      </c>
      <c r="AP36" s="2287">
        <v>2</v>
      </c>
      <c r="AQ36" s="1567">
        <v>1</v>
      </c>
      <c r="AR36" s="3114">
        <v>1</v>
      </c>
      <c r="AS36" s="3114">
        <v>3</v>
      </c>
      <c r="AT36" s="3114">
        <v>0</v>
      </c>
      <c r="AU36" s="3114">
        <v>2</v>
      </c>
      <c r="AV36" s="3114">
        <v>2</v>
      </c>
      <c r="AW36" s="3114">
        <v>0</v>
      </c>
      <c r="AX36" s="1528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421" t="s">
        <v>1658</v>
      </c>
      <c r="B37" s="6422"/>
      <c r="C37" s="6423"/>
      <c r="D37" s="1941">
        <f t="shared" si="27"/>
        <v>275</v>
      </c>
      <c r="E37" s="1719">
        <f t="shared" si="37"/>
        <v>102</v>
      </c>
      <c r="F37" s="2094">
        <f t="shared" si="37"/>
        <v>173</v>
      </c>
      <c r="G37" s="1527">
        <v>0</v>
      </c>
      <c r="H37" s="1531">
        <v>0</v>
      </c>
      <c r="I37" s="1527">
        <v>0</v>
      </c>
      <c r="J37" s="1528">
        <v>0</v>
      </c>
      <c r="K37" s="1527">
        <v>0</v>
      </c>
      <c r="L37" s="1531">
        <v>0</v>
      </c>
      <c r="M37" s="1527">
        <v>0</v>
      </c>
      <c r="N37" s="1528">
        <v>0</v>
      </c>
      <c r="O37" s="1527">
        <v>0</v>
      </c>
      <c r="P37" s="1531">
        <v>0</v>
      </c>
      <c r="Q37" s="1527">
        <v>0</v>
      </c>
      <c r="R37" s="1531">
        <v>5</v>
      </c>
      <c r="S37" s="1527">
        <v>0</v>
      </c>
      <c r="T37" s="1531">
        <v>0</v>
      </c>
      <c r="U37" s="1527">
        <v>1</v>
      </c>
      <c r="V37" s="1531">
        <v>2</v>
      </c>
      <c r="W37" s="1529">
        <v>0</v>
      </c>
      <c r="X37" s="1530">
        <v>4</v>
      </c>
      <c r="Y37" s="1527">
        <v>16</v>
      </c>
      <c r="Z37" s="1531">
        <v>7</v>
      </c>
      <c r="AA37" s="1529">
        <v>6</v>
      </c>
      <c r="AB37" s="1530">
        <v>11</v>
      </c>
      <c r="AC37" s="1527">
        <v>5</v>
      </c>
      <c r="AD37" s="1531">
        <v>22</v>
      </c>
      <c r="AE37" s="1529">
        <v>18</v>
      </c>
      <c r="AF37" s="1530">
        <v>25</v>
      </c>
      <c r="AG37" s="1527">
        <v>7</v>
      </c>
      <c r="AH37" s="1531">
        <v>14</v>
      </c>
      <c r="AI37" s="1529">
        <v>9</v>
      </c>
      <c r="AJ37" s="1530">
        <v>26</v>
      </c>
      <c r="AK37" s="1527">
        <v>2</v>
      </c>
      <c r="AL37" s="1531">
        <v>15</v>
      </c>
      <c r="AM37" s="1529">
        <v>14</v>
      </c>
      <c r="AN37" s="1531">
        <v>20</v>
      </c>
      <c r="AO37" s="1529">
        <v>24</v>
      </c>
      <c r="AP37" s="2287">
        <v>22</v>
      </c>
      <c r="AQ37" s="1567">
        <v>4</v>
      </c>
      <c r="AR37" s="3114">
        <v>0</v>
      </c>
      <c r="AS37" s="3114">
        <v>0</v>
      </c>
      <c r="AT37" s="3114">
        <v>0</v>
      </c>
      <c r="AU37" s="3114">
        <v>0</v>
      </c>
      <c r="AV37" s="3114">
        <v>2</v>
      </c>
      <c r="AW37" s="3114">
        <v>0</v>
      </c>
      <c r="AX37" s="1528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597" t="s">
        <v>1659</v>
      </c>
      <c r="B38" s="1368"/>
      <c r="C38" s="1369"/>
      <c r="D38" s="1694">
        <f t="shared" ref="D38" si="38">SUM(E38+F38)</f>
        <v>0</v>
      </c>
      <c r="E38" s="1712">
        <f t="shared" si="37"/>
        <v>0</v>
      </c>
      <c r="F38" s="1693">
        <f t="shared" si="37"/>
        <v>0</v>
      </c>
      <c r="G38" s="1538">
        <v>0</v>
      </c>
      <c r="H38" s="1278">
        <v>0</v>
      </c>
      <c r="I38" s="1538">
        <v>0</v>
      </c>
      <c r="J38" s="1278">
        <v>0</v>
      </c>
      <c r="K38" s="1538">
        <v>0</v>
      </c>
      <c r="L38" s="1278">
        <v>0</v>
      </c>
      <c r="M38" s="1538">
        <v>0</v>
      </c>
      <c r="N38" s="1278">
        <v>0</v>
      </c>
      <c r="O38" s="1538">
        <v>0</v>
      </c>
      <c r="P38" s="1278">
        <v>0</v>
      </c>
      <c r="Q38" s="1538">
        <v>0</v>
      </c>
      <c r="R38" s="1278">
        <v>0</v>
      </c>
      <c r="S38" s="1538">
        <v>0</v>
      </c>
      <c r="T38" s="1278">
        <v>0</v>
      </c>
      <c r="U38" s="1538">
        <v>0</v>
      </c>
      <c r="V38" s="1278">
        <v>0</v>
      </c>
      <c r="W38" s="1540">
        <v>0</v>
      </c>
      <c r="X38" s="1288">
        <v>0</v>
      </c>
      <c r="Y38" s="1538">
        <v>0</v>
      </c>
      <c r="Z38" s="1278">
        <v>0</v>
      </c>
      <c r="AA38" s="1540">
        <v>0</v>
      </c>
      <c r="AB38" s="1288">
        <v>0</v>
      </c>
      <c r="AC38" s="1538">
        <v>0</v>
      </c>
      <c r="AD38" s="1278">
        <v>0</v>
      </c>
      <c r="AE38" s="1540">
        <v>0</v>
      </c>
      <c r="AF38" s="1288">
        <v>0</v>
      </c>
      <c r="AG38" s="1538">
        <v>0</v>
      </c>
      <c r="AH38" s="1278">
        <v>0</v>
      </c>
      <c r="AI38" s="1540">
        <v>0</v>
      </c>
      <c r="AJ38" s="1288">
        <v>0</v>
      </c>
      <c r="AK38" s="1538">
        <v>0</v>
      </c>
      <c r="AL38" s="1278">
        <v>0</v>
      </c>
      <c r="AM38" s="1540">
        <v>0</v>
      </c>
      <c r="AN38" s="1278">
        <v>0</v>
      </c>
      <c r="AO38" s="1540">
        <v>0</v>
      </c>
      <c r="AP38" s="1299">
        <v>0</v>
      </c>
      <c r="AQ38" s="1572">
        <v>0</v>
      </c>
      <c r="AR38" s="1467">
        <v>0</v>
      </c>
      <c r="AS38" s="1467">
        <v>0</v>
      </c>
      <c r="AT38" s="1467">
        <v>0</v>
      </c>
      <c r="AU38" s="1467">
        <v>0</v>
      </c>
      <c r="AV38" s="1467">
        <v>0</v>
      </c>
      <c r="AW38" s="1467">
        <v>0</v>
      </c>
      <c r="AX38" s="1278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003" t="s">
        <v>1660</v>
      </c>
      <c r="B39" s="6003"/>
      <c r="C39" s="6003"/>
      <c r="D39" s="2522">
        <f>SUM(D21:D38)</f>
        <v>3405</v>
      </c>
      <c r="E39" s="2656">
        <f>SUM(E21:E38)</f>
        <v>1457</v>
      </c>
      <c r="F39" s="3258">
        <f t="shared" ref="F39:AX39" si="39">SUM(F21:F38)</f>
        <v>1948</v>
      </c>
      <c r="G39" s="2522">
        <f t="shared" si="39"/>
        <v>14</v>
      </c>
      <c r="H39" s="3258">
        <f t="shared" si="39"/>
        <v>25</v>
      </c>
      <c r="I39" s="2522">
        <f t="shared" si="39"/>
        <v>24</v>
      </c>
      <c r="J39" s="3258">
        <f t="shared" si="39"/>
        <v>18</v>
      </c>
      <c r="K39" s="2522">
        <f t="shared" si="39"/>
        <v>42</v>
      </c>
      <c r="L39" s="3258">
        <f t="shared" si="39"/>
        <v>36</v>
      </c>
      <c r="M39" s="2522">
        <f t="shared" si="39"/>
        <v>33</v>
      </c>
      <c r="N39" s="3258">
        <f t="shared" si="39"/>
        <v>48</v>
      </c>
      <c r="O39" s="2522">
        <f t="shared" si="39"/>
        <v>22</v>
      </c>
      <c r="P39" s="3258">
        <f t="shared" si="39"/>
        <v>59</v>
      </c>
      <c r="Q39" s="2522">
        <f t="shared" si="39"/>
        <v>29</v>
      </c>
      <c r="R39" s="3258">
        <f t="shared" si="39"/>
        <v>54</v>
      </c>
      <c r="S39" s="2522">
        <f t="shared" si="39"/>
        <v>40</v>
      </c>
      <c r="T39" s="3258">
        <f t="shared" si="39"/>
        <v>58</v>
      </c>
      <c r="U39" s="2522">
        <f t="shared" si="39"/>
        <v>52</v>
      </c>
      <c r="V39" s="3258">
        <f t="shared" si="39"/>
        <v>49</v>
      </c>
      <c r="W39" s="2522">
        <f t="shared" si="39"/>
        <v>79</v>
      </c>
      <c r="X39" s="3258">
        <f t="shared" si="39"/>
        <v>84</v>
      </c>
      <c r="Y39" s="2522">
        <f t="shared" si="39"/>
        <v>285</v>
      </c>
      <c r="Z39" s="3258">
        <f t="shared" si="39"/>
        <v>325</v>
      </c>
      <c r="AA39" s="2522">
        <f t="shared" si="39"/>
        <v>208</v>
      </c>
      <c r="AB39" s="3258">
        <f t="shared" si="39"/>
        <v>240</v>
      </c>
      <c r="AC39" s="2522">
        <f t="shared" si="39"/>
        <v>74</v>
      </c>
      <c r="AD39" s="3258">
        <f t="shared" si="39"/>
        <v>189</v>
      </c>
      <c r="AE39" s="2522">
        <f t="shared" si="39"/>
        <v>102</v>
      </c>
      <c r="AF39" s="3258">
        <f t="shared" si="39"/>
        <v>195</v>
      </c>
      <c r="AG39" s="2522">
        <f t="shared" si="39"/>
        <v>94</v>
      </c>
      <c r="AH39" s="3258">
        <f t="shared" si="39"/>
        <v>112</v>
      </c>
      <c r="AI39" s="2522">
        <f t="shared" si="39"/>
        <v>143</v>
      </c>
      <c r="AJ39" s="3258">
        <f t="shared" si="39"/>
        <v>171</v>
      </c>
      <c r="AK39" s="2522">
        <f t="shared" si="39"/>
        <v>36</v>
      </c>
      <c r="AL39" s="3258">
        <f t="shared" si="39"/>
        <v>62</v>
      </c>
      <c r="AM39" s="2522">
        <f t="shared" si="39"/>
        <v>116</v>
      </c>
      <c r="AN39" s="3258">
        <f t="shared" si="39"/>
        <v>130</v>
      </c>
      <c r="AO39" s="2522">
        <f t="shared" si="39"/>
        <v>64</v>
      </c>
      <c r="AP39" s="3258">
        <f t="shared" si="39"/>
        <v>93</v>
      </c>
      <c r="AQ39" s="2522">
        <f t="shared" si="39"/>
        <v>79</v>
      </c>
      <c r="AR39" s="3258">
        <f t="shared" si="39"/>
        <v>37</v>
      </c>
      <c r="AS39" s="2522">
        <f t="shared" si="39"/>
        <v>27</v>
      </c>
      <c r="AT39" s="3258">
        <f t="shared" si="39"/>
        <v>0</v>
      </c>
      <c r="AU39" s="2522">
        <f t="shared" si="39"/>
        <v>32</v>
      </c>
      <c r="AV39" s="3258">
        <f t="shared" si="39"/>
        <v>39</v>
      </c>
      <c r="AW39" s="2522">
        <f t="shared" si="39"/>
        <v>6</v>
      </c>
      <c r="AX39" s="3258">
        <f t="shared" si="39"/>
        <v>39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424" t="s">
        <v>990</v>
      </c>
      <c r="B41" s="6307"/>
      <c r="C41" s="6307"/>
      <c r="D41" s="6424" t="s">
        <v>217</v>
      </c>
      <c r="E41" s="6307"/>
      <c r="F41" s="6308"/>
      <c r="G41" s="5940" t="s">
        <v>106</v>
      </c>
      <c r="H41" s="6389"/>
      <c r="I41" s="6389"/>
      <c r="J41" s="6389"/>
      <c r="K41" s="6389"/>
      <c r="L41" s="6389"/>
      <c r="M41" s="6389"/>
      <c r="N41" s="6389"/>
      <c r="O41" s="6389"/>
      <c r="P41" s="6389"/>
      <c r="Q41" s="6389"/>
      <c r="R41" s="6389"/>
      <c r="S41" s="6389"/>
      <c r="T41" s="6389"/>
      <c r="U41" s="6389"/>
      <c r="V41" s="6389"/>
      <c r="W41" s="6389"/>
      <c r="X41" s="6389"/>
      <c r="Y41" s="6389"/>
      <c r="Z41" s="6389"/>
      <c r="AA41" s="6389"/>
      <c r="AB41" s="6389"/>
      <c r="AC41" s="6389"/>
      <c r="AD41" s="6389"/>
      <c r="AE41" s="6389"/>
      <c r="AF41" s="6389"/>
      <c r="AG41" s="6389"/>
      <c r="AH41" s="6389"/>
      <c r="AI41" s="6389"/>
      <c r="AJ41" s="6389"/>
      <c r="AK41" s="6389"/>
      <c r="AL41" s="6389"/>
      <c r="AM41" s="6389"/>
      <c r="AN41" s="6389"/>
      <c r="AO41" s="6389"/>
      <c r="AP41" s="5891"/>
      <c r="AQ41" s="6359" t="s">
        <v>1617</v>
      </c>
      <c r="AR41" s="6312" t="s">
        <v>464</v>
      </c>
      <c r="AS41" s="6312" t="s">
        <v>1619</v>
      </c>
      <c r="AT41" s="6312" t="s">
        <v>1620</v>
      </c>
      <c r="AU41" s="6312" t="s">
        <v>1662</v>
      </c>
      <c r="AV41" s="6312" t="s">
        <v>1623</v>
      </c>
      <c r="AW41" s="6312" t="s">
        <v>42</v>
      </c>
      <c r="AX41" s="6308" t="s">
        <v>1621</v>
      </c>
    </row>
    <row r="42" spans="1:100" x14ac:dyDescent="0.25">
      <c r="A42" s="5925"/>
      <c r="B42" s="5502"/>
      <c r="C42" s="6425"/>
      <c r="D42" s="6429"/>
      <c r="E42" s="6430"/>
      <c r="F42" s="6162"/>
      <c r="G42" s="5959" t="s">
        <v>485</v>
      </c>
      <c r="H42" s="6395"/>
      <c r="I42" s="5940" t="s">
        <v>389</v>
      </c>
      <c r="J42" s="6394"/>
      <c r="K42" s="6389" t="s">
        <v>390</v>
      </c>
      <c r="L42" s="6394"/>
      <c r="M42" s="5940" t="s">
        <v>1624</v>
      </c>
      <c r="N42" s="6394"/>
      <c r="O42" s="5940" t="s">
        <v>392</v>
      </c>
      <c r="P42" s="6394"/>
      <c r="Q42" s="5940" t="s">
        <v>393</v>
      </c>
      <c r="R42" s="6394"/>
      <c r="S42" s="5940" t="s">
        <v>394</v>
      </c>
      <c r="T42" s="6394"/>
      <c r="U42" s="5940" t="s">
        <v>395</v>
      </c>
      <c r="V42" s="6394"/>
      <c r="W42" s="5940" t="s">
        <v>1625</v>
      </c>
      <c r="X42" s="6394"/>
      <c r="Y42" s="5940" t="s">
        <v>312</v>
      </c>
      <c r="Z42" s="6395"/>
      <c r="AA42" s="5940" t="s">
        <v>313</v>
      </c>
      <c r="AB42" s="6395"/>
      <c r="AC42" s="5940" t="s">
        <v>1626</v>
      </c>
      <c r="AD42" s="6395"/>
      <c r="AE42" s="5940" t="s">
        <v>1627</v>
      </c>
      <c r="AF42" s="6395"/>
      <c r="AG42" s="5940" t="s">
        <v>1628</v>
      </c>
      <c r="AH42" s="6395"/>
      <c r="AI42" s="5940" t="s">
        <v>1629</v>
      </c>
      <c r="AJ42" s="6395"/>
      <c r="AK42" s="5940" t="s">
        <v>1630</v>
      </c>
      <c r="AL42" s="6395"/>
      <c r="AM42" s="5940" t="s">
        <v>1631</v>
      </c>
      <c r="AN42" s="6395"/>
      <c r="AO42" s="5940" t="s">
        <v>956</v>
      </c>
      <c r="AP42" s="5883"/>
      <c r="AQ42" s="5491"/>
      <c r="AR42" s="5830"/>
      <c r="AS42" s="5830"/>
      <c r="AT42" s="5830"/>
      <c r="AU42" s="5830"/>
      <c r="AV42" s="5830"/>
      <c r="AW42" s="5830"/>
      <c r="AX42" s="5484"/>
    </row>
    <row r="43" spans="1:100" ht="21" customHeight="1" x14ac:dyDescent="0.25">
      <c r="A43" s="6425"/>
      <c r="B43" s="6425"/>
      <c r="C43" s="5484"/>
      <c r="D43" s="3249" t="s">
        <v>84</v>
      </c>
      <c r="E43" s="2569" t="s">
        <v>63</v>
      </c>
      <c r="F43" s="3248" t="s">
        <v>64</v>
      </c>
      <c r="G43" s="3249" t="s">
        <v>63</v>
      </c>
      <c r="H43" s="3248" t="s">
        <v>64</v>
      </c>
      <c r="I43" s="3249" t="s">
        <v>63</v>
      </c>
      <c r="J43" s="3248" t="s">
        <v>64</v>
      </c>
      <c r="K43" s="2584" t="s">
        <v>63</v>
      </c>
      <c r="L43" s="3248" t="s">
        <v>64</v>
      </c>
      <c r="M43" s="2569" t="s">
        <v>63</v>
      </c>
      <c r="N43" s="3248" t="s">
        <v>64</v>
      </c>
      <c r="O43" s="2569" t="s">
        <v>63</v>
      </c>
      <c r="P43" s="3248" t="s">
        <v>64</v>
      </c>
      <c r="Q43" s="2569" t="s">
        <v>63</v>
      </c>
      <c r="R43" s="3248" t="s">
        <v>64</v>
      </c>
      <c r="S43" s="2569" t="s">
        <v>63</v>
      </c>
      <c r="T43" s="3248" t="s">
        <v>64</v>
      </c>
      <c r="U43" s="2552" t="s">
        <v>63</v>
      </c>
      <c r="V43" s="3247" t="s">
        <v>64</v>
      </c>
      <c r="W43" s="2552" t="s">
        <v>63</v>
      </c>
      <c r="X43" s="3247" t="s">
        <v>64</v>
      </c>
      <c r="Y43" s="2567" t="s">
        <v>63</v>
      </c>
      <c r="Z43" s="3247" t="s">
        <v>64</v>
      </c>
      <c r="AA43" s="2567" t="s">
        <v>63</v>
      </c>
      <c r="AB43" s="3247" t="s">
        <v>64</v>
      </c>
      <c r="AC43" s="2567" t="s">
        <v>63</v>
      </c>
      <c r="AD43" s="3247" t="s">
        <v>64</v>
      </c>
      <c r="AE43" s="2567" t="s">
        <v>63</v>
      </c>
      <c r="AF43" s="3247" t="s">
        <v>64</v>
      </c>
      <c r="AG43" s="2567" t="s">
        <v>63</v>
      </c>
      <c r="AH43" s="3247" t="s">
        <v>64</v>
      </c>
      <c r="AI43" s="2567" t="s">
        <v>63</v>
      </c>
      <c r="AJ43" s="3247" t="s">
        <v>64</v>
      </c>
      <c r="AK43" s="2567" t="s">
        <v>63</v>
      </c>
      <c r="AL43" s="3247" t="s">
        <v>64</v>
      </c>
      <c r="AM43" s="2567" t="s">
        <v>63</v>
      </c>
      <c r="AN43" s="3247" t="s">
        <v>64</v>
      </c>
      <c r="AO43" s="2567" t="s">
        <v>63</v>
      </c>
      <c r="AP43" s="2514" t="s">
        <v>64</v>
      </c>
      <c r="AQ43" s="5492"/>
      <c r="AR43" s="5539"/>
      <c r="AS43" s="5539"/>
      <c r="AT43" s="5539"/>
      <c r="AU43" s="5539"/>
      <c r="AV43" s="5539"/>
      <c r="AW43" s="5539"/>
      <c r="AX43" s="6162"/>
    </row>
    <row r="44" spans="1:100" ht="15" customHeight="1" x14ac:dyDescent="0.25">
      <c r="A44" s="6426" t="s">
        <v>1663</v>
      </c>
      <c r="B44" s="6427"/>
      <c r="C44" s="6428"/>
      <c r="D44" s="3242">
        <f t="shared" ref="D44:D50" si="40">SUM(E44+F44)</f>
        <v>10</v>
      </c>
      <c r="E44" s="1052">
        <f>+S44+Y44+AA44+AC44+AE44+AG44+AI44+AK44+AM44+AO44</f>
        <v>0</v>
      </c>
      <c r="F44" s="3259">
        <f>+T44+Z44+AB44+AD44+AF44+AH44+AJ44+AL44+AN44+AP44</f>
        <v>10</v>
      </c>
      <c r="G44" s="1486"/>
      <c r="H44" s="1489"/>
      <c r="I44" s="1486"/>
      <c r="J44" s="1489"/>
      <c r="K44" s="1486"/>
      <c r="L44" s="1489"/>
      <c r="M44" s="1486"/>
      <c r="N44" s="1489"/>
      <c r="O44" s="1486"/>
      <c r="P44" s="1489"/>
      <c r="Q44" s="1486"/>
      <c r="R44" s="1489"/>
      <c r="S44" s="3260">
        <v>0</v>
      </c>
      <c r="T44" s="3261">
        <v>0</v>
      </c>
      <c r="U44" s="1486"/>
      <c r="V44" s="1489"/>
      <c r="W44" s="1486"/>
      <c r="X44" s="1489"/>
      <c r="Y44" s="3260">
        <v>0</v>
      </c>
      <c r="Z44" s="3261">
        <v>0</v>
      </c>
      <c r="AA44" s="3262">
        <v>0</v>
      </c>
      <c r="AB44" s="3261">
        <v>0</v>
      </c>
      <c r="AC44" s="3263">
        <v>0</v>
      </c>
      <c r="AD44" s="3261">
        <v>7</v>
      </c>
      <c r="AE44" s="3262">
        <v>0</v>
      </c>
      <c r="AF44" s="3261">
        <v>2</v>
      </c>
      <c r="AG44" s="3260">
        <v>0</v>
      </c>
      <c r="AH44" s="3261">
        <v>1</v>
      </c>
      <c r="AI44" s="3260">
        <v>0</v>
      </c>
      <c r="AJ44" s="3261">
        <v>0</v>
      </c>
      <c r="AK44" s="3262">
        <v>0</v>
      </c>
      <c r="AL44" s="3261">
        <v>0</v>
      </c>
      <c r="AM44" s="3263">
        <v>0</v>
      </c>
      <c r="AN44" s="3261">
        <v>0</v>
      </c>
      <c r="AO44" s="3264">
        <v>0</v>
      </c>
      <c r="AP44" s="1370">
        <v>0</v>
      </c>
      <c r="AQ44" s="3265">
        <v>0</v>
      </c>
      <c r="AR44" s="1053">
        <v>10</v>
      </c>
      <c r="AS44" s="1053">
        <v>0</v>
      </c>
      <c r="AT44" s="1053">
        <v>1</v>
      </c>
      <c r="AU44" s="1053">
        <v>0</v>
      </c>
      <c r="AV44" s="1053">
        <v>0</v>
      </c>
      <c r="AW44" s="1053">
        <v>1</v>
      </c>
      <c r="AX44" s="3266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043" t="s">
        <v>1664</v>
      </c>
      <c r="B45" s="6409"/>
      <c r="C45" s="6044"/>
      <c r="D45" s="2710">
        <f t="shared" si="40"/>
        <v>48</v>
      </c>
      <c r="E45" s="3267">
        <f>+G45+I45+K45+M45+O45+Q45+S45+U45+W45+Y45+AA45</f>
        <v>20</v>
      </c>
      <c r="F45" s="3268">
        <f>+H45+J45+L45+N45+P45+R45+T45+V45+X45+Z45+AB45</f>
        <v>28</v>
      </c>
      <c r="G45" s="3269">
        <v>6</v>
      </c>
      <c r="H45" s="3270">
        <v>10</v>
      </c>
      <c r="I45" s="3269">
        <v>3</v>
      </c>
      <c r="J45" s="552">
        <v>0</v>
      </c>
      <c r="K45" s="3269">
        <v>2</v>
      </c>
      <c r="L45" s="3270">
        <v>2</v>
      </c>
      <c r="M45" s="3269">
        <v>2</v>
      </c>
      <c r="N45" s="3270">
        <v>1</v>
      </c>
      <c r="O45" s="3269">
        <v>1</v>
      </c>
      <c r="P45" s="3270">
        <v>1</v>
      </c>
      <c r="Q45" s="3269">
        <v>1</v>
      </c>
      <c r="R45" s="1371">
        <v>2</v>
      </c>
      <c r="S45" s="3269">
        <v>1</v>
      </c>
      <c r="T45" s="1371">
        <v>1</v>
      </c>
      <c r="U45" s="3269">
        <v>0</v>
      </c>
      <c r="V45" s="3270">
        <v>1</v>
      </c>
      <c r="W45" s="3269">
        <v>0</v>
      </c>
      <c r="X45" s="1371">
        <v>2</v>
      </c>
      <c r="Y45" s="3269">
        <v>4</v>
      </c>
      <c r="Z45" s="1371">
        <v>6</v>
      </c>
      <c r="AA45" s="3269">
        <v>0</v>
      </c>
      <c r="AB45" s="3270">
        <v>2</v>
      </c>
      <c r="AC45" s="3271"/>
      <c r="AD45" s="3272"/>
      <c r="AE45" s="1874"/>
      <c r="AF45" s="3272"/>
      <c r="AG45" s="3271"/>
      <c r="AH45" s="1847"/>
      <c r="AI45" s="3271"/>
      <c r="AJ45" s="1847"/>
      <c r="AK45" s="1874"/>
      <c r="AL45" s="3273"/>
      <c r="AM45" s="3271"/>
      <c r="AN45" s="3272"/>
      <c r="AO45" s="1874"/>
      <c r="AP45" s="3274"/>
      <c r="AQ45" s="3275">
        <v>0</v>
      </c>
      <c r="AR45" s="3276">
        <v>0</v>
      </c>
      <c r="AS45" s="3277"/>
      <c r="AT45" s="3278">
        <v>1</v>
      </c>
      <c r="AU45" s="3278">
        <v>0</v>
      </c>
      <c r="AV45" s="3278">
        <v>1</v>
      </c>
      <c r="AW45" s="3278">
        <v>2</v>
      </c>
      <c r="AX45" s="3270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043" t="s">
        <v>1665</v>
      </c>
      <c r="B46" s="6409"/>
      <c r="C46" s="6044"/>
      <c r="D46" s="2710">
        <f t="shared" si="40"/>
        <v>0</v>
      </c>
      <c r="E46" s="3267">
        <f>+G46+I46+K46+M46+O46+Q46+S46+U46+W46+Y46+AA46</f>
        <v>0</v>
      </c>
      <c r="F46" s="3268">
        <f>+H46+J46+L46+N46+P46+R46+T46+V46+X46+Z46+AB46</f>
        <v>0</v>
      </c>
      <c r="G46" s="3269">
        <v>0</v>
      </c>
      <c r="H46" s="3270">
        <v>0</v>
      </c>
      <c r="I46" s="3269">
        <v>0</v>
      </c>
      <c r="J46" s="552">
        <v>0</v>
      </c>
      <c r="K46" s="3269">
        <v>0</v>
      </c>
      <c r="L46" s="3270">
        <v>0</v>
      </c>
      <c r="M46" s="3269">
        <v>0</v>
      </c>
      <c r="N46" s="3270">
        <v>0</v>
      </c>
      <c r="O46" s="3269">
        <v>0</v>
      </c>
      <c r="P46" s="3270">
        <v>0</v>
      </c>
      <c r="Q46" s="3269">
        <v>0</v>
      </c>
      <c r="R46" s="1371">
        <v>0</v>
      </c>
      <c r="S46" s="3269">
        <v>0</v>
      </c>
      <c r="T46" s="1371">
        <v>0</v>
      </c>
      <c r="U46" s="3269">
        <v>0</v>
      </c>
      <c r="V46" s="3270">
        <v>0</v>
      </c>
      <c r="W46" s="3269">
        <v>0</v>
      </c>
      <c r="X46" s="1371">
        <v>0</v>
      </c>
      <c r="Y46" s="3269">
        <v>0</v>
      </c>
      <c r="Z46" s="1371">
        <v>0</v>
      </c>
      <c r="AA46" s="3269">
        <v>0</v>
      </c>
      <c r="AB46" s="3270">
        <v>0</v>
      </c>
      <c r="AC46" s="3271"/>
      <c r="AD46" s="3272"/>
      <c r="AE46" s="1874"/>
      <c r="AF46" s="3272"/>
      <c r="AG46" s="3271"/>
      <c r="AH46" s="1847"/>
      <c r="AI46" s="3271"/>
      <c r="AJ46" s="1847"/>
      <c r="AK46" s="1874"/>
      <c r="AL46" s="3273"/>
      <c r="AM46" s="3271"/>
      <c r="AN46" s="3272"/>
      <c r="AO46" s="1874"/>
      <c r="AP46" s="3274"/>
      <c r="AQ46" s="3275">
        <v>0</v>
      </c>
      <c r="AR46" s="3276">
        <v>0</v>
      </c>
      <c r="AS46" s="3277"/>
      <c r="AT46" s="3278">
        <v>0</v>
      </c>
      <c r="AU46" s="3278">
        <v>0</v>
      </c>
      <c r="AV46" s="3278">
        <v>0</v>
      </c>
      <c r="AW46" s="3278">
        <v>0</v>
      </c>
      <c r="AX46" s="3270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043" t="s">
        <v>1666</v>
      </c>
      <c r="B47" s="6409"/>
      <c r="C47" s="6044"/>
      <c r="D47" s="2710">
        <f t="shared" si="40"/>
        <v>4</v>
      </c>
      <c r="E47" s="3267">
        <f>SUM(S47+U47+W47+Y47+AA47+AC47+AE47+AG47+AI47+AK47+AM47+AO47)</f>
        <v>0</v>
      </c>
      <c r="F47" s="3268">
        <f>SUM(T47+V47+X47+Z47+AB47+AD47+AF47+AH47+AJ47+AL47+AN47+AP47)</f>
        <v>4</v>
      </c>
      <c r="G47" s="1486"/>
      <c r="H47" s="1489"/>
      <c r="I47" s="1486"/>
      <c r="J47" s="1489"/>
      <c r="K47" s="1486"/>
      <c r="L47" s="1489"/>
      <c r="M47" s="1486"/>
      <c r="N47" s="1489"/>
      <c r="O47" s="1486"/>
      <c r="P47" s="1489"/>
      <c r="Q47" s="1486"/>
      <c r="R47" s="1489"/>
      <c r="S47" s="1594">
        <v>0</v>
      </c>
      <c r="T47" s="3279">
        <v>0</v>
      </c>
      <c r="U47" s="1594">
        <v>0</v>
      </c>
      <c r="V47" s="3279">
        <v>0</v>
      </c>
      <c r="W47" s="1594">
        <v>0</v>
      </c>
      <c r="X47" s="3279">
        <v>0</v>
      </c>
      <c r="Y47" s="1594">
        <v>0</v>
      </c>
      <c r="Z47" s="3279">
        <v>0</v>
      </c>
      <c r="AA47" s="3280">
        <v>0</v>
      </c>
      <c r="AB47" s="3281">
        <v>0</v>
      </c>
      <c r="AC47" s="1594">
        <v>0</v>
      </c>
      <c r="AD47" s="3279">
        <v>1</v>
      </c>
      <c r="AE47" s="3280">
        <v>0</v>
      </c>
      <c r="AF47" s="3279">
        <v>3</v>
      </c>
      <c r="AG47" s="1594">
        <v>0</v>
      </c>
      <c r="AH47" s="3279">
        <v>0</v>
      </c>
      <c r="AI47" s="1594">
        <v>0</v>
      </c>
      <c r="AJ47" s="3279">
        <v>0</v>
      </c>
      <c r="AK47" s="3280">
        <v>0</v>
      </c>
      <c r="AL47" s="3281">
        <v>0</v>
      </c>
      <c r="AM47" s="1594">
        <v>0</v>
      </c>
      <c r="AN47" s="3279">
        <v>0</v>
      </c>
      <c r="AO47" s="3280">
        <v>0</v>
      </c>
      <c r="AP47" s="3282">
        <v>0</v>
      </c>
      <c r="AQ47" s="3283">
        <v>0</v>
      </c>
      <c r="AR47" s="3276">
        <v>4</v>
      </c>
      <c r="AS47" s="3276">
        <v>0</v>
      </c>
      <c r="AT47" s="3276">
        <v>0</v>
      </c>
      <c r="AU47" s="3276">
        <v>0</v>
      </c>
      <c r="AV47" s="3276">
        <v>0</v>
      </c>
      <c r="AW47" s="3276">
        <v>0</v>
      </c>
      <c r="AX47" s="1595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432" t="s">
        <v>1667</v>
      </c>
      <c r="B48" s="6433"/>
      <c r="C48" s="6434"/>
      <c r="D48" s="2710">
        <f t="shared" si="40"/>
        <v>0</v>
      </c>
      <c r="E48" s="3267">
        <f>SUM(G48+I48+K48+M48+O48+Q48+S48+U48+W48+Y48+AA48+AC48+AE48+AG48+AI48+AK48+AM48+AO48)</f>
        <v>0</v>
      </c>
      <c r="F48" s="3284">
        <f>SUM(H48+J48+L48+N48+P48+R48+T48+V48+X48+Z48+AB48+AD48+AF48+AH48+AJ48+AL48+AN48+AP48)</f>
        <v>0</v>
      </c>
      <c r="G48" s="3269">
        <v>0</v>
      </c>
      <c r="H48" s="3270">
        <v>0</v>
      </c>
      <c r="I48" s="3269">
        <v>0</v>
      </c>
      <c r="J48" s="552">
        <v>0</v>
      </c>
      <c r="K48" s="3269">
        <v>0</v>
      </c>
      <c r="L48" s="3270">
        <v>0</v>
      </c>
      <c r="M48" s="3269">
        <v>0</v>
      </c>
      <c r="N48" s="3270">
        <v>0</v>
      </c>
      <c r="O48" s="3269">
        <v>0</v>
      </c>
      <c r="P48" s="3270">
        <v>0</v>
      </c>
      <c r="Q48" s="3269">
        <v>0</v>
      </c>
      <c r="R48" s="1371">
        <v>0</v>
      </c>
      <c r="S48" s="3269">
        <v>0</v>
      </c>
      <c r="T48" s="1371">
        <v>0</v>
      </c>
      <c r="U48" s="3269">
        <v>0</v>
      </c>
      <c r="V48" s="3270">
        <v>0</v>
      </c>
      <c r="W48" s="3269">
        <v>0</v>
      </c>
      <c r="X48" s="1371">
        <v>0</v>
      </c>
      <c r="Y48" s="3269">
        <v>0</v>
      </c>
      <c r="Z48" s="1371">
        <v>0</v>
      </c>
      <c r="AA48" s="3269">
        <v>0</v>
      </c>
      <c r="AB48" s="3270">
        <v>0</v>
      </c>
      <c r="AC48" s="1594">
        <v>0</v>
      </c>
      <c r="AD48" s="1595">
        <v>0</v>
      </c>
      <c r="AE48" s="3280">
        <v>0</v>
      </c>
      <c r="AF48" s="3285">
        <v>0</v>
      </c>
      <c r="AG48" s="1594">
        <v>0</v>
      </c>
      <c r="AH48" s="3285">
        <v>0</v>
      </c>
      <c r="AI48" s="1594">
        <v>0</v>
      </c>
      <c r="AJ48" s="1595">
        <v>0</v>
      </c>
      <c r="AK48" s="3280">
        <v>0</v>
      </c>
      <c r="AL48" s="3285">
        <v>0</v>
      </c>
      <c r="AM48" s="1594">
        <v>0</v>
      </c>
      <c r="AN48" s="1595">
        <v>0</v>
      </c>
      <c r="AO48" s="3280">
        <v>0</v>
      </c>
      <c r="AP48" s="3282">
        <v>0</v>
      </c>
      <c r="AQ48" s="3283">
        <v>0</v>
      </c>
      <c r="AR48" s="3276">
        <v>0</v>
      </c>
      <c r="AS48" s="3276">
        <v>0</v>
      </c>
      <c r="AT48" s="3276">
        <v>0</v>
      </c>
      <c r="AU48" s="3276">
        <v>0</v>
      </c>
      <c r="AV48" s="3276">
        <v>0</v>
      </c>
      <c r="AW48" s="3276">
        <v>0</v>
      </c>
      <c r="AX48" s="1595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350" t="s">
        <v>1668</v>
      </c>
      <c r="B49" s="6441"/>
      <c r="C49" s="6351"/>
      <c r="D49" s="1490">
        <f t="shared" si="40"/>
        <v>0</v>
      </c>
      <c r="E49" s="3267">
        <f>SUM(G49+I49+K49+M49+O49+Q49+S49+U49+W49+Y49+AA49+AC49+AE49+AG49+AI49+AK49+AM49+AO49)</f>
        <v>0</v>
      </c>
      <c r="F49" s="3284">
        <f>SUM(H49+J49+L49+N49+P49+R49+T49+V49+X49+Z49+AB49+AD49+AF49+AH49+AJ49+AL49+AN49+AP49)</f>
        <v>0</v>
      </c>
      <c r="G49" s="1600">
        <v>0</v>
      </c>
      <c r="H49" s="3270">
        <v>0</v>
      </c>
      <c r="I49" s="3269">
        <v>0</v>
      </c>
      <c r="J49" s="552">
        <v>0</v>
      </c>
      <c r="K49" s="3269">
        <v>0</v>
      </c>
      <c r="L49" s="3270">
        <v>0</v>
      </c>
      <c r="M49" s="3269">
        <v>0</v>
      </c>
      <c r="N49" s="3270">
        <v>0</v>
      </c>
      <c r="O49" s="3269">
        <v>0</v>
      </c>
      <c r="P49" s="3270">
        <v>0</v>
      </c>
      <c r="Q49" s="3269">
        <v>0</v>
      </c>
      <c r="R49" s="1371">
        <v>0</v>
      </c>
      <c r="S49" s="3269">
        <v>0</v>
      </c>
      <c r="T49" s="1371">
        <v>0</v>
      </c>
      <c r="U49" s="3269">
        <v>0</v>
      </c>
      <c r="V49" s="3270">
        <v>0</v>
      </c>
      <c r="W49" s="3269">
        <v>0</v>
      </c>
      <c r="X49" s="1371">
        <v>0</v>
      </c>
      <c r="Y49" s="3269">
        <v>0</v>
      </c>
      <c r="Z49" s="1371">
        <v>0</v>
      </c>
      <c r="AA49" s="3269">
        <v>0</v>
      </c>
      <c r="AB49" s="3270">
        <v>0</v>
      </c>
      <c r="AC49" s="3286">
        <v>0</v>
      </c>
      <c r="AD49" s="3287">
        <v>0</v>
      </c>
      <c r="AE49" s="3288">
        <v>0</v>
      </c>
      <c r="AF49" s="3289">
        <v>0</v>
      </c>
      <c r="AG49" s="3286">
        <v>0</v>
      </c>
      <c r="AH49" s="3289">
        <v>0</v>
      </c>
      <c r="AI49" s="3286">
        <v>0</v>
      </c>
      <c r="AJ49" s="3287">
        <v>0</v>
      </c>
      <c r="AK49" s="554">
        <v>0</v>
      </c>
      <c r="AL49" s="555">
        <v>0</v>
      </c>
      <c r="AM49" s="3286">
        <v>0</v>
      </c>
      <c r="AN49" s="3287">
        <v>0</v>
      </c>
      <c r="AO49" s="3288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287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020" t="s">
        <v>1043</v>
      </c>
      <c r="B50" s="6435"/>
      <c r="C50" s="6436"/>
      <c r="D50" s="3290">
        <f t="shared" si="40"/>
        <v>0</v>
      </c>
      <c r="E50" s="3291">
        <f>+G50+I50+K50+M50+O50+Q50+S50+U50+W50+Y50+AA50+AC50+AE50+AG50+AI50+AK50+AM50+AO50</f>
        <v>0</v>
      </c>
      <c r="F50" s="3292">
        <f>+H50+J50+L50+N50+P50+R50+T50+V50+X50+Z50+AB50+AD50+AF50+AH50+AJ50+AL50+AN50+AP50</f>
        <v>0</v>
      </c>
      <c r="G50" s="3293">
        <v>0</v>
      </c>
      <c r="H50" s="3294">
        <v>0</v>
      </c>
      <c r="I50" s="3293">
        <v>0</v>
      </c>
      <c r="J50" s="3295">
        <v>0</v>
      </c>
      <c r="K50" s="3293">
        <v>0</v>
      </c>
      <c r="L50" s="3294">
        <v>0</v>
      </c>
      <c r="M50" s="3293">
        <v>0</v>
      </c>
      <c r="N50" s="3294">
        <v>0</v>
      </c>
      <c r="O50" s="3293">
        <v>0</v>
      </c>
      <c r="P50" s="3294">
        <v>0</v>
      </c>
      <c r="Q50" s="3293">
        <v>0</v>
      </c>
      <c r="R50" s="3296">
        <v>0</v>
      </c>
      <c r="S50" s="3293">
        <v>0</v>
      </c>
      <c r="T50" s="3296">
        <v>0</v>
      </c>
      <c r="U50" s="3293">
        <v>0</v>
      </c>
      <c r="V50" s="3296">
        <v>0</v>
      </c>
      <c r="W50" s="3293">
        <v>0</v>
      </c>
      <c r="X50" s="3296">
        <v>0</v>
      </c>
      <c r="Y50" s="3293">
        <v>0</v>
      </c>
      <c r="Z50" s="3296">
        <v>0</v>
      </c>
      <c r="AA50" s="3293">
        <v>0</v>
      </c>
      <c r="AB50" s="3296">
        <v>0</v>
      </c>
      <c r="AC50" s="3297">
        <v>0</v>
      </c>
      <c r="AD50" s="3296">
        <v>0</v>
      </c>
      <c r="AE50" s="3298">
        <v>0</v>
      </c>
      <c r="AF50" s="3296">
        <v>0</v>
      </c>
      <c r="AG50" s="3293">
        <v>0</v>
      </c>
      <c r="AH50" s="3296">
        <v>0</v>
      </c>
      <c r="AI50" s="3293">
        <v>0</v>
      </c>
      <c r="AJ50" s="3296">
        <v>0</v>
      </c>
      <c r="AK50" s="3293">
        <v>0</v>
      </c>
      <c r="AL50" s="3296">
        <v>0</v>
      </c>
      <c r="AM50" s="3297">
        <v>0</v>
      </c>
      <c r="AN50" s="3296">
        <v>0</v>
      </c>
      <c r="AO50" s="3295">
        <v>0</v>
      </c>
      <c r="AP50" s="3299">
        <v>0</v>
      </c>
      <c r="AQ50" s="3300">
        <v>0</v>
      </c>
      <c r="AR50" s="3301">
        <v>0</v>
      </c>
      <c r="AS50" s="3301">
        <v>0</v>
      </c>
      <c r="AT50" s="3301">
        <v>0</v>
      </c>
      <c r="AU50" s="3301">
        <v>0</v>
      </c>
      <c r="AV50" s="3301">
        <v>0</v>
      </c>
      <c r="AW50" s="3301">
        <v>0</v>
      </c>
      <c r="AX50" s="3294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437" t="s">
        <v>1669</v>
      </c>
      <c r="B51" s="6438"/>
      <c r="C51" s="3302">
        <v>0</v>
      </c>
      <c r="D51" s="3303">
        <f t="shared" ref="D51:D62" si="70">SUM(E51+F51)</f>
        <v>201</v>
      </c>
      <c r="E51" s="3304">
        <f>SUM(G51+I51+K51+M51+O51+Q51+S51+U51+W51+Y51+AA51+AC51+AE51+AG51+AI51+AK51+AM51+AO51)</f>
        <v>94</v>
      </c>
      <c r="F51" s="3268">
        <f>SUM(H51+J51+L51+N51+P51+R51+T51+V51+X51+Z51+AB51+AD51+AF51+AH51+AJ51+AL51+AN51+AP51)</f>
        <v>107</v>
      </c>
      <c r="G51" s="3269">
        <v>6</v>
      </c>
      <c r="H51" s="3270">
        <v>11</v>
      </c>
      <c r="I51" s="3269">
        <v>12</v>
      </c>
      <c r="J51" s="552">
        <v>9</v>
      </c>
      <c r="K51" s="3269">
        <v>16</v>
      </c>
      <c r="L51" s="3270">
        <v>9</v>
      </c>
      <c r="M51" s="3269">
        <v>10</v>
      </c>
      <c r="N51" s="3270">
        <v>10</v>
      </c>
      <c r="O51" s="3269">
        <v>5</v>
      </c>
      <c r="P51" s="3270">
        <v>12</v>
      </c>
      <c r="Q51" s="3269">
        <v>3</v>
      </c>
      <c r="R51" s="1371">
        <v>9</v>
      </c>
      <c r="S51" s="3269">
        <v>7</v>
      </c>
      <c r="T51" s="1371">
        <v>3</v>
      </c>
      <c r="U51" s="3269">
        <v>7</v>
      </c>
      <c r="V51" s="1371">
        <v>12</v>
      </c>
      <c r="W51" s="3269">
        <v>7</v>
      </c>
      <c r="X51" s="1371">
        <v>14</v>
      </c>
      <c r="Y51" s="3269">
        <v>17</v>
      </c>
      <c r="Z51" s="1371">
        <v>13</v>
      </c>
      <c r="AA51" s="3269">
        <v>4</v>
      </c>
      <c r="AB51" s="1371">
        <v>3</v>
      </c>
      <c r="AC51" s="3305">
        <v>0</v>
      </c>
      <c r="AD51" s="1371">
        <v>1</v>
      </c>
      <c r="AE51" s="3306">
        <v>0</v>
      </c>
      <c r="AF51" s="1371">
        <v>1</v>
      </c>
      <c r="AG51" s="3269">
        <v>0</v>
      </c>
      <c r="AH51" s="1371">
        <v>0</v>
      </c>
      <c r="AI51" s="3269">
        <v>0</v>
      </c>
      <c r="AJ51" s="1371">
        <v>0</v>
      </c>
      <c r="AK51" s="3269">
        <v>0</v>
      </c>
      <c r="AL51" s="1371">
        <v>0</v>
      </c>
      <c r="AM51" s="3305">
        <v>0</v>
      </c>
      <c r="AN51" s="1371">
        <v>0</v>
      </c>
      <c r="AO51" s="552">
        <v>0</v>
      </c>
      <c r="AP51" s="1372">
        <v>0</v>
      </c>
      <c r="AQ51" s="3275">
        <v>0</v>
      </c>
      <c r="AR51" s="3278">
        <v>2</v>
      </c>
      <c r="AS51" s="3278">
        <v>0</v>
      </c>
      <c r="AT51" s="3278">
        <v>1</v>
      </c>
      <c r="AU51" s="3278">
        <v>0</v>
      </c>
      <c r="AV51" s="3278">
        <v>1</v>
      </c>
      <c r="AW51" s="3278">
        <v>1</v>
      </c>
      <c r="AX51" s="3270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439"/>
      <c r="B52" s="6440"/>
      <c r="C52" s="1726" t="s">
        <v>1670</v>
      </c>
      <c r="D52" s="1484">
        <f t="shared" si="70"/>
        <v>56</v>
      </c>
      <c r="E52" s="3304">
        <f t="shared" ref="E52:F61" si="71">SUM(G52+I52+K52+M52+O52+Q52+S52+U52+W52+Y52+AA52+AC52+AE52+AG52+AI52+AK52+AM52+AO52)</f>
        <v>27</v>
      </c>
      <c r="F52" s="3268">
        <f t="shared" si="71"/>
        <v>29</v>
      </c>
      <c r="G52" s="1594">
        <v>0</v>
      </c>
      <c r="H52" s="1595">
        <v>0</v>
      </c>
      <c r="I52" s="1594">
        <v>0</v>
      </c>
      <c r="J52" s="3285">
        <v>0</v>
      </c>
      <c r="K52" s="1594">
        <v>1</v>
      </c>
      <c r="L52" s="1595">
        <v>2</v>
      </c>
      <c r="M52" s="1594">
        <v>1</v>
      </c>
      <c r="N52" s="1595">
        <v>4</v>
      </c>
      <c r="O52" s="1594">
        <v>0</v>
      </c>
      <c r="P52" s="1595">
        <v>1</v>
      </c>
      <c r="Q52" s="1594">
        <v>4</v>
      </c>
      <c r="R52" s="3279">
        <v>0</v>
      </c>
      <c r="S52" s="1594">
        <v>0</v>
      </c>
      <c r="T52" s="3279">
        <v>4</v>
      </c>
      <c r="U52" s="1594">
        <v>2</v>
      </c>
      <c r="V52" s="3279">
        <v>0</v>
      </c>
      <c r="W52" s="1594">
        <v>4</v>
      </c>
      <c r="X52" s="3279">
        <v>1</v>
      </c>
      <c r="Y52" s="1594">
        <v>10</v>
      </c>
      <c r="Z52" s="3279">
        <v>8</v>
      </c>
      <c r="AA52" s="1594">
        <v>5</v>
      </c>
      <c r="AB52" s="3279">
        <v>8</v>
      </c>
      <c r="AC52" s="3307">
        <v>0</v>
      </c>
      <c r="AD52" s="3279">
        <v>1</v>
      </c>
      <c r="AE52" s="3280">
        <v>0</v>
      </c>
      <c r="AF52" s="3279">
        <v>0</v>
      </c>
      <c r="AG52" s="1594">
        <v>0</v>
      </c>
      <c r="AH52" s="3279">
        <v>0</v>
      </c>
      <c r="AI52" s="1594">
        <v>0</v>
      </c>
      <c r="AJ52" s="3279">
        <v>0</v>
      </c>
      <c r="AK52" s="1594">
        <v>0</v>
      </c>
      <c r="AL52" s="3279">
        <v>0</v>
      </c>
      <c r="AM52" s="3307">
        <v>0</v>
      </c>
      <c r="AN52" s="3279">
        <v>0</v>
      </c>
      <c r="AO52" s="3285">
        <v>0</v>
      </c>
      <c r="AP52" s="3282">
        <v>0</v>
      </c>
      <c r="AQ52" s="3283">
        <v>0</v>
      </c>
      <c r="AR52" s="3276">
        <v>1</v>
      </c>
      <c r="AS52" s="3276">
        <v>0</v>
      </c>
      <c r="AT52" s="3276">
        <v>0</v>
      </c>
      <c r="AU52" s="3276">
        <v>0</v>
      </c>
      <c r="AV52" s="3276">
        <v>0</v>
      </c>
      <c r="AW52" s="3276">
        <v>1</v>
      </c>
      <c r="AX52" s="1595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439"/>
      <c r="B53" s="6440"/>
      <c r="C53" s="1726" t="s">
        <v>1671</v>
      </c>
      <c r="D53" s="1484">
        <f t="shared" si="70"/>
        <v>19</v>
      </c>
      <c r="E53" s="3304">
        <f t="shared" si="71"/>
        <v>9</v>
      </c>
      <c r="F53" s="3268">
        <f t="shared" si="71"/>
        <v>10</v>
      </c>
      <c r="G53" s="1594">
        <v>0</v>
      </c>
      <c r="H53" s="1595">
        <v>0</v>
      </c>
      <c r="I53" s="1594">
        <v>0</v>
      </c>
      <c r="J53" s="3285">
        <v>0</v>
      </c>
      <c r="K53" s="1594">
        <v>0</v>
      </c>
      <c r="L53" s="1595">
        <v>2</v>
      </c>
      <c r="M53" s="1594">
        <v>0</v>
      </c>
      <c r="N53" s="1595">
        <v>0</v>
      </c>
      <c r="O53" s="1594">
        <v>0</v>
      </c>
      <c r="P53" s="1595">
        <v>1</v>
      </c>
      <c r="Q53" s="1594">
        <v>0</v>
      </c>
      <c r="R53" s="3279">
        <v>0</v>
      </c>
      <c r="S53" s="1594">
        <v>1</v>
      </c>
      <c r="T53" s="3279">
        <v>0</v>
      </c>
      <c r="U53" s="1594">
        <v>0</v>
      </c>
      <c r="V53" s="3279">
        <v>0</v>
      </c>
      <c r="W53" s="1594">
        <v>1</v>
      </c>
      <c r="X53" s="3279">
        <v>0</v>
      </c>
      <c r="Y53" s="1594">
        <v>3</v>
      </c>
      <c r="Z53" s="3279">
        <v>4</v>
      </c>
      <c r="AA53" s="1594">
        <v>4</v>
      </c>
      <c r="AB53" s="3279">
        <v>2</v>
      </c>
      <c r="AC53" s="3307">
        <v>0</v>
      </c>
      <c r="AD53" s="3279">
        <v>1</v>
      </c>
      <c r="AE53" s="3280">
        <v>0</v>
      </c>
      <c r="AF53" s="3279">
        <v>0</v>
      </c>
      <c r="AG53" s="1594">
        <v>0</v>
      </c>
      <c r="AH53" s="3279">
        <v>0</v>
      </c>
      <c r="AI53" s="1594">
        <v>0</v>
      </c>
      <c r="AJ53" s="3279">
        <v>0</v>
      </c>
      <c r="AK53" s="1594">
        <v>0</v>
      </c>
      <c r="AL53" s="3279">
        <v>0</v>
      </c>
      <c r="AM53" s="3307">
        <v>0</v>
      </c>
      <c r="AN53" s="3279">
        <v>0</v>
      </c>
      <c r="AO53" s="3285">
        <v>0</v>
      </c>
      <c r="AP53" s="3282">
        <v>0</v>
      </c>
      <c r="AQ53" s="3283">
        <v>0</v>
      </c>
      <c r="AR53" s="3276">
        <v>1</v>
      </c>
      <c r="AS53" s="3276">
        <v>0</v>
      </c>
      <c r="AT53" s="3276">
        <v>0</v>
      </c>
      <c r="AU53" s="3276">
        <v>0</v>
      </c>
      <c r="AV53" s="3276">
        <v>0</v>
      </c>
      <c r="AW53" s="3276">
        <v>0</v>
      </c>
      <c r="AX53" s="1595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439"/>
      <c r="B54" s="6440"/>
      <c r="C54" s="1726" t="s">
        <v>1672</v>
      </c>
      <c r="D54" s="1484">
        <f t="shared" si="70"/>
        <v>10</v>
      </c>
      <c r="E54" s="3304">
        <f>SUM(G54+I54+K54+M54+O54+Q54+S54+U54+W54+Y54+AA54+AC54+AE54+AG54+AI54+AK54+AM54+AO54)</f>
        <v>1</v>
      </c>
      <c r="F54" s="3268">
        <f t="shared" si="71"/>
        <v>9</v>
      </c>
      <c r="G54" s="1594">
        <v>0</v>
      </c>
      <c r="H54" s="1595">
        <v>0</v>
      </c>
      <c r="I54" s="1594">
        <v>0</v>
      </c>
      <c r="J54" s="3285">
        <v>0</v>
      </c>
      <c r="K54" s="1594">
        <v>0</v>
      </c>
      <c r="L54" s="1595">
        <v>0</v>
      </c>
      <c r="M54" s="1594">
        <v>0</v>
      </c>
      <c r="N54" s="1595">
        <v>0</v>
      </c>
      <c r="O54" s="1594">
        <v>0</v>
      </c>
      <c r="P54" s="1595">
        <v>0</v>
      </c>
      <c r="Q54" s="1594">
        <v>0</v>
      </c>
      <c r="R54" s="3279">
        <v>3</v>
      </c>
      <c r="S54" s="1594">
        <v>0</v>
      </c>
      <c r="T54" s="3279">
        <v>3</v>
      </c>
      <c r="U54" s="1594">
        <v>0</v>
      </c>
      <c r="V54" s="3279">
        <v>0</v>
      </c>
      <c r="W54" s="1594">
        <v>0</v>
      </c>
      <c r="X54" s="3279">
        <v>0</v>
      </c>
      <c r="Y54" s="1594">
        <v>0</v>
      </c>
      <c r="Z54" s="3279">
        <v>0</v>
      </c>
      <c r="AA54" s="1594">
        <v>1</v>
      </c>
      <c r="AB54" s="3279">
        <v>1</v>
      </c>
      <c r="AC54" s="3307">
        <v>0</v>
      </c>
      <c r="AD54" s="3279">
        <v>2</v>
      </c>
      <c r="AE54" s="3280">
        <v>0</v>
      </c>
      <c r="AF54" s="3279">
        <v>0</v>
      </c>
      <c r="AG54" s="1594">
        <v>0</v>
      </c>
      <c r="AH54" s="3279">
        <v>0</v>
      </c>
      <c r="AI54" s="1594">
        <v>0</v>
      </c>
      <c r="AJ54" s="3279">
        <v>0</v>
      </c>
      <c r="AK54" s="1594">
        <v>0</v>
      </c>
      <c r="AL54" s="3279">
        <v>0</v>
      </c>
      <c r="AM54" s="3307">
        <v>0</v>
      </c>
      <c r="AN54" s="3279">
        <v>0</v>
      </c>
      <c r="AO54" s="3285">
        <v>0</v>
      </c>
      <c r="AP54" s="3282">
        <v>0</v>
      </c>
      <c r="AQ54" s="3283">
        <v>0</v>
      </c>
      <c r="AR54" s="3276">
        <v>2</v>
      </c>
      <c r="AS54" s="3276">
        <v>0</v>
      </c>
      <c r="AT54" s="3276">
        <v>1</v>
      </c>
      <c r="AU54" s="3276">
        <v>0</v>
      </c>
      <c r="AV54" s="3276">
        <v>0</v>
      </c>
      <c r="AW54" s="3276">
        <v>0</v>
      </c>
      <c r="AX54" s="1595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439"/>
      <c r="B55" s="6440"/>
      <c r="C55" s="1373" t="s">
        <v>1673</v>
      </c>
      <c r="D55" s="1374">
        <f>SUM(E55+F55)</f>
        <v>6</v>
      </c>
      <c r="E55" s="3304">
        <f>SUM(G55+I55+K55+M55+O55+Q55+S55+U55+W55+Y55+AA55+AC55+AE55+AG55+AI55+AK55+AM55+AO55)</f>
        <v>1</v>
      </c>
      <c r="F55" s="3268">
        <f>SUM(H55+J55+L55+N55+P55+R55+T55+V55+X55+Z55+AB55+AD55+AF55+AH55+AJ55+AL55+AN55+AP55)</f>
        <v>5</v>
      </c>
      <c r="G55" s="1594">
        <v>0</v>
      </c>
      <c r="H55" s="1595">
        <v>0</v>
      </c>
      <c r="I55" s="1594">
        <v>0</v>
      </c>
      <c r="J55" s="3285">
        <v>0</v>
      </c>
      <c r="K55" s="1375">
        <v>0</v>
      </c>
      <c r="L55" s="1376">
        <v>0</v>
      </c>
      <c r="M55" s="1375">
        <v>0</v>
      </c>
      <c r="N55" s="1376">
        <v>0</v>
      </c>
      <c r="O55" s="1375">
        <v>0</v>
      </c>
      <c r="P55" s="1376">
        <v>0</v>
      </c>
      <c r="Q55" s="1375">
        <v>0</v>
      </c>
      <c r="R55" s="1377">
        <v>1</v>
      </c>
      <c r="S55" s="1375">
        <v>0</v>
      </c>
      <c r="T55" s="1377">
        <v>0</v>
      </c>
      <c r="U55" s="1375">
        <v>0</v>
      </c>
      <c r="V55" s="1377">
        <v>0</v>
      </c>
      <c r="W55" s="1375">
        <v>0</v>
      </c>
      <c r="X55" s="1377">
        <v>0</v>
      </c>
      <c r="Y55" s="1375">
        <v>0</v>
      </c>
      <c r="Z55" s="1377">
        <v>0</v>
      </c>
      <c r="AA55" s="1375">
        <v>1</v>
      </c>
      <c r="AB55" s="1377">
        <v>3</v>
      </c>
      <c r="AC55" s="1378">
        <v>0</v>
      </c>
      <c r="AD55" s="1377">
        <v>0</v>
      </c>
      <c r="AE55" s="1379">
        <v>0</v>
      </c>
      <c r="AF55" s="1377">
        <v>0</v>
      </c>
      <c r="AG55" s="1375">
        <v>0</v>
      </c>
      <c r="AH55" s="1377">
        <v>1</v>
      </c>
      <c r="AI55" s="1375">
        <v>0</v>
      </c>
      <c r="AJ55" s="1377">
        <v>0</v>
      </c>
      <c r="AK55" s="1375">
        <v>0</v>
      </c>
      <c r="AL55" s="1377">
        <v>0</v>
      </c>
      <c r="AM55" s="1378">
        <v>0</v>
      </c>
      <c r="AN55" s="1377">
        <v>0</v>
      </c>
      <c r="AO55" s="559">
        <v>0</v>
      </c>
      <c r="AP55" s="1380">
        <v>0</v>
      </c>
      <c r="AQ55" s="1381">
        <v>0</v>
      </c>
      <c r="AR55" s="1382">
        <v>1</v>
      </c>
      <c r="AS55" s="1382">
        <v>0</v>
      </c>
      <c r="AT55" s="1382">
        <v>0</v>
      </c>
      <c r="AU55" s="1382">
        <v>0</v>
      </c>
      <c r="AV55" s="1382">
        <v>0</v>
      </c>
      <c r="AW55" s="1382">
        <v>1</v>
      </c>
      <c r="AX55" s="1376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439"/>
      <c r="B56" s="6440"/>
      <c r="C56" s="1373" t="s">
        <v>1674</v>
      </c>
      <c r="D56" s="1490">
        <f t="shared" si="70"/>
        <v>5</v>
      </c>
      <c r="E56" s="3308">
        <f>SUM(K56+M56+O56+Q56+S56+U56+W56+Y56+AA56+AC56+AE56+AG56+AI56+AK56+AM56+AO56)</f>
        <v>1</v>
      </c>
      <c r="F56" s="1304">
        <f>SUM(L56+N56+P56+R56+T56+V56+X56+Z56+AB56+AD56+AF56+AH56+AJ56+AL56+AN56+AP56)</f>
        <v>4</v>
      </c>
      <c r="G56" s="3309"/>
      <c r="H56" s="1383"/>
      <c r="I56" s="3309"/>
      <c r="J56" s="1383"/>
      <c r="K56" s="1600">
        <v>0</v>
      </c>
      <c r="L56" s="1384">
        <v>0</v>
      </c>
      <c r="M56" s="1600">
        <v>0</v>
      </c>
      <c r="N56" s="1384">
        <v>0</v>
      </c>
      <c r="O56" s="1600">
        <v>0</v>
      </c>
      <c r="P56" s="1384">
        <v>0</v>
      </c>
      <c r="Q56" s="1600">
        <v>0</v>
      </c>
      <c r="R56" s="3310">
        <v>1</v>
      </c>
      <c r="S56" s="1600">
        <v>1</v>
      </c>
      <c r="T56" s="3310">
        <v>0</v>
      </c>
      <c r="U56" s="1600">
        <v>0</v>
      </c>
      <c r="V56" s="3310">
        <v>0</v>
      </c>
      <c r="W56" s="1600">
        <v>0</v>
      </c>
      <c r="X56" s="3310">
        <v>0</v>
      </c>
      <c r="Y56" s="1600">
        <v>0</v>
      </c>
      <c r="Z56" s="3310">
        <v>0</v>
      </c>
      <c r="AA56" s="1600">
        <v>0</v>
      </c>
      <c r="AB56" s="3310">
        <v>0</v>
      </c>
      <c r="AC56" s="3311">
        <v>0</v>
      </c>
      <c r="AD56" s="3310">
        <v>2</v>
      </c>
      <c r="AE56" s="3312">
        <v>0</v>
      </c>
      <c r="AF56" s="3310">
        <v>1</v>
      </c>
      <c r="AG56" s="1600">
        <v>0</v>
      </c>
      <c r="AH56" s="3310">
        <v>0</v>
      </c>
      <c r="AI56" s="1600">
        <v>0</v>
      </c>
      <c r="AJ56" s="3310">
        <v>0</v>
      </c>
      <c r="AK56" s="1600">
        <v>0</v>
      </c>
      <c r="AL56" s="3310">
        <v>0</v>
      </c>
      <c r="AM56" s="3311">
        <v>0</v>
      </c>
      <c r="AN56" s="3310">
        <v>0</v>
      </c>
      <c r="AO56" s="1385">
        <v>0</v>
      </c>
      <c r="AP56" s="3313">
        <v>0</v>
      </c>
      <c r="AQ56" s="3314">
        <v>0</v>
      </c>
      <c r="AR56" s="1601">
        <v>3</v>
      </c>
      <c r="AS56" s="1601">
        <v>0</v>
      </c>
      <c r="AT56" s="1601">
        <v>0</v>
      </c>
      <c r="AU56" s="1601">
        <v>0</v>
      </c>
      <c r="AV56" s="1601">
        <v>0</v>
      </c>
      <c r="AW56" s="1601">
        <v>0</v>
      </c>
      <c r="AX56" s="13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003" t="s">
        <v>82</v>
      </c>
      <c r="B57" s="6003"/>
      <c r="C57" s="6003"/>
      <c r="D57" s="3290">
        <f>SUM(D51:D56)</f>
        <v>297</v>
      </c>
      <c r="E57" s="3315">
        <f>SUM(E51:E56)</f>
        <v>133</v>
      </c>
      <c r="F57" s="3292">
        <f>SUM(F51:F56)</f>
        <v>164</v>
      </c>
      <c r="G57" s="3290">
        <f>SUM(G51:G56)</f>
        <v>6</v>
      </c>
      <c r="H57" s="3315">
        <f t="shared" ref="H57:AW57" si="72">SUM(H51:H56)</f>
        <v>11</v>
      </c>
      <c r="I57" s="3290">
        <f t="shared" si="72"/>
        <v>12</v>
      </c>
      <c r="J57" s="3315">
        <f t="shared" si="72"/>
        <v>9</v>
      </c>
      <c r="K57" s="3290">
        <f t="shared" si="72"/>
        <v>17</v>
      </c>
      <c r="L57" s="3315">
        <f t="shared" si="72"/>
        <v>13</v>
      </c>
      <c r="M57" s="3290">
        <f t="shared" si="72"/>
        <v>11</v>
      </c>
      <c r="N57" s="3315">
        <f t="shared" si="72"/>
        <v>14</v>
      </c>
      <c r="O57" s="3290">
        <f t="shared" si="72"/>
        <v>5</v>
      </c>
      <c r="P57" s="3315">
        <f t="shared" si="72"/>
        <v>14</v>
      </c>
      <c r="Q57" s="3290">
        <f t="shared" si="72"/>
        <v>7</v>
      </c>
      <c r="R57" s="3315">
        <f t="shared" si="72"/>
        <v>14</v>
      </c>
      <c r="S57" s="3290">
        <f t="shared" si="72"/>
        <v>9</v>
      </c>
      <c r="T57" s="3315">
        <f t="shared" si="72"/>
        <v>10</v>
      </c>
      <c r="U57" s="3290">
        <f t="shared" si="72"/>
        <v>9</v>
      </c>
      <c r="V57" s="3315">
        <f t="shared" si="72"/>
        <v>12</v>
      </c>
      <c r="W57" s="3290">
        <f t="shared" si="72"/>
        <v>12</v>
      </c>
      <c r="X57" s="3315">
        <f t="shared" si="72"/>
        <v>15</v>
      </c>
      <c r="Y57" s="3290">
        <f>SUM(Y51:Y56)</f>
        <v>30</v>
      </c>
      <c r="Z57" s="3315">
        <f>SUM(Z51:Z56)</f>
        <v>25</v>
      </c>
      <c r="AA57" s="3290">
        <f t="shared" si="72"/>
        <v>15</v>
      </c>
      <c r="AB57" s="3315">
        <f t="shared" si="72"/>
        <v>17</v>
      </c>
      <c r="AC57" s="3290">
        <f t="shared" si="72"/>
        <v>0</v>
      </c>
      <c r="AD57" s="3315">
        <f t="shared" si="72"/>
        <v>7</v>
      </c>
      <c r="AE57" s="3290">
        <f t="shared" si="72"/>
        <v>0</v>
      </c>
      <c r="AF57" s="3315">
        <f t="shared" si="72"/>
        <v>2</v>
      </c>
      <c r="AG57" s="3290">
        <f t="shared" si="72"/>
        <v>0</v>
      </c>
      <c r="AH57" s="3315">
        <f t="shared" si="72"/>
        <v>1</v>
      </c>
      <c r="AI57" s="3290">
        <f t="shared" si="72"/>
        <v>0</v>
      </c>
      <c r="AJ57" s="3315">
        <f t="shared" si="72"/>
        <v>0</v>
      </c>
      <c r="AK57" s="3290">
        <f t="shared" si="72"/>
        <v>0</v>
      </c>
      <c r="AL57" s="3315">
        <f t="shared" si="72"/>
        <v>0</v>
      </c>
      <c r="AM57" s="3290">
        <f t="shared" si="72"/>
        <v>0</v>
      </c>
      <c r="AN57" s="3315">
        <f t="shared" si="72"/>
        <v>0</v>
      </c>
      <c r="AO57" s="3290">
        <f t="shared" si="72"/>
        <v>0</v>
      </c>
      <c r="AP57" s="3316">
        <f t="shared" si="72"/>
        <v>0</v>
      </c>
      <c r="AQ57" s="3317">
        <f t="shared" si="72"/>
        <v>0</v>
      </c>
      <c r="AR57" s="3291">
        <f t="shared" si="72"/>
        <v>10</v>
      </c>
      <c r="AS57" s="3291">
        <f t="shared" si="72"/>
        <v>0</v>
      </c>
      <c r="AT57" s="3291">
        <f t="shared" si="72"/>
        <v>2</v>
      </c>
      <c r="AU57" s="3291">
        <f t="shared" si="72"/>
        <v>0</v>
      </c>
      <c r="AV57" s="3291">
        <f>SUM(AV51:AV56)</f>
        <v>1</v>
      </c>
      <c r="AW57" s="3291">
        <f t="shared" si="72"/>
        <v>3</v>
      </c>
      <c r="AX57" s="329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39" t="s">
        <v>1675</v>
      </c>
      <c r="B58" s="6440"/>
      <c r="C58" s="3318">
        <v>0</v>
      </c>
      <c r="D58" s="3242">
        <f t="shared" si="70"/>
        <v>48</v>
      </c>
      <c r="E58" s="1386">
        <f t="shared" si="71"/>
        <v>16</v>
      </c>
      <c r="F58" s="3319">
        <f t="shared" si="71"/>
        <v>32</v>
      </c>
      <c r="G58" s="3260">
        <v>8</v>
      </c>
      <c r="H58" s="3261">
        <v>10</v>
      </c>
      <c r="I58" s="3260">
        <v>0</v>
      </c>
      <c r="J58" s="3261">
        <v>0</v>
      </c>
      <c r="K58" s="3260">
        <v>0</v>
      </c>
      <c r="L58" s="3261">
        <v>0</v>
      </c>
      <c r="M58" s="3260">
        <v>0</v>
      </c>
      <c r="N58" s="3261">
        <v>0</v>
      </c>
      <c r="O58" s="3260">
        <v>0</v>
      </c>
      <c r="P58" s="3261">
        <v>0</v>
      </c>
      <c r="Q58" s="3260">
        <v>0</v>
      </c>
      <c r="R58" s="3261">
        <v>1</v>
      </c>
      <c r="S58" s="3260">
        <v>0</v>
      </c>
      <c r="T58" s="3261">
        <v>1</v>
      </c>
      <c r="U58" s="3260">
        <v>0</v>
      </c>
      <c r="V58" s="3261">
        <v>0</v>
      </c>
      <c r="W58" s="3260">
        <v>0</v>
      </c>
      <c r="X58" s="3261">
        <v>0</v>
      </c>
      <c r="Y58" s="3260">
        <v>8</v>
      </c>
      <c r="Z58" s="3261">
        <v>18</v>
      </c>
      <c r="AA58" s="3260">
        <v>0</v>
      </c>
      <c r="AB58" s="3261">
        <v>0</v>
      </c>
      <c r="AC58" s="3260">
        <v>0</v>
      </c>
      <c r="AD58" s="3261">
        <v>2</v>
      </c>
      <c r="AE58" s="3260">
        <v>0</v>
      </c>
      <c r="AF58" s="3261">
        <v>0</v>
      </c>
      <c r="AG58" s="3260">
        <v>0</v>
      </c>
      <c r="AH58" s="3261">
        <v>0</v>
      </c>
      <c r="AI58" s="3260">
        <v>0</v>
      </c>
      <c r="AJ58" s="3261">
        <v>0</v>
      </c>
      <c r="AK58" s="3260">
        <v>0</v>
      </c>
      <c r="AL58" s="3261">
        <v>0</v>
      </c>
      <c r="AM58" s="3260">
        <v>0</v>
      </c>
      <c r="AN58" s="3261">
        <v>0</v>
      </c>
      <c r="AO58" s="3260">
        <v>0</v>
      </c>
      <c r="AP58" s="1370">
        <v>0</v>
      </c>
      <c r="AQ58" s="3265">
        <v>0</v>
      </c>
      <c r="AR58" s="1053">
        <v>1</v>
      </c>
      <c r="AS58" s="1053">
        <v>0</v>
      </c>
      <c r="AT58" s="1053">
        <v>0</v>
      </c>
      <c r="AU58" s="1053">
        <v>0</v>
      </c>
      <c r="AV58" s="1053">
        <v>0</v>
      </c>
      <c r="AW58" s="1053">
        <v>1</v>
      </c>
      <c r="AX58" s="3266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439"/>
      <c r="B59" s="6440"/>
      <c r="C59" s="1726" t="s">
        <v>1676</v>
      </c>
      <c r="D59" s="1484">
        <f t="shared" si="70"/>
        <v>28</v>
      </c>
      <c r="E59" s="3320">
        <f t="shared" si="71"/>
        <v>12</v>
      </c>
      <c r="F59" s="3321">
        <f t="shared" si="71"/>
        <v>16</v>
      </c>
      <c r="G59" s="1594">
        <v>4</v>
      </c>
      <c r="H59" s="3279">
        <v>16</v>
      </c>
      <c r="I59" s="1594">
        <v>8</v>
      </c>
      <c r="J59" s="3279">
        <v>0</v>
      </c>
      <c r="K59" s="1594">
        <v>0</v>
      </c>
      <c r="L59" s="3279">
        <v>0</v>
      </c>
      <c r="M59" s="1594">
        <v>0</v>
      </c>
      <c r="N59" s="3279">
        <v>0</v>
      </c>
      <c r="O59" s="1594">
        <v>0</v>
      </c>
      <c r="P59" s="3279">
        <v>0</v>
      </c>
      <c r="Q59" s="1594">
        <v>0</v>
      </c>
      <c r="R59" s="3279">
        <v>0</v>
      </c>
      <c r="S59" s="1594">
        <v>0</v>
      </c>
      <c r="T59" s="3279">
        <v>0</v>
      </c>
      <c r="U59" s="1594">
        <v>0</v>
      </c>
      <c r="V59" s="3279">
        <v>0</v>
      </c>
      <c r="W59" s="1594">
        <v>0</v>
      </c>
      <c r="X59" s="3279">
        <v>0</v>
      </c>
      <c r="Y59" s="1594">
        <v>0</v>
      </c>
      <c r="Z59" s="3279">
        <v>0</v>
      </c>
      <c r="AA59" s="1594">
        <v>0</v>
      </c>
      <c r="AB59" s="3279">
        <v>0</v>
      </c>
      <c r="AC59" s="1594">
        <v>0</v>
      </c>
      <c r="AD59" s="3279">
        <v>0</v>
      </c>
      <c r="AE59" s="1594">
        <v>0</v>
      </c>
      <c r="AF59" s="3279">
        <v>0</v>
      </c>
      <c r="AG59" s="1594">
        <v>0</v>
      </c>
      <c r="AH59" s="3279">
        <v>0</v>
      </c>
      <c r="AI59" s="1594">
        <v>0</v>
      </c>
      <c r="AJ59" s="3279">
        <v>0</v>
      </c>
      <c r="AK59" s="1594">
        <v>0</v>
      </c>
      <c r="AL59" s="3279">
        <v>0</v>
      </c>
      <c r="AM59" s="1594">
        <v>0</v>
      </c>
      <c r="AN59" s="3279">
        <v>0</v>
      </c>
      <c r="AO59" s="1594">
        <v>0</v>
      </c>
      <c r="AP59" s="3282">
        <v>0</v>
      </c>
      <c r="AQ59" s="3283">
        <v>0</v>
      </c>
      <c r="AR59" s="3276">
        <v>0</v>
      </c>
      <c r="AS59" s="3276">
        <v>0</v>
      </c>
      <c r="AT59" s="3276">
        <v>0</v>
      </c>
      <c r="AU59" s="3276">
        <v>0</v>
      </c>
      <c r="AV59" s="3276">
        <v>0</v>
      </c>
      <c r="AW59" s="3276">
        <v>0</v>
      </c>
      <c r="AX59" s="1595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439"/>
      <c r="B60" s="6440"/>
      <c r="C60" s="1726" t="s">
        <v>1677</v>
      </c>
      <c r="D60" s="1484">
        <f t="shared" si="70"/>
        <v>8</v>
      </c>
      <c r="E60" s="3320">
        <f>SUM(G60+I60+K60+M60+O60+Q60+S60+U60+W60+Y60+AA60+AC60+AE60+AG60+AI60+AK60+AM60+AO60)</f>
        <v>8</v>
      </c>
      <c r="F60" s="3321">
        <f>SUM(H60+J60+L60+N60+P60+R60+T60+V60+X60+Z60+AB60+AD60+AF60+AH60+AJ60+AL60+AN60+AP60)</f>
        <v>0</v>
      </c>
      <c r="G60" s="3322"/>
      <c r="H60" s="3323"/>
      <c r="I60" s="1594">
        <v>4</v>
      </c>
      <c r="J60" s="3279">
        <v>0</v>
      </c>
      <c r="K60" s="1594">
        <v>4</v>
      </c>
      <c r="L60" s="3279">
        <v>0</v>
      </c>
      <c r="M60" s="1594">
        <v>0</v>
      </c>
      <c r="N60" s="3279">
        <v>0</v>
      </c>
      <c r="O60" s="1594">
        <v>0</v>
      </c>
      <c r="P60" s="3279">
        <v>0</v>
      </c>
      <c r="Q60" s="1594">
        <v>0</v>
      </c>
      <c r="R60" s="3279">
        <v>0</v>
      </c>
      <c r="S60" s="1594">
        <v>0</v>
      </c>
      <c r="T60" s="3279">
        <v>0</v>
      </c>
      <c r="U60" s="1594">
        <v>0</v>
      </c>
      <c r="V60" s="3279">
        <v>0</v>
      </c>
      <c r="W60" s="1594">
        <v>0</v>
      </c>
      <c r="X60" s="3279">
        <v>0</v>
      </c>
      <c r="Y60" s="1594">
        <v>0</v>
      </c>
      <c r="Z60" s="3279">
        <v>0</v>
      </c>
      <c r="AA60" s="1594">
        <v>0</v>
      </c>
      <c r="AB60" s="3279">
        <v>0</v>
      </c>
      <c r="AC60" s="1594">
        <v>0</v>
      </c>
      <c r="AD60" s="3279">
        <v>0</v>
      </c>
      <c r="AE60" s="1594">
        <v>0</v>
      </c>
      <c r="AF60" s="3279">
        <v>0</v>
      </c>
      <c r="AG60" s="1594">
        <v>0</v>
      </c>
      <c r="AH60" s="3279">
        <v>0</v>
      </c>
      <c r="AI60" s="1594">
        <v>0</v>
      </c>
      <c r="AJ60" s="3279">
        <v>0</v>
      </c>
      <c r="AK60" s="1594">
        <v>0</v>
      </c>
      <c r="AL60" s="3279">
        <v>0</v>
      </c>
      <c r="AM60" s="1594">
        <v>0</v>
      </c>
      <c r="AN60" s="3279">
        <v>0</v>
      </c>
      <c r="AO60" s="1594">
        <v>0</v>
      </c>
      <c r="AP60" s="3282">
        <v>0</v>
      </c>
      <c r="AQ60" s="3283">
        <v>0</v>
      </c>
      <c r="AR60" s="3276">
        <v>0</v>
      </c>
      <c r="AS60" s="3276">
        <v>0</v>
      </c>
      <c r="AT60" s="3276">
        <v>0</v>
      </c>
      <c r="AU60" s="3276">
        <v>0</v>
      </c>
      <c r="AV60" s="3276">
        <v>0</v>
      </c>
      <c r="AW60" s="3276">
        <v>1</v>
      </c>
      <c r="AX60" s="1595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439"/>
      <c r="B61" s="6440"/>
      <c r="C61" s="1726" t="s">
        <v>1678</v>
      </c>
      <c r="D61" s="1484">
        <f t="shared" si="70"/>
        <v>34</v>
      </c>
      <c r="E61" s="3320">
        <f t="shared" si="71"/>
        <v>12</v>
      </c>
      <c r="F61" s="3321">
        <f t="shared" si="71"/>
        <v>22</v>
      </c>
      <c r="G61" s="3322"/>
      <c r="H61" s="3323"/>
      <c r="I61" s="3322"/>
      <c r="J61" s="3323"/>
      <c r="K61" s="1594">
        <v>0</v>
      </c>
      <c r="L61" s="3279">
        <v>4</v>
      </c>
      <c r="M61" s="1594">
        <v>8</v>
      </c>
      <c r="N61" s="3279">
        <v>4</v>
      </c>
      <c r="O61" s="1594">
        <v>0</v>
      </c>
      <c r="P61" s="3279">
        <v>0</v>
      </c>
      <c r="Q61" s="1594">
        <v>0</v>
      </c>
      <c r="R61" s="3279">
        <v>0</v>
      </c>
      <c r="S61" s="1594">
        <v>0</v>
      </c>
      <c r="T61" s="3279">
        <v>0</v>
      </c>
      <c r="U61" s="1594">
        <v>0</v>
      </c>
      <c r="V61" s="3279">
        <v>0</v>
      </c>
      <c r="W61" s="1594">
        <v>0</v>
      </c>
      <c r="X61" s="3279">
        <v>10</v>
      </c>
      <c r="Y61" s="1594">
        <v>4</v>
      </c>
      <c r="Z61" s="3279">
        <v>4</v>
      </c>
      <c r="AA61" s="1594">
        <v>0</v>
      </c>
      <c r="AB61" s="3279">
        <v>0</v>
      </c>
      <c r="AC61" s="1594">
        <v>0</v>
      </c>
      <c r="AD61" s="3279">
        <v>0</v>
      </c>
      <c r="AE61" s="1594">
        <v>0</v>
      </c>
      <c r="AF61" s="3279">
        <v>0</v>
      </c>
      <c r="AG61" s="1594">
        <v>0</v>
      </c>
      <c r="AH61" s="3279">
        <v>0</v>
      </c>
      <c r="AI61" s="1594">
        <v>0</v>
      </c>
      <c r="AJ61" s="3279">
        <v>0</v>
      </c>
      <c r="AK61" s="1594">
        <v>0</v>
      </c>
      <c r="AL61" s="3279">
        <v>0</v>
      </c>
      <c r="AM61" s="1594">
        <v>0</v>
      </c>
      <c r="AN61" s="3279">
        <v>0</v>
      </c>
      <c r="AO61" s="1594">
        <v>0</v>
      </c>
      <c r="AP61" s="3282">
        <v>0</v>
      </c>
      <c r="AQ61" s="3283">
        <v>0</v>
      </c>
      <c r="AR61" s="3276">
        <v>0</v>
      </c>
      <c r="AS61" s="3276">
        <v>0</v>
      </c>
      <c r="AT61" s="3276">
        <v>1</v>
      </c>
      <c r="AU61" s="3276">
        <v>0</v>
      </c>
      <c r="AV61" s="3276">
        <v>1</v>
      </c>
      <c r="AW61" s="3276">
        <v>0</v>
      </c>
      <c r="AX61" s="1595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413"/>
      <c r="B62" s="6415"/>
      <c r="C62" s="3160" t="s">
        <v>1679</v>
      </c>
      <c r="D62" s="1490">
        <f t="shared" si="70"/>
        <v>1</v>
      </c>
      <c r="E62" s="3308">
        <f>SUM(G62+I62+K62+M62+O62+Q62+S62+U62+W62+Y62+AA62+AC62+AE62+AG62+AI62+AK62+AM62+AO62)</f>
        <v>0</v>
      </c>
      <c r="F62" s="3324">
        <f>SUM(H62+J62+L62+N62+P62+R62+T62+V62+X62+Z62+AB62+AD62+AF62+AH62+AJ62+AL62+AN62+AP62)</f>
        <v>1</v>
      </c>
      <c r="G62" s="3309"/>
      <c r="H62" s="3325"/>
      <c r="I62" s="3309"/>
      <c r="J62" s="3325"/>
      <c r="K62" s="1600">
        <v>0</v>
      </c>
      <c r="L62" s="3310">
        <v>0</v>
      </c>
      <c r="M62" s="1600">
        <v>0</v>
      </c>
      <c r="N62" s="3310">
        <v>0</v>
      </c>
      <c r="O62" s="1600">
        <v>0</v>
      </c>
      <c r="P62" s="3310">
        <v>0</v>
      </c>
      <c r="Q62" s="1600">
        <v>0</v>
      </c>
      <c r="R62" s="3310">
        <v>0</v>
      </c>
      <c r="S62" s="1600">
        <v>0</v>
      </c>
      <c r="T62" s="3310">
        <v>0</v>
      </c>
      <c r="U62" s="1600">
        <v>0</v>
      </c>
      <c r="V62" s="3310">
        <v>0</v>
      </c>
      <c r="W62" s="1600">
        <v>0</v>
      </c>
      <c r="X62" s="3310">
        <v>0</v>
      </c>
      <c r="Y62" s="1600">
        <v>0</v>
      </c>
      <c r="Z62" s="3310">
        <v>0</v>
      </c>
      <c r="AA62" s="1600">
        <v>0</v>
      </c>
      <c r="AB62" s="3310">
        <v>0</v>
      </c>
      <c r="AC62" s="1600">
        <v>0</v>
      </c>
      <c r="AD62" s="3310">
        <v>0</v>
      </c>
      <c r="AE62" s="1600">
        <v>0</v>
      </c>
      <c r="AF62" s="3310">
        <v>1</v>
      </c>
      <c r="AG62" s="1600">
        <v>0</v>
      </c>
      <c r="AH62" s="3310">
        <v>0</v>
      </c>
      <c r="AI62" s="1600">
        <v>0</v>
      </c>
      <c r="AJ62" s="3310">
        <v>0</v>
      </c>
      <c r="AK62" s="1600">
        <v>0</v>
      </c>
      <c r="AL62" s="3310">
        <v>0</v>
      </c>
      <c r="AM62" s="1600">
        <v>0</v>
      </c>
      <c r="AN62" s="3310">
        <v>0</v>
      </c>
      <c r="AO62" s="1600">
        <v>0</v>
      </c>
      <c r="AP62" s="3313">
        <v>0</v>
      </c>
      <c r="AQ62" s="3314">
        <v>0</v>
      </c>
      <c r="AR62" s="1601">
        <v>1</v>
      </c>
      <c r="AS62" s="1601">
        <v>0</v>
      </c>
      <c r="AT62" s="1601">
        <v>0</v>
      </c>
      <c r="AU62" s="1601">
        <v>0</v>
      </c>
      <c r="AV62" s="1601">
        <v>0</v>
      </c>
      <c r="AW62" s="1601">
        <v>0</v>
      </c>
      <c r="AX62" s="1384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5940" t="s">
        <v>82</v>
      </c>
      <c r="B63" s="6389"/>
      <c r="C63" s="6162"/>
      <c r="D63" s="3290">
        <f>SUM(D58:D62)</f>
        <v>119</v>
      </c>
      <c r="E63" s="3291">
        <f>SUM(E58:E62)</f>
        <v>48</v>
      </c>
      <c r="F63" s="3326">
        <f>SUM(F58:F62)</f>
        <v>71</v>
      </c>
      <c r="G63" s="3290">
        <f t="shared" ref="G63:AX63" si="83">SUM(G58:G62)</f>
        <v>12</v>
      </c>
      <c r="H63" s="3315">
        <f t="shared" si="83"/>
        <v>26</v>
      </c>
      <c r="I63" s="3290">
        <f t="shared" si="83"/>
        <v>12</v>
      </c>
      <c r="J63" s="3315">
        <f t="shared" si="83"/>
        <v>0</v>
      </c>
      <c r="K63" s="3290">
        <f t="shared" si="83"/>
        <v>4</v>
      </c>
      <c r="L63" s="3315">
        <f t="shared" si="83"/>
        <v>4</v>
      </c>
      <c r="M63" s="3290">
        <f t="shared" si="83"/>
        <v>8</v>
      </c>
      <c r="N63" s="3315">
        <f t="shared" si="83"/>
        <v>4</v>
      </c>
      <c r="O63" s="3290">
        <f t="shared" si="83"/>
        <v>0</v>
      </c>
      <c r="P63" s="3315">
        <f t="shared" si="83"/>
        <v>0</v>
      </c>
      <c r="Q63" s="3290">
        <f t="shared" si="83"/>
        <v>0</v>
      </c>
      <c r="R63" s="3315">
        <f t="shared" si="83"/>
        <v>1</v>
      </c>
      <c r="S63" s="3290">
        <f t="shared" si="83"/>
        <v>0</v>
      </c>
      <c r="T63" s="3326">
        <f t="shared" si="83"/>
        <v>1</v>
      </c>
      <c r="U63" s="3290">
        <f t="shared" si="83"/>
        <v>0</v>
      </c>
      <c r="V63" s="3315">
        <f t="shared" si="83"/>
        <v>0</v>
      </c>
      <c r="W63" s="3290">
        <f t="shared" si="83"/>
        <v>0</v>
      </c>
      <c r="X63" s="3315">
        <f t="shared" si="83"/>
        <v>10</v>
      </c>
      <c r="Y63" s="3290">
        <f t="shared" si="83"/>
        <v>12</v>
      </c>
      <c r="Z63" s="3315">
        <f t="shared" si="83"/>
        <v>22</v>
      </c>
      <c r="AA63" s="3290">
        <f t="shared" si="83"/>
        <v>0</v>
      </c>
      <c r="AB63" s="3315">
        <f t="shared" si="83"/>
        <v>0</v>
      </c>
      <c r="AC63" s="3290">
        <f t="shared" si="83"/>
        <v>0</v>
      </c>
      <c r="AD63" s="3315">
        <f t="shared" si="83"/>
        <v>2</v>
      </c>
      <c r="AE63" s="3290">
        <f t="shared" si="83"/>
        <v>0</v>
      </c>
      <c r="AF63" s="3315">
        <f t="shared" si="83"/>
        <v>1</v>
      </c>
      <c r="AG63" s="3290">
        <f t="shared" si="83"/>
        <v>0</v>
      </c>
      <c r="AH63" s="3315">
        <f t="shared" si="83"/>
        <v>0</v>
      </c>
      <c r="AI63" s="3290">
        <f t="shared" si="83"/>
        <v>0</v>
      </c>
      <c r="AJ63" s="3315">
        <f t="shared" si="83"/>
        <v>0</v>
      </c>
      <c r="AK63" s="3290">
        <f t="shared" si="83"/>
        <v>0</v>
      </c>
      <c r="AL63" s="3315">
        <f t="shared" si="83"/>
        <v>0</v>
      </c>
      <c r="AM63" s="3290">
        <f t="shared" si="83"/>
        <v>0</v>
      </c>
      <c r="AN63" s="3315">
        <f t="shared" si="83"/>
        <v>0</v>
      </c>
      <c r="AO63" s="3290">
        <f t="shared" si="83"/>
        <v>0</v>
      </c>
      <c r="AP63" s="3316">
        <f t="shared" si="83"/>
        <v>0</v>
      </c>
      <c r="AQ63" s="3317">
        <f t="shared" si="83"/>
        <v>0</v>
      </c>
      <c r="AR63" s="3291">
        <f t="shared" si="83"/>
        <v>2</v>
      </c>
      <c r="AS63" s="3291">
        <f t="shared" si="83"/>
        <v>0</v>
      </c>
      <c r="AT63" s="3291">
        <f t="shared" si="83"/>
        <v>1</v>
      </c>
      <c r="AU63" s="3291">
        <f t="shared" si="83"/>
        <v>0</v>
      </c>
      <c r="AV63" s="3291">
        <f>SUM(AV58:AV62)</f>
        <v>1</v>
      </c>
      <c r="AW63" s="3291">
        <f t="shared" si="83"/>
        <v>2</v>
      </c>
      <c r="AX63" s="3292">
        <f t="shared" si="83"/>
        <v>0</v>
      </c>
    </row>
    <row r="64" spans="1:100" ht="15" customHeight="1" x14ac:dyDescent="0.25">
      <c r="A64" s="6442" t="s">
        <v>1680</v>
      </c>
      <c r="B64" s="6443"/>
      <c r="C64" s="2360">
        <v>0</v>
      </c>
      <c r="D64" s="1374">
        <f>SUM(E64:F64)</f>
        <v>0</v>
      </c>
      <c r="E64" s="1387">
        <f t="shared" ref="E64:F66" si="84">SUM(AA64+AC64+AE64+AG64+AI64+AK64+AM64+AO64)</f>
        <v>0</v>
      </c>
      <c r="F64" s="3327">
        <f t="shared" si="84"/>
        <v>0</v>
      </c>
      <c r="G64" s="3328"/>
      <c r="H64" s="3329"/>
      <c r="I64" s="3330"/>
      <c r="J64" s="3329"/>
      <c r="K64" s="3330"/>
      <c r="L64" s="3329"/>
      <c r="M64" s="3330"/>
      <c r="N64" s="3329"/>
      <c r="O64" s="3330"/>
      <c r="P64" s="3329"/>
      <c r="Q64" s="3330"/>
      <c r="R64" s="3329"/>
      <c r="S64" s="1388"/>
      <c r="T64" s="1389"/>
      <c r="U64" s="3330"/>
      <c r="V64" s="3329"/>
      <c r="W64" s="3330"/>
      <c r="X64" s="3329"/>
      <c r="Y64" s="3330"/>
      <c r="Z64" s="3329"/>
      <c r="AA64" s="1375">
        <v>0</v>
      </c>
      <c r="AB64" s="1377">
        <v>0</v>
      </c>
      <c r="AC64" s="3331">
        <v>0</v>
      </c>
      <c r="AD64" s="3332">
        <v>0</v>
      </c>
      <c r="AE64" s="554">
        <v>0</v>
      </c>
      <c r="AF64" s="560">
        <v>0</v>
      </c>
      <c r="AG64" s="554">
        <v>0</v>
      </c>
      <c r="AH64" s="560">
        <v>0</v>
      </c>
      <c r="AI64" s="1379">
        <v>0</v>
      </c>
      <c r="AJ64" s="1377">
        <v>0</v>
      </c>
      <c r="AK64" s="1375">
        <v>0</v>
      </c>
      <c r="AL64" s="1377">
        <v>0</v>
      </c>
      <c r="AM64" s="3331">
        <v>0</v>
      </c>
      <c r="AN64" s="3332">
        <v>0</v>
      </c>
      <c r="AO64" s="1379">
        <v>0</v>
      </c>
      <c r="AP64" s="1370">
        <v>0</v>
      </c>
      <c r="AQ64" s="3333">
        <v>0</v>
      </c>
      <c r="AR64" s="1382">
        <v>0</v>
      </c>
      <c r="AS64" s="1382">
        <v>0</v>
      </c>
      <c r="AT64" s="3334">
        <v>0</v>
      </c>
      <c r="AU64" s="1382">
        <v>0</v>
      </c>
      <c r="AV64" s="1382">
        <v>0</v>
      </c>
      <c r="AW64" s="3334">
        <v>0</v>
      </c>
      <c r="AX64" s="3335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338"/>
      <c r="B65" s="6069"/>
      <c r="C65" s="1726" t="s">
        <v>1681</v>
      </c>
      <c r="D65" s="1374">
        <f>SUM(E65:F65)</f>
        <v>0</v>
      </c>
      <c r="E65" s="1387">
        <f t="shared" si="84"/>
        <v>0</v>
      </c>
      <c r="F65" s="3327">
        <f t="shared" si="84"/>
        <v>0</v>
      </c>
      <c r="G65" s="3336"/>
      <c r="H65" s="3337"/>
      <c r="I65" s="3336"/>
      <c r="J65" s="3337"/>
      <c r="K65" s="3336"/>
      <c r="L65" s="3337"/>
      <c r="M65" s="3336"/>
      <c r="N65" s="3337"/>
      <c r="O65" s="3336"/>
      <c r="P65" s="3337"/>
      <c r="Q65" s="3336"/>
      <c r="R65" s="3337"/>
      <c r="S65" s="1388"/>
      <c r="T65" s="1389"/>
      <c r="U65" s="3336"/>
      <c r="V65" s="3337"/>
      <c r="W65" s="3336"/>
      <c r="X65" s="3337"/>
      <c r="Y65" s="3336"/>
      <c r="Z65" s="3337"/>
      <c r="AA65" s="1375">
        <v>0</v>
      </c>
      <c r="AB65" s="1377">
        <v>0</v>
      </c>
      <c r="AC65" s="1375">
        <v>0</v>
      </c>
      <c r="AD65" s="1377">
        <v>0</v>
      </c>
      <c r="AE65" s="1379">
        <v>0</v>
      </c>
      <c r="AF65" s="1377">
        <v>0</v>
      </c>
      <c r="AG65" s="1379">
        <v>0</v>
      </c>
      <c r="AH65" s="1377">
        <v>0</v>
      </c>
      <c r="AI65" s="1379">
        <v>0</v>
      </c>
      <c r="AJ65" s="1377">
        <v>0</v>
      </c>
      <c r="AK65" s="1375">
        <v>0</v>
      </c>
      <c r="AL65" s="1377">
        <v>0</v>
      </c>
      <c r="AM65" s="1375">
        <v>0</v>
      </c>
      <c r="AN65" s="1377">
        <v>0</v>
      </c>
      <c r="AO65" s="1379">
        <v>0</v>
      </c>
      <c r="AP65" s="1380">
        <v>0</v>
      </c>
      <c r="AQ65" s="1381">
        <v>0</v>
      </c>
      <c r="AR65" s="1382">
        <v>0</v>
      </c>
      <c r="AS65" s="1382">
        <v>0</v>
      </c>
      <c r="AT65" s="1382">
        <v>0</v>
      </c>
      <c r="AU65" s="1382">
        <v>0</v>
      </c>
      <c r="AV65" s="1382">
        <v>0</v>
      </c>
      <c r="AW65" s="1382">
        <v>0</v>
      </c>
      <c r="AX65" s="1376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39"/>
      <c r="B66" s="6340"/>
      <c r="C66" s="3160" t="s">
        <v>1682</v>
      </c>
      <c r="D66" s="1374">
        <f>SUM(E66:F66)</f>
        <v>0</v>
      </c>
      <c r="E66" s="1387">
        <f t="shared" si="84"/>
        <v>0</v>
      </c>
      <c r="F66" s="3327">
        <f t="shared" si="84"/>
        <v>0</v>
      </c>
      <c r="G66" s="3336"/>
      <c r="H66" s="3337"/>
      <c r="I66" s="3336"/>
      <c r="J66" s="3337"/>
      <c r="K66" s="3336"/>
      <c r="L66" s="3337"/>
      <c r="M66" s="3336"/>
      <c r="N66" s="3337"/>
      <c r="O66" s="3336"/>
      <c r="P66" s="3337"/>
      <c r="Q66" s="3336"/>
      <c r="R66" s="3337"/>
      <c r="S66" s="1388"/>
      <c r="T66" s="1389"/>
      <c r="U66" s="3336"/>
      <c r="V66" s="3337"/>
      <c r="W66" s="3336"/>
      <c r="X66" s="3337"/>
      <c r="Y66" s="3336"/>
      <c r="Z66" s="3337"/>
      <c r="AA66" s="1375">
        <v>0</v>
      </c>
      <c r="AB66" s="1377">
        <v>0</v>
      </c>
      <c r="AC66" s="1375">
        <v>0</v>
      </c>
      <c r="AD66" s="1377">
        <v>0</v>
      </c>
      <c r="AE66" s="1379">
        <v>0</v>
      </c>
      <c r="AF66" s="1377">
        <v>0</v>
      </c>
      <c r="AG66" s="1379">
        <v>0</v>
      </c>
      <c r="AH66" s="1377">
        <v>0</v>
      </c>
      <c r="AI66" s="1379">
        <v>0</v>
      </c>
      <c r="AJ66" s="1377">
        <v>0</v>
      </c>
      <c r="AK66" s="1375">
        <v>0</v>
      </c>
      <c r="AL66" s="1377">
        <v>0</v>
      </c>
      <c r="AM66" s="1600">
        <v>0</v>
      </c>
      <c r="AN66" s="3310">
        <v>0</v>
      </c>
      <c r="AO66" s="1379">
        <v>0</v>
      </c>
      <c r="AP66" s="1380">
        <v>0</v>
      </c>
      <c r="AQ66" s="3314">
        <v>0</v>
      </c>
      <c r="AR66" s="1382">
        <v>0</v>
      </c>
      <c r="AS66" s="1382">
        <v>0</v>
      </c>
      <c r="AT66" s="1382">
        <v>0</v>
      </c>
      <c r="AU66" s="1382">
        <v>0</v>
      </c>
      <c r="AV66" s="1382">
        <v>0</v>
      </c>
      <c r="AW66" s="1382">
        <v>0</v>
      </c>
      <c r="AX66" s="1376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160" t="s">
        <v>82</v>
      </c>
      <c r="B67" s="6161"/>
      <c r="C67" s="6162"/>
      <c r="D67" s="3290">
        <f>SUM(D64:D66)</f>
        <v>0</v>
      </c>
      <c r="E67" s="3291">
        <f>SUM(E64:E66)</f>
        <v>0</v>
      </c>
      <c r="F67" s="3292">
        <f>SUM(F64:F66)</f>
        <v>0</v>
      </c>
      <c r="G67" s="6384"/>
      <c r="H67" s="6385"/>
      <c r="I67" s="6385"/>
      <c r="J67" s="6385"/>
      <c r="K67" s="6385"/>
      <c r="L67" s="6385"/>
      <c r="M67" s="6385"/>
      <c r="N67" s="6385"/>
      <c r="O67" s="6385"/>
      <c r="P67" s="6385"/>
      <c r="Q67" s="6385"/>
      <c r="R67" s="6385"/>
      <c r="S67" s="6385"/>
      <c r="T67" s="6385"/>
      <c r="U67" s="6385"/>
      <c r="V67" s="6385"/>
      <c r="W67" s="6385"/>
      <c r="X67" s="6385"/>
      <c r="Y67" s="6385"/>
      <c r="Z67" s="6386"/>
      <c r="AA67" s="3290">
        <f t="shared" ref="AA67:AX67" si="94">SUM(AA64:AA66)</f>
        <v>0</v>
      </c>
      <c r="AB67" s="3292">
        <f t="shared" si="94"/>
        <v>0</v>
      </c>
      <c r="AC67" s="3290">
        <f t="shared" si="94"/>
        <v>0</v>
      </c>
      <c r="AD67" s="3326">
        <f t="shared" si="94"/>
        <v>0</v>
      </c>
      <c r="AE67" s="3315">
        <f t="shared" si="94"/>
        <v>0</v>
      </c>
      <c r="AF67" s="3326">
        <f t="shared" si="94"/>
        <v>0</v>
      </c>
      <c r="AG67" s="3315">
        <f t="shared" si="94"/>
        <v>0</v>
      </c>
      <c r="AH67" s="3326">
        <f t="shared" si="94"/>
        <v>0</v>
      </c>
      <c r="AI67" s="3315">
        <f t="shared" si="94"/>
        <v>0</v>
      </c>
      <c r="AJ67" s="3292">
        <f t="shared" si="94"/>
        <v>0</v>
      </c>
      <c r="AK67" s="3290">
        <f t="shared" si="94"/>
        <v>0</v>
      </c>
      <c r="AL67" s="3292">
        <f t="shared" si="94"/>
        <v>0</v>
      </c>
      <c r="AM67" s="3290">
        <f t="shared" si="94"/>
        <v>0</v>
      </c>
      <c r="AN67" s="3326">
        <f t="shared" si="94"/>
        <v>0</v>
      </c>
      <c r="AO67" s="3315">
        <f t="shared" si="94"/>
        <v>0</v>
      </c>
      <c r="AP67" s="3316">
        <f t="shared" si="94"/>
        <v>0</v>
      </c>
      <c r="AQ67" s="3317">
        <f t="shared" si="94"/>
        <v>0</v>
      </c>
      <c r="AR67" s="3291">
        <f t="shared" si="94"/>
        <v>0</v>
      </c>
      <c r="AS67" s="3291">
        <f t="shared" si="94"/>
        <v>0</v>
      </c>
      <c r="AT67" s="3291">
        <f t="shared" si="94"/>
        <v>0</v>
      </c>
      <c r="AU67" s="3291">
        <f t="shared" si="94"/>
        <v>0</v>
      </c>
      <c r="AV67" s="3291">
        <f t="shared" si="94"/>
        <v>0</v>
      </c>
      <c r="AW67" s="3291">
        <f t="shared" si="94"/>
        <v>0</v>
      </c>
      <c r="AX67" s="3292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403" t="s">
        <v>1684</v>
      </c>
      <c r="B69" s="6352"/>
      <c r="C69" s="6348"/>
      <c r="D69" s="5905" t="s">
        <v>1685</v>
      </c>
      <c r="E69" s="6498"/>
      <c r="F69" s="6498"/>
      <c r="G69" s="6498"/>
      <c r="H69" s="6499"/>
      <c r="I69" s="5905" t="s">
        <v>1686</v>
      </c>
      <c r="J69" s="6498"/>
      <c r="K69" s="6498"/>
      <c r="L69" s="6498"/>
      <c r="M69" s="6500"/>
      <c r="N69" s="6501" t="s">
        <v>1687</v>
      </c>
    </row>
    <row r="70" spans="1:100" ht="22.5" customHeight="1" x14ac:dyDescent="0.25">
      <c r="A70" s="6177"/>
      <c r="B70" s="6176"/>
      <c r="C70" s="6244"/>
      <c r="D70" s="2525" t="s">
        <v>937</v>
      </c>
      <c r="E70" s="3338" t="s">
        <v>1026</v>
      </c>
      <c r="F70" s="547" t="s">
        <v>1688</v>
      </c>
      <c r="G70" s="563" t="s">
        <v>1689</v>
      </c>
      <c r="H70" s="564" t="s">
        <v>565</v>
      </c>
      <c r="I70" s="2525" t="s">
        <v>937</v>
      </c>
      <c r="J70" s="3338" t="s">
        <v>1026</v>
      </c>
      <c r="K70" s="547" t="s">
        <v>1688</v>
      </c>
      <c r="L70" s="563" t="s">
        <v>1689</v>
      </c>
      <c r="M70" s="565" t="s">
        <v>565</v>
      </c>
      <c r="N70" s="6241"/>
    </row>
    <row r="71" spans="1:100" ht="15" customHeight="1" x14ac:dyDescent="0.25">
      <c r="A71" s="6502" t="s">
        <v>1690</v>
      </c>
      <c r="B71" s="6503"/>
      <c r="C71" s="6503"/>
      <c r="D71" s="3339">
        <f>SUM(E71:H71)</f>
        <v>10</v>
      </c>
      <c r="E71" s="3340">
        <v>10</v>
      </c>
      <c r="F71" s="3341">
        <v>0</v>
      </c>
      <c r="G71" s="3341">
        <v>0</v>
      </c>
      <c r="H71" s="3342">
        <v>0</v>
      </c>
      <c r="I71" s="942">
        <f>SUM(J71:M71)</f>
        <v>0</v>
      </c>
      <c r="J71" s="3340">
        <v>0</v>
      </c>
      <c r="K71" s="3341">
        <v>0</v>
      </c>
      <c r="L71" s="3341">
        <v>0</v>
      </c>
      <c r="M71" s="3343">
        <v>0</v>
      </c>
      <c r="N71" s="3344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504" t="s">
        <v>1691</v>
      </c>
      <c r="B72" s="6431" t="s">
        <v>1692</v>
      </c>
      <c r="C72" s="6409"/>
      <c r="D72" s="1392">
        <f t="shared" ref="D72:D81" si="95">SUM(E72:H72)</f>
        <v>12</v>
      </c>
      <c r="E72" s="1275">
        <v>12</v>
      </c>
      <c r="F72" s="1316">
        <v>0</v>
      </c>
      <c r="G72" s="1316">
        <v>0</v>
      </c>
      <c r="H72" s="1266">
        <v>0</v>
      </c>
      <c r="I72" s="1374">
        <f>SUM(J72:M72)</f>
        <v>0</v>
      </c>
      <c r="J72" s="1275">
        <v>0</v>
      </c>
      <c r="K72" s="1316">
        <v>0</v>
      </c>
      <c r="L72" s="1316">
        <v>0</v>
      </c>
      <c r="M72" s="1272">
        <v>0</v>
      </c>
      <c r="N72" s="1276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505"/>
      <c r="B73" s="6431" t="s">
        <v>1693</v>
      </c>
      <c r="C73" s="6409"/>
      <c r="D73" s="1392">
        <f t="shared" si="95"/>
        <v>0</v>
      </c>
      <c r="E73" s="1527">
        <v>0</v>
      </c>
      <c r="F73" s="3114">
        <v>0</v>
      </c>
      <c r="G73" s="3114">
        <v>0</v>
      </c>
      <c r="H73" s="1531">
        <v>0</v>
      </c>
      <c r="I73" s="1374">
        <f t="shared" ref="I73:I81" si="99">SUM(J73:M73)</f>
        <v>0</v>
      </c>
      <c r="J73" s="1527">
        <v>0</v>
      </c>
      <c r="K73" s="3114">
        <v>0</v>
      </c>
      <c r="L73" s="3114">
        <v>0</v>
      </c>
      <c r="M73" s="2287">
        <v>0</v>
      </c>
      <c r="N73" s="1528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431" t="s">
        <v>1694</v>
      </c>
      <c r="B74" s="6409"/>
      <c r="C74" s="6409"/>
      <c r="D74" s="1392">
        <f t="shared" si="95"/>
        <v>1</v>
      </c>
      <c r="E74" s="1527">
        <v>1</v>
      </c>
      <c r="F74" s="3114">
        <v>0</v>
      </c>
      <c r="G74" s="3114">
        <v>0</v>
      </c>
      <c r="H74" s="1531">
        <v>0</v>
      </c>
      <c r="I74" s="1374">
        <f t="shared" si="99"/>
        <v>0</v>
      </c>
      <c r="J74" s="1527">
        <v>0</v>
      </c>
      <c r="K74" s="3114">
        <v>0</v>
      </c>
      <c r="L74" s="3114">
        <v>0</v>
      </c>
      <c r="M74" s="2287">
        <v>0</v>
      </c>
      <c r="N74" s="1528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447" t="s">
        <v>1695</v>
      </c>
      <c r="B75" s="6448"/>
      <c r="C75" s="6448"/>
      <c r="D75" s="1392">
        <f t="shared" si="95"/>
        <v>5</v>
      </c>
      <c r="E75" s="1527">
        <v>5</v>
      </c>
      <c r="F75" s="3114">
        <v>0</v>
      </c>
      <c r="G75" s="3114">
        <v>0</v>
      </c>
      <c r="H75" s="1531">
        <v>0</v>
      </c>
      <c r="I75" s="1374">
        <f t="shared" si="99"/>
        <v>0</v>
      </c>
      <c r="J75" s="1527">
        <v>0</v>
      </c>
      <c r="K75" s="3114">
        <v>0</v>
      </c>
      <c r="L75" s="3114">
        <v>0</v>
      </c>
      <c r="M75" s="2287">
        <v>0</v>
      </c>
      <c r="N75" s="1528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431" t="s">
        <v>1696</v>
      </c>
      <c r="B76" s="6409"/>
      <c r="C76" s="6409"/>
      <c r="D76" s="1392">
        <f t="shared" si="95"/>
        <v>11</v>
      </c>
      <c r="E76" s="1527">
        <v>11</v>
      </c>
      <c r="F76" s="3114">
        <v>0</v>
      </c>
      <c r="G76" s="3114">
        <v>0</v>
      </c>
      <c r="H76" s="1531">
        <v>0</v>
      </c>
      <c r="I76" s="1374">
        <f t="shared" si="99"/>
        <v>0</v>
      </c>
      <c r="J76" s="1527">
        <v>0</v>
      </c>
      <c r="K76" s="3114">
        <v>0</v>
      </c>
      <c r="L76" s="3114">
        <v>0</v>
      </c>
      <c r="M76" s="2287">
        <v>0</v>
      </c>
      <c r="N76" s="1528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447" t="s">
        <v>1697</v>
      </c>
      <c r="B77" s="6448"/>
      <c r="C77" s="6448"/>
      <c r="D77" s="1392">
        <f t="shared" si="95"/>
        <v>1</v>
      </c>
      <c r="E77" s="1527">
        <v>1</v>
      </c>
      <c r="F77" s="3114">
        <v>0</v>
      </c>
      <c r="G77" s="3114">
        <v>0</v>
      </c>
      <c r="H77" s="1531">
        <v>0</v>
      </c>
      <c r="I77" s="1374">
        <f t="shared" si="99"/>
        <v>0</v>
      </c>
      <c r="J77" s="1527">
        <v>0</v>
      </c>
      <c r="K77" s="3114">
        <v>0</v>
      </c>
      <c r="L77" s="3114">
        <v>0</v>
      </c>
      <c r="M77" s="2287">
        <v>0</v>
      </c>
      <c r="N77" s="1528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431" t="s">
        <v>1698</v>
      </c>
      <c r="B78" s="6409"/>
      <c r="C78" s="6409"/>
      <c r="D78" s="1392">
        <f t="shared" si="95"/>
        <v>0</v>
      </c>
      <c r="E78" s="1527">
        <v>0</v>
      </c>
      <c r="F78" s="3114">
        <v>0</v>
      </c>
      <c r="G78" s="3114">
        <v>0</v>
      </c>
      <c r="H78" s="1531">
        <v>0</v>
      </c>
      <c r="I78" s="1374">
        <f t="shared" si="99"/>
        <v>0</v>
      </c>
      <c r="J78" s="1527">
        <v>0</v>
      </c>
      <c r="K78" s="3114">
        <v>0</v>
      </c>
      <c r="L78" s="3114">
        <v>0</v>
      </c>
      <c r="M78" s="2287">
        <v>0</v>
      </c>
      <c r="N78" s="1528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431" t="s">
        <v>1699</v>
      </c>
      <c r="B79" s="6409"/>
      <c r="C79" s="6409"/>
      <c r="D79" s="1392">
        <f t="shared" si="95"/>
        <v>1</v>
      </c>
      <c r="E79" s="1527">
        <v>1</v>
      </c>
      <c r="F79" s="3114">
        <v>0</v>
      </c>
      <c r="G79" s="3114">
        <v>0</v>
      </c>
      <c r="H79" s="1531">
        <v>0</v>
      </c>
      <c r="I79" s="1374">
        <f t="shared" si="99"/>
        <v>0</v>
      </c>
      <c r="J79" s="1527">
        <v>0</v>
      </c>
      <c r="K79" s="3114">
        <v>0</v>
      </c>
      <c r="L79" s="3114">
        <v>0</v>
      </c>
      <c r="M79" s="2287">
        <v>0</v>
      </c>
      <c r="N79" s="1528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431" t="s">
        <v>1700</v>
      </c>
      <c r="B80" s="6409"/>
      <c r="C80" s="6409"/>
      <c r="D80" s="1392">
        <f t="shared" si="95"/>
        <v>1</v>
      </c>
      <c r="E80" s="1527">
        <v>1</v>
      </c>
      <c r="F80" s="3114">
        <v>0</v>
      </c>
      <c r="G80" s="3114">
        <v>0</v>
      </c>
      <c r="H80" s="1531">
        <v>0</v>
      </c>
      <c r="I80" s="1374">
        <f t="shared" si="99"/>
        <v>0</v>
      </c>
      <c r="J80" s="1527">
        <v>0</v>
      </c>
      <c r="K80" s="3114">
        <v>0</v>
      </c>
      <c r="L80" s="3114">
        <v>0</v>
      </c>
      <c r="M80" s="2287">
        <v>0</v>
      </c>
      <c r="N80" s="1528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444" t="s">
        <v>1701</v>
      </c>
      <c r="B81" s="6441"/>
      <c r="C81" s="6441"/>
      <c r="D81" s="1599">
        <f t="shared" si="95"/>
        <v>0</v>
      </c>
      <c r="E81" s="1538">
        <v>0</v>
      </c>
      <c r="F81" s="1467">
        <v>0</v>
      </c>
      <c r="G81" s="1467">
        <v>0</v>
      </c>
      <c r="H81" s="1469">
        <v>0</v>
      </c>
      <c r="I81" s="1599">
        <f t="shared" si="99"/>
        <v>0</v>
      </c>
      <c r="J81" s="1538">
        <v>0</v>
      </c>
      <c r="K81" s="1467">
        <v>0</v>
      </c>
      <c r="L81" s="1467">
        <v>0</v>
      </c>
      <c r="M81" s="1571">
        <v>0</v>
      </c>
      <c r="N81" s="1278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403" t="s">
        <v>1703</v>
      </c>
      <c r="B83" s="6352"/>
      <c r="C83" s="6348"/>
      <c r="D83" s="5959" t="s">
        <v>1704</v>
      </c>
      <c r="E83" s="6419"/>
      <c r="F83" s="6395"/>
    </row>
    <row r="84" spans="1:102" ht="15" customHeight="1" x14ac:dyDescent="0.25">
      <c r="A84" s="6177"/>
      <c r="B84" s="6176"/>
      <c r="C84" s="6244"/>
      <c r="D84" s="2668" t="s">
        <v>82</v>
      </c>
      <c r="E84" s="3249" t="s">
        <v>63</v>
      </c>
      <c r="F84" s="3345" t="s">
        <v>64</v>
      </c>
    </row>
    <row r="85" spans="1:102" ht="15" customHeight="1" x14ac:dyDescent="0.25">
      <c r="A85" s="6445" t="s">
        <v>1705</v>
      </c>
      <c r="B85" s="6446" t="s">
        <v>1706</v>
      </c>
      <c r="C85" s="5787"/>
      <c r="D85" s="1525">
        <f>SUM(E85+F85)</f>
        <v>259</v>
      </c>
      <c r="E85" s="2293">
        <v>108</v>
      </c>
      <c r="F85" s="1295">
        <v>151</v>
      </c>
    </row>
    <row r="86" spans="1:102" ht="15" customHeight="1" x14ac:dyDescent="0.25">
      <c r="A86" s="6255"/>
      <c r="B86" s="5961" t="s">
        <v>1707</v>
      </c>
      <c r="C86" s="5768"/>
      <c r="D86" s="1466">
        <f>SUM(E86+F86)</f>
        <v>44</v>
      </c>
      <c r="E86" s="1538">
        <v>16</v>
      </c>
      <c r="F86" s="1469">
        <v>28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352" t="s">
        <v>1709</v>
      </c>
      <c r="B88" s="6352"/>
      <c r="C88" s="6348"/>
      <c r="D88" s="6403" t="s">
        <v>82</v>
      </c>
      <c r="E88" s="6352"/>
      <c r="F88" s="6348"/>
      <c r="G88" s="5940" t="s">
        <v>106</v>
      </c>
      <c r="H88" s="6389"/>
      <c r="I88" s="6389"/>
      <c r="J88" s="6389"/>
      <c r="K88" s="6389"/>
      <c r="L88" s="6389"/>
      <c r="M88" s="6389"/>
      <c r="N88" s="6389"/>
      <c r="O88" s="6389"/>
      <c r="P88" s="6389"/>
      <c r="Q88" s="6389"/>
      <c r="R88" s="6389"/>
      <c r="S88" s="6389"/>
      <c r="T88" s="6389"/>
      <c r="U88" s="6389"/>
      <c r="V88" s="6389"/>
      <c r="W88" s="6389"/>
      <c r="X88" s="6389"/>
      <c r="Y88" s="6389"/>
      <c r="Z88" s="6389"/>
      <c r="AA88" s="6389"/>
      <c r="AB88" s="6389"/>
      <c r="AC88" s="6389"/>
      <c r="AD88" s="6389"/>
      <c r="AE88" s="6389"/>
      <c r="AF88" s="6389"/>
      <c r="AG88" s="6389"/>
      <c r="AH88" s="6389"/>
      <c r="AI88" s="6389"/>
      <c r="AJ88" s="6389"/>
      <c r="AK88" s="6389"/>
      <c r="AL88" s="6389"/>
      <c r="AM88" s="6389"/>
      <c r="AN88" s="5891"/>
      <c r="AO88" s="6450" t="s">
        <v>1710</v>
      </c>
      <c r="AP88" s="6451" t="s">
        <v>1640</v>
      </c>
      <c r="AQ88" s="6312" t="s">
        <v>1711</v>
      </c>
      <c r="AR88" s="6312" t="s">
        <v>1712</v>
      </c>
      <c r="AS88" s="6312" t="s">
        <v>1713</v>
      </c>
      <c r="AT88" s="6449" t="s">
        <v>1714</v>
      </c>
      <c r="AU88" s="6312" t="s">
        <v>1622</v>
      </c>
      <c r="AV88" s="6312" t="s">
        <v>1623</v>
      </c>
      <c r="AW88" s="6390" t="s">
        <v>42</v>
      </c>
      <c r="AX88" s="6501" t="s">
        <v>1715</v>
      </c>
    </row>
    <row r="89" spans="1:102" ht="15" customHeight="1" x14ac:dyDescent="0.25">
      <c r="A89" s="6388"/>
      <c r="B89" s="6388"/>
      <c r="C89" s="5774"/>
      <c r="D89" s="6177"/>
      <c r="E89" s="6176"/>
      <c r="F89" s="6244"/>
      <c r="G89" s="6380" t="s">
        <v>1716</v>
      </c>
      <c r="H89" s="6393"/>
      <c r="I89" s="5940" t="s">
        <v>390</v>
      </c>
      <c r="J89" s="6394"/>
      <c r="K89" s="5940" t="s">
        <v>1624</v>
      </c>
      <c r="L89" s="6394"/>
      <c r="M89" s="5940" t="s">
        <v>392</v>
      </c>
      <c r="N89" s="6394"/>
      <c r="O89" s="5940" t="s">
        <v>393</v>
      </c>
      <c r="P89" s="6394"/>
      <c r="Q89" s="5940" t="s">
        <v>394</v>
      </c>
      <c r="R89" s="6394"/>
      <c r="S89" s="5940" t="s">
        <v>395</v>
      </c>
      <c r="T89" s="6394"/>
      <c r="U89" s="6389" t="s">
        <v>1625</v>
      </c>
      <c r="V89" s="6394"/>
      <c r="W89" s="5940" t="s">
        <v>312</v>
      </c>
      <c r="X89" s="6395"/>
      <c r="Y89" s="5940" t="s">
        <v>313</v>
      </c>
      <c r="Z89" s="6395"/>
      <c r="AA89" s="5940" t="s">
        <v>1626</v>
      </c>
      <c r="AB89" s="6395"/>
      <c r="AC89" s="5940" t="s">
        <v>1627</v>
      </c>
      <c r="AD89" s="6395"/>
      <c r="AE89" s="5940" t="s">
        <v>1628</v>
      </c>
      <c r="AF89" s="6395"/>
      <c r="AG89" s="5940" t="s">
        <v>1629</v>
      </c>
      <c r="AH89" s="6395"/>
      <c r="AI89" s="5940" t="s">
        <v>1630</v>
      </c>
      <c r="AJ89" s="6395"/>
      <c r="AK89" s="6389" t="s">
        <v>1631</v>
      </c>
      <c r="AL89" s="6395"/>
      <c r="AM89" s="5940" t="s">
        <v>956</v>
      </c>
      <c r="AN89" s="5883"/>
      <c r="AO89" s="6450"/>
      <c r="AP89" s="6451"/>
      <c r="AQ89" s="5830"/>
      <c r="AR89" s="5830"/>
      <c r="AS89" s="5830"/>
      <c r="AT89" s="6449"/>
      <c r="AU89" s="5830"/>
      <c r="AV89" s="5830"/>
      <c r="AW89" s="6391"/>
      <c r="AX89" s="5797"/>
    </row>
    <row r="90" spans="1:102" ht="15" customHeight="1" x14ac:dyDescent="0.25">
      <c r="A90" s="6176"/>
      <c r="B90" s="6176"/>
      <c r="C90" s="6244"/>
      <c r="D90" s="2567" t="s">
        <v>84</v>
      </c>
      <c r="E90" s="2568" t="s">
        <v>63</v>
      </c>
      <c r="F90" s="3247" t="s">
        <v>64</v>
      </c>
      <c r="G90" s="2567" t="s">
        <v>63</v>
      </c>
      <c r="H90" s="3247" t="s">
        <v>64</v>
      </c>
      <c r="I90" s="2567" t="s">
        <v>63</v>
      </c>
      <c r="J90" s="3246" t="s">
        <v>64</v>
      </c>
      <c r="K90" s="2567" t="s">
        <v>63</v>
      </c>
      <c r="L90" s="3247" t="s">
        <v>64</v>
      </c>
      <c r="M90" s="2567" t="s">
        <v>63</v>
      </c>
      <c r="N90" s="3247" t="s">
        <v>64</v>
      </c>
      <c r="O90" s="2568" t="s">
        <v>63</v>
      </c>
      <c r="P90" s="3247" t="s">
        <v>64</v>
      </c>
      <c r="Q90" s="2568" t="s">
        <v>63</v>
      </c>
      <c r="R90" s="3247" t="s">
        <v>64</v>
      </c>
      <c r="S90" s="2568" t="s">
        <v>63</v>
      </c>
      <c r="T90" s="3247" t="s">
        <v>64</v>
      </c>
      <c r="U90" s="2568" t="s">
        <v>63</v>
      </c>
      <c r="V90" s="3247" t="s">
        <v>64</v>
      </c>
      <c r="W90" s="2568" t="s">
        <v>63</v>
      </c>
      <c r="X90" s="3247" t="s">
        <v>64</v>
      </c>
      <c r="Y90" s="2568" t="s">
        <v>63</v>
      </c>
      <c r="Z90" s="3247" t="s">
        <v>64</v>
      </c>
      <c r="AA90" s="2568" t="s">
        <v>63</v>
      </c>
      <c r="AB90" s="3247" t="s">
        <v>64</v>
      </c>
      <c r="AC90" s="2568" t="s">
        <v>63</v>
      </c>
      <c r="AD90" s="3247" t="s">
        <v>64</v>
      </c>
      <c r="AE90" s="2568" t="s">
        <v>63</v>
      </c>
      <c r="AF90" s="3247" t="s">
        <v>64</v>
      </c>
      <c r="AG90" s="2568" t="s">
        <v>63</v>
      </c>
      <c r="AH90" s="3247" t="s">
        <v>64</v>
      </c>
      <c r="AI90" s="2568" t="s">
        <v>63</v>
      </c>
      <c r="AJ90" s="3247" t="s">
        <v>64</v>
      </c>
      <c r="AK90" s="2568" t="s">
        <v>63</v>
      </c>
      <c r="AL90" s="3247" t="s">
        <v>64</v>
      </c>
      <c r="AM90" s="2568" t="s">
        <v>63</v>
      </c>
      <c r="AN90" s="2514" t="s">
        <v>64</v>
      </c>
      <c r="AO90" s="6450"/>
      <c r="AP90" s="6451"/>
      <c r="AQ90" s="5539"/>
      <c r="AR90" s="5539"/>
      <c r="AS90" s="5539"/>
      <c r="AT90" s="6449"/>
      <c r="AU90" s="5539"/>
      <c r="AV90" s="5539"/>
      <c r="AW90" s="6392"/>
      <c r="AX90" s="6241"/>
    </row>
    <row r="91" spans="1:102" ht="15" customHeight="1" x14ac:dyDescent="0.25">
      <c r="A91" s="6445" t="s">
        <v>1717</v>
      </c>
      <c r="B91" s="5677" t="s">
        <v>1718</v>
      </c>
      <c r="C91" s="5678"/>
      <c r="D91" s="2809">
        <f>SUM(E91:F91)</f>
        <v>0</v>
      </c>
      <c r="E91" s="2045">
        <f>SUM(G91+I91+K91+M91+O91+Q91+S91+U91+W91+Y91+AA91+AC91+AE91+AG91+AI91+AK91+AM91)</f>
        <v>0</v>
      </c>
      <c r="F91" s="2089">
        <f>SUM(H91+J91+L91+N91+P91+R91+T91+V91+X91+Z91+AB91+AD91+AF91+AH91+AJ91+AL91+AN91)</f>
        <v>0</v>
      </c>
      <c r="G91" s="2271"/>
      <c r="H91" s="2273"/>
      <c r="I91" s="2271"/>
      <c r="J91" s="2572"/>
      <c r="K91" s="2271"/>
      <c r="L91" s="2273"/>
      <c r="M91" s="2271"/>
      <c r="N91" s="2273"/>
      <c r="O91" s="2304"/>
      <c r="P91" s="2273"/>
      <c r="Q91" s="2304"/>
      <c r="R91" s="2273"/>
      <c r="S91" s="2304"/>
      <c r="T91" s="2273"/>
      <c r="U91" s="2304"/>
      <c r="V91" s="2273"/>
      <c r="W91" s="2304"/>
      <c r="X91" s="2273"/>
      <c r="Y91" s="2304"/>
      <c r="Z91" s="2273"/>
      <c r="AA91" s="2304"/>
      <c r="AB91" s="2273"/>
      <c r="AC91" s="2304"/>
      <c r="AD91" s="2273"/>
      <c r="AE91" s="2304"/>
      <c r="AF91" s="2273"/>
      <c r="AG91" s="2304"/>
      <c r="AH91" s="2273"/>
      <c r="AI91" s="2304"/>
      <c r="AJ91" s="2273"/>
      <c r="AK91" s="2304"/>
      <c r="AL91" s="2273"/>
      <c r="AM91" s="2304"/>
      <c r="AN91" s="1127"/>
      <c r="AO91" s="2573"/>
      <c r="AP91" s="1045"/>
      <c r="AQ91" s="1045"/>
      <c r="AR91" s="1045"/>
      <c r="AS91" s="1045"/>
      <c r="AT91" s="1045"/>
      <c r="AU91" s="1045"/>
      <c r="AV91" s="1045"/>
      <c r="AW91" s="1045"/>
      <c r="AX91" s="3347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515"/>
      <c r="B92" s="6043" t="s">
        <v>1690</v>
      </c>
      <c r="C92" s="6044"/>
      <c r="D92" s="1590">
        <f t="shared" ref="D92:D101" si="110">SUM(E92:F92)</f>
        <v>0</v>
      </c>
      <c r="E92" s="1719">
        <f t="shared" ref="E92:F103" si="111">SUM(G92+I92+K92+M92+O92+Q92+S92+U92+W92+Y92+AA92+AC92+AE92+AG92+AI92+AK92+AM92)</f>
        <v>0</v>
      </c>
      <c r="F92" s="1719">
        <f t="shared" si="111"/>
        <v>0</v>
      </c>
      <c r="G92" s="2293"/>
      <c r="H92" s="1295"/>
      <c r="I92" s="2293"/>
      <c r="J92" s="2789"/>
      <c r="K92" s="2293"/>
      <c r="L92" s="1295"/>
      <c r="M92" s="2293"/>
      <c r="N92" s="1295"/>
      <c r="O92" s="2476"/>
      <c r="P92" s="1295"/>
      <c r="Q92" s="2476"/>
      <c r="R92" s="1295"/>
      <c r="S92" s="2476"/>
      <c r="T92" s="1295"/>
      <c r="U92" s="2476"/>
      <c r="V92" s="1295"/>
      <c r="W92" s="2476"/>
      <c r="X92" s="1295"/>
      <c r="Y92" s="2476"/>
      <c r="Z92" s="1295"/>
      <c r="AA92" s="2476"/>
      <c r="AB92" s="1295"/>
      <c r="AC92" s="2476"/>
      <c r="AD92" s="1295"/>
      <c r="AE92" s="2476"/>
      <c r="AF92" s="1295"/>
      <c r="AG92" s="2476"/>
      <c r="AH92" s="1295"/>
      <c r="AI92" s="2476"/>
      <c r="AJ92" s="1295"/>
      <c r="AK92" s="2476"/>
      <c r="AL92" s="1295"/>
      <c r="AM92" s="2476"/>
      <c r="AN92" s="1296"/>
      <c r="AO92" s="2347"/>
      <c r="AP92" s="2557"/>
      <c r="AQ92" s="2557"/>
      <c r="AR92" s="2557"/>
      <c r="AS92" s="2557"/>
      <c r="AT92" s="2557"/>
      <c r="AU92" s="2557"/>
      <c r="AV92" s="2557"/>
      <c r="AW92" s="2557"/>
      <c r="AX92" s="1697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515"/>
      <c r="B93" s="6043" t="s">
        <v>1695</v>
      </c>
      <c r="C93" s="6044"/>
      <c r="D93" s="1590">
        <f t="shared" si="110"/>
        <v>0</v>
      </c>
      <c r="E93" s="1719">
        <f t="shared" si="111"/>
        <v>0</v>
      </c>
      <c r="F93" s="1719">
        <f t="shared" si="111"/>
        <v>0</v>
      </c>
      <c r="G93" s="1527"/>
      <c r="H93" s="1295"/>
      <c r="I93" s="2293"/>
      <c r="J93" s="2789"/>
      <c r="K93" s="2293"/>
      <c r="L93" s="1531"/>
      <c r="M93" s="1527"/>
      <c r="N93" s="1531"/>
      <c r="O93" s="1529"/>
      <c r="P93" s="1531"/>
      <c r="Q93" s="1529"/>
      <c r="R93" s="1531"/>
      <c r="S93" s="1529"/>
      <c r="T93" s="1531"/>
      <c r="U93" s="1529"/>
      <c r="V93" s="1531"/>
      <c r="W93" s="1529"/>
      <c r="X93" s="1531"/>
      <c r="Y93" s="1529"/>
      <c r="Z93" s="1531"/>
      <c r="AA93" s="1529"/>
      <c r="AB93" s="1531"/>
      <c r="AC93" s="1529"/>
      <c r="AD93" s="1531"/>
      <c r="AE93" s="1529"/>
      <c r="AF93" s="1531"/>
      <c r="AG93" s="1529"/>
      <c r="AH93" s="1531"/>
      <c r="AI93" s="1529"/>
      <c r="AJ93" s="1531"/>
      <c r="AK93" s="1529"/>
      <c r="AL93" s="1531"/>
      <c r="AM93" s="1529"/>
      <c r="AN93" s="2287"/>
      <c r="AO93" s="1567"/>
      <c r="AP93" s="2557"/>
      <c r="AQ93" s="2557"/>
      <c r="AR93" s="2557"/>
      <c r="AS93" s="2557"/>
      <c r="AT93" s="2557"/>
      <c r="AU93" s="2557"/>
      <c r="AV93" s="2557"/>
      <c r="AW93" s="2557"/>
      <c r="AX93" s="1697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515"/>
      <c r="B94" s="6043" t="s">
        <v>1719</v>
      </c>
      <c r="C94" s="6044"/>
      <c r="D94" s="1590">
        <f t="shared" si="110"/>
        <v>0</v>
      </c>
      <c r="E94" s="1719">
        <f>SUM(G94+I94+K94+M94+O94+Q94+S94+U94+W94+Y94+AA94+AC94+AE94+AG94+AI94+AK94+AM94)</f>
        <v>0</v>
      </c>
      <c r="F94" s="1719">
        <f>SUM(H94+J94+L94+N94+P94+R94+T94+V94+X94+Z94+AB94+AD94+AF94+AH94+AJ94+AL94+AN94)</f>
        <v>0</v>
      </c>
      <c r="G94" s="1527"/>
      <c r="H94" s="1295"/>
      <c r="I94" s="2293"/>
      <c r="J94" s="2789"/>
      <c r="K94" s="2293"/>
      <c r="L94" s="1531"/>
      <c r="M94" s="1527"/>
      <c r="N94" s="1531"/>
      <c r="O94" s="1529"/>
      <c r="P94" s="1531"/>
      <c r="Q94" s="1529"/>
      <c r="R94" s="1531"/>
      <c r="S94" s="1529"/>
      <c r="T94" s="1531"/>
      <c r="U94" s="1529"/>
      <c r="V94" s="1531"/>
      <c r="W94" s="1529"/>
      <c r="X94" s="1531"/>
      <c r="Y94" s="1529"/>
      <c r="Z94" s="1531"/>
      <c r="AA94" s="1529"/>
      <c r="AB94" s="1531"/>
      <c r="AC94" s="1529"/>
      <c r="AD94" s="1531"/>
      <c r="AE94" s="1529"/>
      <c r="AF94" s="1531"/>
      <c r="AG94" s="1529"/>
      <c r="AH94" s="1531"/>
      <c r="AI94" s="1529"/>
      <c r="AJ94" s="1531"/>
      <c r="AK94" s="1529"/>
      <c r="AL94" s="1531"/>
      <c r="AM94" s="1529"/>
      <c r="AN94" s="2287"/>
      <c r="AO94" s="1567"/>
      <c r="AP94" s="2557"/>
      <c r="AQ94" s="2557"/>
      <c r="AR94" s="2557"/>
      <c r="AS94" s="2557"/>
      <c r="AT94" s="2557"/>
      <c r="AU94" s="2557"/>
      <c r="AV94" s="2557"/>
      <c r="AW94" s="2557"/>
      <c r="AX94" s="1697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515"/>
      <c r="B95" s="6043" t="s">
        <v>1720</v>
      </c>
      <c r="C95" s="6044"/>
      <c r="D95" s="1590">
        <f t="shared" si="110"/>
        <v>0</v>
      </c>
      <c r="E95" s="1719">
        <f>SUM(G95+I95+K95+M95+O95+Q95+S95+U95+W95+Y95+AA95+AC95+AE95+AG95+AI95+AK95+AM95)</f>
        <v>0</v>
      </c>
      <c r="F95" s="1719">
        <f>SUM(H95+J95+L95+N95+P95+R95+T95+V95+X95+Z95+AB95+AD95+AF95+AH95+AJ95+AL95+AN95)</f>
        <v>0</v>
      </c>
      <c r="G95" s="1527"/>
      <c r="H95" s="1531"/>
      <c r="I95" s="1527"/>
      <c r="J95" s="1530"/>
      <c r="K95" s="1527"/>
      <c r="L95" s="1531"/>
      <c r="M95" s="1527"/>
      <c r="N95" s="1531"/>
      <c r="O95" s="1529"/>
      <c r="P95" s="1531"/>
      <c r="Q95" s="1529"/>
      <c r="R95" s="1531"/>
      <c r="S95" s="1529"/>
      <c r="T95" s="1531"/>
      <c r="U95" s="1529"/>
      <c r="V95" s="1531"/>
      <c r="W95" s="1529"/>
      <c r="X95" s="1531"/>
      <c r="Y95" s="1529"/>
      <c r="Z95" s="1531"/>
      <c r="AA95" s="1529"/>
      <c r="AB95" s="1531"/>
      <c r="AC95" s="1529"/>
      <c r="AD95" s="1531"/>
      <c r="AE95" s="1529"/>
      <c r="AF95" s="1531"/>
      <c r="AG95" s="1529"/>
      <c r="AH95" s="1531"/>
      <c r="AI95" s="1529"/>
      <c r="AJ95" s="1531"/>
      <c r="AK95" s="1529"/>
      <c r="AL95" s="1531"/>
      <c r="AM95" s="1529"/>
      <c r="AN95" s="2287"/>
      <c r="AO95" s="1567"/>
      <c r="AP95" s="3114"/>
      <c r="AQ95" s="3114"/>
      <c r="AR95" s="3114"/>
      <c r="AS95" s="3114"/>
      <c r="AT95" s="3114"/>
      <c r="AU95" s="3114"/>
      <c r="AV95" s="3114"/>
      <c r="AW95" s="3114"/>
      <c r="AX95" s="1697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255"/>
      <c r="B96" s="6455" t="s">
        <v>1721</v>
      </c>
      <c r="C96" s="6456"/>
      <c r="D96" s="903">
        <f>SUM(E96:F96)</f>
        <v>0</v>
      </c>
      <c r="E96" s="2546">
        <f t="shared" si="111"/>
        <v>0</v>
      </c>
      <c r="F96" s="2546">
        <f t="shared" si="111"/>
        <v>0</v>
      </c>
      <c r="G96" s="922"/>
      <c r="H96" s="64"/>
      <c r="I96" s="922"/>
      <c r="J96" s="440"/>
      <c r="K96" s="922"/>
      <c r="L96" s="64"/>
      <c r="M96" s="922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3348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445" t="s">
        <v>1722</v>
      </c>
      <c r="B97" s="5677" t="s">
        <v>1718</v>
      </c>
      <c r="C97" s="5678"/>
      <c r="D97" s="2809">
        <f t="shared" si="110"/>
        <v>0</v>
      </c>
      <c r="E97" s="2045">
        <f t="shared" si="111"/>
        <v>0</v>
      </c>
      <c r="F97" s="2045">
        <f t="shared" si="111"/>
        <v>0</v>
      </c>
      <c r="G97" s="2271"/>
      <c r="H97" s="2273"/>
      <c r="I97" s="2271"/>
      <c r="J97" s="2572"/>
      <c r="K97" s="2271"/>
      <c r="L97" s="2273"/>
      <c r="M97" s="2271"/>
      <c r="N97" s="2273"/>
      <c r="O97" s="2304"/>
      <c r="P97" s="2273"/>
      <c r="Q97" s="2304"/>
      <c r="R97" s="2273"/>
      <c r="S97" s="2304"/>
      <c r="T97" s="2273"/>
      <c r="U97" s="2304"/>
      <c r="V97" s="2273"/>
      <c r="W97" s="2304"/>
      <c r="X97" s="2273"/>
      <c r="Y97" s="2304"/>
      <c r="Z97" s="2273"/>
      <c r="AA97" s="2304"/>
      <c r="AB97" s="2273"/>
      <c r="AC97" s="2304"/>
      <c r="AD97" s="2273"/>
      <c r="AE97" s="2304"/>
      <c r="AF97" s="2273"/>
      <c r="AG97" s="2304"/>
      <c r="AH97" s="2273"/>
      <c r="AI97" s="2304"/>
      <c r="AJ97" s="2273"/>
      <c r="AK97" s="2304"/>
      <c r="AL97" s="2273"/>
      <c r="AM97" s="2304"/>
      <c r="AN97" s="1127"/>
      <c r="AO97" s="2573"/>
      <c r="AP97" s="1045"/>
      <c r="AQ97" s="1045"/>
      <c r="AR97" s="1045"/>
      <c r="AS97" s="1045"/>
      <c r="AT97" s="1045"/>
      <c r="AU97" s="1045"/>
      <c r="AV97" s="1045"/>
      <c r="AW97" s="1045"/>
      <c r="AX97" s="2313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515"/>
      <c r="B98" s="6043" t="s">
        <v>1690</v>
      </c>
      <c r="C98" s="6044"/>
      <c r="D98" s="1590">
        <f t="shared" si="110"/>
        <v>0</v>
      </c>
      <c r="E98" s="1719">
        <f t="shared" si="111"/>
        <v>0</v>
      </c>
      <c r="F98" s="1719">
        <f t="shared" si="111"/>
        <v>0</v>
      </c>
      <c r="G98" s="2293"/>
      <c r="H98" s="1295"/>
      <c r="I98" s="2293"/>
      <c r="J98" s="2789"/>
      <c r="K98" s="2293"/>
      <c r="L98" s="1295"/>
      <c r="M98" s="2293"/>
      <c r="N98" s="1295"/>
      <c r="O98" s="2476"/>
      <c r="P98" s="1295"/>
      <c r="Q98" s="2476"/>
      <c r="R98" s="1295"/>
      <c r="S98" s="2476"/>
      <c r="T98" s="1295"/>
      <c r="U98" s="2476"/>
      <c r="V98" s="1295"/>
      <c r="W98" s="2476"/>
      <c r="X98" s="1295"/>
      <c r="Y98" s="2476"/>
      <c r="Z98" s="1295"/>
      <c r="AA98" s="2476"/>
      <c r="AB98" s="1295"/>
      <c r="AC98" s="2476"/>
      <c r="AD98" s="1295"/>
      <c r="AE98" s="2476"/>
      <c r="AF98" s="1295"/>
      <c r="AG98" s="2476"/>
      <c r="AH98" s="1295"/>
      <c r="AI98" s="2476"/>
      <c r="AJ98" s="1295"/>
      <c r="AK98" s="2476"/>
      <c r="AL98" s="1295"/>
      <c r="AM98" s="2476"/>
      <c r="AN98" s="1296"/>
      <c r="AO98" s="2347"/>
      <c r="AP98" s="2557"/>
      <c r="AQ98" s="2557"/>
      <c r="AR98" s="2557"/>
      <c r="AS98" s="2557"/>
      <c r="AT98" s="2557"/>
      <c r="AU98" s="2557"/>
      <c r="AV98" s="2557"/>
      <c r="AW98" s="2557"/>
      <c r="AX98" s="1697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515"/>
      <c r="B99" s="6043" t="s">
        <v>1695</v>
      </c>
      <c r="C99" s="6044"/>
      <c r="D99" s="1590">
        <f t="shared" si="110"/>
        <v>0</v>
      </c>
      <c r="E99" s="3349">
        <f t="shared" si="111"/>
        <v>0</v>
      </c>
      <c r="F99" s="1719">
        <f t="shared" si="111"/>
        <v>0</v>
      </c>
      <c r="G99" s="1527"/>
      <c r="H99" s="1295"/>
      <c r="I99" s="2293"/>
      <c r="J99" s="2789"/>
      <c r="K99" s="2293"/>
      <c r="L99" s="1531"/>
      <c r="M99" s="1527"/>
      <c r="N99" s="1531"/>
      <c r="O99" s="1529"/>
      <c r="P99" s="1531"/>
      <c r="Q99" s="1529"/>
      <c r="R99" s="1531"/>
      <c r="S99" s="1529"/>
      <c r="T99" s="1531"/>
      <c r="U99" s="1529"/>
      <c r="V99" s="1531"/>
      <c r="W99" s="1529"/>
      <c r="X99" s="1531"/>
      <c r="Y99" s="1529"/>
      <c r="Z99" s="1531"/>
      <c r="AA99" s="1529"/>
      <c r="AB99" s="1531"/>
      <c r="AC99" s="1529"/>
      <c r="AD99" s="1531"/>
      <c r="AE99" s="1529"/>
      <c r="AF99" s="1531"/>
      <c r="AG99" s="1529"/>
      <c r="AH99" s="1531"/>
      <c r="AI99" s="1529"/>
      <c r="AJ99" s="1531"/>
      <c r="AK99" s="1529"/>
      <c r="AL99" s="1531"/>
      <c r="AM99" s="1529"/>
      <c r="AN99" s="2287"/>
      <c r="AO99" s="1567"/>
      <c r="AP99" s="2557"/>
      <c r="AQ99" s="2557"/>
      <c r="AR99" s="2557"/>
      <c r="AS99" s="2557"/>
      <c r="AT99" s="2557"/>
      <c r="AU99" s="2557"/>
      <c r="AV99" s="2557"/>
      <c r="AW99" s="2557"/>
      <c r="AX99" s="1697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515"/>
      <c r="B100" s="6457" t="s">
        <v>1719</v>
      </c>
      <c r="C100" s="6458"/>
      <c r="D100" s="1590">
        <f t="shared" si="110"/>
        <v>0</v>
      </c>
      <c r="E100" s="3349">
        <f>SUM(G100+I100+K100+M100+O100+Q100+S100+U100+W100+Y100+AA100+AC100+AE100+AG100+AI100+AK100+AM100)</f>
        <v>0</v>
      </c>
      <c r="F100" s="1719">
        <f>SUM(H100+J100+L100+N100+P100+R100+T100+V100+X100+Z100+AB100+AD100+AF100+AH100+AJ100+AL100+AN100)</f>
        <v>0</v>
      </c>
      <c r="G100" s="1527"/>
      <c r="H100" s="1295"/>
      <c r="I100" s="2293"/>
      <c r="J100" s="2789"/>
      <c r="K100" s="2293"/>
      <c r="L100" s="1531"/>
      <c r="M100" s="1527"/>
      <c r="N100" s="1531"/>
      <c r="O100" s="1529"/>
      <c r="P100" s="1531"/>
      <c r="Q100" s="1529"/>
      <c r="R100" s="1531"/>
      <c r="S100" s="1529"/>
      <c r="T100" s="1531"/>
      <c r="U100" s="1529"/>
      <c r="V100" s="1531"/>
      <c r="W100" s="1529"/>
      <c r="X100" s="1531"/>
      <c r="Y100" s="1529"/>
      <c r="Z100" s="1531"/>
      <c r="AA100" s="1529"/>
      <c r="AB100" s="1531"/>
      <c r="AC100" s="1529"/>
      <c r="AD100" s="1531"/>
      <c r="AE100" s="1529"/>
      <c r="AF100" s="1531"/>
      <c r="AG100" s="1529"/>
      <c r="AH100" s="1531"/>
      <c r="AI100" s="1529"/>
      <c r="AJ100" s="1531"/>
      <c r="AK100" s="1529"/>
      <c r="AL100" s="1531"/>
      <c r="AM100" s="1529"/>
      <c r="AN100" s="2287"/>
      <c r="AO100" s="1567"/>
      <c r="AP100" s="2557"/>
      <c r="AQ100" s="2557"/>
      <c r="AR100" s="2557"/>
      <c r="AS100" s="2557"/>
      <c r="AT100" s="2557"/>
      <c r="AU100" s="2557"/>
      <c r="AV100" s="2557"/>
      <c r="AW100" s="2557"/>
      <c r="AX100" s="1697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515"/>
      <c r="B101" s="6043" t="s">
        <v>1720</v>
      </c>
      <c r="C101" s="6044"/>
      <c r="D101" s="1590">
        <f t="shared" si="110"/>
        <v>0</v>
      </c>
      <c r="E101" s="3349">
        <f>SUM(G101+I101+K101+M101+O101+Q101+S101+U101+W101+Y101+AA101+AC101+AE101+AG101+AI101+AK101+AM101)</f>
        <v>0</v>
      </c>
      <c r="F101" s="1719">
        <f>SUM(H101+J101+L101+N101+P101+R101+T101+V101+X101+Z101+AB101+AD101+AF101+AH101+AJ101+AL101+AN101)</f>
        <v>0</v>
      </c>
      <c r="G101" s="1275"/>
      <c r="H101" s="1531"/>
      <c r="I101" s="1527"/>
      <c r="J101" s="1530"/>
      <c r="K101" s="1527"/>
      <c r="L101" s="1531"/>
      <c r="M101" s="1275"/>
      <c r="N101" s="1266"/>
      <c r="O101" s="1282"/>
      <c r="P101" s="1266"/>
      <c r="Q101" s="1282"/>
      <c r="R101" s="1266"/>
      <c r="S101" s="1282"/>
      <c r="T101" s="1266"/>
      <c r="U101" s="1282"/>
      <c r="V101" s="1266"/>
      <c r="W101" s="1282"/>
      <c r="X101" s="1266"/>
      <c r="Y101" s="1282"/>
      <c r="Z101" s="1266"/>
      <c r="AA101" s="1282"/>
      <c r="AB101" s="1266"/>
      <c r="AC101" s="1282"/>
      <c r="AD101" s="1266"/>
      <c r="AE101" s="1282"/>
      <c r="AF101" s="1266"/>
      <c r="AG101" s="1282"/>
      <c r="AH101" s="1266"/>
      <c r="AI101" s="1282"/>
      <c r="AJ101" s="1266"/>
      <c r="AK101" s="1282"/>
      <c r="AL101" s="1266"/>
      <c r="AM101" s="1282"/>
      <c r="AN101" s="1272"/>
      <c r="AO101" s="1313"/>
      <c r="AP101" s="3114"/>
      <c r="AQ101" s="3114"/>
      <c r="AR101" s="3114"/>
      <c r="AS101" s="3114"/>
      <c r="AT101" s="3114"/>
      <c r="AU101" s="3114"/>
      <c r="AV101" s="3114"/>
      <c r="AW101" s="3114"/>
      <c r="AX101" s="1697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255"/>
      <c r="B102" s="6350" t="s">
        <v>1723</v>
      </c>
      <c r="C102" s="6351"/>
      <c r="D102" s="1588">
        <f>SUM(E102:F102)</f>
        <v>0</v>
      </c>
      <c r="E102" s="1692">
        <f t="shared" si="111"/>
        <v>0</v>
      </c>
      <c r="F102" s="1185">
        <f t="shared" si="111"/>
        <v>0</v>
      </c>
      <c r="G102" s="1538"/>
      <c r="H102" s="198"/>
      <c r="I102" s="3101"/>
      <c r="J102" s="201"/>
      <c r="K102" s="3101"/>
      <c r="L102" s="198"/>
      <c r="M102" s="1538"/>
      <c r="N102" s="1469"/>
      <c r="O102" s="1540"/>
      <c r="P102" s="1469"/>
      <c r="Q102" s="1540"/>
      <c r="R102" s="1469"/>
      <c r="S102" s="1540"/>
      <c r="T102" s="1469"/>
      <c r="U102" s="1540"/>
      <c r="V102" s="1469"/>
      <c r="W102" s="1540"/>
      <c r="X102" s="1469"/>
      <c r="Y102" s="1540"/>
      <c r="Z102" s="1469"/>
      <c r="AA102" s="1540"/>
      <c r="AB102" s="1469"/>
      <c r="AC102" s="1540"/>
      <c r="AD102" s="1469"/>
      <c r="AE102" s="1540"/>
      <c r="AF102" s="1469"/>
      <c r="AG102" s="1540"/>
      <c r="AH102" s="1469"/>
      <c r="AI102" s="1540"/>
      <c r="AJ102" s="1469"/>
      <c r="AK102" s="1540"/>
      <c r="AL102" s="1469"/>
      <c r="AM102" s="1540"/>
      <c r="AN102" s="1571"/>
      <c r="AO102" s="1572"/>
      <c r="AP102" s="164"/>
      <c r="AQ102" s="164"/>
      <c r="AR102" s="164"/>
      <c r="AS102" s="164"/>
      <c r="AT102" s="164"/>
      <c r="AU102" s="164"/>
      <c r="AV102" s="164"/>
      <c r="AW102" s="164"/>
      <c r="AX102" s="3348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432" t="s">
        <v>1724</v>
      </c>
      <c r="B103" s="6433"/>
      <c r="C103" s="6434"/>
      <c r="D103" s="2289">
        <f t="shared" ref="D103:D143" si="121">SUM(E103:F103)</f>
        <v>0</v>
      </c>
      <c r="E103" s="2546">
        <f t="shared" si="111"/>
        <v>0</v>
      </c>
      <c r="F103" s="1233">
        <f t="shared" si="111"/>
        <v>0</v>
      </c>
      <c r="G103" s="2293"/>
      <c r="H103" s="1295"/>
      <c r="I103" s="2293"/>
      <c r="J103" s="2789"/>
      <c r="K103" s="2293"/>
      <c r="L103" s="1295"/>
      <c r="M103" s="2293"/>
      <c r="N103" s="1295"/>
      <c r="O103" s="2476"/>
      <c r="P103" s="1295"/>
      <c r="Q103" s="2476"/>
      <c r="R103" s="1295"/>
      <c r="S103" s="2476"/>
      <c r="T103" s="1295"/>
      <c r="U103" s="2476"/>
      <c r="V103" s="1295"/>
      <c r="W103" s="2476"/>
      <c r="X103" s="1295"/>
      <c r="Y103" s="2476"/>
      <c r="Z103" s="1295"/>
      <c r="AA103" s="2476"/>
      <c r="AB103" s="1295"/>
      <c r="AC103" s="2476"/>
      <c r="AD103" s="1295"/>
      <c r="AE103" s="2476"/>
      <c r="AF103" s="1295"/>
      <c r="AG103" s="2476"/>
      <c r="AH103" s="1295"/>
      <c r="AI103" s="2476"/>
      <c r="AJ103" s="1295"/>
      <c r="AK103" s="2476"/>
      <c r="AL103" s="1295"/>
      <c r="AM103" s="2476"/>
      <c r="AN103" s="1296"/>
      <c r="AO103" s="2347"/>
      <c r="AP103" s="2557"/>
      <c r="AQ103" s="2557"/>
      <c r="AR103" s="2557"/>
      <c r="AS103" s="2557"/>
      <c r="AT103" s="2557"/>
      <c r="AU103" s="2557"/>
      <c r="AV103" s="2557"/>
      <c r="AW103" s="2557"/>
      <c r="AX103" s="2313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452" t="s">
        <v>1725</v>
      </c>
      <c r="B104" s="6453"/>
      <c r="C104" s="6454"/>
      <c r="D104" s="1590">
        <f t="shared" si="121"/>
        <v>0</v>
      </c>
      <c r="E104" s="1719">
        <f>SUM(Y104+AA104+AC104+AE104+AG104+AI104+AK104+AM104)</f>
        <v>0</v>
      </c>
      <c r="F104" s="2094">
        <f>SUM(Z104+AB104+AD104+AF104+AH104+AJ104+AL104+AN104)</f>
        <v>0</v>
      </c>
      <c r="G104" s="2306"/>
      <c r="H104" s="1653"/>
      <c r="I104" s="2306"/>
      <c r="J104" s="3350"/>
      <c r="K104" s="2306"/>
      <c r="L104" s="1653"/>
      <c r="M104" s="2306"/>
      <c r="N104" s="1653"/>
      <c r="O104" s="2307"/>
      <c r="P104" s="1653"/>
      <c r="Q104" s="2307"/>
      <c r="R104" s="1653"/>
      <c r="S104" s="2307"/>
      <c r="T104" s="1653"/>
      <c r="U104" s="2307"/>
      <c r="V104" s="1653"/>
      <c r="W104" s="2307"/>
      <c r="X104" s="1653"/>
      <c r="Y104" s="1529"/>
      <c r="Z104" s="1531"/>
      <c r="AA104" s="1529"/>
      <c r="AB104" s="1531"/>
      <c r="AC104" s="1529"/>
      <c r="AD104" s="1531"/>
      <c r="AE104" s="1529"/>
      <c r="AF104" s="1531"/>
      <c r="AG104" s="1529"/>
      <c r="AH104" s="1531"/>
      <c r="AI104" s="1529"/>
      <c r="AJ104" s="1531"/>
      <c r="AK104" s="1529"/>
      <c r="AL104" s="1531"/>
      <c r="AM104" s="1529"/>
      <c r="AN104" s="2287"/>
      <c r="AO104" s="2831"/>
      <c r="AP104" s="2557"/>
      <c r="AQ104" s="2557"/>
      <c r="AR104" s="2557"/>
      <c r="AS104" s="2557"/>
      <c r="AT104" s="2557"/>
      <c r="AU104" s="2557"/>
      <c r="AV104" s="2557"/>
      <c r="AW104" s="2557"/>
      <c r="AX104" s="2348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452" t="s">
        <v>1726</v>
      </c>
      <c r="B105" s="6453"/>
      <c r="C105" s="6454"/>
      <c r="D105" s="1590">
        <f t="shared" si="121"/>
        <v>0</v>
      </c>
      <c r="E105" s="1719">
        <f>SUM(G105+I105+K105+M105+O105+Q105+S105+U105+W105+Y105)</f>
        <v>0</v>
      </c>
      <c r="F105" s="2094">
        <f>SUM(H105+J105+L105+N105+P105+R105+T105+V105+X105+Z105)</f>
        <v>0</v>
      </c>
      <c r="G105" s="1527"/>
      <c r="H105" s="1531"/>
      <c r="I105" s="1527"/>
      <c r="J105" s="1530"/>
      <c r="K105" s="2293"/>
      <c r="L105" s="1531"/>
      <c r="M105" s="1527"/>
      <c r="N105" s="1531"/>
      <c r="O105" s="1529"/>
      <c r="P105" s="1531"/>
      <c r="Q105" s="1529"/>
      <c r="R105" s="1531"/>
      <c r="S105" s="1529"/>
      <c r="T105" s="1531"/>
      <c r="U105" s="1529"/>
      <c r="V105" s="1531"/>
      <c r="W105" s="1529"/>
      <c r="X105" s="1531"/>
      <c r="Y105" s="1529"/>
      <c r="Z105" s="1531"/>
      <c r="AA105" s="2307"/>
      <c r="AB105" s="1653"/>
      <c r="AC105" s="2307"/>
      <c r="AD105" s="1653"/>
      <c r="AE105" s="2307"/>
      <c r="AF105" s="1653"/>
      <c r="AG105" s="2307"/>
      <c r="AH105" s="1653"/>
      <c r="AI105" s="2307"/>
      <c r="AJ105" s="1653"/>
      <c r="AK105" s="2307"/>
      <c r="AL105" s="1653"/>
      <c r="AM105" s="2307"/>
      <c r="AN105" s="3351"/>
      <c r="AO105" s="1567"/>
      <c r="AP105" s="3114"/>
      <c r="AQ105" s="3114"/>
      <c r="AR105" s="3115"/>
      <c r="AS105" s="3114"/>
      <c r="AT105" s="3114"/>
      <c r="AU105" s="3114"/>
      <c r="AV105" s="3114"/>
      <c r="AW105" s="3114"/>
      <c r="AX105" s="1697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452" t="s">
        <v>1727</v>
      </c>
      <c r="B106" s="6453"/>
      <c r="C106" s="6454"/>
      <c r="D106" s="1590">
        <f t="shared" si="121"/>
        <v>0</v>
      </c>
      <c r="E106" s="1719">
        <f t="shared" ref="E106:F109" si="125">SUM(G106+I106+K106+M106+O106+Q106+S106+U106+W106+Y106+AA106+AC106+AE106+AG106+AI106+AK106+AM106)</f>
        <v>0</v>
      </c>
      <c r="F106" s="2094">
        <f t="shared" si="125"/>
        <v>0</v>
      </c>
      <c r="G106" s="1527"/>
      <c r="H106" s="1531"/>
      <c r="I106" s="1527"/>
      <c r="J106" s="1530"/>
      <c r="K106" s="2293"/>
      <c r="L106" s="1531"/>
      <c r="M106" s="1527"/>
      <c r="N106" s="1531"/>
      <c r="O106" s="1529"/>
      <c r="P106" s="1531"/>
      <c r="Q106" s="1529"/>
      <c r="R106" s="1531"/>
      <c r="S106" s="1529"/>
      <c r="T106" s="1531"/>
      <c r="U106" s="1529"/>
      <c r="V106" s="1531"/>
      <c r="W106" s="1529"/>
      <c r="X106" s="1531"/>
      <c r="Y106" s="1529"/>
      <c r="Z106" s="1531"/>
      <c r="AA106" s="1529"/>
      <c r="AB106" s="1531"/>
      <c r="AC106" s="1529"/>
      <c r="AD106" s="1531"/>
      <c r="AE106" s="1529"/>
      <c r="AF106" s="1531"/>
      <c r="AG106" s="1529"/>
      <c r="AH106" s="1531"/>
      <c r="AI106" s="1529"/>
      <c r="AJ106" s="1531"/>
      <c r="AK106" s="1529"/>
      <c r="AL106" s="1531"/>
      <c r="AM106" s="1529"/>
      <c r="AN106" s="2287"/>
      <c r="AO106" s="1567"/>
      <c r="AP106" s="3114"/>
      <c r="AQ106" s="3114"/>
      <c r="AR106" s="2557"/>
      <c r="AS106" s="3114"/>
      <c r="AT106" s="3114"/>
      <c r="AU106" s="3114"/>
      <c r="AV106" s="3114"/>
      <c r="AW106" s="3114"/>
      <c r="AX106" s="1697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452" t="s">
        <v>1728</v>
      </c>
      <c r="B107" s="6453"/>
      <c r="C107" s="6454"/>
      <c r="D107" s="1590">
        <f t="shared" si="121"/>
        <v>0</v>
      </c>
      <c r="E107" s="1719">
        <f t="shared" si="125"/>
        <v>0</v>
      </c>
      <c r="F107" s="2094">
        <f t="shared" si="125"/>
        <v>0</v>
      </c>
      <c r="G107" s="1527"/>
      <c r="H107" s="1531"/>
      <c r="I107" s="1527"/>
      <c r="J107" s="1530"/>
      <c r="K107" s="2293"/>
      <c r="L107" s="1531"/>
      <c r="M107" s="1527"/>
      <c r="N107" s="1531"/>
      <c r="O107" s="1529"/>
      <c r="P107" s="1531"/>
      <c r="Q107" s="1529"/>
      <c r="R107" s="1531"/>
      <c r="S107" s="1529"/>
      <c r="T107" s="1531"/>
      <c r="U107" s="1529"/>
      <c r="V107" s="1531"/>
      <c r="W107" s="1529"/>
      <c r="X107" s="1531"/>
      <c r="Y107" s="1529"/>
      <c r="Z107" s="1531"/>
      <c r="AA107" s="1529"/>
      <c r="AB107" s="1531"/>
      <c r="AC107" s="1529"/>
      <c r="AD107" s="1531"/>
      <c r="AE107" s="1529"/>
      <c r="AF107" s="1531"/>
      <c r="AG107" s="1529"/>
      <c r="AH107" s="1531"/>
      <c r="AI107" s="1529"/>
      <c r="AJ107" s="1531"/>
      <c r="AK107" s="1529"/>
      <c r="AL107" s="1531"/>
      <c r="AM107" s="1529"/>
      <c r="AN107" s="2287"/>
      <c r="AO107" s="1567"/>
      <c r="AP107" s="3114"/>
      <c r="AQ107" s="3114"/>
      <c r="AR107" s="2557"/>
      <c r="AS107" s="3114"/>
      <c r="AT107" s="3114"/>
      <c r="AU107" s="3114"/>
      <c r="AV107" s="3114"/>
      <c r="AW107" s="3114"/>
      <c r="AX107" s="1697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452" t="s">
        <v>1729</v>
      </c>
      <c r="B108" s="6453"/>
      <c r="C108" s="6454"/>
      <c r="D108" s="1590">
        <f t="shared" si="121"/>
        <v>0</v>
      </c>
      <c r="E108" s="1719">
        <f t="shared" si="125"/>
        <v>0</v>
      </c>
      <c r="F108" s="2094">
        <f t="shared" si="125"/>
        <v>0</v>
      </c>
      <c r="G108" s="1527"/>
      <c r="H108" s="1531"/>
      <c r="I108" s="1527"/>
      <c r="J108" s="1530"/>
      <c r="K108" s="1527"/>
      <c r="L108" s="1531"/>
      <c r="M108" s="1527"/>
      <c r="N108" s="1531"/>
      <c r="O108" s="1529"/>
      <c r="P108" s="1531"/>
      <c r="Q108" s="1529"/>
      <c r="R108" s="1531"/>
      <c r="S108" s="1529"/>
      <c r="T108" s="1531"/>
      <c r="U108" s="1529"/>
      <c r="V108" s="1531"/>
      <c r="W108" s="1529"/>
      <c r="X108" s="1531"/>
      <c r="Y108" s="1529"/>
      <c r="Z108" s="1531"/>
      <c r="AA108" s="1529"/>
      <c r="AB108" s="1531"/>
      <c r="AC108" s="1529"/>
      <c r="AD108" s="1531"/>
      <c r="AE108" s="1529"/>
      <c r="AF108" s="1531"/>
      <c r="AG108" s="1529"/>
      <c r="AH108" s="1531"/>
      <c r="AI108" s="1529"/>
      <c r="AJ108" s="1531"/>
      <c r="AK108" s="1529"/>
      <c r="AL108" s="1531"/>
      <c r="AM108" s="1529"/>
      <c r="AN108" s="2287"/>
      <c r="AO108" s="1567"/>
      <c r="AP108" s="3114"/>
      <c r="AQ108" s="3114"/>
      <c r="AR108" s="2557"/>
      <c r="AS108" s="3114"/>
      <c r="AT108" s="3114"/>
      <c r="AU108" s="3114"/>
      <c r="AV108" s="3114"/>
      <c r="AW108" s="3114"/>
      <c r="AX108" s="1697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452" t="s">
        <v>1730</v>
      </c>
      <c r="B109" s="6453"/>
      <c r="C109" s="6454"/>
      <c r="D109" s="1590">
        <f t="shared" si="121"/>
        <v>0</v>
      </c>
      <c r="E109" s="1719">
        <f t="shared" si="125"/>
        <v>0</v>
      </c>
      <c r="F109" s="2094">
        <f t="shared" si="125"/>
        <v>0</v>
      </c>
      <c r="G109" s="1527"/>
      <c r="H109" s="1531"/>
      <c r="I109" s="1527"/>
      <c r="J109" s="1530"/>
      <c r="K109" s="1527"/>
      <c r="L109" s="1531"/>
      <c r="M109" s="1527"/>
      <c r="N109" s="1531"/>
      <c r="O109" s="1529"/>
      <c r="P109" s="1531"/>
      <c r="Q109" s="1529"/>
      <c r="R109" s="1531"/>
      <c r="S109" s="1529"/>
      <c r="T109" s="1531"/>
      <c r="U109" s="1529"/>
      <c r="V109" s="1531"/>
      <c r="W109" s="1529"/>
      <c r="X109" s="1531"/>
      <c r="Y109" s="1529"/>
      <c r="Z109" s="1531"/>
      <c r="AA109" s="1529"/>
      <c r="AB109" s="1531"/>
      <c r="AC109" s="1529"/>
      <c r="AD109" s="1531"/>
      <c r="AE109" s="1529"/>
      <c r="AF109" s="1531"/>
      <c r="AG109" s="1529"/>
      <c r="AH109" s="1531"/>
      <c r="AI109" s="1529"/>
      <c r="AJ109" s="1531"/>
      <c r="AK109" s="1529"/>
      <c r="AL109" s="1531"/>
      <c r="AM109" s="1529"/>
      <c r="AN109" s="2287"/>
      <c r="AO109" s="1567"/>
      <c r="AP109" s="3114"/>
      <c r="AQ109" s="3114"/>
      <c r="AR109" s="2557"/>
      <c r="AS109" s="3114"/>
      <c r="AT109" s="3114"/>
      <c r="AU109" s="3114"/>
      <c r="AV109" s="3114"/>
      <c r="AW109" s="3114"/>
      <c r="AX109" s="1697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452" t="s">
        <v>1731</v>
      </c>
      <c r="B110" s="6453"/>
      <c r="C110" s="6454"/>
      <c r="D110" s="1590">
        <f t="shared" si="121"/>
        <v>0</v>
      </c>
      <c r="E110" s="1719">
        <f>SUM(Q110+S110+U110+W110+Y110+AA110+AC110+AE110+AG110+AI110+AK110+AM110)</f>
        <v>0</v>
      </c>
      <c r="F110" s="2094">
        <f>SUM(R110+T110+V110+X110+Z110+AB110+AD110+AF110+AH110+AJ110+AL110+AN110)</f>
        <v>0</v>
      </c>
      <c r="G110" s="1662"/>
      <c r="H110" s="1465"/>
      <c r="I110" s="1662"/>
      <c r="J110" s="1661"/>
      <c r="K110" s="1662"/>
      <c r="L110" s="1465"/>
      <c r="M110" s="1662"/>
      <c r="N110" s="1465"/>
      <c r="O110" s="1654"/>
      <c r="P110" s="1465"/>
      <c r="Q110" s="1529"/>
      <c r="R110" s="1531"/>
      <c r="S110" s="1529"/>
      <c r="T110" s="1531"/>
      <c r="U110" s="1529"/>
      <c r="V110" s="1531"/>
      <c r="W110" s="1529"/>
      <c r="X110" s="1531"/>
      <c r="Y110" s="1529"/>
      <c r="Z110" s="1531"/>
      <c r="AA110" s="1529"/>
      <c r="AB110" s="1531"/>
      <c r="AC110" s="1529"/>
      <c r="AD110" s="1531"/>
      <c r="AE110" s="1529"/>
      <c r="AF110" s="1531"/>
      <c r="AG110" s="1529"/>
      <c r="AH110" s="1531"/>
      <c r="AI110" s="1529"/>
      <c r="AJ110" s="1531"/>
      <c r="AK110" s="1529"/>
      <c r="AL110" s="1531"/>
      <c r="AM110" s="1529"/>
      <c r="AN110" s="2287"/>
      <c r="AO110" s="1567"/>
      <c r="AP110" s="3114"/>
      <c r="AQ110" s="3114"/>
      <c r="AR110" s="3114"/>
      <c r="AS110" s="3114"/>
      <c r="AT110" s="3114"/>
      <c r="AU110" s="3114"/>
      <c r="AV110" s="3114"/>
      <c r="AW110" s="3114"/>
      <c r="AX110" s="1697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452" t="s">
        <v>1732</v>
      </c>
      <c r="B111" s="6453"/>
      <c r="C111" s="6454"/>
      <c r="D111" s="1590">
        <f t="shared" si="121"/>
        <v>0</v>
      </c>
      <c r="E111" s="1719">
        <f t="shared" ref="E111:E114" si="127">SUM(Q111+S111+U111+W111+Y111+AA111+AC111+AE111+AG111+AI111+AK111+AM111)</f>
        <v>0</v>
      </c>
      <c r="F111" s="2094">
        <f t="shared" ref="F111:F113" si="128">SUM(R111+T111+V111+X111+Z111+AB111+AD111+AF111+AH111+AJ111+AL111+AN111)</f>
        <v>0</v>
      </c>
      <c r="G111" s="1662"/>
      <c r="H111" s="1465"/>
      <c r="I111" s="1662"/>
      <c r="J111" s="1661"/>
      <c r="K111" s="1662"/>
      <c r="L111" s="1465"/>
      <c r="M111" s="1662"/>
      <c r="N111" s="1465"/>
      <c r="O111" s="1654"/>
      <c r="P111" s="1465"/>
      <c r="Q111" s="1529"/>
      <c r="R111" s="1531"/>
      <c r="S111" s="1529"/>
      <c r="T111" s="1531"/>
      <c r="U111" s="1529"/>
      <c r="V111" s="1531"/>
      <c r="W111" s="1529"/>
      <c r="X111" s="1531"/>
      <c r="Y111" s="1529"/>
      <c r="Z111" s="1531"/>
      <c r="AA111" s="1529"/>
      <c r="AB111" s="1531"/>
      <c r="AC111" s="1529"/>
      <c r="AD111" s="1531"/>
      <c r="AE111" s="1529"/>
      <c r="AF111" s="1531"/>
      <c r="AG111" s="1529"/>
      <c r="AH111" s="1531"/>
      <c r="AI111" s="1529"/>
      <c r="AJ111" s="1531"/>
      <c r="AK111" s="1529"/>
      <c r="AL111" s="1531"/>
      <c r="AM111" s="1529"/>
      <c r="AN111" s="2287"/>
      <c r="AO111" s="1567"/>
      <c r="AP111" s="3114"/>
      <c r="AQ111" s="3114"/>
      <c r="AR111" s="3114"/>
      <c r="AS111" s="3114"/>
      <c r="AT111" s="3114"/>
      <c r="AU111" s="3114"/>
      <c r="AV111" s="3114"/>
      <c r="AW111" s="3114"/>
      <c r="AX111" s="1697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452" t="s">
        <v>1733</v>
      </c>
      <c r="B112" s="6453"/>
      <c r="C112" s="6454"/>
      <c r="D112" s="1590">
        <f t="shared" si="121"/>
        <v>0</v>
      </c>
      <c r="E112" s="1719">
        <f t="shared" si="127"/>
        <v>0</v>
      </c>
      <c r="F112" s="2094">
        <f t="shared" si="128"/>
        <v>0</v>
      </c>
      <c r="G112" s="1662"/>
      <c r="H112" s="3352"/>
      <c r="I112" s="1662"/>
      <c r="J112" s="1661"/>
      <c r="K112" s="1662"/>
      <c r="L112" s="1465"/>
      <c r="M112" s="1662"/>
      <c r="N112" s="1465"/>
      <c r="O112" s="1654"/>
      <c r="P112" s="1465"/>
      <c r="Q112" s="1529"/>
      <c r="R112" s="1531"/>
      <c r="S112" s="1529"/>
      <c r="T112" s="1531"/>
      <c r="U112" s="1529"/>
      <c r="V112" s="1531"/>
      <c r="W112" s="1529"/>
      <c r="X112" s="1531"/>
      <c r="Y112" s="1529"/>
      <c r="Z112" s="1531"/>
      <c r="AA112" s="1529"/>
      <c r="AB112" s="1531"/>
      <c r="AC112" s="1529"/>
      <c r="AD112" s="1531"/>
      <c r="AE112" s="1529"/>
      <c r="AF112" s="1531"/>
      <c r="AG112" s="1529"/>
      <c r="AH112" s="1531"/>
      <c r="AI112" s="1529"/>
      <c r="AJ112" s="1531"/>
      <c r="AK112" s="1529"/>
      <c r="AL112" s="1531"/>
      <c r="AM112" s="1529"/>
      <c r="AN112" s="2287"/>
      <c r="AO112" s="1567"/>
      <c r="AP112" s="3114"/>
      <c r="AQ112" s="3114"/>
      <c r="AR112" s="3114"/>
      <c r="AS112" s="3114"/>
      <c r="AT112" s="3114"/>
      <c r="AU112" s="3114"/>
      <c r="AV112" s="3114"/>
      <c r="AW112" s="3114"/>
      <c r="AX112" s="1697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452" t="s">
        <v>1734</v>
      </c>
      <c r="B113" s="6453"/>
      <c r="C113" s="6454"/>
      <c r="D113" s="1590">
        <f t="shared" si="121"/>
        <v>0</v>
      </c>
      <c r="E113" s="1719">
        <f t="shared" si="127"/>
        <v>0</v>
      </c>
      <c r="F113" s="2094">
        <f t="shared" si="128"/>
        <v>0</v>
      </c>
      <c r="G113" s="2306"/>
      <c r="H113" s="1653"/>
      <c r="I113" s="2306"/>
      <c r="J113" s="3350"/>
      <c r="K113" s="2306"/>
      <c r="L113" s="1653"/>
      <c r="M113" s="2306"/>
      <c r="N113" s="1653"/>
      <c r="O113" s="2307"/>
      <c r="P113" s="1653"/>
      <c r="Q113" s="1529"/>
      <c r="R113" s="1531"/>
      <c r="S113" s="1529"/>
      <c r="T113" s="1531"/>
      <c r="U113" s="1529"/>
      <c r="V113" s="1531"/>
      <c r="W113" s="1529"/>
      <c r="X113" s="1531"/>
      <c r="Y113" s="1529"/>
      <c r="Z113" s="1531"/>
      <c r="AA113" s="2307"/>
      <c r="AB113" s="1653"/>
      <c r="AC113" s="2307"/>
      <c r="AD113" s="1653"/>
      <c r="AE113" s="2307"/>
      <c r="AF113" s="1653"/>
      <c r="AG113" s="2307"/>
      <c r="AH113" s="1653"/>
      <c r="AI113" s="2307"/>
      <c r="AJ113" s="1653"/>
      <c r="AK113" s="2307"/>
      <c r="AL113" s="1653"/>
      <c r="AM113" s="2307"/>
      <c r="AN113" s="3351"/>
      <c r="AO113" s="1567"/>
      <c r="AP113" s="3114"/>
      <c r="AQ113" s="3114"/>
      <c r="AR113" s="3115"/>
      <c r="AS113" s="3114"/>
      <c r="AT113" s="3114"/>
      <c r="AU113" s="3114"/>
      <c r="AV113" s="3114"/>
      <c r="AW113" s="3114"/>
      <c r="AX113" s="1697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452" t="s">
        <v>1735</v>
      </c>
      <c r="B114" s="6453"/>
      <c r="C114" s="6454"/>
      <c r="D114" s="1590">
        <f t="shared" si="121"/>
        <v>0</v>
      </c>
      <c r="E114" s="1719">
        <f t="shared" si="127"/>
        <v>0</v>
      </c>
      <c r="F114" s="2094">
        <f>SUM(R114+T114+V114+X114+Z114+AB114+AD114+AF114+AH114+AJ114+AL114+AN114)</f>
        <v>0</v>
      </c>
      <c r="G114" s="2306"/>
      <c r="H114" s="1653"/>
      <c r="I114" s="2306"/>
      <c r="J114" s="3350"/>
      <c r="K114" s="2306"/>
      <c r="L114" s="1653"/>
      <c r="M114" s="2306"/>
      <c r="N114" s="1653"/>
      <c r="O114" s="2307"/>
      <c r="P114" s="1653"/>
      <c r="Q114" s="1529"/>
      <c r="R114" s="1531"/>
      <c r="S114" s="1529"/>
      <c r="T114" s="1531"/>
      <c r="U114" s="1529"/>
      <c r="V114" s="1531"/>
      <c r="W114" s="1529"/>
      <c r="X114" s="1531"/>
      <c r="Y114" s="1529"/>
      <c r="Z114" s="1531"/>
      <c r="AA114" s="1529"/>
      <c r="AB114" s="1531"/>
      <c r="AC114" s="1529"/>
      <c r="AD114" s="1531"/>
      <c r="AE114" s="1529"/>
      <c r="AF114" s="1531"/>
      <c r="AG114" s="1529"/>
      <c r="AH114" s="1531"/>
      <c r="AI114" s="1529"/>
      <c r="AJ114" s="1531"/>
      <c r="AK114" s="1529"/>
      <c r="AL114" s="1531"/>
      <c r="AM114" s="1529"/>
      <c r="AN114" s="2287"/>
      <c r="AO114" s="1567"/>
      <c r="AP114" s="3114"/>
      <c r="AQ114" s="3114"/>
      <c r="AR114" s="3114"/>
      <c r="AS114" s="3114"/>
      <c r="AT114" s="3114"/>
      <c r="AU114" s="3114"/>
      <c r="AV114" s="3114"/>
      <c r="AW114" s="3114"/>
      <c r="AX114" s="1697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452" t="s">
        <v>1736</v>
      </c>
      <c r="B115" s="6453"/>
      <c r="C115" s="6454"/>
      <c r="D115" s="1590">
        <f t="shared" si="121"/>
        <v>0</v>
      </c>
      <c r="E115" s="1719">
        <f t="shared" ref="E115:F116" si="130">SUM(G115+I115+K115+M115+O115+Q115+S115+U115+W115+Y115+AA115+AC115+AE115+AG115+AI115+AK115+AM115)</f>
        <v>0</v>
      </c>
      <c r="F115" s="2094">
        <f t="shared" si="130"/>
        <v>0</v>
      </c>
      <c r="G115" s="1581"/>
      <c r="H115" s="3353"/>
      <c r="I115" s="1527"/>
      <c r="J115" s="1530"/>
      <c r="K115" s="1527"/>
      <c r="L115" s="1531"/>
      <c r="M115" s="1527"/>
      <c r="N115" s="1531"/>
      <c r="O115" s="1529"/>
      <c r="P115" s="1531"/>
      <c r="Q115" s="1529"/>
      <c r="R115" s="1531"/>
      <c r="S115" s="1529"/>
      <c r="T115" s="1531"/>
      <c r="U115" s="1529"/>
      <c r="V115" s="1531"/>
      <c r="W115" s="1529"/>
      <c r="X115" s="1531"/>
      <c r="Y115" s="1529"/>
      <c r="Z115" s="1531"/>
      <c r="AA115" s="1529"/>
      <c r="AB115" s="1531"/>
      <c r="AC115" s="1529"/>
      <c r="AD115" s="1531"/>
      <c r="AE115" s="1529"/>
      <c r="AF115" s="1531"/>
      <c r="AG115" s="1529"/>
      <c r="AH115" s="1531"/>
      <c r="AI115" s="1529"/>
      <c r="AJ115" s="1531"/>
      <c r="AK115" s="1529"/>
      <c r="AL115" s="1531"/>
      <c r="AM115" s="1529"/>
      <c r="AN115" s="2287"/>
      <c r="AO115" s="1567"/>
      <c r="AP115" s="3114"/>
      <c r="AQ115" s="3114"/>
      <c r="AR115" s="3114"/>
      <c r="AS115" s="3114"/>
      <c r="AT115" s="3114"/>
      <c r="AU115" s="3114"/>
      <c r="AV115" s="3114"/>
      <c r="AW115" s="3114"/>
      <c r="AX115" s="1697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452" t="s">
        <v>1737</v>
      </c>
      <c r="B116" s="6453"/>
      <c r="C116" s="6454"/>
      <c r="D116" s="1590">
        <f t="shared" si="121"/>
        <v>0</v>
      </c>
      <c r="E116" s="1719">
        <f t="shared" si="130"/>
        <v>0</v>
      </c>
      <c r="F116" s="2094">
        <f t="shared" si="130"/>
        <v>0</v>
      </c>
      <c r="G116" s="1581"/>
      <c r="H116" s="3353"/>
      <c r="I116" s="1527"/>
      <c r="J116" s="1530"/>
      <c r="K116" s="1527"/>
      <c r="L116" s="1531"/>
      <c r="M116" s="1527"/>
      <c r="N116" s="1531"/>
      <c r="O116" s="1529"/>
      <c r="P116" s="1531"/>
      <c r="Q116" s="1529"/>
      <c r="R116" s="1531"/>
      <c r="S116" s="1529"/>
      <c r="T116" s="1531"/>
      <c r="U116" s="1529"/>
      <c r="V116" s="1531"/>
      <c r="W116" s="1529"/>
      <c r="X116" s="1531"/>
      <c r="Y116" s="1529"/>
      <c r="Z116" s="1531"/>
      <c r="AA116" s="1529"/>
      <c r="AB116" s="1531"/>
      <c r="AC116" s="1529"/>
      <c r="AD116" s="1531"/>
      <c r="AE116" s="1529"/>
      <c r="AF116" s="1531"/>
      <c r="AG116" s="1529"/>
      <c r="AH116" s="1531"/>
      <c r="AI116" s="1529"/>
      <c r="AJ116" s="1531"/>
      <c r="AK116" s="1529"/>
      <c r="AL116" s="1531"/>
      <c r="AM116" s="1529"/>
      <c r="AN116" s="2287"/>
      <c r="AO116" s="1567"/>
      <c r="AP116" s="3114"/>
      <c r="AQ116" s="3114"/>
      <c r="AR116" s="3114"/>
      <c r="AS116" s="3114"/>
      <c r="AT116" s="3114"/>
      <c r="AU116" s="3114"/>
      <c r="AV116" s="3114"/>
      <c r="AW116" s="3114"/>
      <c r="AX116" s="1528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452" t="s">
        <v>1738</v>
      </c>
      <c r="B117" s="6453"/>
      <c r="C117" s="6454"/>
      <c r="D117" s="1590">
        <f t="shared" si="121"/>
        <v>0</v>
      </c>
      <c r="E117" s="1719">
        <f>SUM(G117+I117+K117+M117+O117+Q117+S117+U117+W117+Y117+AA117+AC117+AE117+AG117+AI117+AK117+AM117)</f>
        <v>0</v>
      </c>
      <c r="F117" s="2094">
        <f>SUM(H117+J117+L117+N117+P117+R117+T117+V117+X117+Z117+AB117+AD117+AF117+AH117+AJ117+AL117+AN117)</f>
        <v>0</v>
      </c>
      <c r="G117" s="1581"/>
      <c r="H117" s="3353"/>
      <c r="I117" s="1527"/>
      <c r="J117" s="1530"/>
      <c r="K117" s="1527"/>
      <c r="L117" s="1531"/>
      <c r="M117" s="1527"/>
      <c r="N117" s="1531"/>
      <c r="O117" s="1529"/>
      <c r="P117" s="1531"/>
      <c r="Q117" s="1529"/>
      <c r="R117" s="1531"/>
      <c r="S117" s="1529"/>
      <c r="T117" s="1531"/>
      <c r="U117" s="1529"/>
      <c r="V117" s="1531"/>
      <c r="W117" s="1529"/>
      <c r="X117" s="1531"/>
      <c r="Y117" s="1529"/>
      <c r="Z117" s="1531"/>
      <c r="AA117" s="1529"/>
      <c r="AB117" s="1531"/>
      <c r="AC117" s="1529"/>
      <c r="AD117" s="1531"/>
      <c r="AE117" s="1529"/>
      <c r="AF117" s="1531"/>
      <c r="AG117" s="1529"/>
      <c r="AH117" s="1531"/>
      <c r="AI117" s="1529"/>
      <c r="AJ117" s="1531"/>
      <c r="AK117" s="1529"/>
      <c r="AL117" s="1531"/>
      <c r="AM117" s="1529"/>
      <c r="AN117" s="2287"/>
      <c r="AO117" s="1567"/>
      <c r="AP117" s="3114"/>
      <c r="AQ117" s="3114"/>
      <c r="AR117" s="3114"/>
      <c r="AS117" s="3114"/>
      <c r="AT117" s="3114"/>
      <c r="AU117" s="3114"/>
      <c r="AV117" s="3114"/>
      <c r="AW117" s="3114"/>
      <c r="AX117" s="1697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452" t="s">
        <v>1739</v>
      </c>
      <c r="B118" s="6453"/>
      <c r="C118" s="6454"/>
      <c r="D118" s="1590">
        <f t="shared" si="121"/>
        <v>0</v>
      </c>
      <c r="E118" s="1719">
        <f>SUM(S118+U118+W118+Y118+AA118+AC118+AE118+AG118+AI118+AK118+AM118)</f>
        <v>0</v>
      </c>
      <c r="F118" s="2094">
        <f>SUM(T118+V118+X118+Z118+AB118+AD118+AF118+AH118+AJ118+AL118+AN118)</f>
        <v>0</v>
      </c>
      <c r="G118" s="1662"/>
      <c r="H118" s="1465"/>
      <c r="I118" s="1662"/>
      <c r="J118" s="1661"/>
      <c r="K118" s="1662"/>
      <c r="L118" s="1465"/>
      <c r="M118" s="1662"/>
      <c r="N118" s="1465"/>
      <c r="O118" s="1654"/>
      <c r="P118" s="1465"/>
      <c r="Q118" s="1654"/>
      <c r="R118" s="1465"/>
      <c r="S118" s="1529"/>
      <c r="T118" s="1531"/>
      <c r="U118" s="1529"/>
      <c r="V118" s="1531"/>
      <c r="W118" s="1529"/>
      <c r="X118" s="1531"/>
      <c r="Y118" s="1529"/>
      <c r="Z118" s="1531"/>
      <c r="AA118" s="1529"/>
      <c r="AB118" s="1531"/>
      <c r="AC118" s="1529"/>
      <c r="AD118" s="1531"/>
      <c r="AE118" s="1529"/>
      <c r="AF118" s="1531"/>
      <c r="AG118" s="1529"/>
      <c r="AH118" s="1531"/>
      <c r="AI118" s="1529"/>
      <c r="AJ118" s="1531"/>
      <c r="AK118" s="1529"/>
      <c r="AL118" s="1531"/>
      <c r="AM118" s="1529"/>
      <c r="AN118" s="2287"/>
      <c r="AO118" s="1567"/>
      <c r="AP118" s="3114"/>
      <c r="AQ118" s="3114"/>
      <c r="AR118" s="3114"/>
      <c r="AS118" s="3114"/>
      <c r="AT118" s="3114"/>
      <c r="AU118" s="3114"/>
      <c r="AV118" s="3114"/>
      <c r="AW118" s="3114"/>
      <c r="AX118" s="1697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452" t="s">
        <v>1740</v>
      </c>
      <c r="B119" s="6453"/>
      <c r="C119" s="6454"/>
      <c r="D119" s="1590">
        <f t="shared" si="121"/>
        <v>0</v>
      </c>
      <c r="E119" s="1719">
        <f>SUM(K119+M119+O119+Q119+S119+U119+W119+Y119+AA119+AC119+AE119+AG119+AI119+AK119+AM119)</f>
        <v>0</v>
      </c>
      <c r="F119" s="2094">
        <f>SUM(L119+N119+P119+R119+T119+V119+X119+Z119+AB119+AD119+AF119+AH119+AJ119+AL119+AN119)</f>
        <v>0</v>
      </c>
      <c r="G119" s="2306"/>
      <c r="H119" s="1653"/>
      <c r="I119" s="2306"/>
      <c r="J119" s="3350"/>
      <c r="K119" s="1527"/>
      <c r="L119" s="1531"/>
      <c r="M119" s="1527"/>
      <c r="N119" s="1531"/>
      <c r="O119" s="1529"/>
      <c r="P119" s="1531"/>
      <c r="Q119" s="1529"/>
      <c r="R119" s="1531"/>
      <c r="S119" s="1529"/>
      <c r="T119" s="1531"/>
      <c r="U119" s="1529"/>
      <c r="V119" s="1531"/>
      <c r="W119" s="1529"/>
      <c r="X119" s="1531"/>
      <c r="Y119" s="1529"/>
      <c r="Z119" s="1531"/>
      <c r="AA119" s="1529"/>
      <c r="AB119" s="1531"/>
      <c r="AC119" s="1529"/>
      <c r="AD119" s="1531"/>
      <c r="AE119" s="1529"/>
      <c r="AF119" s="1531"/>
      <c r="AG119" s="1529"/>
      <c r="AH119" s="1531"/>
      <c r="AI119" s="1529"/>
      <c r="AJ119" s="1531"/>
      <c r="AK119" s="1529"/>
      <c r="AL119" s="1531"/>
      <c r="AM119" s="1529"/>
      <c r="AN119" s="2287"/>
      <c r="AO119" s="1567"/>
      <c r="AP119" s="3114"/>
      <c r="AQ119" s="3114"/>
      <c r="AR119" s="3114"/>
      <c r="AS119" s="3114"/>
      <c r="AT119" s="3114"/>
      <c r="AU119" s="3114"/>
      <c r="AV119" s="3114"/>
      <c r="AW119" s="3114"/>
      <c r="AX119" s="1697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043" t="s">
        <v>1741</v>
      </c>
      <c r="B120" s="6409"/>
      <c r="C120" s="6044"/>
      <c r="D120" s="1590">
        <f t="shared" si="121"/>
        <v>0</v>
      </c>
      <c r="E120" s="1719">
        <f>SUM(G120+I120+K120+M120+O120+Q120+S120+U120+W120+Y120+AA120+AC120+AE120+AG120+AI120+AK120+AM120)</f>
        <v>0</v>
      </c>
      <c r="F120" s="2094">
        <f>SUM(H120+J120+L120+N120+P120+R120+T120+V120+X120+Z120+AB120+AD120+AF120+AH120+AJ120+AL120+AN120)</f>
        <v>0</v>
      </c>
      <c r="G120" s="1527"/>
      <c r="H120" s="1531"/>
      <c r="I120" s="1527"/>
      <c r="J120" s="1530"/>
      <c r="K120" s="1527"/>
      <c r="L120" s="1531"/>
      <c r="M120" s="1527"/>
      <c r="N120" s="1531"/>
      <c r="O120" s="1529"/>
      <c r="P120" s="1531"/>
      <c r="Q120" s="1529"/>
      <c r="R120" s="1531"/>
      <c r="S120" s="1529"/>
      <c r="T120" s="1531"/>
      <c r="U120" s="1529"/>
      <c r="V120" s="1531"/>
      <c r="W120" s="1529"/>
      <c r="X120" s="1531"/>
      <c r="Y120" s="1529"/>
      <c r="Z120" s="1531"/>
      <c r="AA120" s="1529"/>
      <c r="AB120" s="1531"/>
      <c r="AC120" s="1529"/>
      <c r="AD120" s="1531"/>
      <c r="AE120" s="1529"/>
      <c r="AF120" s="1531"/>
      <c r="AG120" s="1529"/>
      <c r="AH120" s="1531"/>
      <c r="AI120" s="1529"/>
      <c r="AJ120" s="1531"/>
      <c r="AK120" s="1529"/>
      <c r="AL120" s="1531"/>
      <c r="AM120" s="1529"/>
      <c r="AN120" s="2287"/>
      <c r="AO120" s="1567"/>
      <c r="AP120" s="3114"/>
      <c r="AQ120" s="3114"/>
      <c r="AR120" s="3114"/>
      <c r="AS120" s="3114"/>
      <c r="AT120" s="3114"/>
      <c r="AU120" s="3114"/>
      <c r="AV120" s="3114"/>
      <c r="AW120" s="3114"/>
      <c r="AX120" s="1697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421" t="s">
        <v>1742</v>
      </c>
      <c r="B121" s="6422"/>
      <c r="C121" s="6423"/>
      <c r="D121" s="1590">
        <f t="shared" si="121"/>
        <v>0</v>
      </c>
      <c r="E121" s="1719">
        <f>SUM(Q121+S121+U121+W121+Y121+AA121+AC121+AE121+AG121+AI121+AK121+AM121)</f>
        <v>0</v>
      </c>
      <c r="F121" s="2094">
        <f>SUM(R121+T121+V121+X121+Z121+AB121+AD121+AF121+AH121+AJ121+AL121+AN121)</f>
        <v>0</v>
      </c>
      <c r="G121" s="2306"/>
      <c r="H121" s="1653"/>
      <c r="I121" s="2306"/>
      <c r="J121" s="3350"/>
      <c r="K121" s="2306"/>
      <c r="L121" s="1653"/>
      <c r="M121" s="2306"/>
      <c r="N121" s="1653"/>
      <c r="O121" s="2307"/>
      <c r="P121" s="1653"/>
      <c r="Q121" s="1529"/>
      <c r="R121" s="1531"/>
      <c r="S121" s="1529"/>
      <c r="T121" s="1531"/>
      <c r="U121" s="1529"/>
      <c r="V121" s="1531"/>
      <c r="W121" s="1529"/>
      <c r="X121" s="1531"/>
      <c r="Y121" s="1529"/>
      <c r="Z121" s="1531"/>
      <c r="AA121" s="1529"/>
      <c r="AB121" s="1531"/>
      <c r="AC121" s="1529"/>
      <c r="AD121" s="1531"/>
      <c r="AE121" s="1529"/>
      <c r="AF121" s="1531"/>
      <c r="AG121" s="1529"/>
      <c r="AH121" s="1531"/>
      <c r="AI121" s="1529"/>
      <c r="AJ121" s="1531"/>
      <c r="AK121" s="1529"/>
      <c r="AL121" s="1531"/>
      <c r="AM121" s="1529"/>
      <c r="AN121" s="2287"/>
      <c r="AO121" s="2831"/>
      <c r="AP121" s="3114"/>
      <c r="AQ121" s="3114"/>
      <c r="AR121" s="3354"/>
      <c r="AS121" s="3114"/>
      <c r="AT121" s="3114"/>
      <c r="AU121" s="3114"/>
      <c r="AV121" s="3114"/>
      <c r="AW121" s="3114"/>
      <c r="AX121" s="1528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421" t="s">
        <v>1743</v>
      </c>
      <c r="B122" s="6422"/>
      <c r="C122" s="6423"/>
      <c r="D122" s="1590">
        <f t="shared" si="121"/>
        <v>0</v>
      </c>
      <c r="E122" s="1719">
        <f>SUM(Y122+AA122+AC122+AE122+AG122+AI122+AK122+AM122)</f>
        <v>0</v>
      </c>
      <c r="F122" s="2094">
        <f>SUM(Z122+AB122+AD122+AF122+AH122+AJ122+AL122+AN122)</f>
        <v>0</v>
      </c>
      <c r="G122" s="2306"/>
      <c r="H122" s="1653"/>
      <c r="I122" s="2306"/>
      <c r="J122" s="3350"/>
      <c r="K122" s="2306"/>
      <c r="L122" s="1653"/>
      <c r="M122" s="2306"/>
      <c r="N122" s="1653"/>
      <c r="O122" s="2307"/>
      <c r="P122" s="1653"/>
      <c r="Q122" s="2307"/>
      <c r="R122" s="1653"/>
      <c r="S122" s="2307"/>
      <c r="T122" s="1653"/>
      <c r="U122" s="2307"/>
      <c r="V122" s="1653"/>
      <c r="W122" s="2307"/>
      <c r="X122" s="1653"/>
      <c r="Y122" s="1529"/>
      <c r="Z122" s="1531"/>
      <c r="AA122" s="1529"/>
      <c r="AB122" s="1531"/>
      <c r="AC122" s="1529"/>
      <c r="AD122" s="1531"/>
      <c r="AE122" s="1529"/>
      <c r="AF122" s="1531"/>
      <c r="AG122" s="1529"/>
      <c r="AH122" s="1531"/>
      <c r="AI122" s="1529"/>
      <c r="AJ122" s="1531"/>
      <c r="AK122" s="1529"/>
      <c r="AL122" s="1531"/>
      <c r="AM122" s="1529"/>
      <c r="AN122" s="2287"/>
      <c r="AO122" s="2831"/>
      <c r="AP122" s="3114"/>
      <c r="AQ122" s="3114"/>
      <c r="AR122" s="3354"/>
      <c r="AS122" s="3114"/>
      <c r="AT122" s="3114"/>
      <c r="AU122" s="3114"/>
      <c r="AV122" s="3114"/>
      <c r="AW122" s="3114"/>
      <c r="AX122" s="1528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043" t="s">
        <v>1744</v>
      </c>
      <c r="B123" s="6409"/>
      <c r="C123" s="6044"/>
      <c r="D123" s="1590">
        <f t="shared" si="121"/>
        <v>0</v>
      </c>
      <c r="E123" s="1719">
        <f t="shared" ref="E123:F127" si="132">SUM(Y123+AA123+AC123+AE123+AG123+AI123+AK123+AM123)</f>
        <v>0</v>
      </c>
      <c r="F123" s="2094">
        <f t="shared" si="132"/>
        <v>0</v>
      </c>
      <c r="G123" s="2306"/>
      <c r="H123" s="1653"/>
      <c r="I123" s="2306"/>
      <c r="J123" s="3350"/>
      <c r="K123" s="2306"/>
      <c r="L123" s="1653"/>
      <c r="M123" s="2306"/>
      <c r="N123" s="1653"/>
      <c r="O123" s="2307"/>
      <c r="P123" s="1653"/>
      <c r="Q123" s="2307"/>
      <c r="R123" s="1653"/>
      <c r="S123" s="2307"/>
      <c r="T123" s="1653"/>
      <c r="U123" s="2307"/>
      <c r="V123" s="1653"/>
      <c r="W123" s="2307"/>
      <c r="X123" s="1653"/>
      <c r="Y123" s="1529"/>
      <c r="Z123" s="1531"/>
      <c r="AA123" s="1529"/>
      <c r="AB123" s="1531"/>
      <c r="AC123" s="1529"/>
      <c r="AD123" s="1531"/>
      <c r="AE123" s="1529"/>
      <c r="AF123" s="1531"/>
      <c r="AG123" s="1529"/>
      <c r="AH123" s="1531"/>
      <c r="AI123" s="1529"/>
      <c r="AJ123" s="1531"/>
      <c r="AK123" s="1529"/>
      <c r="AL123" s="1531"/>
      <c r="AM123" s="1529"/>
      <c r="AN123" s="2287"/>
      <c r="AO123" s="2831"/>
      <c r="AP123" s="3114"/>
      <c r="AQ123" s="3114"/>
      <c r="AR123" s="3114"/>
      <c r="AS123" s="3114"/>
      <c r="AT123" s="3114"/>
      <c r="AU123" s="3114"/>
      <c r="AV123" s="3114"/>
      <c r="AW123" s="3114"/>
      <c r="AX123" s="1528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452" t="s">
        <v>1745</v>
      </c>
      <c r="B124" s="6453"/>
      <c r="C124" s="6454"/>
      <c r="D124" s="1590">
        <f t="shared" si="121"/>
        <v>0</v>
      </c>
      <c r="E124" s="1719">
        <f t="shared" si="132"/>
        <v>0</v>
      </c>
      <c r="F124" s="2094">
        <f t="shared" si="132"/>
        <v>0</v>
      </c>
      <c r="G124" s="2306"/>
      <c r="H124" s="1653"/>
      <c r="I124" s="2306"/>
      <c r="J124" s="3350"/>
      <c r="K124" s="2306"/>
      <c r="L124" s="1653"/>
      <c r="M124" s="2306"/>
      <c r="N124" s="1653"/>
      <c r="O124" s="2307"/>
      <c r="P124" s="1653"/>
      <c r="Q124" s="2307"/>
      <c r="R124" s="1653"/>
      <c r="S124" s="2307"/>
      <c r="T124" s="1653"/>
      <c r="U124" s="2307"/>
      <c r="V124" s="1653"/>
      <c r="W124" s="2307"/>
      <c r="X124" s="1653"/>
      <c r="Y124" s="1529"/>
      <c r="Z124" s="1531"/>
      <c r="AA124" s="1529"/>
      <c r="AB124" s="1531"/>
      <c r="AC124" s="1529"/>
      <c r="AD124" s="1531"/>
      <c r="AE124" s="1529"/>
      <c r="AF124" s="1531"/>
      <c r="AG124" s="1529"/>
      <c r="AH124" s="1531"/>
      <c r="AI124" s="1529"/>
      <c r="AJ124" s="1531"/>
      <c r="AK124" s="1529"/>
      <c r="AL124" s="1531"/>
      <c r="AM124" s="1529"/>
      <c r="AN124" s="2287"/>
      <c r="AO124" s="2831"/>
      <c r="AP124" s="3114"/>
      <c r="AQ124" s="3114"/>
      <c r="AR124" s="3114"/>
      <c r="AS124" s="3114"/>
      <c r="AT124" s="3114"/>
      <c r="AU124" s="3114"/>
      <c r="AV124" s="3114"/>
      <c r="AW124" s="3114"/>
      <c r="AX124" s="1528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452" t="s">
        <v>1746</v>
      </c>
      <c r="B125" s="6453"/>
      <c r="C125" s="6454"/>
      <c r="D125" s="1590">
        <f t="shared" si="121"/>
        <v>0</v>
      </c>
      <c r="E125" s="1719">
        <f t="shared" si="132"/>
        <v>0</v>
      </c>
      <c r="F125" s="2094">
        <f t="shared" si="132"/>
        <v>0</v>
      </c>
      <c r="G125" s="2306"/>
      <c r="H125" s="1653"/>
      <c r="I125" s="2306"/>
      <c r="J125" s="3350"/>
      <c r="K125" s="2306"/>
      <c r="L125" s="1653"/>
      <c r="M125" s="2306"/>
      <c r="N125" s="1653"/>
      <c r="O125" s="2307"/>
      <c r="P125" s="1653"/>
      <c r="Q125" s="2307"/>
      <c r="R125" s="1653"/>
      <c r="S125" s="2307"/>
      <c r="T125" s="1653"/>
      <c r="U125" s="2307"/>
      <c r="V125" s="1653"/>
      <c r="W125" s="2307"/>
      <c r="X125" s="1653"/>
      <c r="Y125" s="1529"/>
      <c r="Z125" s="1531"/>
      <c r="AA125" s="1529"/>
      <c r="AB125" s="1531"/>
      <c r="AC125" s="1529"/>
      <c r="AD125" s="1531"/>
      <c r="AE125" s="1529"/>
      <c r="AF125" s="1531"/>
      <c r="AG125" s="1529"/>
      <c r="AH125" s="1531"/>
      <c r="AI125" s="1529"/>
      <c r="AJ125" s="1531"/>
      <c r="AK125" s="1529"/>
      <c r="AL125" s="1531"/>
      <c r="AM125" s="1529"/>
      <c r="AN125" s="2287"/>
      <c r="AO125" s="2831"/>
      <c r="AP125" s="3114"/>
      <c r="AQ125" s="3114"/>
      <c r="AR125" s="3114"/>
      <c r="AS125" s="3114"/>
      <c r="AT125" s="3114"/>
      <c r="AU125" s="3114"/>
      <c r="AV125" s="3114"/>
      <c r="AW125" s="3114"/>
      <c r="AX125" s="1528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452" t="s">
        <v>1747</v>
      </c>
      <c r="B126" s="6453"/>
      <c r="C126" s="6454"/>
      <c r="D126" s="1590">
        <f t="shared" si="121"/>
        <v>0</v>
      </c>
      <c r="E126" s="1719">
        <f>SUM(Q126+S126+U126+W126+Y126+AA126+AC126+AE126+AG126+AI126+AK126+AM126)</f>
        <v>0</v>
      </c>
      <c r="F126" s="2094">
        <f>SUM(R126+T126+V126+X126+Z126+AB126+AD126+AF126+AH126+AJ126+AL126+AN126)</f>
        <v>0</v>
      </c>
      <c r="G126" s="2306"/>
      <c r="H126" s="1653"/>
      <c r="I126" s="2306"/>
      <c r="J126" s="3350"/>
      <c r="K126" s="2306"/>
      <c r="L126" s="1653"/>
      <c r="M126" s="2306"/>
      <c r="N126" s="1653"/>
      <c r="O126" s="2307"/>
      <c r="P126" s="1653"/>
      <c r="Q126" s="1529"/>
      <c r="R126" s="1531"/>
      <c r="S126" s="1529"/>
      <c r="T126" s="1531"/>
      <c r="U126" s="1529"/>
      <c r="V126" s="1531"/>
      <c r="W126" s="1529"/>
      <c r="X126" s="1531"/>
      <c r="Y126" s="1529"/>
      <c r="Z126" s="1531"/>
      <c r="AA126" s="1529"/>
      <c r="AB126" s="1531"/>
      <c r="AC126" s="1529"/>
      <c r="AD126" s="1531"/>
      <c r="AE126" s="1529"/>
      <c r="AF126" s="1531"/>
      <c r="AG126" s="1529"/>
      <c r="AH126" s="1531"/>
      <c r="AI126" s="1529"/>
      <c r="AJ126" s="1531"/>
      <c r="AK126" s="1529"/>
      <c r="AL126" s="1531"/>
      <c r="AM126" s="1529"/>
      <c r="AN126" s="2287"/>
      <c r="AO126" s="1567"/>
      <c r="AP126" s="3114"/>
      <c r="AQ126" s="3114"/>
      <c r="AR126" s="3354"/>
      <c r="AS126" s="3114"/>
      <c r="AT126" s="3114"/>
      <c r="AU126" s="3114"/>
      <c r="AV126" s="3114"/>
      <c r="AW126" s="3114"/>
      <c r="AX126" s="1528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452" t="s">
        <v>1748</v>
      </c>
      <c r="B127" s="6453"/>
      <c r="C127" s="6454"/>
      <c r="D127" s="1590">
        <f t="shared" si="121"/>
        <v>0</v>
      </c>
      <c r="E127" s="1719">
        <f t="shared" si="132"/>
        <v>0</v>
      </c>
      <c r="F127" s="2094">
        <f t="shared" si="132"/>
        <v>0</v>
      </c>
      <c r="G127" s="2306"/>
      <c r="H127" s="1653"/>
      <c r="I127" s="2306"/>
      <c r="J127" s="3350"/>
      <c r="K127" s="2306"/>
      <c r="L127" s="1653"/>
      <c r="M127" s="2306"/>
      <c r="N127" s="1653"/>
      <c r="O127" s="2307"/>
      <c r="P127" s="1653"/>
      <c r="Q127" s="2307"/>
      <c r="R127" s="1653"/>
      <c r="S127" s="2307"/>
      <c r="T127" s="1653"/>
      <c r="U127" s="2307"/>
      <c r="V127" s="1653"/>
      <c r="W127" s="2307"/>
      <c r="X127" s="1653"/>
      <c r="Y127" s="1529"/>
      <c r="Z127" s="1531"/>
      <c r="AA127" s="1529"/>
      <c r="AB127" s="1531"/>
      <c r="AC127" s="1529"/>
      <c r="AD127" s="1531"/>
      <c r="AE127" s="1529"/>
      <c r="AF127" s="1531"/>
      <c r="AG127" s="1529"/>
      <c r="AH127" s="1531"/>
      <c r="AI127" s="1529"/>
      <c r="AJ127" s="1531"/>
      <c r="AK127" s="1529"/>
      <c r="AL127" s="1531"/>
      <c r="AM127" s="1529"/>
      <c r="AN127" s="2287"/>
      <c r="AO127" s="2831"/>
      <c r="AP127" s="3114"/>
      <c r="AQ127" s="3114"/>
      <c r="AR127" s="3354"/>
      <c r="AS127" s="3114"/>
      <c r="AT127" s="3114"/>
      <c r="AU127" s="3114"/>
      <c r="AV127" s="3114"/>
      <c r="AW127" s="3114"/>
      <c r="AX127" s="1528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452" t="s">
        <v>1749</v>
      </c>
      <c r="B128" s="6453"/>
      <c r="C128" s="6454"/>
      <c r="D128" s="1590">
        <f t="shared" si="121"/>
        <v>0</v>
      </c>
      <c r="E128" s="1719">
        <f>SUM(G128+I128+K128+M128+O128+Q128+S128+U128+W128+Y128+AA128+AC128+AE128+AG128+AI128+AK128+AM128)</f>
        <v>0</v>
      </c>
      <c r="F128" s="2094">
        <f>SUM(H128+J128+L128+N128+P128+R128+T128+V128+X128+Z128+AB128+AD128+AF128+AH128+AJ128+AL128+AN128)</f>
        <v>0</v>
      </c>
      <c r="G128" s="1581"/>
      <c r="H128" s="3353"/>
      <c r="I128" s="1581"/>
      <c r="J128" s="3355"/>
      <c r="K128" s="1581"/>
      <c r="L128" s="3353"/>
      <c r="M128" s="1581"/>
      <c r="N128" s="3353"/>
      <c r="O128" s="1645"/>
      <c r="P128" s="1531"/>
      <c r="Q128" s="1529"/>
      <c r="R128" s="1531"/>
      <c r="S128" s="1529"/>
      <c r="T128" s="3353"/>
      <c r="U128" s="1645"/>
      <c r="V128" s="1531"/>
      <c r="W128" s="1529"/>
      <c r="X128" s="1531"/>
      <c r="Y128" s="1529"/>
      <c r="Z128" s="1531"/>
      <c r="AA128" s="1529"/>
      <c r="AB128" s="1531"/>
      <c r="AC128" s="1529"/>
      <c r="AD128" s="1531"/>
      <c r="AE128" s="1529"/>
      <c r="AF128" s="1531"/>
      <c r="AG128" s="1529"/>
      <c r="AH128" s="1531"/>
      <c r="AI128" s="1529"/>
      <c r="AJ128" s="1531"/>
      <c r="AK128" s="1529"/>
      <c r="AL128" s="1531"/>
      <c r="AM128" s="1529"/>
      <c r="AN128" s="2287"/>
      <c r="AO128" s="1567"/>
      <c r="AP128" s="3354"/>
      <c r="AQ128" s="3354"/>
      <c r="AR128" s="3354"/>
      <c r="AS128" s="3114"/>
      <c r="AT128" s="3114"/>
      <c r="AU128" s="3114"/>
      <c r="AV128" s="3114"/>
      <c r="AW128" s="3114"/>
      <c r="AX128" s="1697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452" t="s">
        <v>1750</v>
      </c>
      <c r="B129" s="6453"/>
      <c r="C129" s="6454"/>
      <c r="D129" s="1590">
        <f t="shared" si="121"/>
        <v>0</v>
      </c>
      <c r="E129" s="1719">
        <f t="shared" ref="E129:E143" si="141">SUM(G129+I129+K129+M129+O129+Q129+S129+U129+W129+Y129+AA129+AC129+AE129+AG129+AI129+AK129+AM129)</f>
        <v>0</v>
      </c>
      <c r="F129" s="2094">
        <f t="shared" ref="F129:F142" si="142">SUM(H129+J129+L129+N129+P129+R129+T129+V129+X129+Z129+AB129+AD129+AF129+AH129+AJ129+AL129+AN129)</f>
        <v>0</v>
      </c>
      <c r="G129" s="1581"/>
      <c r="H129" s="3353"/>
      <c r="I129" s="1581"/>
      <c r="J129" s="3355"/>
      <c r="K129" s="1581"/>
      <c r="L129" s="3353"/>
      <c r="M129" s="1581"/>
      <c r="N129" s="3353"/>
      <c r="O129" s="1645"/>
      <c r="P129" s="1531"/>
      <c r="Q129" s="1529"/>
      <c r="R129" s="1531"/>
      <c r="S129" s="1529"/>
      <c r="T129" s="3353"/>
      <c r="U129" s="1645"/>
      <c r="V129" s="1531"/>
      <c r="W129" s="1529"/>
      <c r="X129" s="1531"/>
      <c r="Y129" s="1529"/>
      <c r="Z129" s="1531"/>
      <c r="AA129" s="1529"/>
      <c r="AB129" s="1531"/>
      <c r="AC129" s="1529"/>
      <c r="AD129" s="1531"/>
      <c r="AE129" s="1529"/>
      <c r="AF129" s="1531"/>
      <c r="AG129" s="1529"/>
      <c r="AH129" s="1531"/>
      <c r="AI129" s="1529"/>
      <c r="AJ129" s="1531"/>
      <c r="AK129" s="1529"/>
      <c r="AL129" s="1531"/>
      <c r="AM129" s="1529"/>
      <c r="AN129" s="2287"/>
      <c r="AO129" s="1567"/>
      <c r="AP129" s="3354"/>
      <c r="AQ129" s="3354"/>
      <c r="AR129" s="3354"/>
      <c r="AS129" s="3114"/>
      <c r="AT129" s="3114"/>
      <c r="AU129" s="3114"/>
      <c r="AV129" s="3114"/>
      <c r="AW129" s="3114"/>
      <c r="AX129" s="1697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452" t="s">
        <v>1751</v>
      </c>
      <c r="B130" s="6453"/>
      <c r="C130" s="6454"/>
      <c r="D130" s="1590">
        <f t="shared" si="121"/>
        <v>0</v>
      </c>
      <c r="E130" s="1719">
        <f t="shared" si="141"/>
        <v>0</v>
      </c>
      <c r="F130" s="2094">
        <f t="shared" si="142"/>
        <v>0</v>
      </c>
      <c r="G130" s="1581"/>
      <c r="H130" s="3353"/>
      <c r="I130" s="1581"/>
      <c r="J130" s="3355"/>
      <c r="K130" s="1581"/>
      <c r="L130" s="3353"/>
      <c r="M130" s="1581"/>
      <c r="N130" s="3353"/>
      <c r="O130" s="1645"/>
      <c r="P130" s="1531"/>
      <c r="Q130" s="1529"/>
      <c r="R130" s="1531"/>
      <c r="S130" s="1529"/>
      <c r="T130" s="3353"/>
      <c r="U130" s="1645"/>
      <c r="V130" s="1531"/>
      <c r="W130" s="1529"/>
      <c r="X130" s="1531"/>
      <c r="Y130" s="1529"/>
      <c r="Z130" s="1531"/>
      <c r="AA130" s="1529"/>
      <c r="AB130" s="1531"/>
      <c r="AC130" s="1529"/>
      <c r="AD130" s="1531"/>
      <c r="AE130" s="1529"/>
      <c r="AF130" s="1531"/>
      <c r="AG130" s="1529"/>
      <c r="AH130" s="1531"/>
      <c r="AI130" s="1529"/>
      <c r="AJ130" s="1531"/>
      <c r="AK130" s="1529"/>
      <c r="AL130" s="1531"/>
      <c r="AM130" s="1529"/>
      <c r="AN130" s="2287"/>
      <c r="AO130" s="1567"/>
      <c r="AP130" s="3354"/>
      <c r="AQ130" s="3354"/>
      <c r="AR130" s="3354"/>
      <c r="AS130" s="3114"/>
      <c r="AT130" s="3114"/>
      <c r="AU130" s="3114"/>
      <c r="AV130" s="3114"/>
      <c r="AW130" s="3114"/>
      <c r="AX130" s="1697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452" t="s">
        <v>1752</v>
      </c>
      <c r="B131" s="6453"/>
      <c r="C131" s="6454"/>
      <c r="D131" s="1590">
        <f t="shared" si="121"/>
        <v>0</v>
      </c>
      <c r="E131" s="1719">
        <f t="shared" si="141"/>
        <v>0</v>
      </c>
      <c r="F131" s="2094">
        <f t="shared" si="142"/>
        <v>0</v>
      </c>
      <c r="G131" s="1581"/>
      <c r="H131" s="3353"/>
      <c r="I131" s="1581"/>
      <c r="J131" s="3355"/>
      <c r="K131" s="1581"/>
      <c r="L131" s="3353"/>
      <c r="M131" s="1581"/>
      <c r="N131" s="3353"/>
      <c r="O131" s="1645"/>
      <c r="P131" s="1531"/>
      <c r="Q131" s="1529"/>
      <c r="R131" s="1531"/>
      <c r="S131" s="1529"/>
      <c r="T131" s="3353"/>
      <c r="U131" s="1645"/>
      <c r="V131" s="1531"/>
      <c r="W131" s="1529"/>
      <c r="X131" s="1531"/>
      <c r="Y131" s="1529"/>
      <c r="Z131" s="1531"/>
      <c r="AA131" s="1529"/>
      <c r="AB131" s="1531"/>
      <c r="AC131" s="1529"/>
      <c r="AD131" s="1531"/>
      <c r="AE131" s="1529"/>
      <c r="AF131" s="1531"/>
      <c r="AG131" s="1529"/>
      <c r="AH131" s="1531"/>
      <c r="AI131" s="1529"/>
      <c r="AJ131" s="1531"/>
      <c r="AK131" s="1529"/>
      <c r="AL131" s="1531"/>
      <c r="AM131" s="1529"/>
      <c r="AN131" s="2287"/>
      <c r="AO131" s="1567"/>
      <c r="AP131" s="3354"/>
      <c r="AQ131" s="3354"/>
      <c r="AR131" s="3354"/>
      <c r="AS131" s="3114"/>
      <c r="AT131" s="3114"/>
      <c r="AU131" s="3114"/>
      <c r="AV131" s="3114"/>
      <c r="AW131" s="3114"/>
      <c r="AX131" s="1697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452" t="s">
        <v>1753</v>
      </c>
      <c r="B132" s="6453"/>
      <c r="C132" s="6454"/>
      <c r="D132" s="1590">
        <f t="shared" si="121"/>
        <v>0</v>
      </c>
      <c r="E132" s="1719">
        <f t="shared" si="141"/>
        <v>0</v>
      </c>
      <c r="F132" s="2094">
        <f t="shared" si="142"/>
        <v>0</v>
      </c>
      <c r="G132" s="1581"/>
      <c r="H132" s="3353"/>
      <c r="I132" s="1581"/>
      <c r="J132" s="3355"/>
      <c r="K132" s="1581"/>
      <c r="L132" s="3353"/>
      <c r="M132" s="1581"/>
      <c r="N132" s="3353"/>
      <c r="O132" s="1645"/>
      <c r="P132" s="1531"/>
      <c r="Q132" s="1529"/>
      <c r="R132" s="1531"/>
      <c r="S132" s="1529"/>
      <c r="T132" s="3353"/>
      <c r="U132" s="1645"/>
      <c r="V132" s="1531"/>
      <c r="W132" s="1529"/>
      <c r="X132" s="1531"/>
      <c r="Y132" s="1529"/>
      <c r="Z132" s="1531"/>
      <c r="AA132" s="1529"/>
      <c r="AB132" s="1531"/>
      <c r="AC132" s="1529"/>
      <c r="AD132" s="1531"/>
      <c r="AE132" s="1529"/>
      <c r="AF132" s="1531"/>
      <c r="AG132" s="1529"/>
      <c r="AH132" s="1531"/>
      <c r="AI132" s="1529"/>
      <c r="AJ132" s="1531"/>
      <c r="AK132" s="1529"/>
      <c r="AL132" s="1531"/>
      <c r="AM132" s="1529"/>
      <c r="AN132" s="2287"/>
      <c r="AO132" s="1567"/>
      <c r="AP132" s="3354"/>
      <c r="AQ132" s="3354"/>
      <c r="AR132" s="3354"/>
      <c r="AS132" s="3114"/>
      <c r="AT132" s="3114"/>
      <c r="AU132" s="3114"/>
      <c r="AV132" s="3114"/>
      <c r="AW132" s="3114"/>
      <c r="AX132" s="1697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452" t="s">
        <v>1754</v>
      </c>
      <c r="B133" s="6453"/>
      <c r="C133" s="6454"/>
      <c r="D133" s="1590">
        <f t="shared" si="121"/>
        <v>0</v>
      </c>
      <c r="E133" s="1719">
        <f t="shared" si="141"/>
        <v>0</v>
      </c>
      <c r="F133" s="2094">
        <f t="shared" si="142"/>
        <v>0</v>
      </c>
      <c r="G133" s="1527"/>
      <c r="H133" s="1531"/>
      <c r="I133" s="1527"/>
      <c r="J133" s="1530"/>
      <c r="K133" s="1527"/>
      <c r="L133" s="1531"/>
      <c r="M133" s="1527"/>
      <c r="N133" s="1531"/>
      <c r="O133" s="1529"/>
      <c r="P133" s="1531"/>
      <c r="Q133" s="1529"/>
      <c r="R133" s="1531"/>
      <c r="S133" s="1529"/>
      <c r="T133" s="1531"/>
      <c r="U133" s="1529"/>
      <c r="V133" s="1531"/>
      <c r="W133" s="1529"/>
      <c r="X133" s="1531"/>
      <c r="Y133" s="1529"/>
      <c r="Z133" s="1531"/>
      <c r="AA133" s="1529"/>
      <c r="AB133" s="1531"/>
      <c r="AC133" s="1529"/>
      <c r="AD133" s="1531"/>
      <c r="AE133" s="1529"/>
      <c r="AF133" s="1531"/>
      <c r="AG133" s="1529"/>
      <c r="AH133" s="1531"/>
      <c r="AI133" s="1529"/>
      <c r="AJ133" s="1531"/>
      <c r="AK133" s="1529"/>
      <c r="AL133" s="1531"/>
      <c r="AM133" s="1529"/>
      <c r="AN133" s="2287"/>
      <c r="AO133" s="1567"/>
      <c r="AP133" s="3114"/>
      <c r="AQ133" s="3114"/>
      <c r="AR133" s="3114"/>
      <c r="AS133" s="3114"/>
      <c r="AT133" s="3114"/>
      <c r="AU133" s="3114"/>
      <c r="AV133" s="3114"/>
      <c r="AW133" s="3114"/>
      <c r="AX133" s="1697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452" t="s">
        <v>1755</v>
      </c>
      <c r="B134" s="6453"/>
      <c r="C134" s="6454"/>
      <c r="D134" s="1590">
        <f t="shared" si="121"/>
        <v>0</v>
      </c>
      <c r="E134" s="1719">
        <f t="shared" si="141"/>
        <v>0</v>
      </c>
      <c r="F134" s="2094">
        <f t="shared" si="142"/>
        <v>0</v>
      </c>
      <c r="G134" s="1527"/>
      <c r="H134" s="1531"/>
      <c r="I134" s="1527"/>
      <c r="J134" s="1530"/>
      <c r="K134" s="1527"/>
      <c r="L134" s="1531"/>
      <c r="M134" s="1527"/>
      <c r="N134" s="1531"/>
      <c r="O134" s="1529"/>
      <c r="P134" s="1531"/>
      <c r="Q134" s="1529"/>
      <c r="R134" s="1531"/>
      <c r="S134" s="1529"/>
      <c r="T134" s="1531"/>
      <c r="U134" s="1529"/>
      <c r="V134" s="1531"/>
      <c r="W134" s="1529"/>
      <c r="X134" s="1531"/>
      <c r="Y134" s="1529"/>
      <c r="Z134" s="1531"/>
      <c r="AA134" s="1529"/>
      <c r="AB134" s="1531"/>
      <c r="AC134" s="1529"/>
      <c r="AD134" s="1531"/>
      <c r="AE134" s="1529"/>
      <c r="AF134" s="1531"/>
      <c r="AG134" s="1529"/>
      <c r="AH134" s="1531"/>
      <c r="AI134" s="1529"/>
      <c r="AJ134" s="1531"/>
      <c r="AK134" s="1529"/>
      <c r="AL134" s="1531"/>
      <c r="AM134" s="1529"/>
      <c r="AN134" s="2287"/>
      <c r="AO134" s="1567"/>
      <c r="AP134" s="3114"/>
      <c r="AQ134" s="3114"/>
      <c r="AR134" s="3114"/>
      <c r="AS134" s="3114"/>
      <c r="AT134" s="3114"/>
      <c r="AU134" s="3114"/>
      <c r="AV134" s="3114"/>
      <c r="AW134" s="3114"/>
      <c r="AX134" s="1697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452" t="s">
        <v>1756</v>
      </c>
      <c r="B135" s="6453"/>
      <c r="C135" s="6454"/>
      <c r="D135" s="1590">
        <f t="shared" si="121"/>
        <v>0</v>
      </c>
      <c r="E135" s="1719">
        <f t="shared" si="141"/>
        <v>0</v>
      </c>
      <c r="F135" s="2094">
        <f t="shared" si="142"/>
        <v>0</v>
      </c>
      <c r="G135" s="1275"/>
      <c r="H135" s="1266"/>
      <c r="I135" s="1275"/>
      <c r="J135" s="1343"/>
      <c r="K135" s="1275"/>
      <c r="L135" s="1531"/>
      <c r="M135" s="1527"/>
      <c r="N135" s="1531"/>
      <c r="O135" s="1529"/>
      <c r="P135" s="1531"/>
      <c r="Q135" s="1529"/>
      <c r="R135" s="1531"/>
      <c r="S135" s="1529"/>
      <c r="T135" s="1531"/>
      <c r="U135" s="1529"/>
      <c r="V135" s="1531"/>
      <c r="W135" s="1529"/>
      <c r="X135" s="1531"/>
      <c r="Y135" s="1529"/>
      <c r="Z135" s="1531"/>
      <c r="AA135" s="1529"/>
      <c r="AB135" s="1531"/>
      <c r="AC135" s="1529"/>
      <c r="AD135" s="1531"/>
      <c r="AE135" s="1529"/>
      <c r="AF135" s="1531"/>
      <c r="AG135" s="1529"/>
      <c r="AH135" s="1531"/>
      <c r="AI135" s="1529"/>
      <c r="AJ135" s="1531"/>
      <c r="AK135" s="1529"/>
      <c r="AL135" s="1531"/>
      <c r="AM135" s="1529"/>
      <c r="AN135" s="2287"/>
      <c r="AO135" s="1567"/>
      <c r="AP135" s="1316"/>
      <c r="AQ135" s="3114"/>
      <c r="AR135" s="3114"/>
      <c r="AS135" s="1316"/>
      <c r="AT135" s="3114"/>
      <c r="AU135" s="3114"/>
      <c r="AV135" s="3114"/>
      <c r="AW135" s="3114"/>
      <c r="AX135" s="1697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452" t="s">
        <v>1757</v>
      </c>
      <c r="B136" s="6453"/>
      <c r="C136" s="6454"/>
      <c r="D136" s="1590">
        <f t="shared" si="121"/>
        <v>0</v>
      </c>
      <c r="E136" s="1719">
        <f t="shared" si="141"/>
        <v>0</v>
      </c>
      <c r="F136" s="2094">
        <f t="shared" si="142"/>
        <v>0</v>
      </c>
      <c r="G136" s="1275"/>
      <c r="H136" s="1266"/>
      <c r="I136" s="1275"/>
      <c r="J136" s="1343"/>
      <c r="K136" s="1275"/>
      <c r="L136" s="1531"/>
      <c r="M136" s="1527"/>
      <c r="N136" s="1531"/>
      <c r="O136" s="1529"/>
      <c r="P136" s="1531"/>
      <c r="Q136" s="1529"/>
      <c r="R136" s="1531"/>
      <c r="S136" s="1529"/>
      <c r="T136" s="1531"/>
      <c r="U136" s="1529"/>
      <c r="V136" s="1531"/>
      <c r="W136" s="1529"/>
      <c r="X136" s="1531"/>
      <c r="Y136" s="1529"/>
      <c r="Z136" s="1531"/>
      <c r="AA136" s="1529"/>
      <c r="AB136" s="1531"/>
      <c r="AC136" s="1529"/>
      <c r="AD136" s="1531"/>
      <c r="AE136" s="1529"/>
      <c r="AF136" s="1531"/>
      <c r="AG136" s="1529"/>
      <c r="AH136" s="1531"/>
      <c r="AI136" s="1529"/>
      <c r="AJ136" s="1531"/>
      <c r="AK136" s="1529"/>
      <c r="AL136" s="1531"/>
      <c r="AM136" s="1529"/>
      <c r="AN136" s="2287"/>
      <c r="AO136" s="1567"/>
      <c r="AP136" s="1316"/>
      <c r="AQ136" s="3114"/>
      <c r="AR136" s="3114"/>
      <c r="AS136" s="1316"/>
      <c r="AT136" s="3114"/>
      <c r="AU136" s="3114"/>
      <c r="AV136" s="3114"/>
      <c r="AW136" s="3114"/>
      <c r="AX136" s="1697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452" t="s">
        <v>1758</v>
      </c>
      <c r="B137" s="6453"/>
      <c r="C137" s="6454"/>
      <c r="D137" s="1590">
        <f t="shared" si="121"/>
        <v>0</v>
      </c>
      <c r="E137" s="1719">
        <f t="shared" si="141"/>
        <v>0</v>
      </c>
      <c r="F137" s="2094">
        <f t="shared" si="142"/>
        <v>0</v>
      </c>
      <c r="G137" s="1275"/>
      <c r="H137" s="1266"/>
      <c r="I137" s="1275"/>
      <c r="J137" s="1343"/>
      <c r="K137" s="1275"/>
      <c r="L137" s="1531"/>
      <c r="M137" s="1527"/>
      <c r="N137" s="1531"/>
      <c r="O137" s="1529"/>
      <c r="P137" s="1531"/>
      <c r="Q137" s="1529"/>
      <c r="R137" s="1531"/>
      <c r="S137" s="1529"/>
      <c r="T137" s="1531"/>
      <c r="U137" s="1529"/>
      <c r="V137" s="1531"/>
      <c r="W137" s="1529"/>
      <c r="X137" s="1531"/>
      <c r="Y137" s="1529"/>
      <c r="Z137" s="1531"/>
      <c r="AA137" s="1529"/>
      <c r="AB137" s="1531"/>
      <c r="AC137" s="1529"/>
      <c r="AD137" s="1531"/>
      <c r="AE137" s="1529"/>
      <c r="AF137" s="1531"/>
      <c r="AG137" s="1529"/>
      <c r="AH137" s="1531"/>
      <c r="AI137" s="1529"/>
      <c r="AJ137" s="1531"/>
      <c r="AK137" s="1529"/>
      <c r="AL137" s="1531"/>
      <c r="AM137" s="1529"/>
      <c r="AN137" s="2287"/>
      <c r="AO137" s="1567"/>
      <c r="AP137" s="1316"/>
      <c r="AQ137" s="3114"/>
      <c r="AR137" s="3114"/>
      <c r="AS137" s="1316"/>
      <c r="AT137" s="3114"/>
      <c r="AU137" s="3114"/>
      <c r="AV137" s="3114"/>
      <c r="AW137" s="3114"/>
      <c r="AX137" s="1697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452" t="s">
        <v>1759</v>
      </c>
      <c r="B138" s="6453"/>
      <c r="C138" s="6454"/>
      <c r="D138" s="1590">
        <f t="shared" si="121"/>
        <v>0</v>
      </c>
      <c r="E138" s="1719">
        <f t="shared" si="141"/>
        <v>0</v>
      </c>
      <c r="F138" s="2094">
        <f t="shared" si="142"/>
        <v>0</v>
      </c>
      <c r="G138" s="1275"/>
      <c r="H138" s="1266"/>
      <c r="I138" s="1275"/>
      <c r="J138" s="1343"/>
      <c r="K138" s="1275"/>
      <c r="L138" s="1531"/>
      <c r="M138" s="1527"/>
      <c r="N138" s="1531"/>
      <c r="O138" s="1529"/>
      <c r="P138" s="1531"/>
      <c r="Q138" s="1529"/>
      <c r="R138" s="1531"/>
      <c r="S138" s="1529"/>
      <c r="T138" s="1531"/>
      <c r="U138" s="1529"/>
      <c r="V138" s="1531"/>
      <c r="W138" s="1529"/>
      <c r="X138" s="1531"/>
      <c r="Y138" s="1529"/>
      <c r="Z138" s="1531"/>
      <c r="AA138" s="1529"/>
      <c r="AB138" s="1531"/>
      <c r="AC138" s="1529"/>
      <c r="AD138" s="1531"/>
      <c r="AE138" s="1529"/>
      <c r="AF138" s="1531"/>
      <c r="AG138" s="1529"/>
      <c r="AH138" s="1531"/>
      <c r="AI138" s="1529"/>
      <c r="AJ138" s="1531"/>
      <c r="AK138" s="1529"/>
      <c r="AL138" s="1531"/>
      <c r="AM138" s="1529"/>
      <c r="AN138" s="2287"/>
      <c r="AO138" s="1567"/>
      <c r="AP138" s="1316"/>
      <c r="AQ138" s="3114"/>
      <c r="AR138" s="3114"/>
      <c r="AS138" s="1316"/>
      <c r="AT138" s="3114"/>
      <c r="AU138" s="3114"/>
      <c r="AV138" s="3114"/>
      <c r="AW138" s="3114"/>
      <c r="AX138" s="1528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452" t="s">
        <v>1760</v>
      </c>
      <c r="B139" s="6453"/>
      <c r="C139" s="6454"/>
      <c r="D139" s="1590">
        <f t="shared" si="121"/>
        <v>0</v>
      </c>
      <c r="E139" s="1719">
        <f t="shared" si="141"/>
        <v>0</v>
      </c>
      <c r="F139" s="2094">
        <f t="shared" si="142"/>
        <v>0</v>
      </c>
      <c r="G139" s="1393"/>
      <c r="H139" s="1266"/>
      <c r="I139" s="1275"/>
      <c r="J139" s="1343"/>
      <c r="K139" s="1275"/>
      <c r="L139" s="1531"/>
      <c r="M139" s="1527"/>
      <c r="N139" s="1531"/>
      <c r="O139" s="1529"/>
      <c r="P139" s="1531"/>
      <c r="Q139" s="1529"/>
      <c r="R139" s="1531"/>
      <c r="S139" s="1529"/>
      <c r="T139" s="1531"/>
      <c r="U139" s="1529"/>
      <c r="V139" s="1531"/>
      <c r="W139" s="1529"/>
      <c r="X139" s="1531"/>
      <c r="Y139" s="1529"/>
      <c r="Z139" s="1531"/>
      <c r="AA139" s="1529"/>
      <c r="AB139" s="1531"/>
      <c r="AC139" s="1529"/>
      <c r="AD139" s="1531"/>
      <c r="AE139" s="1529"/>
      <c r="AF139" s="1531"/>
      <c r="AG139" s="1529"/>
      <c r="AH139" s="1531"/>
      <c r="AI139" s="1529"/>
      <c r="AJ139" s="1531"/>
      <c r="AK139" s="1529"/>
      <c r="AL139" s="1531"/>
      <c r="AM139" s="1529"/>
      <c r="AN139" s="2287"/>
      <c r="AO139" s="1567"/>
      <c r="AP139" s="1316"/>
      <c r="AQ139" s="3114"/>
      <c r="AR139" s="3114"/>
      <c r="AS139" s="1316"/>
      <c r="AT139" s="3114"/>
      <c r="AU139" s="3114"/>
      <c r="AV139" s="3114"/>
      <c r="AW139" s="3114"/>
      <c r="AX139" s="1528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591" t="s">
        <v>1761</v>
      </c>
      <c r="B140" s="1593"/>
      <c r="C140" s="1592"/>
      <c r="D140" s="1590">
        <f t="shared" si="121"/>
        <v>0</v>
      </c>
      <c r="E140" s="1719">
        <f t="shared" si="141"/>
        <v>0</v>
      </c>
      <c r="F140" s="2094">
        <f t="shared" si="142"/>
        <v>0</v>
      </c>
      <c r="G140" s="1275"/>
      <c r="H140" s="1266"/>
      <c r="I140" s="1275"/>
      <c r="J140" s="1343"/>
      <c r="K140" s="1275"/>
      <c r="L140" s="1531"/>
      <c r="M140" s="1527"/>
      <c r="N140" s="1531"/>
      <c r="O140" s="1529"/>
      <c r="P140" s="1531"/>
      <c r="Q140" s="1529"/>
      <c r="R140" s="1531"/>
      <c r="S140" s="1529"/>
      <c r="T140" s="1531"/>
      <c r="U140" s="1529"/>
      <c r="V140" s="1531"/>
      <c r="W140" s="1529"/>
      <c r="X140" s="1531"/>
      <c r="Y140" s="1529"/>
      <c r="Z140" s="1531"/>
      <c r="AA140" s="1529"/>
      <c r="AB140" s="1531"/>
      <c r="AC140" s="1529"/>
      <c r="AD140" s="1531"/>
      <c r="AE140" s="1529"/>
      <c r="AF140" s="1531"/>
      <c r="AG140" s="1529"/>
      <c r="AH140" s="1531"/>
      <c r="AI140" s="1529"/>
      <c r="AJ140" s="1531"/>
      <c r="AK140" s="1529"/>
      <c r="AL140" s="1531"/>
      <c r="AM140" s="1529"/>
      <c r="AN140" s="2287"/>
      <c r="AO140" s="1567"/>
      <c r="AP140" s="1316"/>
      <c r="AQ140" s="3114"/>
      <c r="AR140" s="3114"/>
      <c r="AS140" s="1316"/>
      <c r="AT140" s="3114"/>
      <c r="AU140" s="3114"/>
      <c r="AV140" s="3114"/>
      <c r="AW140" s="3114"/>
      <c r="AX140" s="1697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452" t="s">
        <v>1762</v>
      </c>
      <c r="B141" s="6453"/>
      <c r="C141" s="6454"/>
      <c r="D141" s="1590">
        <f t="shared" si="121"/>
        <v>0</v>
      </c>
      <c r="E141" s="1719">
        <f t="shared" si="141"/>
        <v>0</v>
      </c>
      <c r="F141" s="2094">
        <f t="shared" si="142"/>
        <v>0</v>
      </c>
      <c r="G141" s="1581"/>
      <c r="H141" s="3353"/>
      <c r="I141" s="1581"/>
      <c r="J141" s="1530"/>
      <c r="K141" s="1527"/>
      <c r="L141" s="1531"/>
      <c r="M141" s="1527"/>
      <c r="N141" s="1531"/>
      <c r="O141" s="1529"/>
      <c r="P141" s="1531"/>
      <c r="Q141" s="1529"/>
      <c r="R141" s="1531"/>
      <c r="S141" s="1529"/>
      <c r="T141" s="1531"/>
      <c r="U141" s="1529"/>
      <c r="V141" s="1531"/>
      <c r="W141" s="1529"/>
      <c r="X141" s="1531"/>
      <c r="Y141" s="1529"/>
      <c r="Z141" s="1531"/>
      <c r="AA141" s="1529"/>
      <c r="AB141" s="1531"/>
      <c r="AC141" s="1529"/>
      <c r="AD141" s="1531"/>
      <c r="AE141" s="1529"/>
      <c r="AF141" s="1531"/>
      <c r="AG141" s="1529"/>
      <c r="AH141" s="1531"/>
      <c r="AI141" s="1529"/>
      <c r="AJ141" s="1531"/>
      <c r="AK141" s="1529"/>
      <c r="AL141" s="1531"/>
      <c r="AM141" s="1529"/>
      <c r="AN141" s="2287"/>
      <c r="AO141" s="1567"/>
      <c r="AP141" s="3114"/>
      <c r="AQ141" s="3114"/>
      <c r="AR141" s="3114"/>
      <c r="AS141" s="3114"/>
      <c r="AT141" s="3114"/>
      <c r="AU141" s="3114"/>
      <c r="AV141" s="3114"/>
      <c r="AW141" s="3114"/>
      <c r="AX141" s="1528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350" t="s">
        <v>1763</v>
      </c>
      <c r="B142" s="6441"/>
      <c r="C142" s="6351"/>
      <c r="D142" s="1588">
        <f>SUM(E142:F142)</f>
        <v>0</v>
      </c>
      <c r="E142" s="1712">
        <f t="shared" si="141"/>
        <v>0</v>
      </c>
      <c r="F142" s="1693">
        <f t="shared" si="142"/>
        <v>0</v>
      </c>
      <c r="G142" s="943"/>
      <c r="H142" s="568"/>
      <c r="I142" s="943"/>
      <c r="J142" s="440"/>
      <c r="K142" s="922"/>
      <c r="L142" s="1469"/>
      <c r="M142" s="1538"/>
      <c r="N142" s="1469"/>
      <c r="O142" s="1540"/>
      <c r="P142" s="1469"/>
      <c r="Q142" s="1540"/>
      <c r="R142" s="1469"/>
      <c r="S142" s="1540"/>
      <c r="T142" s="1469"/>
      <c r="U142" s="1540"/>
      <c r="V142" s="1469"/>
      <c r="W142" s="1540"/>
      <c r="X142" s="1469"/>
      <c r="Y142" s="1540"/>
      <c r="Z142" s="1469"/>
      <c r="AA142" s="1540"/>
      <c r="AB142" s="1469"/>
      <c r="AC142" s="1540"/>
      <c r="AD142" s="1469"/>
      <c r="AE142" s="1540"/>
      <c r="AF142" s="1469"/>
      <c r="AG142" s="1540"/>
      <c r="AH142" s="1469"/>
      <c r="AI142" s="1540"/>
      <c r="AJ142" s="1469"/>
      <c r="AK142" s="1540"/>
      <c r="AL142" s="1469"/>
      <c r="AM142" s="1540"/>
      <c r="AN142" s="1571"/>
      <c r="AO142" s="1572"/>
      <c r="AP142" s="3114"/>
      <c r="AQ142" s="3114"/>
      <c r="AR142" s="3114"/>
      <c r="AS142" s="3114"/>
      <c r="AT142" s="3114"/>
      <c r="AU142" s="151"/>
      <c r="AV142" s="151"/>
      <c r="AW142" s="151"/>
      <c r="AX142" s="992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5940" t="s">
        <v>82</v>
      </c>
      <c r="B143" s="6389"/>
      <c r="C143" s="6394"/>
      <c r="D143" s="3356">
        <f t="shared" si="121"/>
        <v>0</v>
      </c>
      <c r="E143" s="2656">
        <f t="shared" si="141"/>
        <v>0</v>
      </c>
      <c r="F143" s="2669">
        <f>SUM(H143+J143+L143+N143+P143+R143+T143+V143+X143+Z143+AB143+AD143+AF143+AH143+AJ143+AL143+AN143)</f>
        <v>0</v>
      </c>
      <c r="G143" s="3356">
        <f>SUM(G91:G103,G105:G109,G115:G117,G120,G128:G142)</f>
        <v>0</v>
      </c>
      <c r="H143" s="3357">
        <f>SUM(H91:H103,H105:H109,H115:H117,H120,H128:H142)</f>
        <v>0</v>
      </c>
      <c r="I143" s="3356">
        <f>SUM(I91:I103,I105:I109,I115:I117,I120,I128:I142)</f>
        <v>0</v>
      </c>
      <c r="J143" s="3358">
        <f>SUM(J91:J103,J105:J109,J115:J117,J120,J128:J142)</f>
        <v>0</v>
      </c>
      <c r="K143" s="3356">
        <f t="shared" ref="K143:P143" si="144">SUM(K91:K103,K105:K109,K115:K117,K119:K120,K128:K142)</f>
        <v>0</v>
      </c>
      <c r="L143" s="3357">
        <f t="shared" si="144"/>
        <v>0</v>
      </c>
      <c r="M143" s="3228">
        <f t="shared" si="144"/>
        <v>0</v>
      </c>
      <c r="N143" s="3359">
        <f t="shared" si="144"/>
        <v>0</v>
      </c>
      <c r="O143" s="3228">
        <f t="shared" si="144"/>
        <v>0</v>
      </c>
      <c r="P143" s="3359">
        <f t="shared" si="144"/>
        <v>0</v>
      </c>
      <c r="Q143" s="3228">
        <f>SUM(Q91:Q103,Q105:Q117,Q119:Q121,Q126,Q128:Q142)</f>
        <v>0</v>
      </c>
      <c r="R143" s="3360">
        <f>SUM(R91:R103,R105:R117,R119:R121,R126,R128:R142)</f>
        <v>0</v>
      </c>
      <c r="S143" s="3228">
        <f t="shared" ref="S143:X143" si="145">SUM(S91:S103,S105:S121,S126,S128:S142)</f>
        <v>0</v>
      </c>
      <c r="T143" s="3359">
        <f t="shared" si="145"/>
        <v>0</v>
      </c>
      <c r="U143" s="3228">
        <f t="shared" si="145"/>
        <v>0</v>
      </c>
      <c r="V143" s="3359">
        <f t="shared" si="145"/>
        <v>0</v>
      </c>
      <c r="W143" s="3228">
        <f t="shared" si="145"/>
        <v>0</v>
      </c>
      <c r="X143" s="3359">
        <f t="shared" si="145"/>
        <v>0</v>
      </c>
      <c r="Y143" s="3228">
        <f>SUM(Y91:Y142)</f>
        <v>0</v>
      </c>
      <c r="Z143" s="3359">
        <f>SUM(Z91:Z142)</f>
        <v>0</v>
      </c>
      <c r="AA143" s="3228">
        <f t="shared" ref="AA143:AN143" si="146">SUM(AA91:AA104,AA106:AA112,AA114:AA142)</f>
        <v>0</v>
      </c>
      <c r="AB143" s="3359">
        <f t="shared" si="146"/>
        <v>0</v>
      </c>
      <c r="AC143" s="3228">
        <f t="shared" si="146"/>
        <v>0</v>
      </c>
      <c r="AD143" s="3359">
        <f t="shared" si="146"/>
        <v>0</v>
      </c>
      <c r="AE143" s="3228">
        <f t="shared" si="146"/>
        <v>0</v>
      </c>
      <c r="AF143" s="3359">
        <f t="shared" si="146"/>
        <v>0</v>
      </c>
      <c r="AG143" s="3228">
        <f t="shared" si="146"/>
        <v>0</v>
      </c>
      <c r="AH143" s="3359">
        <f t="shared" si="146"/>
        <v>0</v>
      </c>
      <c r="AI143" s="3228">
        <f t="shared" si="146"/>
        <v>0</v>
      </c>
      <c r="AJ143" s="3359">
        <f t="shared" si="146"/>
        <v>0</v>
      </c>
      <c r="AK143" s="3228">
        <f t="shared" si="146"/>
        <v>0</v>
      </c>
      <c r="AL143" s="3359">
        <f t="shared" si="146"/>
        <v>0</v>
      </c>
      <c r="AM143" s="3228">
        <f t="shared" si="146"/>
        <v>0</v>
      </c>
      <c r="AN143" s="3359">
        <f t="shared" si="146"/>
        <v>0</v>
      </c>
      <c r="AO143" s="3361">
        <f>SUM(AO91:AO103,AO105:AO120,AO128:AO142,AO126)</f>
        <v>0</v>
      </c>
      <c r="AP143" s="3229">
        <f>SUM(AP91:AP142)</f>
        <v>0</v>
      </c>
      <c r="AQ143" s="3229">
        <f>SUM(AQ91:AQ142)</f>
        <v>0</v>
      </c>
      <c r="AR143" s="3229">
        <f>SUM(AR91:AR104,AR106:AR112,AR114:AR142)</f>
        <v>0</v>
      </c>
      <c r="AS143" s="3229">
        <f>SUM(AS91:AS142)</f>
        <v>0</v>
      </c>
      <c r="AT143" s="3229">
        <f t="shared" ref="AT143:AW143" si="147">SUM(AT91:AT142)</f>
        <v>0</v>
      </c>
      <c r="AU143" s="3229">
        <f t="shared" si="147"/>
        <v>0</v>
      </c>
      <c r="AV143" s="3229">
        <f t="shared" si="147"/>
        <v>0</v>
      </c>
      <c r="AW143" s="3229">
        <f t="shared" si="147"/>
        <v>0</v>
      </c>
      <c r="AX143" s="3359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08" t="s">
        <v>1684</v>
      </c>
      <c r="B145" s="6509" t="s">
        <v>1765</v>
      </c>
      <c r="C145" s="6510" t="s">
        <v>1766</v>
      </c>
      <c r="D145" s="6312" t="s">
        <v>1767</v>
      </c>
      <c r="E145" s="6511" t="s">
        <v>1768</v>
      </c>
      <c r="F145" s="6513" t="s">
        <v>1769</v>
      </c>
      <c r="G145" s="6312" t="s">
        <v>1770</v>
      </c>
      <c r="H145" s="6514" t="s">
        <v>1771</v>
      </c>
      <c r="I145" s="6308" t="s">
        <v>1772</v>
      </c>
      <c r="J145" s="6517" t="s">
        <v>1773</v>
      </c>
      <c r="K145" s="6518" t="s">
        <v>1774</v>
      </c>
      <c r="L145" s="6359" t="s">
        <v>1769</v>
      </c>
      <c r="M145" s="6312" t="s">
        <v>1770</v>
      </c>
      <c r="N145" s="6348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502"/>
      <c r="AR145" s="5502"/>
      <c r="AS145" s="5502"/>
      <c r="AT145" s="5502"/>
      <c r="AU145" s="5502"/>
      <c r="AV145" s="5502"/>
      <c r="AW145" s="5502"/>
      <c r="AX145" s="5502"/>
    </row>
    <row r="146" spans="1:50" ht="27" customHeight="1" x14ac:dyDescent="0.25">
      <c r="A146" s="5496"/>
      <c r="B146" s="5480"/>
      <c r="C146" s="5556"/>
      <c r="D146" s="5830"/>
      <c r="E146" s="6512"/>
      <c r="F146" s="5559"/>
      <c r="G146" s="5830"/>
      <c r="H146" s="6515"/>
      <c r="I146" s="5484"/>
      <c r="J146" s="6517"/>
      <c r="K146" s="6518"/>
      <c r="L146" s="5491"/>
      <c r="M146" s="5830"/>
      <c r="N146" s="5774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502"/>
      <c r="AR146" s="5502"/>
      <c r="AS146" s="5502"/>
      <c r="AT146" s="5502"/>
      <c r="AU146" s="5502"/>
      <c r="AV146" s="5502"/>
      <c r="AW146" s="5502"/>
      <c r="AX146" s="5502"/>
    </row>
    <row r="147" spans="1:50" ht="22.5" customHeight="1" x14ac:dyDescent="0.25">
      <c r="A147" s="6159"/>
      <c r="B147" s="6165"/>
      <c r="C147" s="6178"/>
      <c r="D147" s="5539"/>
      <c r="E147" s="5668"/>
      <c r="F147" s="6322"/>
      <c r="G147" s="5539"/>
      <c r="H147" s="6516"/>
      <c r="I147" s="6162"/>
      <c r="J147" s="6517"/>
      <c r="K147" s="6518"/>
      <c r="L147" s="5492"/>
      <c r="M147" s="5539"/>
      <c r="N147" s="6244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502"/>
      <c r="AR147" s="5502"/>
      <c r="AS147" s="5502"/>
      <c r="AT147" s="5502"/>
      <c r="AU147" s="5502"/>
      <c r="AV147" s="5502"/>
      <c r="AW147" s="5502"/>
      <c r="AX147" s="5502"/>
    </row>
    <row r="148" spans="1:50" ht="15" customHeight="1" x14ac:dyDescent="0.25">
      <c r="A148" s="1394" t="s">
        <v>1690</v>
      </c>
      <c r="B148" s="3362">
        <f>SUM(C148:E148)</f>
        <v>0</v>
      </c>
      <c r="C148" s="3363"/>
      <c r="D148" s="1054"/>
      <c r="E148" s="1395"/>
      <c r="F148" s="2307"/>
      <c r="G148" s="1054"/>
      <c r="H148" s="3364"/>
      <c r="I148" s="1227">
        <f>SUM(J148:K148)</f>
        <v>0</v>
      </c>
      <c r="J148" s="3365"/>
      <c r="K148" s="1395"/>
      <c r="L148" s="2831"/>
      <c r="M148" s="1054"/>
      <c r="N148" s="1001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394" t="s">
        <v>1720</v>
      </c>
      <c r="B149" s="1342">
        <f t="shared" ref="B149:B157" si="148">SUM(C149:E149)</f>
        <v>0</v>
      </c>
      <c r="C149" s="3366"/>
      <c r="D149" s="3354"/>
      <c r="E149" s="3367"/>
      <c r="F149" s="1645"/>
      <c r="G149" s="3354"/>
      <c r="H149" s="1396"/>
      <c r="I149" s="1227">
        <f t="shared" ref="I149:I156" si="149">SUM(J149:K149)</f>
        <v>0</v>
      </c>
      <c r="J149" s="1581"/>
      <c r="K149" s="3367"/>
      <c r="L149" s="1583"/>
      <c r="M149" s="3354"/>
      <c r="N149" s="1397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394" t="s">
        <v>1694</v>
      </c>
      <c r="B150" s="1342">
        <f t="shared" si="148"/>
        <v>0</v>
      </c>
      <c r="C150" s="1398"/>
      <c r="D150" s="3354"/>
      <c r="E150" s="3367"/>
      <c r="F150" s="1645"/>
      <c r="G150" s="3354"/>
      <c r="H150" s="1396"/>
      <c r="I150" s="1227">
        <f t="shared" si="149"/>
        <v>0</v>
      </c>
      <c r="J150" s="1581"/>
      <c r="K150" s="3367"/>
      <c r="L150" s="1583"/>
      <c r="M150" s="3354"/>
      <c r="N150" s="1397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394" t="s">
        <v>1695</v>
      </c>
      <c r="B151" s="1342">
        <f t="shared" si="148"/>
        <v>0</v>
      </c>
      <c r="C151" s="3366"/>
      <c r="D151" s="3354"/>
      <c r="E151" s="3367"/>
      <c r="F151" s="2307"/>
      <c r="G151" s="3354"/>
      <c r="H151" s="1396"/>
      <c r="I151" s="1227">
        <f t="shared" si="149"/>
        <v>0</v>
      </c>
      <c r="J151" s="1581"/>
      <c r="K151" s="3367"/>
      <c r="L151" s="2831"/>
      <c r="M151" s="3354"/>
      <c r="N151" s="1397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394" t="s">
        <v>1775</v>
      </c>
      <c r="B152" s="1342">
        <f t="shared" si="148"/>
        <v>0</v>
      </c>
      <c r="C152" s="1398"/>
      <c r="D152" s="3354"/>
      <c r="E152" s="3367"/>
      <c r="F152" s="2307"/>
      <c r="G152" s="3354"/>
      <c r="H152" s="1396"/>
      <c r="I152" s="1227">
        <f t="shared" si="149"/>
        <v>0</v>
      </c>
      <c r="J152" s="1581"/>
      <c r="K152" s="3367"/>
      <c r="L152" s="2831"/>
      <c r="M152" s="3354"/>
      <c r="N152" s="1397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394" t="s">
        <v>1697</v>
      </c>
      <c r="B153" s="1342">
        <f t="shared" si="148"/>
        <v>0</v>
      </c>
      <c r="C153" s="3366"/>
      <c r="D153" s="3354"/>
      <c r="E153" s="3367"/>
      <c r="F153" s="1645"/>
      <c r="G153" s="3354"/>
      <c r="H153" s="1396"/>
      <c r="I153" s="1227">
        <f t="shared" si="149"/>
        <v>0</v>
      </c>
      <c r="J153" s="1581"/>
      <c r="K153" s="3367"/>
      <c r="L153" s="1583"/>
      <c r="M153" s="3354"/>
      <c r="N153" s="1397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394" t="s">
        <v>1698</v>
      </c>
      <c r="B154" s="1342">
        <f t="shared" si="148"/>
        <v>0</v>
      </c>
      <c r="C154" s="3366"/>
      <c r="D154" s="3354"/>
      <c r="E154" s="3367"/>
      <c r="F154" s="2307"/>
      <c r="G154" s="3354"/>
      <c r="H154" s="1396"/>
      <c r="I154" s="1227">
        <f t="shared" si="149"/>
        <v>0</v>
      </c>
      <c r="J154" s="1581"/>
      <c r="K154" s="3367"/>
      <c r="L154" s="2831"/>
      <c r="M154" s="3354"/>
      <c r="N154" s="1397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394" t="s">
        <v>1699</v>
      </c>
      <c r="B155" s="1342">
        <f t="shared" si="148"/>
        <v>0</v>
      </c>
      <c r="C155" s="3366"/>
      <c r="D155" s="3354"/>
      <c r="E155" s="3367"/>
      <c r="F155" s="1645"/>
      <c r="G155" s="3354"/>
      <c r="H155" s="1396"/>
      <c r="I155" s="1227">
        <f t="shared" si="149"/>
        <v>0</v>
      </c>
      <c r="J155" s="1581"/>
      <c r="K155" s="3367"/>
      <c r="L155" s="1583"/>
      <c r="M155" s="3354"/>
      <c r="N155" s="1397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399" t="s">
        <v>1700</v>
      </c>
      <c r="B156" s="1342">
        <f t="shared" si="148"/>
        <v>0</v>
      </c>
      <c r="C156" s="3366"/>
      <c r="D156" s="3354"/>
      <c r="E156" s="3367"/>
      <c r="F156" s="2307"/>
      <c r="G156" s="3354"/>
      <c r="H156" s="1396"/>
      <c r="I156" s="1227">
        <f t="shared" si="149"/>
        <v>0</v>
      </c>
      <c r="J156" s="1581"/>
      <c r="K156" s="3367"/>
      <c r="L156" s="2831"/>
      <c r="M156" s="3354"/>
      <c r="N156" s="1397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394" t="s">
        <v>1701</v>
      </c>
      <c r="B157" s="1689">
        <f t="shared" si="148"/>
        <v>0</v>
      </c>
      <c r="C157" s="3368"/>
      <c r="D157" s="3369"/>
      <c r="E157" s="3370"/>
      <c r="F157" s="1645"/>
      <c r="G157" s="3369"/>
      <c r="H157" s="3371"/>
      <c r="I157" s="1227">
        <f>SUM(J157:K157)</f>
        <v>0</v>
      </c>
      <c r="J157" s="1585"/>
      <c r="K157" s="1400"/>
      <c r="L157" s="1583"/>
      <c r="M157" s="3369"/>
      <c r="N157" s="1397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2474" t="s">
        <v>82</v>
      </c>
      <c r="B158" s="3372">
        <f>SUM(B148:B157)</f>
        <v>0</v>
      </c>
      <c r="C158" s="3290">
        <f>SUM(C148:C157)</f>
        <v>0</v>
      </c>
      <c r="D158" s="3291">
        <f>SUM(D148:D157)</f>
        <v>0</v>
      </c>
      <c r="E158" s="3316">
        <f>SUM(E148:E157)</f>
        <v>0</v>
      </c>
      <c r="F158" s="3315">
        <f>SUM(F149,F150,F153,F155,F157)</f>
        <v>0</v>
      </c>
      <c r="G158" s="3291">
        <f>SUM(G148:G157)</f>
        <v>0</v>
      </c>
      <c r="H158" s="3326">
        <f>SUM(H148:H157)</f>
        <v>0</v>
      </c>
      <c r="I158" s="3292">
        <f>SUM(I148:I157)</f>
        <v>0</v>
      </c>
      <c r="J158" s="3290">
        <f>SUM(J148:J157)</f>
        <v>0</v>
      </c>
      <c r="K158" s="3316">
        <f>SUM(K148:K157)</f>
        <v>0</v>
      </c>
      <c r="L158" s="3317" cm="1">
        <f t="array" ref="L158">SUM(L149:L150+L153+L155+L157)</f>
        <v>0</v>
      </c>
      <c r="M158" s="3291">
        <f>SUM(M148:M157)</f>
        <v>0</v>
      </c>
      <c r="N158" s="3292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59" t="s">
        <v>1777</v>
      </c>
      <c r="B160" s="6460"/>
      <c r="C160" s="6397"/>
      <c r="D160" s="6424" t="s">
        <v>82</v>
      </c>
      <c r="E160" s="6307"/>
      <c r="F160" s="6308"/>
      <c r="G160" s="5940" t="s">
        <v>1778</v>
      </c>
      <c r="H160" s="6389"/>
      <c r="I160" s="6389"/>
      <c r="J160" s="6389"/>
      <c r="K160" s="6389"/>
      <c r="L160" s="6389"/>
      <c r="M160" s="6389"/>
      <c r="N160" s="6389"/>
      <c r="O160" s="6389"/>
      <c r="P160" s="6389"/>
      <c r="Q160" s="6389"/>
      <c r="R160" s="6389"/>
      <c r="S160" s="6389"/>
      <c r="T160" s="6389"/>
      <c r="U160" s="6389"/>
      <c r="V160" s="6389"/>
      <c r="W160" s="6389"/>
      <c r="X160" s="6389"/>
      <c r="Y160" s="6389"/>
      <c r="Z160" s="6389"/>
      <c r="AA160" s="6389"/>
      <c r="AB160" s="6389"/>
      <c r="AC160" s="6389"/>
      <c r="AD160" s="6389"/>
      <c r="AE160" s="6389"/>
      <c r="AF160" s="6389"/>
      <c r="AG160" s="6389"/>
      <c r="AH160" s="6389"/>
      <c r="AI160" s="6389"/>
      <c r="AJ160" s="6389"/>
      <c r="AK160" s="6389"/>
      <c r="AL160" s="6389"/>
      <c r="AM160" s="6389"/>
      <c r="AN160" s="6389"/>
      <c r="AO160" s="6389"/>
      <c r="AP160" s="5891"/>
      <c r="AQ160" s="6450" t="s">
        <v>1710</v>
      </c>
      <c r="AR160" s="6451" t="s">
        <v>464</v>
      </c>
      <c r="AS160" s="6451" t="s">
        <v>1619</v>
      </c>
      <c r="AT160" s="6451" t="s">
        <v>1641</v>
      </c>
      <c r="AU160" s="6449" t="s">
        <v>1714</v>
      </c>
      <c r="AV160" s="6449" t="s">
        <v>1622</v>
      </c>
      <c r="AW160" s="6449" t="s">
        <v>1623</v>
      </c>
      <c r="AX160" s="6499" t="s">
        <v>42</v>
      </c>
    </row>
    <row r="161" spans="1:100" ht="18" customHeight="1" x14ac:dyDescent="0.25">
      <c r="A161" s="6461"/>
      <c r="B161" s="6462"/>
      <c r="C161" s="6463"/>
      <c r="D161" s="6160"/>
      <c r="E161" s="6161"/>
      <c r="F161" s="6162"/>
      <c r="G161" s="6380" t="s">
        <v>485</v>
      </c>
      <c r="H161" s="6393"/>
      <c r="I161" s="5940" t="s">
        <v>389</v>
      </c>
      <c r="J161" s="6394"/>
      <c r="K161" s="6389" t="s">
        <v>390</v>
      </c>
      <c r="L161" s="6394"/>
      <c r="M161" s="5940" t="s">
        <v>1624</v>
      </c>
      <c r="N161" s="6394"/>
      <c r="O161" s="5940" t="s">
        <v>392</v>
      </c>
      <c r="P161" s="6394"/>
      <c r="Q161" s="5940" t="s">
        <v>393</v>
      </c>
      <c r="R161" s="6394"/>
      <c r="S161" s="5940" t="s">
        <v>394</v>
      </c>
      <c r="T161" s="6394"/>
      <c r="U161" s="5940" t="s">
        <v>395</v>
      </c>
      <c r="V161" s="6394"/>
      <c r="W161" s="5940" t="s">
        <v>1625</v>
      </c>
      <c r="X161" s="6394"/>
      <c r="Y161" s="5940" t="s">
        <v>312</v>
      </c>
      <c r="Z161" s="6395"/>
      <c r="AA161" s="5940" t="s">
        <v>313</v>
      </c>
      <c r="AB161" s="6395"/>
      <c r="AC161" s="5940" t="s">
        <v>1626</v>
      </c>
      <c r="AD161" s="6395"/>
      <c r="AE161" s="5940" t="s">
        <v>1627</v>
      </c>
      <c r="AF161" s="6395"/>
      <c r="AG161" s="5940" t="s">
        <v>1628</v>
      </c>
      <c r="AH161" s="6395"/>
      <c r="AI161" s="5940" t="s">
        <v>1629</v>
      </c>
      <c r="AJ161" s="6395"/>
      <c r="AK161" s="5940" t="s">
        <v>1630</v>
      </c>
      <c r="AL161" s="6395"/>
      <c r="AM161" s="5940" t="s">
        <v>1631</v>
      </c>
      <c r="AN161" s="6395"/>
      <c r="AO161" s="5940" t="s">
        <v>956</v>
      </c>
      <c r="AP161" s="5883"/>
      <c r="AQ161" s="6450"/>
      <c r="AR161" s="6451"/>
      <c r="AS161" s="6451"/>
      <c r="AT161" s="6451"/>
      <c r="AU161" s="6449"/>
      <c r="AV161" s="6449"/>
      <c r="AW161" s="6449"/>
      <c r="AX161" s="6499"/>
    </row>
    <row r="162" spans="1:100" ht="15" customHeight="1" x14ac:dyDescent="0.25">
      <c r="A162" s="6464"/>
      <c r="B162" s="6329"/>
      <c r="C162" s="6330"/>
      <c r="D162" s="2567" t="s">
        <v>1779</v>
      </c>
      <c r="E162" s="2568" t="s">
        <v>63</v>
      </c>
      <c r="F162" s="3247" t="s">
        <v>64</v>
      </c>
      <c r="G162" s="2567" t="s">
        <v>63</v>
      </c>
      <c r="H162" s="3247" t="s">
        <v>64</v>
      </c>
      <c r="I162" s="2567" t="s">
        <v>63</v>
      </c>
      <c r="J162" s="3247" t="s">
        <v>64</v>
      </c>
      <c r="K162" s="2567" t="s">
        <v>63</v>
      </c>
      <c r="L162" s="3247" t="s">
        <v>64</v>
      </c>
      <c r="M162" s="2567" t="s">
        <v>63</v>
      </c>
      <c r="N162" s="3247" t="s">
        <v>64</v>
      </c>
      <c r="O162" s="2567" t="s">
        <v>63</v>
      </c>
      <c r="P162" s="3247" t="s">
        <v>64</v>
      </c>
      <c r="Q162" s="2567" t="s">
        <v>63</v>
      </c>
      <c r="R162" s="3247" t="s">
        <v>64</v>
      </c>
      <c r="S162" s="2567" t="s">
        <v>63</v>
      </c>
      <c r="T162" s="3247" t="s">
        <v>64</v>
      </c>
      <c r="U162" s="2567" t="s">
        <v>63</v>
      </c>
      <c r="V162" s="3247" t="s">
        <v>64</v>
      </c>
      <c r="W162" s="2567" t="s">
        <v>63</v>
      </c>
      <c r="X162" s="3247" t="s">
        <v>64</v>
      </c>
      <c r="Y162" s="2567" t="s">
        <v>63</v>
      </c>
      <c r="Z162" s="3247" t="s">
        <v>64</v>
      </c>
      <c r="AA162" s="2567" t="s">
        <v>63</v>
      </c>
      <c r="AB162" s="3247" t="s">
        <v>64</v>
      </c>
      <c r="AC162" s="2567" t="s">
        <v>63</v>
      </c>
      <c r="AD162" s="3247" t="s">
        <v>64</v>
      </c>
      <c r="AE162" s="2567" t="s">
        <v>63</v>
      </c>
      <c r="AF162" s="3247" t="s">
        <v>64</v>
      </c>
      <c r="AG162" s="2567" t="s">
        <v>63</v>
      </c>
      <c r="AH162" s="3247" t="s">
        <v>64</v>
      </c>
      <c r="AI162" s="2567" t="s">
        <v>63</v>
      </c>
      <c r="AJ162" s="3247" t="s">
        <v>64</v>
      </c>
      <c r="AK162" s="2567" t="s">
        <v>63</v>
      </c>
      <c r="AL162" s="3247" t="s">
        <v>64</v>
      </c>
      <c r="AM162" s="2567" t="s">
        <v>63</v>
      </c>
      <c r="AN162" s="3247" t="s">
        <v>64</v>
      </c>
      <c r="AO162" s="2567" t="s">
        <v>63</v>
      </c>
      <c r="AP162" s="2514" t="s">
        <v>64</v>
      </c>
      <c r="AQ162" s="6450"/>
      <c r="AR162" s="6451"/>
      <c r="AS162" s="6451"/>
      <c r="AT162" s="6451"/>
      <c r="AU162" s="6449"/>
      <c r="AV162" s="6449"/>
      <c r="AW162" s="6449"/>
      <c r="AX162" s="6499"/>
    </row>
    <row r="163" spans="1:100" ht="15" customHeight="1" x14ac:dyDescent="0.25">
      <c r="A163" s="6465" t="s">
        <v>1780</v>
      </c>
      <c r="B163" s="6466"/>
      <c r="C163" s="6467"/>
      <c r="D163" s="2045">
        <f>E163+F163</f>
        <v>0</v>
      </c>
      <c r="E163" s="2045">
        <f>SUM(G163+I163+K163+M163+O163+Q163+S163+U163+W163+Y163+AA163+AC163+AE163+AG163+AI163+AK163+AM163+AO163)</f>
        <v>0</v>
      </c>
      <c r="F163" s="2089">
        <f>SUM(H163+J163+L163+N163+P163+R163+T163+V163+X163+Z163+AB163+AD163+AF163+AH163+AJ163+AL163+AN163+AP163)</f>
        <v>0</v>
      </c>
      <c r="G163" s="2271"/>
      <c r="H163" s="2273"/>
      <c r="I163" s="2304"/>
      <c r="J163" s="2273"/>
      <c r="K163" s="2304"/>
      <c r="L163" s="2273"/>
      <c r="M163" s="2304"/>
      <c r="N163" s="2273"/>
      <c r="O163" s="1045"/>
      <c r="P163" s="2273"/>
      <c r="Q163" s="1045"/>
      <c r="R163" s="2273"/>
      <c r="S163" s="1045"/>
      <c r="T163" s="2273"/>
      <c r="U163" s="2304"/>
      <c r="V163" s="2273"/>
      <c r="W163" s="2304"/>
      <c r="X163" s="2273"/>
      <c r="Y163" s="2304"/>
      <c r="Z163" s="2273"/>
      <c r="AA163" s="2304"/>
      <c r="AB163" s="2273"/>
      <c r="AC163" s="2304"/>
      <c r="AD163" s="2273"/>
      <c r="AE163" s="2304"/>
      <c r="AF163" s="2273"/>
      <c r="AG163" s="2304"/>
      <c r="AH163" s="2273"/>
      <c r="AI163" s="2304"/>
      <c r="AJ163" s="2273"/>
      <c r="AK163" s="2304"/>
      <c r="AL163" s="2273"/>
      <c r="AM163" s="2304"/>
      <c r="AN163" s="2273"/>
      <c r="AO163" s="2304"/>
      <c r="AP163" s="1127"/>
      <c r="AQ163" s="2573"/>
      <c r="AR163" s="2557"/>
      <c r="AS163" s="2557"/>
      <c r="AT163" s="2557"/>
      <c r="AU163" s="2557"/>
      <c r="AV163" s="2557"/>
      <c r="AW163" s="2557"/>
      <c r="AX163" s="2348"/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452" t="s">
        <v>1781</v>
      </c>
      <c r="B164" s="6453"/>
      <c r="C164" s="6454"/>
      <c r="D164" s="1719">
        <f t="shared" ref="D164:D173" si="159">E164+F164</f>
        <v>0</v>
      </c>
      <c r="E164" s="1719">
        <f t="shared" ref="E164:E173" si="160">SUM(G164+I164+K164+M164+O164+Q164+S164+U164+W164+Y164+AA164+AC164+AE164+AG164+AI164+AK164+AM164+AO164)</f>
        <v>0</v>
      </c>
      <c r="F164" s="2094">
        <f t="shared" ref="F164:F173" si="161">SUM(H164+J164+L164+N164+P164+R164+T164+V164+X164+Z164+AB164+AD164+AF164+AH164+AJ164+AL164+AN164+AP164)</f>
        <v>0</v>
      </c>
      <c r="G164" s="1527"/>
      <c r="H164" s="1531"/>
      <c r="I164" s="1529"/>
      <c r="J164" s="1531"/>
      <c r="K164" s="1529"/>
      <c r="L164" s="1531"/>
      <c r="M164" s="1529"/>
      <c r="N164" s="1531"/>
      <c r="O164" s="3114"/>
      <c r="P164" s="1531"/>
      <c r="Q164" s="3114"/>
      <c r="R164" s="1531"/>
      <c r="S164" s="3114"/>
      <c r="T164" s="1531"/>
      <c r="U164" s="1529"/>
      <c r="V164" s="1531"/>
      <c r="W164" s="1529"/>
      <c r="X164" s="1531"/>
      <c r="Y164" s="1529"/>
      <c r="Z164" s="1531"/>
      <c r="AA164" s="1529"/>
      <c r="AB164" s="1531"/>
      <c r="AC164" s="1529"/>
      <c r="AD164" s="1531"/>
      <c r="AE164" s="1529"/>
      <c r="AF164" s="1531"/>
      <c r="AG164" s="1529"/>
      <c r="AH164" s="1531"/>
      <c r="AI164" s="1529"/>
      <c r="AJ164" s="1531"/>
      <c r="AK164" s="1529"/>
      <c r="AL164" s="1531"/>
      <c r="AM164" s="1529"/>
      <c r="AN164" s="1531"/>
      <c r="AO164" s="1529"/>
      <c r="AP164" s="2287"/>
      <c r="AQ164" s="1567"/>
      <c r="AR164" s="2557"/>
      <c r="AS164" s="2557"/>
      <c r="AT164" s="2557"/>
      <c r="AU164" s="2557"/>
      <c r="AV164" s="2557"/>
      <c r="AW164" s="2557"/>
      <c r="AX164" s="2348"/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043" t="s">
        <v>1782</v>
      </c>
      <c r="B165" s="6409"/>
      <c r="C165" s="6044"/>
      <c r="D165" s="1719">
        <f t="shared" si="159"/>
        <v>0</v>
      </c>
      <c r="E165" s="1719">
        <f t="shared" si="160"/>
        <v>0</v>
      </c>
      <c r="F165" s="2094">
        <f t="shared" si="161"/>
        <v>0</v>
      </c>
      <c r="G165" s="1527"/>
      <c r="H165" s="1531"/>
      <c r="I165" s="1529"/>
      <c r="J165" s="1531"/>
      <c r="K165" s="1529"/>
      <c r="L165" s="1531"/>
      <c r="M165" s="1529"/>
      <c r="N165" s="1531"/>
      <c r="O165" s="3114"/>
      <c r="P165" s="1531"/>
      <c r="Q165" s="3114"/>
      <c r="R165" s="1531"/>
      <c r="S165" s="3114"/>
      <c r="T165" s="1531"/>
      <c r="U165" s="1529"/>
      <c r="V165" s="1531"/>
      <c r="W165" s="1529"/>
      <c r="X165" s="1531"/>
      <c r="Y165" s="1529"/>
      <c r="Z165" s="1531"/>
      <c r="AA165" s="1529"/>
      <c r="AB165" s="1531"/>
      <c r="AC165" s="1529"/>
      <c r="AD165" s="1531"/>
      <c r="AE165" s="1529"/>
      <c r="AF165" s="1531"/>
      <c r="AG165" s="1529"/>
      <c r="AH165" s="1531"/>
      <c r="AI165" s="1529"/>
      <c r="AJ165" s="1531"/>
      <c r="AK165" s="1529"/>
      <c r="AL165" s="1531"/>
      <c r="AM165" s="1529"/>
      <c r="AN165" s="1531"/>
      <c r="AO165" s="1529"/>
      <c r="AP165" s="2287"/>
      <c r="AQ165" s="1567"/>
      <c r="AR165" s="2557"/>
      <c r="AS165" s="2557"/>
      <c r="AT165" s="2557"/>
      <c r="AU165" s="2557"/>
      <c r="AV165" s="2557"/>
      <c r="AW165" s="2557"/>
      <c r="AX165" s="2348"/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421" t="s">
        <v>1783</v>
      </c>
      <c r="B166" s="6422"/>
      <c r="C166" s="6423"/>
      <c r="D166" s="1719">
        <f t="shared" si="159"/>
        <v>0</v>
      </c>
      <c r="E166" s="1719">
        <f t="shared" si="160"/>
        <v>0</v>
      </c>
      <c r="F166" s="2094">
        <f t="shared" si="161"/>
        <v>0</v>
      </c>
      <c r="G166" s="1527"/>
      <c r="H166" s="1531"/>
      <c r="I166" s="1529"/>
      <c r="J166" s="1531"/>
      <c r="K166" s="1529"/>
      <c r="L166" s="1531"/>
      <c r="M166" s="1529"/>
      <c r="N166" s="1531"/>
      <c r="O166" s="3114"/>
      <c r="P166" s="1531"/>
      <c r="Q166" s="3114"/>
      <c r="R166" s="1531"/>
      <c r="S166" s="3114"/>
      <c r="T166" s="1531"/>
      <c r="U166" s="1529"/>
      <c r="V166" s="1531"/>
      <c r="W166" s="1529"/>
      <c r="X166" s="1531"/>
      <c r="Y166" s="1529"/>
      <c r="Z166" s="1531"/>
      <c r="AA166" s="1529"/>
      <c r="AB166" s="1531"/>
      <c r="AC166" s="1529"/>
      <c r="AD166" s="1531"/>
      <c r="AE166" s="1529"/>
      <c r="AF166" s="1531"/>
      <c r="AG166" s="1529"/>
      <c r="AH166" s="1531"/>
      <c r="AI166" s="1529"/>
      <c r="AJ166" s="1531"/>
      <c r="AK166" s="1529"/>
      <c r="AL166" s="1531"/>
      <c r="AM166" s="1529"/>
      <c r="AN166" s="1531"/>
      <c r="AO166" s="1529"/>
      <c r="AP166" s="2287"/>
      <c r="AQ166" s="1567"/>
      <c r="AR166" s="2557"/>
      <c r="AS166" s="2557"/>
      <c r="AT166" s="2557"/>
      <c r="AU166" s="2557"/>
      <c r="AV166" s="2557"/>
      <c r="AW166" s="2557"/>
      <c r="AX166" s="2348"/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421" t="s">
        <v>1784</v>
      </c>
      <c r="B167" s="6422"/>
      <c r="C167" s="6423"/>
      <c r="D167" s="1719">
        <f t="shared" si="159"/>
        <v>0</v>
      </c>
      <c r="E167" s="1719">
        <f t="shared" si="160"/>
        <v>0</v>
      </c>
      <c r="F167" s="2094">
        <f t="shared" si="161"/>
        <v>0</v>
      </c>
      <c r="G167" s="1527"/>
      <c r="H167" s="1531"/>
      <c r="I167" s="1529"/>
      <c r="J167" s="1531"/>
      <c r="K167" s="1529"/>
      <c r="L167" s="1531"/>
      <c r="M167" s="1529"/>
      <c r="N167" s="1531"/>
      <c r="O167" s="3114"/>
      <c r="P167" s="1531"/>
      <c r="Q167" s="3114"/>
      <c r="R167" s="1531"/>
      <c r="S167" s="3114"/>
      <c r="T167" s="1531"/>
      <c r="U167" s="1529"/>
      <c r="V167" s="1531"/>
      <c r="W167" s="1529"/>
      <c r="X167" s="1531"/>
      <c r="Y167" s="1529"/>
      <c r="Z167" s="1531"/>
      <c r="AA167" s="1529"/>
      <c r="AB167" s="1531"/>
      <c r="AC167" s="1529"/>
      <c r="AD167" s="1531"/>
      <c r="AE167" s="1529"/>
      <c r="AF167" s="1531"/>
      <c r="AG167" s="1529"/>
      <c r="AH167" s="1531"/>
      <c r="AI167" s="1529"/>
      <c r="AJ167" s="1531"/>
      <c r="AK167" s="1529"/>
      <c r="AL167" s="1531"/>
      <c r="AM167" s="1529"/>
      <c r="AN167" s="1531"/>
      <c r="AO167" s="1529"/>
      <c r="AP167" s="2287"/>
      <c r="AQ167" s="1567"/>
      <c r="AR167" s="2557"/>
      <c r="AS167" s="2557"/>
      <c r="AT167" s="2557"/>
      <c r="AU167" s="2557"/>
      <c r="AV167" s="2557"/>
      <c r="AW167" s="2557"/>
      <c r="AX167" s="2348"/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421" t="s">
        <v>1785</v>
      </c>
      <c r="B168" s="6422"/>
      <c r="C168" s="6423"/>
      <c r="D168" s="1719">
        <f t="shared" si="159"/>
        <v>0</v>
      </c>
      <c r="E168" s="1719">
        <f t="shared" si="160"/>
        <v>0</v>
      </c>
      <c r="F168" s="2094">
        <f t="shared" si="161"/>
        <v>0</v>
      </c>
      <c r="G168" s="1527"/>
      <c r="H168" s="1531"/>
      <c r="I168" s="1529"/>
      <c r="J168" s="1531"/>
      <c r="K168" s="1529"/>
      <c r="L168" s="1531"/>
      <c r="M168" s="1529"/>
      <c r="N168" s="1531"/>
      <c r="O168" s="3114"/>
      <c r="P168" s="1531"/>
      <c r="Q168" s="3114"/>
      <c r="R168" s="1531"/>
      <c r="S168" s="3114"/>
      <c r="T168" s="1531"/>
      <c r="U168" s="1529"/>
      <c r="V168" s="1531"/>
      <c r="W168" s="1529"/>
      <c r="X168" s="1531"/>
      <c r="Y168" s="1529"/>
      <c r="Z168" s="1531"/>
      <c r="AA168" s="1529"/>
      <c r="AB168" s="1531"/>
      <c r="AC168" s="1529"/>
      <c r="AD168" s="1531"/>
      <c r="AE168" s="1529"/>
      <c r="AF168" s="1531"/>
      <c r="AG168" s="1529"/>
      <c r="AH168" s="1531"/>
      <c r="AI168" s="1529"/>
      <c r="AJ168" s="1531"/>
      <c r="AK168" s="1529"/>
      <c r="AL168" s="1531"/>
      <c r="AM168" s="1529"/>
      <c r="AN168" s="1531"/>
      <c r="AO168" s="1529"/>
      <c r="AP168" s="2287"/>
      <c r="AQ168" s="1567"/>
      <c r="AR168" s="2557"/>
      <c r="AS168" s="2557"/>
      <c r="AT168" s="2557"/>
      <c r="AU168" s="2557"/>
      <c r="AV168" s="2557"/>
      <c r="AW168" s="2557"/>
      <c r="AX168" s="2348"/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421" t="s">
        <v>1786</v>
      </c>
      <c r="B169" s="6422"/>
      <c r="C169" s="6423"/>
      <c r="D169" s="1719">
        <f t="shared" si="159"/>
        <v>0</v>
      </c>
      <c r="E169" s="1719">
        <f t="shared" si="160"/>
        <v>0</v>
      </c>
      <c r="F169" s="2094">
        <f t="shared" si="161"/>
        <v>0</v>
      </c>
      <c r="G169" s="1527"/>
      <c r="H169" s="1531"/>
      <c r="I169" s="1529"/>
      <c r="J169" s="1531"/>
      <c r="K169" s="1529"/>
      <c r="L169" s="1531"/>
      <c r="M169" s="1529"/>
      <c r="N169" s="1531"/>
      <c r="O169" s="3114"/>
      <c r="P169" s="1531"/>
      <c r="Q169" s="3114"/>
      <c r="R169" s="1531"/>
      <c r="S169" s="3114"/>
      <c r="T169" s="1531"/>
      <c r="U169" s="1529"/>
      <c r="V169" s="1531"/>
      <c r="W169" s="1529"/>
      <c r="X169" s="1531"/>
      <c r="Y169" s="1529"/>
      <c r="Z169" s="1531"/>
      <c r="AA169" s="1529"/>
      <c r="AB169" s="1531"/>
      <c r="AC169" s="1529"/>
      <c r="AD169" s="1531"/>
      <c r="AE169" s="1529"/>
      <c r="AF169" s="1531"/>
      <c r="AG169" s="1529"/>
      <c r="AH169" s="1531"/>
      <c r="AI169" s="1529"/>
      <c r="AJ169" s="1531"/>
      <c r="AK169" s="1529"/>
      <c r="AL169" s="1531"/>
      <c r="AM169" s="1529"/>
      <c r="AN169" s="1531"/>
      <c r="AO169" s="1529"/>
      <c r="AP169" s="2287"/>
      <c r="AQ169" s="1567"/>
      <c r="AR169" s="2557"/>
      <c r="AS169" s="2557"/>
      <c r="AT169" s="2557"/>
      <c r="AU169" s="2557"/>
      <c r="AV169" s="2557"/>
      <c r="AW169" s="2557"/>
      <c r="AX169" s="2348"/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421" t="s">
        <v>1787</v>
      </c>
      <c r="B170" s="6422"/>
      <c r="C170" s="1596"/>
      <c r="D170" s="1719">
        <f t="shared" si="159"/>
        <v>0</v>
      </c>
      <c r="E170" s="1719">
        <f t="shared" si="160"/>
        <v>0</v>
      </c>
      <c r="F170" s="2094">
        <f t="shared" si="161"/>
        <v>0</v>
      </c>
      <c r="G170" s="1527"/>
      <c r="H170" s="1531"/>
      <c r="I170" s="1529"/>
      <c r="J170" s="1531"/>
      <c r="K170" s="1529"/>
      <c r="L170" s="1531"/>
      <c r="M170" s="1529"/>
      <c r="N170" s="1531"/>
      <c r="O170" s="3114"/>
      <c r="P170" s="1531"/>
      <c r="Q170" s="3114"/>
      <c r="R170" s="1531"/>
      <c r="S170" s="3114"/>
      <c r="T170" s="1531"/>
      <c r="U170" s="1529"/>
      <c r="V170" s="1531"/>
      <c r="W170" s="1529"/>
      <c r="X170" s="1531"/>
      <c r="Y170" s="1529"/>
      <c r="Z170" s="1531"/>
      <c r="AA170" s="1529"/>
      <c r="AB170" s="1531"/>
      <c r="AC170" s="1529"/>
      <c r="AD170" s="1531"/>
      <c r="AE170" s="1529"/>
      <c r="AF170" s="1531"/>
      <c r="AG170" s="1529"/>
      <c r="AH170" s="1531"/>
      <c r="AI170" s="1529"/>
      <c r="AJ170" s="1531"/>
      <c r="AK170" s="1529"/>
      <c r="AL170" s="1531"/>
      <c r="AM170" s="1529"/>
      <c r="AN170" s="1531"/>
      <c r="AO170" s="1529"/>
      <c r="AP170" s="2287"/>
      <c r="AQ170" s="1567"/>
      <c r="AR170" s="2557"/>
      <c r="AS170" s="2557"/>
      <c r="AT170" s="2557"/>
      <c r="AU170" s="2557"/>
      <c r="AV170" s="2557"/>
      <c r="AW170" s="2557"/>
      <c r="AX170" s="2348"/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043" t="s">
        <v>1788</v>
      </c>
      <c r="B171" s="6409"/>
      <c r="C171" s="6044"/>
      <c r="D171" s="1719">
        <f t="shared" si="159"/>
        <v>0</v>
      </c>
      <c r="E171" s="1719">
        <f t="shared" si="160"/>
        <v>0</v>
      </c>
      <c r="F171" s="2094">
        <f t="shared" si="161"/>
        <v>0</v>
      </c>
      <c r="G171" s="1527"/>
      <c r="H171" s="1531"/>
      <c r="I171" s="1529"/>
      <c r="J171" s="1531"/>
      <c r="K171" s="1529"/>
      <c r="L171" s="1531"/>
      <c r="M171" s="1529"/>
      <c r="N171" s="1531"/>
      <c r="O171" s="3114"/>
      <c r="P171" s="1531"/>
      <c r="Q171" s="3114"/>
      <c r="R171" s="1531"/>
      <c r="S171" s="3114"/>
      <c r="T171" s="1531"/>
      <c r="U171" s="1529"/>
      <c r="V171" s="1531"/>
      <c r="W171" s="1529"/>
      <c r="X171" s="1531"/>
      <c r="Y171" s="1529"/>
      <c r="Z171" s="1531"/>
      <c r="AA171" s="1529"/>
      <c r="AB171" s="1531"/>
      <c r="AC171" s="1529"/>
      <c r="AD171" s="1531"/>
      <c r="AE171" s="1529"/>
      <c r="AF171" s="1531"/>
      <c r="AG171" s="1529"/>
      <c r="AH171" s="1531"/>
      <c r="AI171" s="1529"/>
      <c r="AJ171" s="1531"/>
      <c r="AK171" s="1529"/>
      <c r="AL171" s="1531"/>
      <c r="AM171" s="1529"/>
      <c r="AN171" s="1531"/>
      <c r="AO171" s="1529"/>
      <c r="AP171" s="2287"/>
      <c r="AQ171" s="1567"/>
      <c r="AR171" s="2557"/>
      <c r="AS171" s="2557"/>
      <c r="AT171" s="1316"/>
      <c r="AU171" s="1316"/>
      <c r="AV171" s="1316"/>
      <c r="AW171" s="1316"/>
      <c r="AX171" s="1276"/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506" t="s">
        <v>1789</v>
      </c>
      <c r="B172" s="6506"/>
      <c r="C172" s="6507"/>
      <c r="D172" s="1941">
        <f t="shared" si="159"/>
        <v>0</v>
      </c>
      <c r="E172" s="1719">
        <f t="shared" si="160"/>
        <v>0</v>
      </c>
      <c r="F172" s="2094">
        <f t="shared" si="161"/>
        <v>0</v>
      </c>
      <c r="G172" s="1527"/>
      <c r="H172" s="1531"/>
      <c r="I172" s="1527"/>
      <c r="J172" s="1531"/>
      <c r="K172" s="1527"/>
      <c r="L172" s="1531"/>
      <c r="M172" s="1527"/>
      <c r="N172" s="1531"/>
      <c r="O172" s="1527"/>
      <c r="P172" s="1531"/>
      <c r="Q172" s="1527"/>
      <c r="R172" s="1531"/>
      <c r="S172" s="1527"/>
      <c r="T172" s="1531"/>
      <c r="U172" s="1527"/>
      <c r="V172" s="1531"/>
      <c r="W172" s="1527"/>
      <c r="X172" s="1531"/>
      <c r="Y172" s="1527"/>
      <c r="Z172" s="1531"/>
      <c r="AA172" s="1527"/>
      <c r="AB172" s="1531"/>
      <c r="AC172" s="1527"/>
      <c r="AD172" s="1531"/>
      <c r="AE172" s="1527"/>
      <c r="AF172" s="1531"/>
      <c r="AG172" s="1527"/>
      <c r="AH172" s="1531"/>
      <c r="AI172" s="1527"/>
      <c r="AJ172" s="1531"/>
      <c r="AK172" s="1527"/>
      <c r="AL172" s="1531"/>
      <c r="AM172" s="1527"/>
      <c r="AN172" s="1531"/>
      <c r="AO172" s="1527"/>
      <c r="AP172" s="2287"/>
      <c r="AQ172" s="1313"/>
      <c r="AR172" s="3114"/>
      <c r="AS172" s="2557"/>
      <c r="AT172" s="1316"/>
      <c r="AU172" s="1316"/>
      <c r="AV172" s="1316"/>
      <c r="AW172" s="1316"/>
      <c r="AX172" s="1276"/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373" t="s">
        <v>1790</v>
      </c>
      <c r="B173" s="3373"/>
      <c r="C173" s="1401"/>
      <c r="D173" s="1217">
        <f t="shared" si="159"/>
        <v>0</v>
      </c>
      <c r="E173" s="1218">
        <f t="shared" si="160"/>
        <v>0</v>
      </c>
      <c r="F173" s="1236">
        <f t="shared" si="161"/>
        <v>0</v>
      </c>
      <c r="G173" s="1527"/>
      <c r="H173" s="1531"/>
      <c r="I173" s="1527"/>
      <c r="J173" s="1531"/>
      <c r="K173" s="1527"/>
      <c r="L173" s="1531"/>
      <c r="M173" s="1527"/>
      <c r="N173" s="1531"/>
      <c r="O173" s="1527"/>
      <c r="P173" s="1531"/>
      <c r="Q173" s="1527"/>
      <c r="R173" s="1531"/>
      <c r="S173" s="1527"/>
      <c r="T173" s="1531"/>
      <c r="U173" s="1527"/>
      <c r="V173" s="1531"/>
      <c r="W173" s="1527"/>
      <c r="X173" s="1531"/>
      <c r="Y173" s="1527"/>
      <c r="Z173" s="1531"/>
      <c r="AA173" s="1527"/>
      <c r="AB173" s="1531"/>
      <c r="AC173" s="1527"/>
      <c r="AD173" s="1531"/>
      <c r="AE173" s="1527"/>
      <c r="AF173" s="1531"/>
      <c r="AG173" s="1527"/>
      <c r="AH173" s="1531"/>
      <c r="AI173" s="1527"/>
      <c r="AJ173" s="1531"/>
      <c r="AK173" s="1527"/>
      <c r="AL173" s="1531"/>
      <c r="AM173" s="1527"/>
      <c r="AN173" s="1531"/>
      <c r="AO173" s="1538"/>
      <c r="AP173" s="1571"/>
      <c r="AQ173" s="1567"/>
      <c r="AR173" s="1316"/>
      <c r="AS173" s="2557"/>
      <c r="AT173" s="1316"/>
      <c r="AU173" s="1316"/>
      <c r="AV173" s="1316"/>
      <c r="AW173" s="1316"/>
      <c r="AX173" s="1276"/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5940" t="s">
        <v>82</v>
      </c>
      <c r="B174" s="6389"/>
      <c r="C174" s="6394"/>
      <c r="D174" s="3356">
        <f t="shared" ref="D174:AX174" si="170">SUM(D163:D173)</f>
        <v>0</v>
      </c>
      <c r="E174" s="3374">
        <f t="shared" si="170"/>
        <v>0</v>
      </c>
      <c r="F174" s="3359">
        <f t="shared" si="170"/>
        <v>0</v>
      </c>
      <c r="G174" s="3228">
        <f t="shared" si="170"/>
        <v>0</v>
      </c>
      <c r="H174" s="3359">
        <f t="shared" si="170"/>
        <v>0</v>
      </c>
      <c r="I174" s="3228">
        <f t="shared" si="170"/>
        <v>0</v>
      </c>
      <c r="J174" s="3359">
        <f t="shared" si="170"/>
        <v>0</v>
      </c>
      <c r="K174" s="3228">
        <f t="shared" si="170"/>
        <v>0</v>
      </c>
      <c r="L174" s="3359">
        <f>SUM(L163:L173)</f>
        <v>0</v>
      </c>
      <c r="M174" s="3228">
        <f t="shared" si="170"/>
        <v>0</v>
      </c>
      <c r="N174" s="3359">
        <f t="shared" si="170"/>
        <v>0</v>
      </c>
      <c r="O174" s="3228">
        <f t="shared" si="170"/>
        <v>0</v>
      </c>
      <c r="P174" s="3359">
        <f t="shared" si="170"/>
        <v>0</v>
      </c>
      <c r="Q174" s="3228">
        <f t="shared" si="170"/>
        <v>0</v>
      </c>
      <c r="R174" s="3359">
        <f t="shared" si="170"/>
        <v>0</v>
      </c>
      <c r="S174" s="3228">
        <f t="shared" si="170"/>
        <v>0</v>
      </c>
      <c r="T174" s="3359">
        <f t="shared" si="170"/>
        <v>0</v>
      </c>
      <c r="U174" s="3228">
        <f t="shared" si="170"/>
        <v>0</v>
      </c>
      <c r="V174" s="3359">
        <f t="shared" si="170"/>
        <v>0</v>
      </c>
      <c r="W174" s="3228">
        <f t="shared" si="170"/>
        <v>0</v>
      </c>
      <c r="X174" s="3359">
        <f t="shared" si="170"/>
        <v>0</v>
      </c>
      <c r="Y174" s="3228">
        <f t="shared" si="170"/>
        <v>0</v>
      </c>
      <c r="Z174" s="3359">
        <f t="shared" si="170"/>
        <v>0</v>
      </c>
      <c r="AA174" s="3228">
        <f t="shared" si="170"/>
        <v>0</v>
      </c>
      <c r="AB174" s="3359">
        <f t="shared" si="170"/>
        <v>0</v>
      </c>
      <c r="AC174" s="3228">
        <f t="shared" si="170"/>
        <v>0</v>
      </c>
      <c r="AD174" s="3359">
        <f t="shared" si="170"/>
        <v>0</v>
      </c>
      <c r="AE174" s="3228">
        <f t="shared" si="170"/>
        <v>0</v>
      </c>
      <c r="AF174" s="3359">
        <f t="shared" si="170"/>
        <v>0</v>
      </c>
      <c r="AG174" s="3228">
        <f t="shared" si="170"/>
        <v>0</v>
      </c>
      <c r="AH174" s="3359">
        <f t="shared" si="170"/>
        <v>0</v>
      </c>
      <c r="AI174" s="3228">
        <f t="shared" si="170"/>
        <v>0</v>
      </c>
      <c r="AJ174" s="3359">
        <f t="shared" si="170"/>
        <v>0</v>
      </c>
      <c r="AK174" s="3228">
        <f t="shared" si="170"/>
        <v>0</v>
      </c>
      <c r="AL174" s="3359">
        <f t="shared" si="170"/>
        <v>0</v>
      </c>
      <c r="AM174" s="3228">
        <f t="shared" si="170"/>
        <v>0</v>
      </c>
      <c r="AN174" s="3359">
        <f t="shared" si="170"/>
        <v>0</v>
      </c>
      <c r="AO174" s="3228">
        <f t="shared" si="170"/>
        <v>0</v>
      </c>
      <c r="AP174" s="3239">
        <f t="shared" si="170"/>
        <v>0</v>
      </c>
      <c r="AQ174" s="3361">
        <f t="shared" si="170"/>
        <v>0</v>
      </c>
      <c r="AR174" s="3229">
        <f t="shared" si="170"/>
        <v>0</v>
      </c>
      <c r="AS174" s="3229">
        <f t="shared" si="170"/>
        <v>0</v>
      </c>
      <c r="AT174" s="3375">
        <f t="shared" si="170"/>
        <v>0</v>
      </c>
      <c r="AU174" s="3375">
        <f t="shared" si="170"/>
        <v>0</v>
      </c>
      <c r="AV174" s="3375">
        <f t="shared" si="170"/>
        <v>0</v>
      </c>
      <c r="AW174" s="3375">
        <f t="shared" si="170"/>
        <v>0</v>
      </c>
      <c r="AX174" s="3376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03" t="s">
        <v>1792</v>
      </c>
      <c r="B176" s="6352"/>
      <c r="C176" s="6348"/>
      <c r="D176" s="6424" t="s">
        <v>82</v>
      </c>
      <c r="E176" s="6307"/>
      <c r="F176" s="6308"/>
      <c r="G176" s="5940" t="s">
        <v>106</v>
      </c>
      <c r="H176" s="6389"/>
      <c r="I176" s="6389"/>
      <c r="J176" s="6389"/>
      <c r="K176" s="6389"/>
      <c r="L176" s="6389"/>
      <c r="M176" s="6389"/>
      <c r="N176" s="6389"/>
      <c r="O176" s="6389"/>
      <c r="P176" s="6389"/>
      <c r="Q176" s="6389"/>
      <c r="R176" s="6389"/>
      <c r="S176" s="6389"/>
      <c r="T176" s="6389"/>
      <c r="U176" s="6389"/>
      <c r="V176" s="6389"/>
      <c r="W176" s="6389"/>
      <c r="X176" s="6389"/>
      <c r="Y176" s="6389"/>
      <c r="Z176" s="6389"/>
      <c r="AA176" s="6389"/>
      <c r="AB176" s="6389"/>
      <c r="AC176" s="6389"/>
      <c r="AD176" s="6389"/>
      <c r="AE176" s="6389"/>
      <c r="AF176" s="6389"/>
      <c r="AG176" s="6389"/>
      <c r="AH176" s="6389"/>
      <c r="AI176" s="6389"/>
      <c r="AJ176" s="6389"/>
      <c r="AK176" s="6389"/>
      <c r="AL176" s="6389"/>
      <c r="AM176" s="6389"/>
      <c r="AN176" s="6389"/>
      <c r="AO176" s="6389"/>
      <c r="AP176" s="6394"/>
      <c r="AQ176" s="6359" t="s">
        <v>1641</v>
      </c>
      <c r="AR176" s="6396" t="s">
        <v>1620</v>
      </c>
      <c r="AS176" s="6449" t="s">
        <v>1622</v>
      </c>
      <c r="AT176" s="6449" t="s">
        <v>1623</v>
      </c>
      <c r="AU176" s="6390" t="s">
        <v>42</v>
      </c>
      <c r="AV176" s="6390" t="s">
        <v>1793</v>
      </c>
      <c r="AW176" s="6390" t="s">
        <v>1621</v>
      </c>
      <c r="AX176" s="6501" t="s">
        <v>331</v>
      </c>
    </row>
    <row r="177" spans="1:100" ht="15" customHeight="1" x14ac:dyDescent="0.25">
      <c r="A177" s="6243"/>
      <c r="B177" s="6388"/>
      <c r="C177" s="5774"/>
      <c r="D177" s="5925"/>
      <c r="E177" s="5502"/>
      <c r="F177" s="5484"/>
      <c r="G177" s="6380" t="s">
        <v>485</v>
      </c>
      <c r="H177" s="6393"/>
      <c r="I177" s="5940" t="s">
        <v>389</v>
      </c>
      <c r="J177" s="6394"/>
      <c r="K177" s="6389" t="s">
        <v>390</v>
      </c>
      <c r="L177" s="6394"/>
      <c r="M177" s="5940" t="s">
        <v>1624</v>
      </c>
      <c r="N177" s="6394"/>
      <c r="O177" s="5940" t="s">
        <v>392</v>
      </c>
      <c r="P177" s="6394"/>
      <c r="Q177" s="5940" t="s">
        <v>393</v>
      </c>
      <c r="R177" s="6394"/>
      <c r="S177" s="5940" t="s">
        <v>394</v>
      </c>
      <c r="T177" s="6394"/>
      <c r="U177" s="5940" t="s">
        <v>395</v>
      </c>
      <c r="V177" s="6394"/>
      <c r="W177" s="5940" t="s">
        <v>1625</v>
      </c>
      <c r="X177" s="6394"/>
      <c r="Y177" s="5940" t="s">
        <v>312</v>
      </c>
      <c r="Z177" s="6395"/>
      <c r="AA177" s="5940" t="s">
        <v>313</v>
      </c>
      <c r="AB177" s="6395"/>
      <c r="AC177" s="6520" t="s">
        <v>1626</v>
      </c>
      <c r="AD177" s="6521"/>
      <c r="AE177" s="6520" t="s">
        <v>1627</v>
      </c>
      <c r="AF177" s="6521"/>
      <c r="AG177" s="6520" t="s">
        <v>1628</v>
      </c>
      <c r="AH177" s="6521"/>
      <c r="AI177" s="6520" t="s">
        <v>1629</v>
      </c>
      <c r="AJ177" s="6521"/>
      <c r="AK177" s="5940" t="s">
        <v>1630</v>
      </c>
      <c r="AL177" s="6395"/>
      <c r="AM177" s="5940" t="s">
        <v>1631</v>
      </c>
      <c r="AN177" s="6395"/>
      <c r="AO177" s="5940" t="s">
        <v>956</v>
      </c>
      <c r="AP177" s="6395"/>
      <c r="AQ177" s="5491"/>
      <c r="AR177" s="6483"/>
      <c r="AS177" s="6449"/>
      <c r="AT177" s="6449"/>
      <c r="AU177" s="6391"/>
      <c r="AV177" s="6391"/>
      <c r="AW177" s="6391"/>
      <c r="AX177" s="5797"/>
    </row>
    <row r="178" spans="1:100" ht="20.25" customHeight="1" x14ac:dyDescent="0.25">
      <c r="A178" s="6177"/>
      <c r="B178" s="6176"/>
      <c r="C178" s="6244"/>
      <c r="D178" s="2668" t="s">
        <v>84</v>
      </c>
      <c r="E178" s="2584" t="s">
        <v>63</v>
      </c>
      <c r="F178" s="3247" t="s">
        <v>64</v>
      </c>
      <c r="G178" s="2568" t="s">
        <v>63</v>
      </c>
      <c r="H178" s="2523" t="s">
        <v>64</v>
      </c>
      <c r="I178" s="2568" t="s">
        <v>63</v>
      </c>
      <c r="J178" s="2523" t="s">
        <v>64</v>
      </c>
      <c r="K178" s="2568" t="s">
        <v>63</v>
      </c>
      <c r="L178" s="2523" t="s">
        <v>64</v>
      </c>
      <c r="M178" s="2568" t="s">
        <v>63</v>
      </c>
      <c r="N178" s="2523" t="s">
        <v>64</v>
      </c>
      <c r="O178" s="2568" t="s">
        <v>63</v>
      </c>
      <c r="P178" s="2523" t="s">
        <v>64</v>
      </c>
      <c r="Q178" s="2568" t="s">
        <v>63</v>
      </c>
      <c r="R178" s="3247" t="s">
        <v>64</v>
      </c>
      <c r="S178" s="2567" t="s">
        <v>63</v>
      </c>
      <c r="T178" s="3247" t="s">
        <v>64</v>
      </c>
      <c r="U178" s="2567" t="s">
        <v>63</v>
      </c>
      <c r="V178" s="3247" t="s">
        <v>64</v>
      </c>
      <c r="W178" s="2567" t="s">
        <v>63</v>
      </c>
      <c r="X178" s="3247" t="s">
        <v>64</v>
      </c>
      <c r="Y178" s="2567" t="s">
        <v>63</v>
      </c>
      <c r="Z178" s="3247" t="s">
        <v>64</v>
      </c>
      <c r="AA178" s="2567" t="s">
        <v>63</v>
      </c>
      <c r="AB178" s="3247" t="s">
        <v>64</v>
      </c>
      <c r="AC178" s="2567" t="s">
        <v>63</v>
      </c>
      <c r="AD178" s="3247" t="s">
        <v>64</v>
      </c>
      <c r="AE178" s="2567" t="s">
        <v>63</v>
      </c>
      <c r="AF178" s="3247" t="s">
        <v>64</v>
      </c>
      <c r="AG178" s="2567" t="s">
        <v>63</v>
      </c>
      <c r="AH178" s="3247" t="s">
        <v>64</v>
      </c>
      <c r="AI178" s="2567" t="s">
        <v>63</v>
      </c>
      <c r="AJ178" s="3247" t="s">
        <v>64</v>
      </c>
      <c r="AK178" s="2567" t="s">
        <v>63</v>
      </c>
      <c r="AL178" s="3247" t="s">
        <v>64</v>
      </c>
      <c r="AM178" s="2567" t="s">
        <v>63</v>
      </c>
      <c r="AN178" s="3247" t="s">
        <v>64</v>
      </c>
      <c r="AO178" s="2567" t="s">
        <v>63</v>
      </c>
      <c r="AP178" s="3247" t="s">
        <v>64</v>
      </c>
      <c r="AQ178" s="5492"/>
      <c r="AR178" s="5536"/>
      <c r="AS178" s="6449"/>
      <c r="AT178" s="6449"/>
      <c r="AU178" s="6392"/>
      <c r="AV178" s="6392"/>
      <c r="AW178" s="6392"/>
      <c r="AX178" s="6519"/>
    </row>
    <row r="179" spans="1:100" ht="15" customHeight="1" x14ac:dyDescent="0.25">
      <c r="A179" s="6445" t="s">
        <v>1794</v>
      </c>
      <c r="B179" s="6470" t="s">
        <v>1795</v>
      </c>
      <c r="C179" s="6471"/>
      <c r="D179" s="3377">
        <f t="shared" ref="D179:D189" si="171">SUM(F179)</f>
        <v>0</v>
      </c>
      <c r="E179" s="3378"/>
      <c r="F179" s="3379">
        <f t="shared" ref="F179:F191" si="172">SUM(AD179+AF179+AH179+AJ179+AL179+AN179+AP179)</f>
        <v>0</v>
      </c>
      <c r="G179" s="3380"/>
      <c r="H179" s="2919"/>
      <c r="I179" s="3380"/>
      <c r="J179" s="2919"/>
      <c r="K179" s="3380"/>
      <c r="L179" s="2919"/>
      <c r="M179" s="3380"/>
      <c r="N179" s="2919"/>
      <c r="O179" s="3380"/>
      <c r="P179" s="2919"/>
      <c r="Q179" s="3380"/>
      <c r="R179" s="2919"/>
      <c r="S179" s="3380"/>
      <c r="T179" s="2919"/>
      <c r="U179" s="3380"/>
      <c r="V179" s="2919"/>
      <c r="W179" s="3380"/>
      <c r="X179" s="2919"/>
      <c r="Y179" s="3380"/>
      <c r="Z179" s="2919"/>
      <c r="AA179" s="3380"/>
      <c r="AB179" s="2919"/>
      <c r="AC179" s="2606"/>
      <c r="AD179" s="2273"/>
      <c r="AE179" s="2731"/>
      <c r="AF179" s="2273"/>
      <c r="AG179" s="2731"/>
      <c r="AH179" s="2273"/>
      <c r="AI179" s="2731"/>
      <c r="AJ179" s="2273"/>
      <c r="AK179" s="2731"/>
      <c r="AL179" s="2273"/>
      <c r="AM179" s="2731"/>
      <c r="AN179" s="2273"/>
      <c r="AO179" s="2731"/>
      <c r="AP179" s="2273"/>
      <c r="AQ179" s="2573">
        <v>0</v>
      </c>
      <c r="AR179" s="1045"/>
      <c r="AS179" s="1045"/>
      <c r="AT179" s="1045"/>
      <c r="AU179" s="1045"/>
      <c r="AV179" s="1055"/>
      <c r="AW179" s="2557"/>
      <c r="AX179" s="2348"/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515"/>
      <c r="B180" s="6421" t="s">
        <v>1692</v>
      </c>
      <c r="C180" s="6423"/>
      <c r="D180" s="3381">
        <f t="shared" si="171"/>
        <v>0</v>
      </c>
      <c r="E180" s="3382"/>
      <c r="F180" s="3383">
        <f t="shared" si="172"/>
        <v>0</v>
      </c>
      <c r="G180" s="1654"/>
      <c r="H180" s="1465"/>
      <c r="I180" s="1654"/>
      <c r="J180" s="1465"/>
      <c r="K180" s="1654"/>
      <c r="L180" s="1465"/>
      <c r="M180" s="1654"/>
      <c r="N180" s="1465"/>
      <c r="O180" s="1654"/>
      <c r="P180" s="1465"/>
      <c r="Q180" s="1654"/>
      <c r="R180" s="1465"/>
      <c r="S180" s="1654"/>
      <c r="T180" s="1465"/>
      <c r="U180" s="1654"/>
      <c r="V180" s="1465"/>
      <c r="W180" s="1654"/>
      <c r="X180" s="1465"/>
      <c r="Y180" s="1654"/>
      <c r="Z180" s="1465"/>
      <c r="AA180" s="1654"/>
      <c r="AB180" s="1465"/>
      <c r="AC180" s="2307"/>
      <c r="AD180" s="1295"/>
      <c r="AE180" s="2306"/>
      <c r="AF180" s="1295"/>
      <c r="AG180" s="2306"/>
      <c r="AH180" s="1295"/>
      <c r="AI180" s="2306"/>
      <c r="AJ180" s="1295"/>
      <c r="AK180" s="2306"/>
      <c r="AL180" s="1295"/>
      <c r="AM180" s="2306"/>
      <c r="AN180" s="1295"/>
      <c r="AO180" s="2306"/>
      <c r="AP180" s="1295"/>
      <c r="AQ180" s="2347">
        <v>45</v>
      </c>
      <c r="AR180" s="2557"/>
      <c r="AS180" s="2557"/>
      <c r="AT180" s="2557"/>
      <c r="AU180" s="3114"/>
      <c r="AV180" s="2601"/>
      <c r="AW180" s="2557"/>
      <c r="AX180" s="2348"/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515"/>
      <c r="B181" s="6248" t="s">
        <v>1690</v>
      </c>
      <c r="C181" s="6249"/>
      <c r="D181" s="3381">
        <f t="shared" si="171"/>
        <v>0</v>
      </c>
      <c r="E181" s="3382"/>
      <c r="F181" s="3383">
        <f t="shared" si="172"/>
        <v>0</v>
      </c>
      <c r="G181" s="1654"/>
      <c r="H181" s="1465"/>
      <c r="I181" s="1654"/>
      <c r="J181" s="1465"/>
      <c r="K181" s="1654"/>
      <c r="L181" s="1465"/>
      <c r="M181" s="1654"/>
      <c r="N181" s="1465"/>
      <c r="O181" s="1654"/>
      <c r="P181" s="1465"/>
      <c r="Q181" s="1654"/>
      <c r="R181" s="1465"/>
      <c r="S181" s="1654"/>
      <c r="T181" s="1465"/>
      <c r="U181" s="1654"/>
      <c r="V181" s="1465"/>
      <c r="W181" s="1654"/>
      <c r="X181" s="1465"/>
      <c r="Y181" s="1654"/>
      <c r="Z181" s="1465"/>
      <c r="AA181" s="1654"/>
      <c r="AB181" s="1465"/>
      <c r="AC181" s="2307"/>
      <c r="AD181" s="64"/>
      <c r="AE181" s="2306"/>
      <c r="AF181" s="64"/>
      <c r="AG181" s="2306"/>
      <c r="AH181" s="64"/>
      <c r="AI181" s="2306"/>
      <c r="AJ181" s="64"/>
      <c r="AK181" s="2306"/>
      <c r="AL181" s="64"/>
      <c r="AM181" s="2306"/>
      <c r="AN181" s="64"/>
      <c r="AO181" s="2306"/>
      <c r="AP181" s="64"/>
      <c r="AQ181" s="1567"/>
      <c r="AR181" s="3114"/>
      <c r="AS181" s="3114"/>
      <c r="AT181" s="3114"/>
      <c r="AU181" s="3114"/>
      <c r="AV181" s="153"/>
      <c r="AW181" s="151"/>
      <c r="AX181" s="992"/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515"/>
      <c r="B182" s="6468" t="s">
        <v>1747</v>
      </c>
      <c r="C182" s="6469"/>
      <c r="D182" s="1402">
        <f t="shared" si="171"/>
        <v>0</v>
      </c>
      <c r="E182" s="1403"/>
      <c r="F182" s="1264">
        <f t="shared" si="172"/>
        <v>0</v>
      </c>
      <c r="G182" s="1280"/>
      <c r="H182" s="1265"/>
      <c r="I182" s="1280"/>
      <c r="J182" s="1265"/>
      <c r="K182" s="1280"/>
      <c r="L182" s="1265"/>
      <c r="M182" s="1280"/>
      <c r="N182" s="1265"/>
      <c r="O182" s="1280"/>
      <c r="P182" s="1265"/>
      <c r="Q182" s="1280"/>
      <c r="R182" s="1265"/>
      <c r="S182" s="1280"/>
      <c r="T182" s="1265"/>
      <c r="U182" s="1280"/>
      <c r="V182" s="1265"/>
      <c r="W182" s="1280"/>
      <c r="X182" s="1265"/>
      <c r="Y182" s="1280"/>
      <c r="Z182" s="1265"/>
      <c r="AA182" s="1280"/>
      <c r="AB182" s="1265"/>
      <c r="AC182" s="1404"/>
      <c r="AD182" s="1266"/>
      <c r="AE182" s="1325"/>
      <c r="AF182" s="1266"/>
      <c r="AG182" s="1325"/>
      <c r="AH182" s="1266"/>
      <c r="AI182" s="1325"/>
      <c r="AJ182" s="1266"/>
      <c r="AK182" s="1325"/>
      <c r="AL182" s="1266"/>
      <c r="AM182" s="1325"/>
      <c r="AN182" s="1266"/>
      <c r="AO182" s="1325"/>
      <c r="AP182" s="1266"/>
      <c r="AQ182" s="1313"/>
      <c r="AR182" s="1316"/>
      <c r="AS182" s="1316"/>
      <c r="AT182" s="1316"/>
      <c r="AU182" s="1316"/>
      <c r="AV182" s="153"/>
      <c r="AW182" s="2557"/>
      <c r="AX182" s="2348"/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515"/>
      <c r="B183" s="6445" t="s">
        <v>1796</v>
      </c>
      <c r="C183" s="2668" t="s">
        <v>82</v>
      </c>
      <c r="D183" s="3384">
        <f t="shared" si="171"/>
        <v>0</v>
      </c>
      <c r="E183" s="3385"/>
      <c r="F183" s="3376">
        <f t="shared" si="172"/>
        <v>0</v>
      </c>
      <c r="G183" s="3386"/>
      <c r="H183" s="3387"/>
      <c r="I183" s="3386"/>
      <c r="J183" s="3387"/>
      <c r="K183" s="3386"/>
      <c r="L183" s="3387"/>
      <c r="M183" s="3386"/>
      <c r="N183" s="3387"/>
      <c r="O183" s="3386"/>
      <c r="P183" s="3387"/>
      <c r="Q183" s="3386"/>
      <c r="R183" s="3387"/>
      <c r="S183" s="3386"/>
      <c r="T183" s="3387"/>
      <c r="U183" s="3386"/>
      <c r="V183" s="3387"/>
      <c r="W183" s="3386"/>
      <c r="X183" s="3387"/>
      <c r="Y183" s="3386"/>
      <c r="Z183" s="3387"/>
      <c r="AA183" s="3386"/>
      <c r="AB183" s="3387"/>
      <c r="AC183" s="3388"/>
      <c r="AD183" s="2669">
        <f>SUM(AD184:AD189)</f>
        <v>0</v>
      </c>
      <c r="AE183" s="3389"/>
      <c r="AF183" s="2669">
        <f>SUM(AF184:AF189)</f>
        <v>0</v>
      </c>
      <c r="AG183" s="3389"/>
      <c r="AH183" s="2669">
        <f>SUM(AH184:AH189)</f>
        <v>0</v>
      </c>
      <c r="AI183" s="3389"/>
      <c r="AJ183" s="2669">
        <f>SUM(AJ184:AJ189)</f>
        <v>0</v>
      </c>
      <c r="AK183" s="3389"/>
      <c r="AL183" s="2669">
        <f>SUM(AL184:AL189)</f>
        <v>0</v>
      </c>
      <c r="AM183" s="3389"/>
      <c r="AN183" s="2669">
        <f>SUM(AN184:AN189)</f>
        <v>0</v>
      </c>
      <c r="AO183" s="3389"/>
      <c r="AP183" s="2669">
        <f t="shared" ref="AP183:AX183" si="182">SUM(AP184:AP189)</f>
        <v>0</v>
      </c>
      <c r="AQ183" s="2589">
        <f t="shared" si="182"/>
        <v>28</v>
      </c>
      <c r="AR183" s="2588">
        <f t="shared" si="182"/>
        <v>0</v>
      </c>
      <c r="AS183" s="2588">
        <f t="shared" si="182"/>
        <v>0</v>
      </c>
      <c r="AT183" s="2588">
        <f t="shared" si="182"/>
        <v>0</v>
      </c>
      <c r="AU183" s="2588">
        <f t="shared" si="182"/>
        <v>0</v>
      </c>
      <c r="AV183" s="2588">
        <f t="shared" si="182"/>
        <v>0</v>
      </c>
      <c r="AW183" s="2588">
        <f t="shared" si="182"/>
        <v>0</v>
      </c>
      <c r="AX183" s="3258">
        <f t="shared" si="182"/>
        <v>0</v>
      </c>
    </row>
    <row r="184" spans="1:100" ht="15" customHeight="1" x14ac:dyDescent="0.25">
      <c r="A184" s="5515"/>
      <c r="B184" s="5515"/>
      <c r="C184" s="3390" t="s">
        <v>1797</v>
      </c>
      <c r="D184" s="3391">
        <f t="shared" si="171"/>
        <v>0</v>
      </c>
      <c r="E184" s="3392"/>
      <c r="F184" s="2291">
        <f t="shared" si="172"/>
        <v>0</v>
      </c>
      <c r="G184" s="3393"/>
      <c r="H184" s="1405"/>
      <c r="I184" s="3393"/>
      <c r="J184" s="1405"/>
      <c r="K184" s="3393"/>
      <c r="L184" s="1405"/>
      <c r="M184" s="3393"/>
      <c r="N184" s="1405"/>
      <c r="O184" s="3393"/>
      <c r="P184" s="1405"/>
      <c r="Q184" s="3393"/>
      <c r="R184" s="1405"/>
      <c r="S184" s="3393"/>
      <c r="T184" s="1405"/>
      <c r="U184" s="3393"/>
      <c r="V184" s="1405"/>
      <c r="W184" s="3393"/>
      <c r="X184" s="1405"/>
      <c r="Y184" s="3393"/>
      <c r="Z184" s="1405"/>
      <c r="AA184" s="3393"/>
      <c r="AB184" s="1405"/>
      <c r="AC184" s="2610"/>
      <c r="AD184" s="1295"/>
      <c r="AE184" s="2312"/>
      <c r="AF184" s="1295"/>
      <c r="AG184" s="2312"/>
      <c r="AH184" s="1295"/>
      <c r="AI184" s="2312"/>
      <c r="AJ184" s="1295"/>
      <c r="AK184" s="2312"/>
      <c r="AL184" s="1295"/>
      <c r="AM184" s="2312"/>
      <c r="AN184" s="1295"/>
      <c r="AO184" s="2312"/>
      <c r="AP184" s="1295"/>
      <c r="AQ184" s="2347"/>
      <c r="AR184" s="2557"/>
      <c r="AS184" s="2557"/>
      <c r="AT184" s="2557"/>
      <c r="AU184" s="2557"/>
      <c r="AV184" s="2557"/>
      <c r="AW184" s="2557"/>
      <c r="AX184" s="2348"/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515"/>
      <c r="B185" s="5515"/>
      <c r="C185" s="1507" t="s">
        <v>1798</v>
      </c>
      <c r="D185" s="3391">
        <f t="shared" si="171"/>
        <v>0</v>
      </c>
      <c r="E185" s="3382"/>
      <c r="F185" s="1549">
        <f t="shared" si="172"/>
        <v>0</v>
      </c>
      <c r="G185" s="1654"/>
      <c r="H185" s="1465"/>
      <c r="I185" s="1654"/>
      <c r="J185" s="1465"/>
      <c r="K185" s="1654"/>
      <c r="L185" s="1465"/>
      <c r="M185" s="1654"/>
      <c r="N185" s="1465"/>
      <c r="O185" s="1654"/>
      <c r="P185" s="1465"/>
      <c r="Q185" s="1654"/>
      <c r="R185" s="1465"/>
      <c r="S185" s="1654"/>
      <c r="T185" s="1465"/>
      <c r="U185" s="1654"/>
      <c r="V185" s="1465"/>
      <c r="W185" s="1654"/>
      <c r="X185" s="1465"/>
      <c r="Y185" s="1654"/>
      <c r="Z185" s="1465"/>
      <c r="AA185" s="1654"/>
      <c r="AB185" s="1465"/>
      <c r="AC185" s="2307"/>
      <c r="AD185" s="1295"/>
      <c r="AE185" s="2306"/>
      <c r="AF185" s="1295"/>
      <c r="AG185" s="2306"/>
      <c r="AH185" s="1295"/>
      <c r="AI185" s="2306"/>
      <c r="AJ185" s="1295"/>
      <c r="AK185" s="2306"/>
      <c r="AL185" s="1295"/>
      <c r="AM185" s="2306"/>
      <c r="AN185" s="1295"/>
      <c r="AO185" s="2306"/>
      <c r="AP185" s="1295"/>
      <c r="AQ185" s="2347"/>
      <c r="AR185" s="2557"/>
      <c r="AS185" s="2557"/>
      <c r="AT185" s="2557"/>
      <c r="AU185" s="2557"/>
      <c r="AV185" s="2557"/>
      <c r="AW185" s="2557"/>
      <c r="AX185" s="2348"/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515"/>
      <c r="B186" s="5515"/>
      <c r="C186" s="3390" t="s">
        <v>1799</v>
      </c>
      <c r="D186" s="3391">
        <f t="shared" si="171"/>
        <v>0</v>
      </c>
      <c r="E186" s="3382"/>
      <c r="F186" s="1549">
        <f t="shared" si="172"/>
        <v>0</v>
      </c>
      <c r="G186" s="1654"/>
      <c r="H186" s="1465"/>
      <c r="I186" s="1654"/>
      <c r="J186" s="1465"/>
      <c r="K186" s="1654"/>
      <c r="L186" s="1465"/>
      <c r="M186" s="1654"/>
      <c r="N186" s="1465"/>
      <c r="O186" s="1654"/>
      <c r="P186" s="1465"/>
      <c r="Q186" s="1654"/>
      <c r="R186" s="1465"/>
      <c r="S186" s="1654"/>
      <c r="T186" s="1465"/>
      <c r="U186" s="1654"/>
      <c r="V186" s="1465"/>
      <c r="W186" s="1654"/>
      <c r="X186" s="1465"/>
      <c r="Y186" s="1654"/>
      <c r="Z186" s="1465"/>
      <c r="AA186" s="1654"/>
      <c r="AB186" s="1465"/>
      <c r="AC186" s="2307"/>
      <c r="AD186" s="1295"/>
      <c r="AE186" s="2306"/>
      <c r="AF186" s="1295"/>
      <c r="AG186" s="2306"/>
      <c r="AH186" s="1295"/>
      <c r="AI186" s="2306"/>
      <c r="AJ186" s="1295"/>
      <c r="AK186" s="2306"/>
      <c r="AL186" s="1295"/>
      <c r="AM186" s="2306"/>
      <c r="AN186" s="1295"/>
      <c r="AO186" s="2306"/>
      <c r="AP186" s="1295"/>
      <c r="AQ186" s="2347"/>
      <c r="AR186" s="2557"/>
      <c r="AS186" s="2557"/>
      <c r="AT186" s="2557"/>
      <c r="AU186" s="2557"/>
      <c r="AV186" s="2557"/>
      <c r="AW186" s="2557"/>
      <c r="AX186" s="2348"/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515"/>
      <c r="B187" s="5515"/>
      <c r="C187" s="2542" t="s">
        <v>1800</v>
      </c>
      <c r="D187" s="3391">
        <f t="shared" si="171"/>
        <v>0</v>
      </c>
      <c r="E187" s="3382"/>
      <c r="F187" s="1549">
        <f t="shared" si="172"/>
        <v>0</v>
      </c>
      <c r="G187" s="1654"/>
      <c r="H187" s="1465"/>
      <c r="I187" s="1654"/>
      <c r="J187" s="1465"/>
      <c r="K187" s="1654"/>
      <c r="L187" s="1465"/>
      <c r="M187" s="1654"/>
      <c r="N187" s="1465"/>
      <c r="O187" s="1654"/>
      <c r="P187" s="1465"/>
      <c r="Q187" s="1654"/>
      <c r="R187" s="1465"/>
      <c r="S187" s="1654"/>
      <c r="T187" s="1465"/>
      <c r="U187" s="1654"/>
      <c r="V187" s="1465"/>
      <c r="W187" s="1654"/>
      <c r="X187" s="1465"/>
      <c r="Y187" s="1654"/>
      <c r="Z187" s="1465"/>
      <c r="AA187" s="1654"/>
      <c r="AB187" s="1465"/>
      <c r="AC187" s="2307"/>
      <c r="AD187" s="1295"/>
      <c r="AE187" s="2306"/>
      <c r="AF187" s="1295"/>
      <c r="AG187" s="2306"/>
      <c r="AH187" s="1295"/>
      <c r="AI187" s="2306"/>
      <c r="AJ187" s="1295"/>
      <c r="AK187" s="2306"/>
      <c r="AL187" s="1295"/>
      <c r="AM187" s="2306"/>
      <c r="AN187" s="1295"/>
      <c r="AO187" s="2306"/>
      <c r="AP187" s="1295"/>
      <c r="AQ187" s="2347"/>
      <c r="AR187" s="3114"/>
      <c r="AS187" s="2557"/>
      <c r="AT187" s="2557"/>
      <c r="AU187" s="2557"/>
      <c r="AV187" s="2557"/>
      <c r="AW187" s="2557"/>
      <c r="AX187" s="2348"/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515"/>
      <c r="B188" s="5515"/>
      <c r="C188" s="1575" t="s">
        <v>1801</v>
      </c>
      <c r="D188" s="3391">
        <f t="shared" si="171"/>
        <v>0</v>
      </c>
      <c r="E188" s="3382"/>
      <c r="F188" s="1549">
        <f t="shared" si="172"/>
        <v>0</v>
      </c>
      <c r="G188" s="1654"/>
      <c r="H188" s="1465"/>
      <c r="I188" s="1654"/>
      <c r="J188" s="1465"/>
      <c r="K188" s="1654"/>
      <c r="L188" s="1465"/>
      <c r="M188" s="1654"/>
      <c r="N188" s="1465"/>
      <c r="O188" s="1654"/>
      <c r="P188" s="1465"/>
      <c r="Q188" s="1654"/>
      <c r="R188" s="1465"/>
      <c r="S188" s="1654"/>
      <c r="T188" s="1465"/>
      <c r="U188" s="1654"/>
      <c r="V188" s="1465"/>
      <c r="W188" s="1654"/>
      <c r="X188" s="1465"/>
      <c r="Y188" s="1654"/>
      <c r="Z188" s="1465"/>
      <c r="AA188" s="1654"/>
      <c r="AB188" s="1465"/>
      <c r="AC188" s="2307"/>
      <c r="AD188" s="1295"/>
      <c r="AE188" s="3115"/>
      <c r="AF188" s="1295"/>
      <c r="AG188" s="2306"/>
      <c r="AH188" s="1295"/>
      <c r="AI188" s="3115"/>
      <c r="AJ188" s="1295"/>
      <c r="AK188" s="3115"/>
      <c r="AL188" s="1295"/>
      <c r="AM188" s="2306"/>
      <c r="AN188" s="1295"/>
      <c r="AO188" s="2306"/>
      <c r="AP188" s="1295"/>
      <c r="AQ188" s="1567"/>
      <c r="AR188" s="2557"/>
      <c r="AS188" s="3114"/>
      <c r="AT188" s="3114"/>
      <c r="AU188" s="2557"/>
      <c r="AV188" s="2557"/>
      <c r="AW188" s="2557"/>
      <c r="AX188" s="2348"/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515"/>
      <c r="B189" s="5515"/>
      <c r="C189" s="3390" t="s">
        <v>1802</v>
      </c>
      <c r="D189" s="3391">
        <f t="shared" si="171"/>
        <v>0</v>
      </c>
      <c r="E189" s="3382"/>
      <c r="F189" s="1549">
        <f t="shared" si="172"/>
        <v>0</v>
      </c>
      <c r="G189" s="1654"/>
      <c r="H189" s="1465"/>
      <c r="I189" s="1654"/>
      <c r="J189" s="1465"/>
      <c r="K189" s="1654"/>
      <c r="L189" s="1465"/>
      <c r="M189" s="1654"/>
      <c r="N189" s="1465"/>
      <c r="O189" s="1654"/>
      <c r="P189" s="1465"/>
      <c r="Q189" s="1654"/>
      <c r="R189" s="1465"/>
      <c r="S189" s="1654"/>
      <c r="T189" s="1465"/>
      <c r="U189" s="1654"/>
      <c r="V189" s="1465"/>
      <c r="W189" s="1654"/>
      <c r="X189" s="1465"/>
      <c r="Y189" s="1654"/>
      <c r="Z189" s="1465"/>
      <c r="AA189" s="1654"/>
      <c r="AB189" s="1465"/>
      <c r="AC189" s="2307"/>
      <c r="AD189" s="1295"/>
      <c r="AE189" s="3115"/>
      <c r="AF189" s="1295"/>
      <c r="AG189" s="3115"/>
      <c r="AH189" s="1295"/>
      <c r="AI189" s="3115"/>
      <c r="AJ189" s="1295"/>
      <c r="AK189" s="3115"/>
      <c r="AL189" s="1295"/>
      <c r="AM189" s="2306"/>
      <c r="AN189" s="1295"/>
      <c r="AO189" s="2306"/>
      <c r="AP189" s="1295"/>
      <c r="AQ189" s="1567">
        <v>28</v>
      </c>
      <c r="AR189" s="2557"/>
      <c r="AS189" s="2557"/>
      <c r="AT189" s="2557"/>
      <c r="AU189" s="2557"/>
      <c r="AV189" s="2557"/>
      <c r="AW189" s="2557"/>
      <c r="AX189" s="2348"/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515"/>
      <c r="B190" s="5515"/>
      <c r="C190" s="1560" t="s">
        <v>1803</v>
      </c>
      <c r="D190" s="3394">
        <f t="shared" ref="D190:D191" si="194">SUM(F190)</f>
        <v>0</v>
      </c>
      <c r="E190" s="3382"/>
      <c r="F190" s="1549">
        <f t="shared" si="172"/>
        <v>0</v>
      </c>
      <c r="G190" s="3393"/>
      <c r="H190" s="1405"/>
      <c r="I190" s="3393"/>
      <c r="J190" s="1405"/>
      <c r="K190" s="3393"/>
      <c r="L190" s="1405"/>
      <c r="M190" s="3393"/>
      <c r="N190" s="1405"/>
      <c r="O190" s="3393"/>
      <c r="P190" s="1405"/>
      <c r="Q190" s="3393"/>
      <c r="R190" s="1405"/>
      <c r="S190" s="3393"/>
      <c r="T190" s="1405"/>
      <c r="U190" s="3393"/>
      <c r="V190" s="1405"/>
      <c r="W190" s="3393"/>
      <c r="X190" s="1405"/>
      <c r="Y190" s="3393"/>
      <c r="Z190" s="1405"/>
      <c r="AA190" s="3393"/>
      <c r="AB190" s="1405"/>
      <c r="AC190" s="2307"/>
      <c r="AD190" s="1295"/>
      <c r="AE190" s="3115"/>
      <c r="AF190" s="1295"/>
      <c r="AG190" s="3115"/>
      <c r="AH190" s="1295"/>
      <c r="AI190" s="3115"/>
      <c r="AJ190" s="1295"/>
      <c r="AK190" s="3115"/>
      <c r="AL190" s="1295"/>
      <c r="AM190" s="3115"/>
      <c r="AN190" s="1295"/>
      <c r="AO190" s="3115"/>
      <c r="AP190" s="1295"/>
      <c r="AQ190" s="1567">
        <v>25</v>
      </c>
      <c r="AR190" s="2557"/>
      <c r="AS190" s="3114"/>
      <c r="AT190" s="3114"/>
      <c r="AU190" s="2557"/>
      <c r="AV190" s="2557"/>
      <c r="AW190" s="2557"/>
      <c r="AX190" s="2348"/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255"/>
      <c r="B191" s="6255"/>
      <c r="C191" s="2958" t="s">
        <v>1804</v>
      </c>
      <c r="D191" s="1406">
        <f t="shared" si="194"/>
        <v>0</v>
      </c>
      <c r="E191" s="1403"/>
      <c r="F191" s="1002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/>
      <c r="AE191" s="1325"/>
      <c r="AF191" s="64"/>
      <c r="AG191" s="1325"/>
      <c r="AH191" s="64"/>
      <c r="AI191" s="1325"/>
      <c r="AJ191" s="64"/>
      <c r="AK191" s="1325"/>
      <c r="AL191" s="64"/>
      <c r="AM191" s="1325"/>
      <c r="AN191" s="64"/>
      <c r="AO191" s="1325"/>
      <c r="AP191" s="64"/>
      <c r="AQ191" s="1313">
        <v>3</v>
      </c>
      <c r="AR191" s="151"/>
      <c r="AS191" s="1316"/>
      <c r="AT191" s="1316"/>
      <c r="AU191" s="151"/>
      <c r="AV191" s="151"/>
      <c r="AW191" s="151"/>
      <c r="AX191" s="992"/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445" t="s">
        <v>1805</v>
      </c>
      <c r="B192" s="6248" t="s">
        <v>1692</v>
      </c>
      <c r="C192" s="6249"/>
      <c r="D192" s="3377">
        <f t="shared" ref="D192:D200" si="195">SUM(E192)</f>
        <v>0</v>
      </c>
      <c r="E192" s="3395">
        <f>SUM(AC192+AE192+AG192+AI192+AK192+AM192+AO192)</f>
        <v>0</v>
      </c>
      <c r="F192" s="3396"/>
      <c r="G192" s="2916"/>
      <c r="H192" s="2919"/>
      <c r="I192" s="3380"/>
      <c r="J192" s="3397"/>
      <c r="K192" s="3380"/>
      <c r="L192" s="2919"/>
      <c r="M192" s="3380"/>
      <c r="N192" s="3397"/>
      <c r="O192" s="3380"/>
      <c r="P192" s="2919"/>
      <c r="Q192" s="3380"/>
      <c r="R192" s="3397"/>
      <c r="S192" s="3380"/>
      <c r="T192" s="2919"/>
      <c r="U192" s="3380"/>
      <c r="V192" s="3397"/>
      <c r="W192" s="3380"/>
      <c r="X192" s="2919"/>
      <c r="Y192" s="3380"/>
      <c r="Z192" s="3397"/>
      <c r="AA192" s="3380"/>
      <c r="AB192" s="3397"/>
      <c r="AC192" s="2271"/>
      <c r="AD192" s="3347"/>
      <c r="AE192" s="2271"/>
      <c r="AF192" s="3347"/>
      <c r="AG192" s="2271"/>
      <c r="AH192" s="3347"/>
      <c r="AI192" s="2271"/>
      <c r="AJ192" s="3347"/>
      <c r="AK192" s="2271"/>
      <c r="AL192" s="3347"/>
      <c r="AM192" s="2802"/>
      <c r="AN192" s="3398"/>
      <c r="AO192" s="2398"/>
      <c r="AP192" s="3347"/>
      <c r="AQ192" s="2573">
        <v>47</v>
      </c>
      <c r="AR192" s="1045"/>
      <c r="AS192" s="1045"/>
      <c r="AT192" s="1045"/>
      <c r="AU192" s="1045"/>
      <c r="AV192" s="1055"/>
      <c r="AW192" s="1045"/>
      <c r="AX192" s="2272"/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515"/>
      <c r="B193" s="6421" t="s">
        <v>1806</v>
      </c>
      <c r="C193" s="6423"/>
      <c r="D193" s="3391">
        <f t="shared" si="195"/>
        <v>0</v>
      </c>
      <c r="E193" s="1543">
        <f t="shared" ref="E193:E200" si="199">SUM(AC193+AE193+AG193+AI193+AK193+AM193+AO193)</f>
        <v>0</v>
      </c>
      <c r="F193" s="2058"/>
      <c r="G193" s="1662"/>
      <c r="H193" s="1465"/>
      <c r="I193" s="1654"/>
      <c r="J193" s="1653"/>
      <c r="K193" s="1654"/>
      <c r="L193" s="1465"/>
      <c r="M193" s="1654"/>
      <c r="N193" s="1653"/>
      <c r="O193" s="1654"/>
      <c r="P193" s="1465"/>
      <c r="Q193" s="1654"/>
      <c r="R193" s="1653"/>
      <c r="S193" s="1654"/>
      <c r="T193" s="1465"/>
      <c r="U193" s="1654"/>
      <c r="V193" s="1653"/>
      <c r="W193" s="1654"/>
      <c r="X193" s="1465"/>
      <c r="Y193" s="1654"/>
      <c r="Z193" s="1653"/>
      <c r="AA193" s="1654"/>
      <c r="AB193" s="1653"/>
      <c r="AC193" s="1527"/>
      <c r="AD193" s="2313"/>
      <c r="AE193" s="1527"/>
      <c r="AF193" s="2313"/>
      <c r="AG193" s="1527"/>
      <c r="AH193" s="2313"/>
      <c r="AI193" s="1527"/>
      <c r="AJ193" s="2313"/>
      <c r="AK193" s="1527"/>
      <c r="AL193" s="2313"/>
      <c r="AM193" s="1532"/>
      <c r="AN193" s="3399"/>
      <c r="AO193" s="1566"/>
      <c r="AP193" s="2313"/>
      <c r="AQ193" s="1567">
        <v>0</v>
      </c>
      <c r="AR193" s="3114"/>
      <c r="AS193" s="3114"/>
      <c r="AT193" s="3114"/>
      <c r="AU193" s="2557"/>
      <c r="AV193" s="2601"/>
      <c r="AW193" s="2557"/>
      <c r="AX193" s="2348"/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515"/>
      <c r="B194" s="6421" t="s">
        <v>1690</v>
      </c>
      <c r="C194" s="6423"/>
      <c r="D194" s="3391">
        <f t="shared" si="195"/>
        <v>0</v>
      </c>
      <c r="E194" s="1543">
        <f t="shared" si="199"/>
        <v>0</v>
      </c>
      <c r="F194" s="2058"/>
      <c r="G194" s="1662"/>
      <c r="H194" s="1465"/>
      <c r="I194" s="1654"/>
      <c r="J194" s="1465"/>
      <c r="K194" s="1654"/>
      <c r="L194" s="1465"/>
      <c r="M194" s="1654"/>
      <c r="N194" s="1465"/>
      <c r="O194" s="1654"/>
      <c r="P194" s="1465"/>
      <c r="Q194" s="1654"/>
      <c r="R194" s="1653"/>
      <c r="S194" s="1654"/>
      <c r="T194" s="1465"/>
      <c r="U194" s="1654"/>
      <c r="V194" s="1653"/>
      <c r="W194" s="1654"/>
      <c r="X194" s="1465"/>
      <c r="Y194" s="1654"/>
      <c r="Z194" s="1653"/>
      <c r="AA194" s="1654"/>
      <c r="AB194" s="1653"/>
      <c r="AC194" s="1275"/>
      <c r="AD194" s="994"/>
      <c r="AE194" s="1275"/>
      <c r="AF194" s="994"/>
      <c r="AG194" s="1275"/>
      <c r="AH194" s="994"/>
      <c r="AI194" s="1275"/>
      <c r="AJ194" s="994"/>
      <c r="AK194" s="1275"/>
      <c r="AL194" s="994"/>
      <c r="AM194" s="1277"/>
      <c r="AN194" s="3399"/>
      <c r="AO194" s="1362"/>
      <c r="AP194" s="994"/>
      <c r="AQ194" s="1313"/>
      <c r="AR194" s="1316"/>
      <c r="AS194" s="1316"/>
      <c r="AT194" s="1316"/>
      <c r="AU194" s="2557"/>
      <c r="AV194" s="153"/>
      <c r="AW194" s="2557"/>
      <c r="AX194" s="2348"/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515"/>
      <c r="B195" s="6468" t="s">
        <v>1747</v>
      </c>
      <c r="C195" s="6469"/>
      <c r="D195" s="3400">
        <f t="shared" si="195"/>
        <v>0</v>
      </c>
      <c r="E195" s="3401">
        <f t="shared" si="199"/>
        <v>0</v>
      </c>
      <c r="F195" s="1319"/>
      <c r="G195" s="1647"/>
      <c r="H195" s="1659"/>
      <c r="I195" s="1658"/>
      <c r="J195" s="1659"/>
      <c r="K195" s="1658"/>
      <c r="L195" s="1659"/>
      <c r="M195" s="1658"/>
      <c r="N195" s="1659"/>
      <c r="O195" s="1658"/>
      <c r="P195" s="1659"/>
      <c r="Q195" s="1658"/>
      <c r="R195" s="1659"/>
      <c r="S195" s="1658"/>
      <c r="T195" s="1659"/>
      <c r="U195" s="1658"/>
      <c r="V195" s="1659"/>
      <c r="W195" s="1658"/>
      <c r="X195" s="1659"/>
      <c r="Y195" s="1658"/>
      <c r="Z195" s="1659"/>
      <c r="AA195" s="1658"/>
      <c r="AB195" s="1648"/>
      <c r="AC195" s="1538"/>
      <c r="AD195" s="3348"/>
      <c r="AE195" s="1538"/>
      <c r="AF195" s="3348"/>
      <c r="AG195" s="1538"/>
      <c r="AH195" s="3348"/>
      <c r="AI195" s="1538"/>
      <c r="AJ195" s="3348"/>
      <c r="AK195" s="1538"/>
      <c r="AL195" s="3348"/>
      <c r="AM195" s="1542"/>
      <c r="AN195" s="3402"/>
      <c r="AO195" s="1570"/>
      <c r="AP195" s="3403"/>
      <c r="AQ195" s="1282"/>
      <c r="AR195" s="1316"/>
      <c r="AS195" s="1316"/>
      <c r="AT195" s="1316"/>
      <c r="AU195" s="151"/>
      <c r="AV195" s="3115"/>
      <c r="AW195" s="151"/>
      <c r="AX195" s="992"/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515"/>
      <c r="B196" s="6338" t="s">
        <v>1807</v>
      </c>
      <c r="C196" s="3404" t="s">
        <v>82</v>
      </c>
      <c r="D196" s="3405">
        <f>SUM(E196)</f>
        <v>0</v>
      </c>
      <c r="E196" s="3406">
        <f t="shared" si="199"/>
        <v>0</v>
      </c>
      <c r="F196" s="3407"/>
      <c r="G196" s="3408"/>
      <c r="H196" s="3409"/>
      <c r="I196" s="3410"/>
      <c r="J196" s="3411"/>
      <c r="K196" s="3410"/>
      <c r="L196" s="3409"/>
      <c r="M196" s="3410"/>
      <c r="N196" s="3411"/>
      <c r="O196" s="3410"/>
      <c r="P196" s="3409"/>
      <c r="Q196" s="3410"/>
      <c r="R196" s="3411"/>
      <c r="S196" s="3410"/>
      <c r="T196" s="3409"/>
      <c r="U196" s="3410"/>
      <c r="V196" s="3411"/>
      <c r="W196" s="3410"/>
      <c r="X196" s="3409"/>
      <c r="Y196" s="3410"/>
      <c r="Z196" s="3411"/>
      <c r="AA196" s="3410"/>
      <c r="AB196" s="3411"/>
      <c r="AC196" s="3412">
        <f>SUM(AC199:AC200)</f>
        <v>0</v>
      </c>
      <c r="AD196" s="3413"/>
      <c r="AE196" s="3412">
        <f>SUM(AE199:AE200)</f>
        <v>0</v>
      </c>
      <c r="AF196" s="3413"/>
      <c r="AG196" s="3412">
        <f>SUM(AG199:AG200)</f>
        <v>0</v>
      </c>
      <c r="AH196" s="3413"/>
      <c r="AI196" s="3412">
        <f>SUM(AI199:AI200)</f>
        <v>0</v>
      </c>
      <c r="AJ196" s="3413"/>
      <c r="AK196" s="3412">
        <f>SUM(AK199:AK200)</f>
        <v>0</v>
      </c>
      <c r="AL196" s="3413"/>
      <c r="AM196" s="3414">
        <f>SUM(AM199:AM200)</f>
        <v>0</v>
      </c>
      <c r="AN196" s="3415"/>
      <c r="AO196" s="3414">
        <f>SUM(AO199:AO200)</f>
        <v>0</v>
      </c>
      <c r="AP196" s="3416"/>
      <c r="AQ196" s="3417">
        <f t="shared" ref="AQ196:AW196" si="200">SUM(AQ199:AQ200)</f>
        <v>29</v>
      </c>
      <c r="AR196" s="3418">
        <f t="shared" si="200"/>
        <v>0</v>
      </c>
      <c r="AS196" s="3418">
        <f t="shared" si="200"/>
        <v>0</v>
      </c>
      <c r="AT196" s="3418">
        <f t="shared" si="200"/>
        <v>0</v>
      </c>
      <c r="AU196" s="3418">
        <f t="shared" si="200"/>
        <v>0</v>
      </c>
      <c r="AV196" s="3418">
        <f t="shared" si="200"/>
        <v>0</v>
      </c>
      <c r="AW196" s="3418">
        <f t="shared" si="200"/>
        <v>0</v>
      </c>
      <c r="AX196" s="3419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515"/>
      <c r="B197" s="5515"/>
      <c r="C197" s="2542" t="s">
        <v>1800</v>
      </c>
      <c r="D197" s="3391">
        <f t="shared" si="195"/>
        <v>0</v>
      </c>
      <c r="E197" s="3420">
        <f t="shared" si="199"/>
        <v>0</v>
      </c>
      <c r="F197" s="3047"/>
      <c r="G197" s="2294"/>
      <c r="H197" s="1405"/>
      <c r="I197" s="3393"/>
      <c r="J197" s="1405"/>
      <c r="K197" s="3393"/>
      <c r="L197" s="1405"/>
      <c r="M197" s="3393"/>
      <c r="N197" s="1405"/>
      <c r="O197" s="3393"/>
      <c r="P197" s="1405"/>
      <c r="Q197" s="3393"/>
      <c r="R197" s="1405"/>
      <c r="S197" s="3393"/>
      <c r="T197" s="1405"/>
      <c r="U197" s="3393"/>
      <c r="V197" s="1405"/>
      <c r="W197" s="3393"/>
      <c r="X197" s="1405"/>
      <c r="Y197" s="3393"/>
      <c r="Z197" s="1405"/>
      <c r="AA197" s="3393"/>
      <c r="AB197" s="3421"/>
      <c r="AC197" s="2293"/>
      <c r="AD197" s="2313"/>
      <c r="AE197" s="2293"/>
      <c r="AF197" s="2313"/>
      <c r="AG197" s="2293"/>
      <c r="AH197" s="2313"/>
      <c r="AI197" s="922"/>
      <c r="AJ197" s="2313"/>
      <c r="AK197" s="2293"/>
      <c r="AL197" s="2313"/>
      <c r="AM197" s="2709"/>
      <c r="AN197" s="3399"/>
      <c r="AO197" s="951"/>
      <c r="AP197" s="3422"/>
      <c r="AQ197" s="2476"/>
      <c r="AR197" s="2557"/>
      <c r="AS197" s="2557"/>
      <c r="AT197" s="2557"/>
      <c r="AU197" s="2557"/>
      <c r="AV197" s="2476"/>
      <c r="AW197" s="2557"/>
      <c r="AX197" s="2348"/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515"/>
      <c r="B198" s="5515"/>
      <c r="C198" s="2542" t="s">
        <v>1802</v>
      </c>
      <c r="D198" s="3391">
        <f t="shared" si="195"/>
        <v>0</v>
      </c>
      <c r="E198" s="3420">
        <f t="shared" si="199"/>
        <v>0</v>
      </c>
      <c r="F198" s="2058"/>
      <c r="G198" s="1662"/>
      <c r="H198" s="1465"/>
      <c r="I198" s="1654"/>
      <c r="J198" s="1653"/>
      <c r="K198" s="1654"/>
      <c r="L198" s="1465"/>
      <c r="M198" s="1654"/>
      <c r="N198" s="1653"/>
      <c r="O198" s="1654"/>
      <c r="P198" s="1465"/>
      <c r="Q198" s="1654"/>
      <c r="R198" s="1653"/>
      <c r="S198" s="1654"/>
      <c r="T198" s="1465"/>
      <c r="U198" s="1654"/>
      <c r="V198" s="1653"/>
      <c r="W198" s="1654"/>
      <c r="X198" s="1465"/>
      <c r="Y198" s="1654"/>
      <c r="Z198" s="1653"/>
      <c r="AA198" s="1654"/>
      <c r="AB198" s="1653"/>
      <c r="AC198" s="1527"/>
      <c r="AD198" s="2313"/>
      <c r="AE198" s="1527"/>
      <c r="AF198" s="2313"/>
      <c r="AG198" s="1527"/>
      <c r="AH198" s="2313"/>
      <c r="AI198" s="1275"/>
      <c r="AJ198" s="2313"/>
      <c r="AK198" s="1527"/>
      <c r="AL198" s="2313"/>
      <c r="AM198" s="1532"/>
      <c r="AN198" s="3399"/>
      <c r="AO198" s="1362"/>
      <c r="AP198" s="2313"/>
      <c r="AQ198" s="1567">
        <v>29</v>
      </c>
      <c r="AR198" s="2557"/>
      <c r="AS198" s="3114"/>
      <c r="AT198" s="3114"/>
      <c r="AU198" s="2557"/>
      <c r="AV198" s="2557"/>
      <c r="AW198" s="2557"/>
      <c r="AX198" s="2348"/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515"/>
      <c r="B199" s="5515"/>
      <c r="C199" s="3423" t="s">
        <v>1803</v>
      </c>
      <c r="D199" s="3391">
        <f t="shared" si="195"/>
        <v>0</v>
      </c>
      <c r="E199" s="3420">
        <f t="shared" si="199"/>
        <v>0</v>
      </c>
      <c r="F199" s="3152"/>
      <c r="G199" s="1662"/>
      <c r="H199" s="1465"/>
      <c r="I199" s="1654"/>
      <c r="J199" s="1653"/>
      <c r="K199" s="1654"/>
      <c r="L199" s="1465"/>
      <c r="M199" s="1654"/>
      <c r="N199" s="1653"/>
      <c r="O199" s="1654"/>
      <c r="P199" s="1465"/>
      <c r="Q199" s="1654"/>
      <c r="R199" s="1653"/>
      <c r="S199" s="1654"/>
      <c r="T199" s="1465"/>
      <c r="U199" s="1654"/>
      <c r="V199" s="1653"/>
      <c r="W199" s="1654"/>
      <c r="X199" s="1465"/>
      <c r="Y199" s="1654"/>
      <c r="Z199" s="1653"/>
      <c r="AA199" s="1654"/>
      <c r="AB199" s="1653"/>
      <c r="AC199" s="1527"/>
      <c r="AD199" s="2313"/>
      <c r="AE199" s="1527"/>
      <c r="AF199" s="2313"/>
      <c r="AG199" s="1527"/>
      <c r="AH199" s="2313"/>
      <c r="AI199" s="1275"/>
      <c r="AJ199" s="2313"/>
      <c r="AK199" s="1527"/>
      <c r="AL199" s="2313"/>
      <c r="AM199" s="1532"/>
      <c r="AN199" s="3399"/>
      <c r="AO199" s="1362"/>
      <c r="AP199" s="2313"/>
      <c r="AQ199" s="1567">
        <v>27</v>
      </c>
      <c r="AR199" s="2557"/>
      <c r="AS199" s="3114"/>
      <c r="AT199" s="3114"/>
      <c r="AU199" s="2557"/>
      <c r="AV199" s="2557"/>
      <c r="AW199" s="2557"/>
      <c r="AX199" s="2348"/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255"/>
      <c r="B200" s="6255"/>
      <c r="C200" s="3423" t="s">
        <v>1808</v>
      </c>
      <c r="D200" s="3424">
        <f t="shared" si="195"/>
        <v>0</v>
      </c>
      <c r="E200" s="1546">
        <f t="shared" si="199"/>
        <v>0</v>
      </c>
      <c r="F200" s="3425"/>
      <c r="G200" s="1647"/>
      <c r="H200" s="1659"/>
      <c r="I200" s="1658"/>
      <c r="J200" s="1651"/>
      <c r="K200" s="1658"/>
      <c r="L200" s="1659"/>
      <c r="M200" s="1658"/>
      <c r="N200" s="1651"/>
      <c r="O200" s="1658"/>
      <c r="P200" s="1659"/>
      <c r="Q200" s="1658"/>
      <c r="R200" s="1651"/>
      <c r="S200" s="1658"/>
      <c r="T200" s="1659"/>
      <c r="U200" s="1658"/>
      <c r="V200" s="1651"/>
      <c r="W200" s="1658"/>
      <c r="X200" s="1659"/>
      <c r="Y200" s="1658"/>
      <c r="Z200" s="1651"/>
      <c r="AA200" s="1658"/>
      <c r="AB200" s="1651"/>
      <c r="AC200" s="3101"/>
      <c r="AD200" s="3348"/>
      <c r="AE200" s="3101"/>
      <c r="AF200" s="3348"/>
      <c r="AG200" s="3101"/>
      <c r="AH200" s="3348"/>
      <c r="AI200" s="3101"/>
      <c r="AJ200" s="3348"/>
      <c r="AK200" s="3101"/>
      <c r="AL200" s="3348"/>
      <c r="AM200" s="3426"/>
      <c r="AN200" s="3402"/>
      <c r="AO200" s="1570"/>
      <c r="AP200" s="3348"/>
      <c r="AQ200" s="1572">
        <v>2</v>
      </c>
      <c r="AR200" s="164"/>
      <c r="AS200" s="1467"/>
      <c r="AT200" s="1467"/>
      <c r="AU200" s="164"/>
      <c r="AV200" s="164"/>
      <c r="AW200" s="164"/>
      <c r="AX200" s="3102"/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472" t="s">
        <v>1809</v>
      </c>
      <c r="B201" s="6475" t="s">
        <v>1810</v>
      </c>
      <c r="C201" s="3427" t="s">
        <v>1811</v>
      </c>
      <c r="D201" s="3428">
        <f>SUM(E201:F201)</f>
        <v>0</v>
      </c>
      <c r="E201" s="3401">
        <f>+G201+I201+K201+M201+O201+Q201+S201+U201+W201+Y201+AA201+AC201+AE201+AG201+AI201+AK201+AM201+AO201</f>
        <v>0</v>
      </c>
      <c r="F201" s="3212">
        <f>+H201+J201+L201+N201+P201+R201+T201+V201+X201+Z201+AB201+AD201+AF201+AH201+AJ201+AL201+AN201+AP201</f>
        <v>0</v>
      </c>
      <c r="G201" s="3429">
        <f t="shared" ref="G201:AW201" si="202">SUM(G202:G203)</f>
        <v>0</v>
      </c>
      <c r="H201" s="575">
        <f t="shared" si="202"/>
        <v>0</v>
      </c>
      <c r="I201" s="3429">
        <f t="shared" si="202"/>
        <v>0</v>
      </c>
      <c r="J201" s="575">
        <f t="shared" si="202"/>
        <v>0</v>
      </c>
      <c r="K201" s="3429">
        <f t="shared" si="202"/>
        <v>0</v>
      </c>
      <c r="L201" s="575">
        <f t="shared" si="202"/>
        <v>0</v>
      </c>
      <c r="M201" s="3429">
        <f t="shared" si="202"/>
        <v>0</v>
      </c>
      <c r="N201" s="575">
        <f t="shared" si="202"/>
        <v>0</v>
      </c>
      <c r="O201" s="3429">
        <f t="shared" si="202"/>
        <v>0</v>
      </c>
      <c r="P201" s="575">
        <f t="shared" si="202"/>
        <v>0</v>
      </c>
      <c r="Q201" s="3429">
        <f t="shared" si="202"/>
        <v>0</v>
      </c>
      <c r="R201" s="575">
        <f t="shared" si="202"/>
        <v>0</v>
      </c>
      <c r="S201" s="3429">
        <f t="shared" si="202"/>
        <v>0</v>
      </c>
      <c r="T201" s="575">
        <f t="shared" si="202"/>
        <v>0</v>
      </c>
      <c r="U201" s="3429">
        <f t="shared" si="202"/>
        <v>0</v>
      </c>
      <c r="V201" s="575">
        <f t="shared" si="202"/>
        <v>0</v>
      </c>
      <c r="W201" s="3429">
        <f t="shared" si="202"/>
        <v>0</v>
      </c>
      <c r="X201" s="575">
        <f t="shared" si="202"/>
        <v>0</v>
      </c>
      <c r="Y201" s="3429">
        <f t="shared" si="202"/>
        <v>0</v>
      </c>
      <c r="Z201" s="575">
        <f t="shared" si="202"/>
        <v>0</v>
      </c>
      <c r="AA201" s="3429">
        <f t="shared" si="202"/>
        <v>0</v>
      </c>
      <c r="AB201" s="3430">
        <f t="shared" si="202"/>
        <v>0</v>
      </c>
      <c r="AC201" s="3431">
        <f t="shared" si="202"/>
        <v>0</v>
      </c>
      <c r="AD201" s="3430">
        <f t="shared" si="202"/>
        <v>0</v>
      </c>
      <c r="AE201" s="3431">
        <f t="shared" si="202"/>
        <v>0</v>
      </c>
      <c r="AF201" s="3430">
        <f t="shared" si="202"/>
        <v>0</v>
      </c>
      <c r="AG201" s="3431">
        <f t="shared" si="202"/>
        <v>0</v>
      </c>
      <c r="AH201" s="3430">
        <f t="shared" si="202"/>
        <v>0</v>
      </c>
      <c r="AI201" s="3431">
        <f t="shared" si="202"/>
        <v>0</v>
      </c>
      <c r="AJ201" s="3430">
        <f t="shared" si="202"/>
        <v>0</v>
      </c>
      <c r="AK201" s="3431">
        <f t="shared" si="202"/>
        <v>0</v>
      </c>
      <c r="AL201" s="3430">
        <f t="shared" si="202"/>
        <v>0</v>
      </c>
      <c r="AM201" s="3431">
        <f t="shared" si="202"/>
        <v>0</v>
      </c>
      <c r="AN201" s="3430">
        <f t="shared" si="202"/>
        <v>0</v>
      </c>
      <c r="AO201" s="3431">
        <f t="shared" si="202"/>
        <v>0</v>
      </c>
      <c r="AP201" s="3430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430">
        <f t="shared" ref="AX201" si="203">SUM(AX202:AX203)</f>
        <v>0</v>
      </c>
    </row>
    <row r="202" spans="1:100" ht="15" customHeight="1" x14ac:dyDescent="0.25">
      <c r="A202" s="6473"/>
      <c r="B202" s="6476"/>
      <c r="C202" s="3432" t="s">
        <v>1812</v>
      </c>
      <c r="D202" s="3391">
        <f>SUM(E202:F202)</f>
        <v>0</v>
      </c>
      <c r="E202" s="3420">
        <f t="shared" ref="E202:F203" si="204">+G202+I202+K202+M202+O202+Q202+S202+U202+W202+Y202+AA202+AC202+AE202+AG202+AI202+AK202+AM202+AO202</f>
        <v>0</v>
      </c>
      <c r="F202" s="3433">
        <f t="shared" si="204"/>
        <v>0</v>
      </c>
      <c r="G202" s="2304"/>
      <c r="H202" s="2273"/>
      <c r="I202" s="2271"/>
      <c r="J202" s="2272"/>
      <c r="K202" s="2271"/>
      <c r="L202" s="2651"/>
      <c r="M202" s="2271"/>
      <c r="N202" s="2273"/>
      <c r="O202" s="2271"/>
      <c r="P202" s="2348"/>
      <c r="Q202" s="2271"/>
      <c r="R202" s="2348"/>
      <c r="S202" s="2271"/>
      <c r="T202" s="2348"/>
      <c r="U202" s="2271"/>
      <c r="V202" s="2348"/>
      <c r="W202" s="2271"/>
      <c r="X202" s="2348"/>
      <c r="Y202" s="2271"/>
      <c r="Z202" s="2348"/>
      <c r="AA202" s="2293"/>
      <c r="AB202" s="2348"/>
      <c r="AC202" s="2293"/>
      <c r="AD202" s="2348"/>
      <c r="AE202" s="2293"/>
      <c r="AF202" s="2348"/>
      <c r="AG202" s="2293"/>
      <c r="AH202" s="2348"/>
      <c r="AI202" s="2293"/>
      <c r="AJ202" s="2348"/>
      <c r="AK202" s="2293"/>
      <c r="AL202" s="2348"/>
      <c r="AM202" s="2293"/>
      <c r="AN202" s="2348"/>
      <c r="AO202" s="2293"/>
      <c r="AP202" s="2348"/>
      <c r="AQ202" s="2347"/>
      <c r="AR202" s="2557"/>
      <c r="AS202" s="2557"/>
      <c r="AT202" s="2557"/>
      <c r="AU202" s="2557"/>
      <c r="AV202" s="2557"/>
      <c r="AW202" s="2557"/>
      <c r="AX202" s="2348"/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474"/>
      <c r="B203" s="6477"/>
      <c r="C203" s="3435" t="s">
        <v>1813</v>
      </c>
      <c r="D203" s="3424">
        <f>SUM(E203:F203)</f>
        <v>0</v>
      </c>
      <c r="E203" s="1546">
        <f t="shared" si="204"/>
        <v>0</v>
      </c>
      <c r="F203" s="1406">
        <f t="shared" si="204"/>
        <v>0</v>
      </c>
      <c r="G203" s="1540"/>
      <c r="H203" s="1469"/>
      <c r="I203" s="1538"/>
      <c r="J203" s="1278"/>
      <c r="K203" s="1538"/>
      <c r="L203" s="1288"/>
      <c r="M203" s="1538"/>
      <c r="N203" s="1469"/>
      <c r="O203" s="1538"/>
      <c r="P203" s="1278"/>
      <c r="Q203" s="1538"/>
      <c r="R203" s="1278"/>
      <c r="S203" s="1538"/>
      <c r="T203" s="1278"/>
      <c r="U203" s="1538"/>
      <c r="V203" s="1278"/>
      <c r="W203" s="1538"/>
      <c r="X203" s="1278"/>
      <c r="Y203" s="1538"/>
      <c r="Z203" s="1278"/>
      <c r="AA203" s="1538"/>
      <c r="AB203" s="1278"/>
      <c r="AC203" s="1538"/>
      <c r="AD203" s="1278"/>
      <c r="AE203" s="1538"/>
      <c r="AF203" s="1278"/>
      <c r="AG203" s="1538"/>
      <c r="AH203" s="1278"/>
      <c r="AI203" s="1538"/>
      <c r="AJ203" s="1278"/>
      <c r="AK203" s="1538"/>
      <c r="AL203" s="1278"/>
      <c r="AM203" s="1538"/>
      <c r="AN203" s="1278"/>
      <c r="AO203" s="1538"/>
      <c r="AP203" s="1278"/>
      <c r="AQ203" s="1572"/>
      <c r="AR203" s="1467"/>
      <c r="AS203" s="1467"/>
      <c r="AT203" s="1467"/>
      <c r="AU203" s="1467"/>
      <c r="AV203" s="1467"/>
      <c r="AW203" s="1467"/>
      <c r="AX203" s="1278"/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472" t="s">
        <v>1814</v>
      </c>
      <c r="B204" s="6445" t="s">
        <v>1815</v>
      </c>
      <c r="C204" s="2047" t="s">
        <v>1816</v>
      </c>
      <c r="D204" s="3391">
        <f t="shared" ref="D204:D223" si="216">SUM(E204+F204)</f>
        <v>0</v>
      </c>
      <c r="E204" s="3420">
        <f t="shared" ref="E204:F208" si="217">SUM(AA204+AC204+AE204+AG204+AI204+AK204+AM204+AO204)</f>
        <v>0</v>
      </c>
      <c r="F204" s="3436">
        <f t="shared" si="217"/>
        <v>0</v>
      </c>
      <c r="G204" s="2606"/>
      <c r="H204" s="3397"/>
      <c r="I204" s="2606"/>
      <c r="J204" s="3397"/>
      <c r="K204" s="2606"/>
      <c r="L204" s="3397"/>
      <c r="M204" s="2606"/>
      <c r="N204" s="3397"/>
      <c r="O204" s="2606"/>
      <c r="P204" s="3397"/>
      <c r="Q204" s="2606"/>
      <c r="R204" s="3397"/>
      <c r="S204" s="2606"/>
      <c r="T204" s="3397"/>
      <c r="U204" s="2606"/>
      <c r="V204" s="3397"/>
      <c r="W204" s="2606"/>
      <c r="X204" s="3397"/>
      <c r="Y204" s="2606"/>
      <c r="Z204" s="3397"/>
      <c r="AA204" s="2476"/>
      <c r="AB204" s="2348"/>
      <c r="AC204" s="2293"/>
      <c r="AD204" s="2348"/>
      <c r="AE204" s="2293"/>
      <c r="AF204" s="2348"/>
      <c r="AG204" s="2293"/>
      <c r="AH204" s="2348"/>
      <c r="AI204" s="2293"/>
      <c r="AJ204" s="2348"/>
      <c r="AK204" s="2293"/>
      <c r="AL204" s="2348"/>
      <c r="AM204" s="2293"/>
      <c r="AN204" s="2348"/>
      <c r="AO204" s="2293"/>
      <c r="AP204" s="2348"/>
      <c r="AQ204" s="2347">
        <v>45</v>
      </c>
      <c r="AR204" s="2557"/>
      <c r="AS204" s="2557"/>
      <c r="AT204" s="2557"/>
      <c r="AU204" s="2557"/>
      <c r="AV204" s="2557"/>
      <c r="AW204" s="2557"/>
      <c r="AX204" s="2348"/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473"/>
      <c r="B205" s="5515"/>
      <c r="C205" s="1575" t="s">
        <v>1817</v>
      </c>
      <c r="D205" s="1402">
        <f t="shared" si="216"/>
        <v>0</v>
      </c>
      <c r="E205" s="3420">
        <f t="shared" si="217"/>
        <v>0</v>
      </c>
      <c r="F205" s="3436">
        <f t="shared" si="217"/>
        <v>0</v>
      </c>
      <c r="G205" s="2307"/>
      <c r="H205" s="1653"/>
      <c r="I205" s="2307"/>
      <c r="J205" s="1653"/>
      <c r="K205" s="2307"/>
      <c r="L205" s="1653"/>
      <c r="M205" s="2307"/>
      <c r="N205" s="1653"/>
      <c r="O205" s="2307"/>
      <c r="P205" s="1653"/>
      <c r="Q205" s="2307"/>
      <c r="R205" s="1653"/>
      <c r="S205" s="2307"/>
      <c r="T205" s="1653"/>
      <c r="U205" s="2307"/>
      <c r="V205" s="1653"/>
      <c r="W205" s="2307"/>
      <c r="X205" s="1653"/>
      <c r="Y205" s="2307"/>
      <c r="Z205" s="1653"/>
      <c r="AA205" s="220"/>
      <c r="AB205" s="992"/>
      <c r="AC205" s="922"/>
      <c r="AD205" s="992"/>
      <c r="AE205" s="922"/>
      <c r="AF205" s="992"/>
      <c r="AG205" s="922"/>
      <c r="AH205" s="992"/>
      <c r="AI205" s="922"/>
      <c r="AJ205" s="992"/>
      <c r="AK205" s="922"/>
      <c r="AL205" s="992"/>
      <c r="AM205" s="922"/>
      <c r="AN205" s="992"/>
      <c r="AO205" s="922"/>
      <c r="AP205" s="992"/>
      <c r="AQ205" s="45">
        <v>34</v>
      </c>
      <c r="AR205" s="151"/>
      <c r="AS205" s="151"/>
      <c r="AT205" s="151"/>
      <c r="AU205" s="151"/>
      <c r="AV205" s="1335"/>
      <c r="AW205" s="151"/>
      <c r="AX205" s="992"/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473"/>
      <c r="B206" s="6255"/>
      <c r="C206" s="918" t="s">
        <v>1818</v>
      </c>
      <c r="D206" s="1402">
        <f t="shared" si="216"/>
        <v>0</v>
      </c>
      <c r="E206" s="1546">
        <f t="shared" si="217"/>
        <v>0</v>
      </c>
      <c r="F206" s="1406">
        <f t="shared" si="217"/>
        <v>0</v>
      </c>
      <c r="G206" s="2307"/>
      <c r="H206" s="1653"/>
      <c r="I206" s="2307"/>
      <c r="J206" s="1653"/>
      <c r="K206" s="2307"/>
      <c r="L206" s="1653"/>
      <c r="M206" s="2307"/>
      <c r="N206" s="1653"/>
      <c r="O206" s="2307"/>
      <c r="P206" s="1653"/>
      <c r="Q206" s="2307"/>
      <c r="R206" s="1653"/>
      <c r="S206" s="2307"/>
      <c r="T206" s="1653"/>
      <c r="U206" s="2307"/>
      <c r="V206" s="1653"/>
      <c r="W206" s="2307"/>
      <c r="X206" s="1653"/>
      <c r="Y206" s="2307"/>
      <c r="Z206" s="1653"/>
      <c r="AA206" s="1540"/>
      <c r="AB206" s="1278"/>
      <c r="AC206" s="1538"/>
      <c r="AD206" s="1278"/>
      <c r="AE206" s="1538"/>
      <c r="AF206" s="1278"/>
      <c r="AG206" s="1538"/>
      <c r="AH206" s="1278"/>
      <c r="AI206" s="1538"/>
      <c r="AJ206" s="1278"/>
      <c r="AK206" s="1538"/>
      <c r="AL206" s="1278"/>
      <c r="AM206" s="1538"/>
      <c r="AN206" s="1278"/>
      <c r="AO206" s="1538"/>
      <c r="AP206" s="1278"/>
      <c r="AQ206" s="1572">
        <v>11</v>
      </c>
      <c r="AR206" s="1467"/>
      <c r="AS206" s="1467"/>
      <c r="AT206" s="1467"/>
      <c r="AU206" s="1467"/>
      <c r="AV206" s="1577"/>
      <c r="AW206" s="1467"/>
      <c r="AX206" s="1278"/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473"/>
      <c r="B207" s="6475" t="s">
        <v>1819</v>
      </c>
      <c r="C207" s="3432" t="s">
        <v>1816</v>
      </c>
      <c r="D207" s="3377">
        <f t="shared" si="216"/>
        <v>0</v>
      </c>
      <c r="E207" s="3420">
        <f t="shared" si="217"/>
        <v>0</v>
      </c>
      <c r="F207" s="3436">
        <f t="shared" si="217"/>
        <v>0</v>
      </c>
      <c r="G207" s="2307"/>
      <c r="H207" s="1653"/>
      <c r="I207" s="2307"/>
      <c r="J207" s="1653"/>
      <c r="K207" s="2307"/>
      <c r="L207" s="1653"/>
      <c r="M207" s="2307"/>
      <c r="N207" s="1653"/>
      <c r="O207" s="2307"/>
      <c r="P207" s="1653"/>
      <c r="Q207" s="2307"/>
      <c r="R207" s="1653"/>
      <c r="S207" s="2307"/>
      <c r="T207" s="1653"/>
      <c r="U207" s="2307"/>
      <c r="V207" s="1653"/>
      <c r="W207" s="2307"/>
      <c r="X207" s="1653"/>
      <c r="Y207" s="2307"/>
      <c r="Z207" s="1653"/>
      <c r="AA207" s="2304"/>
      <c r="AB207" s="2272"/>
      <c r="AC207" s="2271"/>
      <c r="AD207" s="2272"/>
      <c r="AE207" s="2271"/>
      <c r="AF207" s="2272"/>
      <c r="AG207" s="2271"/>
      <c r="AH207" s="2272"/>
      <c r="AI207" s="2271"/>
      <c r="AJ207" s="2272"/>
      <c r="AK207" s="2271"/>
      <c r="AL207" s="2272"/>
      <c r="AM207" s="2271"/>
      <c r="AN207" s="2272"/>
      <c r="AO207" s="2271"/>
      <c r="AP207" s="2272"/>
      <c r="AQ207" s="2573">
        <v>14</v>
      </c>
      <c r="AR207" s="1045"/>
      <c r="AS207" s="1045"/>
      <c r="AT207" s="1045"/>
      <c r="AU207" s="1045"/>
      <c r="AV207" s="1045"/>
      <c r="AW207" s="1045"/>
      <c r="AX207" s="2272"/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473"/>
      <c r="B208" s="6477"/>
      <c r="C208" s="3437" t="s">
        <v>1820</v>
      </c>
      <c r="D208" s="3400">
        <f t="shared" si="216"/>
        <v>0</v>
      </c>
      <c r="E208" s="1546">
        <f t="shared" si="217"/>
        <v>0</v>
      </c>
      <c r="F208" s="1406">
        <f t="shared" si="217"/>
        <v>0</v>
      </c>
      <c r="G208" s="2307"/>
      <c r="H208" s="1653"/>
      <c r="I208" s="2307"/>
      <c r="J208" s="1653"/>
      <c r="K208" s="2307"/>
      <c r="L208" s="1653"/>
      <c r="M208" s="2307"/>
      <c r="N208" s="1653"/>
      <c r="O208" s="2307"/>
      <c r="P208" s="1653"/>
      <c r="Q208" s="2307"/>
      <c r="R208" s="1653"/>
      <c r="S208" s="2307"/>
      <c r="T208" s="1653"/>
      <c r="U208" s="2307"/>
      <c r="V208" s="1653"/>
      <c r="W208" s="2307"/>
      <c r="X208" s="1653"/>
      <c r="Y208" s="2307"/>
      <c r="Z208" s="1653"/>
      <c r="AA208" s="1540"/>
      <c r="AB208" s="1469"/>
      <c r="AC208" s="1540"/>
      <c r="AD208" s="1278"/>
      <c r="AE208" s="1538"/>
      <c r="AF208" s="1278"/>
      <c r="AG208" s="1538"/>
      <c r="AH208" s="1278"/>
      <c r="AI208" s="1538"/>
      <c r="AJ208" s="1278"/>
      <c r="AK208" s="1538"/>
      <c r="AL208" s="1278"/>
      <c r="AM208" s="1538"/>
      <c r="AN208" s="1278"/>
      <c r="AO208" s="1538"/>
      <c r="AP208" s="1278"/>
      <c r="AQ208" s="1572">
        <v>58</v>
      </c>
      <c r="AR208" s="1467"/>
      <c r="AS208" s="1467"/>
      <c r="AT208" s="1467"/>
      <c r="AU208" s="1467"/>
      <c r="AV208" s="1577"/>
      <c r="AW208" s="1467"/>
      <c r="AX208" s="1278"/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473"/>
      <c r="B209" s="6442" t="s">
        <v>1692</v>
      </c>
      <c r="C209" s="2047" t="s">
        <v>1816</v>
      </c>
      <c r="D209" s="3391">
        <f t="shared" si="216"/>
        <v>0</v>
      </c>
      <c r="E209" s="3420">
        <f t="shared" ref="E209:F211" si="221">SUM(AC209+AE209+AG209+AI209+AK209+AM209+AO209)</f>
        <v>0</v>
      </c>
      <c r="F209" s="3436">
        <f t="shared" si="221"/>
        <v>0</v>
      </c>
      <c r="G209" s="2307"/>
      <c r="H209" s="1653"/>
      <c r="I209" s="2307"/>
      <c r="J209" s="1653"/>
      <c r="K209" s="2307"/>
      <c r="L209" s="1653"/>
      <c r="M209" s="2307"/>
      <c r="N209" s="1653"/>
      <c r="O209" s="2307"/>
      <c r="P209" s="1653"/>
      <c r="Q209" s="2307"/>
      <c r="R209" s="1653"/>
      <c r="S209" s="2307"/>
      <c r="T209" s="1653"/>
      <c r="U209" s="2307"/>
      <c r="V209" s="1653"/>
      <c r="W209" s="2307"/>
      <c r="X209" s="1653"/>
      <c r="Y209" s="2307"/>
      <c r="Z209" s="1653"/>
      <c r="AA209" s="2606"/>
      <c r="AB209" s="3397"/>
      <c r="AC209" s="2304"/>
      <c r="AD209" s="2272"/>
      <c r="AE209" s="2271"/>
      <c r="AF209" s="2272"/>
      <c r="AG209" s="2271"/>
      <c r="AH209" s="2272"/>
      <c r="AI209" s="2271"/>
      <c r="AJ209" s="2272"/>
      <c r="AK209" s="2271"/>
      <c r="AL209" s="2272"/>
      <c r="AM209" s="2271"/>
      <c r="AN209" s="2272"/>
      <c r="AO209" s="2271"/>
      <c r="AP209" s="2272"/>
      <c r="AQ209" s="2573">
        <v>25</v>
      </c>
      <c r="AR209" s="1045"/>
      <c r="AS209" s="1045"/>
      <c r="AT209" s="1045"/>
      <c r="AU209" s="1045"/>
      <c r="AV209" s="1045"/>
      <c r="AW209" s="1045"/>
      <c r="AX209" s="2272"/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473"/>
      <c r="B210" s="6338"/>
      <c r="C210" s="1560" t="s">
        <v>1821</v>
      </c>
      <c r="D210" s="1402">
        <f t="shared" si="216"/>
        <v>0</v>
      </c>
      <c r="E210" s="3420">
        <f t="shared" si="221"/>
        <v>0</v>
      </c>
      <c r="F210" s="3436">
        <f t="shared" si="221"/>
        <v>0</v>
      </c>
      <c r="G210" s="2307"/>
      <c r="H210" s="1653"/>
      <c r="I210" s="2307"/>
      <c r="J210" s="1653"/>
      <c r="K210" s="2307"/>
      <c r="L210" s="1653"/>
      <c r="M210" s="2307"/>
      <c r="N210" s="1653"/>
      <c r="O210" s="2307"/>
      <c r="P210" s="1653"/>
      <c r="Q210" s="2307"/>
      <c r="R210" s="1653"/>
      <c r="S210" s="2307"/>
      <c r="T210" s="1653"/>
      <c r="U210" s="2307"/>
      <c r="V210" s="1653"/>
      <c r="W210" s="2307"/>
      <c r="X210" s="1653"/>
      <c r="Y210" s="2307"/>
      <c r="Z210" s="1653"/>
      <c r="AA210" s="2307"/>
      <c r="AB210" s="1653"/>
      <c r="AC210" s="220"/>
      <c r="AD210" s="992"/>
      <c r="AE210" s="922"/>
      <c r="AF210" s="992"/>
      <c r="AG210" s="922"/>
      <c r="AH210" s="992"/>
      <c r="AI210" s="922"/>
      <c r="AJ210" s="992"/>
      <c r="AK210" s="922"/>
      <c r="AL210" s="992"/>
      <c r="AM210" s="922"/>
      <c r="AN210" s="992"/>
      <c r="AO210" s="922"/>
      <c r="AP210" s="992"/>
      <c r="AQ210" s="45">
        <v>0</v>
      </c>
      <c r="AR210" s="151"/>
      <c r="AS210" s="151"/>
      <c r="AT210" s="151"/>
      <c r="AU210" s="151"/>
      <c r="AV210" s="153"/>
      <c r="AW210" s="151"/>
      <c r="AX210" s="992"/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474"/>
      <c r="B211" s="6339"/>
      <c r="C211" s="2958" t="s">
        <v>1822</v>
      </c>
      <c r="D211" s="1402">
        <f t="shared" si="216"/>
        <v>0</v>
      </c>
      <c r="E211" s="1546">
        <f t="shared" si="221"/>
        <v>0</v>
      </c>
      <c r="F211" s="1406">
        <f t="shared" si="221"/>
        <v>0</v>
      </c>
      <c r="G211" s="2307"/>
      <c r="H211" s="1653"/>
      <c r="I211" s="2307"/>
      <c r="J211" s="1653"/>
      <c r="K211" s="2307"/>
      <c r="L211" s="1653"/>
      <c r="M211" s="2307"/>
      <c r="N211" s="1653"/>
      <c r="O211" s="2307"/>
      <c r="P211" s="1653"/>
      <c r="Q211" s="2307"/>
      <c r="R211" s="1653"/>
      <c r="S211" s="2307"/>
      <c r="T211" s="1653"/>
      <c r="U211" s="2307"/>
      <c r="V211" s="1653"/>
      <c r="W211" s="2307"/>
      <c r="X211" s="1653"/>
      <c r="Y211" s="2307"/>
      <c r="Z211" s="1653"/>
      <c r="AA211" s="2307"/>
      <c r="AB211" s="1653"/>
      <c r="AC211" s="1540"/>
      <c r="AD211" s="1278"/>
      <c r="AE211" s="1538"/>
      <c r="AF211" s="1278"/>
      <c r="AG211" s="1538"/>
      <c r="AH211" s="1278"/>
      <c r="AI211" s="1538"/>
      <c r="AJ211" s="1278"/>
      <c r="AK211" s="1538"/>
      <c r="AL211" s="1278"/>
      <c r="AM211" s="1538"/>
      <c r="AN211" s="1278"/>
      <c r="AO211" s="1538"/>
      <c r="AP211" s="1278"/>
      <c r="AQ211" s="1572">
        <v>47</v>
      </c>
      <c r="AR211" s="1467"/>
      <c r="AS211" s="1467"/>
      <c r="AT211" s="1467"/>
      <c r="AU211" s="1467"/>
      <c r="AV211" s="1577"/>
      <c r="AW211" s="1467"/>
      <c r="AX211" s="1278"/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445" t="s">
        <v>1823</v>
      </c>
      <c r="B212" s="5959" t="s">
        <v>1824</v>
      </c>
      <c r="C212" s="6395"/>
      <c r="D212" s="3384">
        <f t="shared" si="216"/>
        <v>0</v>
      </c>
      <c r="E212" s="3438">
        <f t="shared" ref="E212:F216" si="222">SUM(AK212)</f>
        <v>0</v>
      </c>
      <c r="F212" s="3439">
        <f t="shared" si="222"/>
        <v>0</v>
      </c>
      <c r="G212" s="1654"/>
      <c r="H212" s="1465"/>
      <c r="I212" s="1654"/>
      <c r="J212" s="1465"/>
      <c r="K212" s="1654"/>
      <c r="L212" s="1465"/>
      <c r="M212" s="1654"/>
      <c r="N212" s="1465"/>
      <c r="O212" s="1654"/>
      <c r="P212" s="1465"/>
      <c r="Q212" s="1654"/>
      <c r="R212" s="1465"/>
      <c r="S212" s="1654"/>
      <c r="T212" s="1465"/>
      <c r="U212" s="1654"/>
      <c r="V212" s="1465"/>
      <c r="W212" s="1654"/>
      <c r="X212" s="1465"/>
      <c r="Y212" s="1654"/>
      <c r="Z212" s="1465"/>
      <c r="AA212" s="1654"/>
      <c r="AB212" s="1465"/>
      <c r="AC212" s="3380"/>
      <c r="AD212" s="1051"/>
      <c r="AE212" s="1051"/>
      <c r="AF212" s="1051"/>
      <c r="AG212" s="1051"/>
      <c r="AH212" s="1051"/>
      <c r="AI212" s="1051"/>
      <c r="AJ212" s="2919"/>
      <c r="AK212" s="2271"/>
      <c r="AL212" s="2272"/>
      <c r="AM212" s="2916"/>
      <c r="AN212" s="1051"/>
      <c r="AO212" s="1051"/>
      <c r="AP212" s="2919"/>
      <c r="AQ212" s="2573">
        <v>61</v>
      </c>
      <c r="AR212" s="1045"/>
      <c r="AS212" s="3440"/>
      <c r="AT212" s="3440"/>
      <c r="AU212" s="1045"/>
      <c r="AV212" s="1045"/>
      <c r="AW212" s="1045"/>
      <c r="AX212" s="2272"/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515"/>
      <c r="B213" s="5515" t="s">
        <v>1815</v>
      </c>
      <c r="C213" s="3390" t="s">
        <v>1816</v>
      </c>
      <c r="D213" s="3377">
        <f t="shared" si="216"/>
        <v>0</v>
      </c>
      <c r="E213" s="3395">
        <f t="shared" si="222"/>
        <v>0</v>
      </c>
      <c r="F213" s="3436">
        <f t="shared" si="222"/>
        <v>0</v>
      </c>
      <c r="G213" s="1654"/>
      <c r="H213" s="1465"/>
      <c r="I213" s="1654"/>
      <c r="J213" s="1465"/>
      <c r="K213" s="1654"/>
      <c r="L213" s="1465"/>
      <c r="M213" s="1654"/>
      <c r="N213" s="1465"/>
      <c r="O213" s="1654"/>
      <c r="P213" s="1465"/>
      <c r="Q213" s="1654"/>
      <c r="R213" s="1465"/>
      <c r="S213" s="1654"/>
      <c r="T213" s="1465"/>
      <c r="U213" s="1654"/>
      <c r="V213" s="1465"/>
      <c r="W213" s="1654"/>
      <c r="X213" s="1465"/>
      <c r="Y213" s="1654"/>
      <c r="Z213" s="1465"/>
      <c r="AA213" s="1654"/>
      <c r="AB213" s="1465"/>
      <c r="AC213" s="1654"/>
      <c r="AD213" s="3440"/>
      <c r="AE213" s="3440"/>
      <c r="AF213" s="3440"/>
      <c r="AG213" s="3440"/>
      <c r="AH213" s="3440"/>
      <c r="AI213" s="3440"/>
      <c r="AJ213" s="1465"/>
      <c r="AK213" s="1527"/>
      <c r="AL213" s="1528"/>
      <c r="AM213" s="1662"/>
      <c r="AN213" s="3440"/>
      <c r="AO213" s="3440"/>
      <c r="AP213" s="1465"/>
      <c r="AQ213" s="1567">
        <v>2</v>
      </c>
      <c r="AR213" s="3114"/>
      <c r="AS213" s="3440"/>
      <c r="AT213" s="3440"/>
      <c r="AU213" s="3114"/>
      <c r="AV213" s="3114"/>
      <c r="AW213" s="3114"/>
      <c r="AX213" s="1528"/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515"/>
      <c r="B214" s="5515"/>
      <c r="C214" s="1196" t="s">
        <v>1825</v>
      </c>
      <c r="D214" s="3424">
        <f t="shared" si="216"/>
        <v>0</v>
      </c>
      <c r="E214" s="1546">
        <f t="shared" si="222"/>
        <v>0</v>
      </c>
      <c r="F214" s="1406">
        <f t="shared" si="222"/>
        <v>0</v>
      </c>
      <c r="G214" s="1654"/>
      <c r="H214" s="1465"/>
      <c r="I214" s="1654"/>
      <c r="J214" s="1465"/>
      <c r="K214" s="1654"/>
      <c r="L214" s="1465"/>
      <c r="M214" s="1654"/>
      <c r="N214" s="1465"/>
      <c r="O214" s="1654"/>
      <c r="P214" s="1465"/>
      <c r="Q214" s="1654"/>
      <c r="R214" s="1465"/>
      <c r="S214" s="1654"/>
      <c r="T214" s="1465"/>
      <c r="U214" s="1654"/>
      <c r="V214" s="1465"/>
      <c r="W214" s="1654"/>
      <c r="X214" s="1465"/>
      <c r="Y214" s="1654"/>
      <c r="Z214" s="1465"/>
      <c r="AA214" s="1654"/>
      <c r="AB214" s="1465"/>
      <c r="AC214" s="1654"/>
      <c r="AD214" s="3440"/>
      <c r="AE214" s="3440"/>
      <c r="AF214" s="3440"/>
      <c r="AG214" s="3440"/>
      <c r="AH214" s="3440"/>
      <c r="AI214" s="3440"/>
      <c r="AJ214" s="1465"/>
      <c r="AK214" s="1527"/>
      <c r="AL214" s="1528"/>
      <c r="AM214" s="1662"/>
      <c r="AN214" s="3440"/>
      <c r="AO214" s="3440"/>
      <c r="AP214" s="1465"/>
      <c r="AQ214" s="1567">
        <v>3</v>
      </c>
      <c r="AR214" s="3114"/>
      <c r="AS214" s="3440"/>
      <c r="AT214" s="3440"/>
      <c r="AU214" s="3114"/>
      <c r="AV214" s="3115"/>
      <c r="AW214" s="3114"/>
      <c r="AX214" s="1528"/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515"/>
      <c r="B215" s="6445" t="s">
        <v>1692</v>
      </c>
      <c r="C215" s="2047" t="s">
        <v>1816</v>
      </c>
      <c r="D215" s="3377">
        <f t="shared" si="216"/>
        <v>0</v>
      </c>
      <c r="E215" s="3420">
        <f t="shared" si="222"/>
        <v>0</v>
      </c>
      <c r="F215" s="3436">
        <f t="shared" si="222"/>
        <v>0</v>
      </c>
      <c r="G215" s="1654"/>
      <c r="H215" s="1465"/>
      <c r="I215" s="1654"/>
      <c r="J215" s="1465"/>
      <c r="K215" s="1654"/>
      <c r="L215" s="1465"/>
      <c r="M215" s="1654"/>
      <c r="N215" s="1465"/>
      <c r="O215" s="1654"/>
      <c r="P215" s="1465"/>
      <c r="Q215" s="1654"/>
      <c r="R215" s="1465"/>
      <c r="S215" s="1654"/>
      <c r="T215" s="1465"/>
      <c r="U215" s="1654"/>
      <c r="V215" s="1465"/>
      <c r="W215" s="1654"/>
      <c r="X215" s="1465"/>
      <c r="Y215" s="1654"/>
      <c r="Z215" s="1465"/>
      <c r="AA215" s="1654"/>
      <c r="AB215" s="1465"/>
      <c r="AC215" s="1654"/>
      <c r="AD215" s="3440"/>
      <c r="AE215" s="3440"/>
      <c r="AF215" s="3440"/>
      <c r="AG215" s="3440"/>
      <c r="AH215" s="3440"/>
      <c r="AI215" s="3440"/>
      <c r="AJ215" s="1465"/>
      <c r="AK215" s="2293"/>
      <c r="AL215" s="2348"/>
      <c r="AM215" s="1662"/>
      <c r="AN215" s="3440"/>
      <c r="AO215" s="3440"/>
      <c r="AP215" s="1465"/>
      <c r="AQ215" s="2347">
        <v>47</v>
      </c>
      <c r="AR215" s="2557"/>
      <c r="AS215" s="3440"/>
      <c r="AT215" s="3440"/>
      <c r="AU215" s="2557"/>
      <c r="AV215" s="2557"/>
      <c r="AW215" s="2557"/>
      <c r="AX215" s="2348"/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255"/>
      <c r="B216" s="6255"/>
      <c r="C216" s="1576" t="s">
        <v>1826</v>
      </c>
      <c r="D216" s="3424">
        <f t="shared" si="216"/>
        <v>0</v>
      </c>
      <c r="E216" s="3420">
        <f t="shared" si="222"/>
        <v>0</v>
      </c>
      <c r="F216" s="3436">
        <f t="shared" si="222"/>
        <v>0</v>
      </c>
      <c r="G216" s="1654"/>
      <c r="H216" s="1465"/>
      <c r="I216" s="1654"/>
      <c r="J216" s="1465"/>
      <c r="K216" s="1654"/>
      <c r="L216" s="1465"/>
      <c r="M216" s="1654"/>
      <c r="N216" s="1465"/>
      <c r="O216" s="1654"/>
      <c r="P216" s="1465"/>
      <c r="Q216" s="1654"/>
      <c r="R216" s="1465"/>
      <c r="S216" s="1654"/>
      <c r="T216" s="1465"/>
      <c r="U216" s="1654"/>
      <c r="V216" s="1465"/>
      <c r="W216" s="1654"/>
      <c r="X216" s="1465"/>
      <c r="Y216" s="1658"/>
      <c r="Z216" s="1659"/>
      <c r="AA216" s="1658"/>
      <c r="AB216" s="1659"/>
      <c r="AC216" s="1658"/>
      <c r="AD216" s="1648"/>
      <c r="AE216" s="1648"/>
      <c r="AF216" s="1648"/>
      <c r="AG216" s="1648"/>
      <c r="AH216" s="1648"/>
      <c r="AI216" s="1648"/>
      <c r="AJ216" s="1659"/>
      <c r="AK216" s="3101"/>
      <c r="AL216" s="3102"/>
      <c r="AM216" s="1647"/>
      <c r="AN216" s="1648"/>
      <c r="AO216" s="1648"/>
      <c r="AP216" s="1659"/>
      <c r="AQ216" s="168">
        <v>80</v>
      </c>
      <c r="AR216" s="164"/>
      <c r="AS216" s="1648"/>
      <c r="AT216" s="1648"/>
      <c r="AU216" s="164"/>
      <c r="AV216" s="1577"/>
      <c r="AW216" s="1467"/>
      <c r="AX216" s="1278"/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472" t="s">
        <v>1827</v>
      </c>
      <c r="B217" s="6445" t="s">
        <v>1828</v>
      </c>
      <c r="C217" s="2746" t="s">
        <v>1829</v>
      </c>
      <c r="D217" s="3377">
        <f t="shared" si="216"/>
        <v>0</v>
      </c>
      <c r="E217" s="3395">
        <f t="shared" ref="E217:F219" si="224">SUM(Y217+AA217+AC217+AE217+AG217+AI217+AK217+AM217+AO217)</f>
        <v>0</v>
      </c>
      <c r="F217" s="2270">
        <f t="shared" si="224"/>
        <v>0</v>
      </c>
      <c r="G217" s="2307"/>
      <c r="H217" s="1653"/>
      <c r="I217" s="2307"/>
      <c r="J217" s="1653"/>
      <c r="K217" s="2307"/>
      <c r="L217" s="1653"/>
      <c r="M217" s="2307"/>
      <c r="N217" s="1653"/>
      <c r="O217" s="2307"/>
      <c r="P217" s="1653"/>
      <c r="Q217" s="2307"/>
      <c r="R217" s="1653"/>
      <c r="S217" s="2307"/>
      <c r="T217" s="1653"/>
      <c r="U217" s="2307"/>
      <c r="V217" s="1653"/>
      <c r="W217" s="2307"/>
      <c r="X217" s="1653"/>
      <c r="Y217" s="2476"/>
      <c r="Z217" s="1295"/>
      <c r="AA217" s="2476"/>
      <c r="AB217" s="1295"/>
      <c r="AC217" s="2476"/>
      <c r="AD217" s="2348"/>
      <c r="AE217" s="2293"/>
      <c r="AF217" s="2348"/>
      <c r="AG217" s="2293"/>
      <c r="AH217" s="2348"/>
      <c r="AI217" s="2293"/>
      <c r="AJ217" s="2348"/>
      <c r="AK217" s="2293"/>
      <c r="AL217" s="2348"/>
      <c r="AM217" s="2293"/>
      <c r="AN217" s="2348"/>
      <c r="AO217" s="2293"/>
      <c r="AP217" s="2348"/>
      <c r="AQ217" s="2347"/>
      <c r="AR217" s="2557"/>
      <c r="AS217" s="2557"/>
      <c r="AT217" s="2557"/>
      <c r="AU217" s="2557"/>
      <c r="AV217" s="2557"/>
      <c r="AW217" s="2557"/>
      <c r="AX217" s="2348"/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473"/>
      <c r="B218" s="5515"/>
      <c r="C218" s="1243" t="s">
        <v>1830</v>
      </c>
      <c r="D218" s="3381">
        <f t="shared" si="216"/>
        <v>0</v>
      </c>
      <c r="E218" s="1543">
        <f t="shared" si="224"/>
        <v>0</v>
      </c>
      <c r="F218" s="1549">
        <f t="shared" si="224"/>
        <v>0</v>
      </c>
      <c r="G218" s="2307"/>
      <c r="H218" s="1653"/>
      <c r="I218" s="2307"/>
      <c r="J218" s="1653"/>
      <c r="K218" s="2307"/>
      <c r="L218" s="1653"/>
      <c r="M218" s="2307"/>
      <c r="N218" s="1653"/>
      <c r="O218" s="2307"/>
      <c r="P218" s="1653"/>
      <c r="Q218" s="2307"/>
      <c r="R218" s="1653"/>
      <c r="S218" s="2307"/>
      <c r="T218" s="1653"/>
      <c r="U218" s="2307"/>
      <c r="V218" s="1653"/>
      <c r="W218" s="2307"/>
      <c r="X218" s="1653"/>
      <c r="Y218" s="220"/>
      <c r="Z218" s="64"/>
      <c r="AA218" s="220"/>
      <c r="AB218" s="64"/>
      <c r="AC218" s="220"/>
      <c r="AD218" s="992"/>
      <c r="AE218" s="922"/>
      <c r="AF218" s="992"/>
      <c r="AG218" s="922"/>
      <c r="AH218" s="992"/>
      <c r="AI218" s="922"/>
      <c r="AJ218" s="992"/>
      <c r="AK218" s="922"/>
      <c r="AL218" s="992"/>
      <c r="AM218" s="922"/>
      <c r="AN218" s="992"/>
      <c r="AO218" s="922"/>
      <c r="AP218" s="992"/>
      <c r="AQ218" s="45">
        <v>50</v>
      </c>
      <c r="AR218" s="151"/>
      <c r="AS218" s="151"/>
      <c r="AT218" s="151"/>
      <c r="AU218" s="151"/>
      <c r="AV218" s="151"/>
      <c r="AW218" s="151"/>
      <c r="AX218" s="992"/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474"/>
      <c r="B219" s="6255"/>
      <c r="C219" s="1580" t="s">
        <v>1831</v>
      </c>
      <c r="D219" s="3424">
        <f t="shared" si="216"/>
        <v>0</v>
      </c>
      <c r="E219" s="1546">
        <f t="shared" si="224"/>
        <v>0</v>
      </c>
      <c r="F219" s="1407">
        <f t="shared" si="224"/>
        <v>0</v>
      </c>
      <c r="G219" s="2307"/>
      <c r="H219" s="1653"/>
      <c r="I219" s="2307"/>
      <c r="J219" s="1653"/>
      <c r="K219" s="2307"/>
      <c r="L219" s="1653"/>
      <c r="M219" s="2307"/>
      <c r="N219" s="1653"/>
      <c r="O219" s="2307"/>
      <c r="P219" s="1653"/>
      <c r="Q219" s="2307"/>
      <c r="R219" s="1653"/>
      <c r="S219" s="2307"/>
      <c r="T219" s="1653"/>
      <c r="U219" s="2307"/>
      <c r="V219" s="1653"/>
      <c r="W219" s="2307"/>
      <c r="X219" s="1653"/>
      <c r="Y219" s="1540"/>
      <c r="Z219" s="1469"/>
      <c r="AA219" s="1540"/>
      <c r="AB219" s="1469"/>
      <c r="AC219" s="1540"/>
      <c r="AD219" s="1278"/>
      <c r="AE219" s="1538"/>
      <c r="AF219" s="1278"/>
      <c r="AG219" s="1538"/>
      <c r="AH219" s="1278"/>
      <c r="AI219" s="1538"/>
      <c r="AJ219" s="1278"/>
      <c r="AK219" s="1538"/>
      <c r="AL219" s="1278"/>
      <c r="AM219" s="1538"/>
      <c r="AN219" s="1278"/>
      <c r="AO219" s="1538"/>
      <c r="AP219" s="1278"/>
      <c r="AQ219" s="1572">
        <v>100</v>
      </c>
      <c r="AR219" s="1467"/>
      <c r="AS219" s="1467"/>
      <c r="AT219" s="1467"/>
      <c r="AU219" s="1467"/>
      <c r="AV219" s="1467"/>
      <c r="AW219" s="1467"/>
      <c r="AX219" s="1278"/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473" t="s">
        <v>1832</v>
      </c>
      <c r="B220" s="6445" t="s">
        <v>1833</v>
      </c>
      <c r="C220" s="2041" t="s">
        <v>1834</v>
      </c>
      <c r="D220" s="3391">
        <f t="shared" si="216"/>
        <v>170</v>
      </c>
      <c r="E220" s="3420">
        <f>SUM(AC220+AE220+AG220+AI220+AK220+AM220+AO220)</f>
        <v>64</v>
      </c>
      <c r="F220" s="2291">
        <f>SUM(AD220+AF220+AH220+AJ220+AL220+AN220+AP220)</f>
        <v>106</v>
      </c>
      <c r="G220" s="1654"/>
      <c r="H220" s="1465"/>
      <c r="I220" s="1654"/>
      <c r="J220" s="1465"/>
      <c r="K220" s="1654"/>
      <c r="L220" s="1465"/>
      <c r="M220" s="1654"/>
      <c r="N220" s="1465"/>
      <c r="O220" s="1654"/>
      <c r="P220" s="1465"/>
      <c r="Q220" s="1654"/>
      <c r="R220" s="1465"/>
      <c r="S220" s="1654"/>
      <c r="T220" s="1465"/>
      <c r="U220" s="1654"/>
      <c r="V220" s="1465"/>
      <c r="W220" s="1654"/>
      <c r="X220" s="1465"/>
      <c r="Y220" s="3380"/>
      <c r="Z220" s="2919"/>
      <c r="AA220" s="3380"/>
      <c r="AB220" s="2919"/>
      <c r="AC220" s="2304">
        <v>12</v>
      </c>
      <c r="AD220" s="2272">
        <v>8</v>
      </c>
      <c r="AE220" s="2271">
        <v>26</v>
      </c>
      <c r="AF220" s="2272">
        <v>19</v>
      </c>
      <c r="AG220" s="2271">
        <v>5</v>
      </c>
      <c r="AH220" s="2272">
        <v>18</v>
      </c>
      <c r="AI220" s="2271">
        <v>8</v>
      </c>
      <c r="AJ220" s="2272">
        <v>51</v>
      </c>
      <c r="AK220" s="2271">
        <v>5</v>
      </c>
      <c r="AL220" s="2272">
        <v>10</v>
      </c>
      <c r="AM220" s="2271">
        <v>8</v>
      </c>
      <c r="AN220" s="2272">
        <v>0</v>
      </c>
      <c r="AO220" s="2271">
        <v>0</v>
      </c>
      <c r="AP220" s="2651">
        <v>0</v>
      </c>
      <c r="AQ220" s="2573">
        <v>0</v>
      </c>
      <c r="AR220" s="1045">
        <v>0</v>
      </c>
      <c r="AS220" s="1045">
        <v>0</v>
      </c>
      <c r="AT220" s="1045">
        <v>0</v>
      </c>
      <c r="AU220" s="1045">
        <v>0</v>
      </c>
      <c r="AV220" s="1051"/>
      <c r="AW220" s="1045">
        <v>0</v>
      </c>
      <c r="AX220" s="2272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474"/>
      <c r="B221" s="6255"/>
      <c r="C221" s="1499" t="s">
        <v>1835</v>
      </c>
      <c r="D221" s="3424">
        <f t="shared" si="216"/>
        <v>170</v>
      </c>
      <c r="E221" s="1546">
        <f>SUM(AC221+AE221+AG221+AI221+AK221+AM221+AO221)</f>
        <v>64</v>
      </c>
      <c r="F221" s="1407">
        <f>SUM(AD221+AF221+AH221+AJ221+AL221+AN221+AP221)</f>
        <v>106</v>
      </c>
      <c r="G221" s="1658"/>
      <c r="H221" s="1659"/>
      <c r="I221" s="1658"/>
      <c r="J221" s="1659"/>
      <c r="K221" s="1658"/>
      <c r="L221" s="1659"/>
      <c r="M221" s="1658"/>
      <c r="N221" s="1659"/>
      <c r="O221" s="1658"/>
      <c r="P221" s="1659"/>
      <c r="Q221" s="1658"/>
      <c r="R221" s="1659"/>
      <c r="S221" s="1658"/>
      <c r="T221" s="1659"/>
      <c r="U221" s="1658"/>
      <c r="V221" s="1659"/>
      <c r="W221" s="1658"/>
      <c r="X221" s="1659"/>
      <c r="Y221" s="1658"/>
      <c r="Z221" s="1659"/>
      <c r="AA221" s="1658"/>
      <c r="AB221" s="1659"/>
      <c r="AC221" s="1540">
        <v>12</v>
      </c>
      <c r="AD221" s="1278">
        <v>8</v>
      </c>
      <c r="AE221" s="1538">
        <v>26</v>
      </c>
      <c r="AF221" s="1278">
        <v>19</v>
      </c>
      <c r="AG221" s="1538">
        <v>5</v>
      </c>
      <c r="AH221" s="1278">
        <v>18</v>
      </c>
      <c r="AI221" s="1538">
        <v>8</v>
      </c>
      <c r="AJ221" s="1278">
        <v>51</v>
      </c>
      <c r="AK221" s="1538">
        <v>5</v>
      </c>
      <c r="AL221" s="1278">
        <v>10</v>
      </c>
      <c r="AM221" s="1538">
        <v>8</v>
      </c>
      <c r="AN221" s="1278">
        <v>0</v>
      </c>
      <c r="AO221" s="1538">
        <v>0</v>
      </c>
      <c r="AP221" s="1288">
        <v>0</v>
      </c>
      <c r="AQ221" s="1572">
        <v>0</v>
      </c>
      <c r="AR221" s="1467">
        <v>0</v>
      </c>
      <c r="AS221" s="1467">
        <v>0</v>
      </c>
      <c r="AT221" s="1467">
        <v>0</v>
      </c>
      <c r="AU221" s="1467">
        <v>0</v>
      </c>
      <c r="AV221" s="1648"/>
      <c r="AW221" s="1467">
        <v>0</v>
      </c>
      <c r="AX221" s="1278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472" t="s">
        <v>1836</v>
      </c>
      <c r="B222" s="6478" t="s">
        <v>1837</v>
      </c>
      <c r="C222" s="2041" t="s">
        <v>1816</v>
      </c>
      <c r="D222" s="3377">
        <f t="shared" si="216"/>
        <v>0</v>
      </c>
      <c r="E222" s="3441">
        <f t="shared" ref="E222:F226" si="227">SUM(AA222+AC222+AE222+AG222+AI222+AK222+AM222+AO222)</f>
        <v>0</v>
      </c>
      <c r="F222" s="2270">
        <f t="shared" si="227"/>
        <v>0</v>
      </c>
      <c r="G222" s="2731"/>
      <c r="H222" s="1465"/>
      <c r="I222" s="1654"/>
      <c r="J222" s="1465"/>
      <c r="K222" s="1654"/>
      <c r="L222" s="1465"/>
      <c r="M222" s="1654"/>
      <c r="N222" s="1465"/>
      <c r="O222" s="1654"/>
      <c r="P222" s="1465"/>
      <c r="Q222" s="1654"/>
      <c r="R222" s="1465"/>
      <c r="S222" s="1654"/>
      <c r="T222" s="1465"/>
      <c r="U222" s="1654"/>
      <c r="V222" s="1465"/>
      <c r="W222" s="1654"/>
      <c r="X222" s="1465"/>
      <c r="Y222" s="1654"/>
      <c r="Z222" s="2919"/>
      <c r="AA222" s="2304"/>
      <c r="AB222" s="2273"/>
      <c r="AC222" s="2304"/>
      <c r="AD222" s="2272"/>
      <c r="AE222" s="2304"/>
      <c r="AF222" s="2272"/>
      <c r="AG222" s="2304"/>
      <c r="AH222" s="2272"/>
      <c r="AI222" s="2304"/>
      <c r="AJ222" s="2272"/>
      <c r="AK222" s="2304"/>
      <c r="AL222" s="2272"/>
      <c r="AM222" s="2304"/>
      <c r="AN222" s="2272"/>
      <c r="AO222" s="2271"/>
      <c r="AP222" s="2651"/>
      <c r="AQ222" s="2573"/>
      <c r="AR222" s="1045"/>
      <c r="AS222" s="1045"/>
      <c r="AT222" s="1045"/>
      <c r="AU222" s="1045"/>
      <c r="AV222" s="1045"/>
      <c r="AW222" s="1045"/>
      <c r="AX222" s="2272"/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473"/>
      <c r="B223" s="6479"/>
      <c r="C223" s="3442" t="s">
        <v>1838</v>
      </c>
      <c r="D223" s="1033">
        <f t="shared" si="216"/>
        <v>0</v>
      </c>
      <c r="E223" s="3443">
        <f t="shared" si="227"/>
        <v>0</v>
      </c>
      <c r="F223" s="1407">
        <f t="shared" si="227"/>
        <v>0</v>
      </c>
      <c r="G223" s="1325"/>
      <c r="H223" s="1408"/>
      <c r="I223" s="1404"/>
      <c r="J223" s="1408"/>
      <c r="K223" s="1404"/>
      <c r="L223" s="1408"/>
      <c r="M223" s="1404"/>
      <c r="N223" s="1408"/>
      <c r="O223" s="1404"/>
      <c r="P223" s="1408"/>
      <c r="Q223" s="1404"/>
      <c r="R223" s="1408"/>
      <c r="S223" s="1404"/>
      <c r="T223" s="1408"/>
      <c r="U223" s="1404"/>
      <c r="V223" s="1408"/>
      <c r="W223" s="1404"/>
      <c r="X223" s="1408"/>
      <c r="Y223" s="1404"/>
      <c r="Z223" s="1408"/>
      <c r="AA223" s="1540"/>
      <c r="AB223" s="1469"/>
      <c r="AC223" s="1540"/>
      <c r="AD223" s="1278"/>
      <c r="AE223" s="1540"/>
      <c r="AF223" s="1278"/>
      <c r="AG223" s="1540"/>
      <c r="AH223" s="1278"/>
      <c r="AI223" s="1540"/>
      <c r="AJ223" s="1278"/>
      <c r="AK223" s="1540"/>
      <c r="AL223" s="1278"/>
      <c r="AM223" s="1540"/>
      <c r="AN223" s="1278"/>
      <c r="AO223" s="1538"/>
      <c r="AP223" s="1288"/>
      <c r="AQ223" s="1572"/>
      <c r="AR223" s="1467"/>
      <c r="AS223" s="1467"/>
      <c r="AT223" s="1467"/>
      <c r="AU223" s="1467"/>
      <c r="AV223" s="1648"/>
      <c r="AW223" s="1467"/>
      <c r="AX223" s="1278"/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473"/>
      <c r="B224" s="6445" t="s">
        <v>1839</v>
      </c>
      <c r="C224" s="2041" t="s">
        <v>1816</v>
      </c>
      <c r="D224" s="3377">
        <f t="shared" ref="D224:D225" si="228">SUM(E224+F224)</f>
        <v>0</v>
      </c>
      <c r="E224" s="3420">
        <f t="shared" si="227"/>
        <v>0</v>
      </c>
      <c r="F224" s="2291">
        <f t="shared" si="227"/>
        <v>0</v>
      </c>
      <c r="G224" s="2731"/>
      <c r="H224" s="2919"/>
      <c r="I224" s="3380"/>
      <c r="J224" s="2919"/>
      <c r="K224" s="3380"/>
      <c r="L224" s="2919"/>
      <c r="M224" s="3380"/>
      <c r="N224" s="2919"/>
      <c r="O224" s="3380"/>
      <c r="P224" s="2919"/>
      <c r="Q224" s="3380"/>
      <c r="R224" s="2919"/>
      <c r="S224" s="3380"/>
      <c r="T224" s="2919"/>
      <c r="U224" s="3380"/>
      <c r="V224" s="2919"/>
      <c r="W224" s="3380"/>
      <c r="X224" s="2919"/>
      <c r="Y224" s="3380"/>
      <c r="Z224" s="2919"/>
      <c r="AA224" s="2476"/>
      <c r="AB224" s="1295"/>
      <c r="AC224" s="2304"/>
      <c r="AD224" s="2272"/>
      <c r="AE224" s="2304"/>
      <c r="AF224" s="2272"/>
      <c r="AG224" s="2304"/>
      <c r="AH224" s="2272"/>
      <c r="AI224" s="2304"/>
      <c r="AJ224" s="2272"/>
      <c r="AK224" s="2304"/>
      <c r="AL224" s="2272"/>
      <c r="AM224" s="2304"/>
      <c r="AN224" s="2272"/>
      <c r="AO224" s="2271"/>
      <c r="AP224" s="2272"/>
      <c r="AQ224" s="2573"/>
      <c r="AR224" s="1045"/>
      <c r="AS224" s="1045"/>
      <c r="AT224" s="1045"/>
      <c r="AU224" s="1045"/>
      <c r="AV224" s="1045"/>
      <c r="AW224" s="1045"/>
      <c r="AX224" s="2272"/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473"/>
      <c r="B225" s="5515"/>
      <c r="C225" s="511" t="s">
        <v>1820</v>
      </c>
      <c r="D225" s="3391">
        <f t="shared" si="228"/>
        <v>0</v>
      </c>
      <c r="E225" s="3420">
        <f t="shared" si="227"/>
        <v>0</v>
      </c>
      <c r="F225" s="1549">
        <f t="shared" si="227"/>
        <v>0</v>
      </c>
      <c r="G225" s="2306"/>
      <c r="H225" s="1653"/>
      <c r="I225" s="2307"/>
      <c r="J225" s="1653"/>
      <c r="K225" s="2307"/>
      <c r="L225" s="1653"/>
      <c r="M225" s="2307"/>
      <c r="N225" s="1653"/>
      <c r="O225" s="2307"/>
      <c r="P225" s="1653"/>
      <c r="Q225" s="2307"/>
      <c r="R225" s="1653"/>
      <c r="S225" s="2307"/>
      <c r="T225" s="1653"/>
      <c r="U225" s="2307"/>
      <c r="V225" s="1653"/>
      <c r="W225" s="2307"/>
      <c r="X225" s="1653"/>
      <c r="Y225" s="2307"/>
      <c r="Z225" s="1653"/>
      <c r="AA225" s="220"/>
      <c r="AB225" s="64"/>
      <c r="AC225" s="220"/>
      <c r="AD225" s="992"/>
      <c r="AE225" s="220"/>
      <c r="AF225" s="992"/>
      <c r="AG225" s="220"/>
      <c r="AH225" s="992"/>
      <c r="AI225" s="220"/>
      <c r="AJ225" s="992"/>
      <c r="AK225" s="220"/>
      <c r="AL225" s="992"/>
      <c r="AM225" s="220"/>
      <c r="AN225" s="992"/>
      <c r="AO225" s="922"/>
      <c r="AP225" s="992"/>
      <c r="AQ225" s="45"/>
      <c r="AR225" s="151"/>
      <c r="AS225" s="151"/>
      <c r="AT225" s="151"/>
      <c r="AU225" s="151"/>
      <c r="AV225" s="3440"/>
      <c r="AW225" s="151"/>
      <c r="AX225" s="992"/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474"/>
      <c r="B226" s="6255"/>
      <c r="C226" s="1499" t="s">
        <v>1840</v>
      </c>
      <c r="D226" s="3400">
        <f t="shared" ref="D226" si="229">SUM(E226+F226)</f>
        <v>0</v>
      </c>
      <c r="E226" s="1545">
        <f t="shared" si="227"/>
        <v>0</v>
      </c>
      <c r="F226" s="1407">
        <f t="shared" si="227"/>
        <v>0</v>
      </c>
      <c r="G226" s="1701"/>
      <c r="H226" s="1659"/>
      <c r="I226" s="1658"/>
      <c r="J226" s="1659"/>
      <c r="K226" s="1658"/>
      <c r="L226" s="1659"/>
      <c r="M226" s="1658"/>
      <c r="N226" s="1659"/>
      <c r="O226" s="1658"/>
      <c r="P226" s="1659"/>
      <c r="Q226" s="1658"/>
      <c r="R226" s="1659"/>
      <c r="S226" s="1658"/>
      <c r="T226" s="1659"/>
      <c r="U226" s="1658"/>
      <c r="V226" s="1659"/>
      <c r="W226" s="1658"/>
      <c r="X226" s="1659"/>
      <c r="Y226" s="1658"/>
      <c r="Z226" s="1659"/>
      <c r="AA226" s="1540"/>
      <c r="AB226" s="1469"/>
      <c r="AC226" s="1540"/>
      <c r="AD226" s="1278"/>
      <c r="AE226" s="1540"/>
      <c r="AF226" s="1278"/>
      <c r="AG226" s="1540"/>
      <c r="AH226" s="1278"/>
      <c r="AI226" s="1540"/>
      <c r="AJ226" s="1278"/>
      <c r="AK226" s="1540"/>
      <c r="AL226" s="1278"/>
      <c r="AM226" s="1540"/>
      <c r="AN226" s="1278"/>
      <c r="AO226" s="1538"/>
      <c r="AP226" s="1278"/>
      <c r="AQ226" s="1572"/>
      <c r="AR226" s="1467"/>
      <c r="AS226" s="1467"/>
      <c r="AT226" s="1467"/>
      <c r="AU226" s="1467"/>
      <c r="AV226" s="1648"/>
      <c r="AW226" s="1467"/>
      <c r="AX226" s="1278"/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03" t="s">
        <v>224</v>
      </c>
      <c r="B228" s="6352"/>
      <c r="C228" s="6348"/>
      <c r="D228" s="6424" t="s">
        <v>82</v>
      </c>
      <c r="E228" s="6307"/>
      <c r="F228" s="6308"/>
      <c r="G228" s="5940" t="s">
        <v>106</v>
      </c>
      <c r="H228" s="6389"/>
      <c r="I228" s="6389"/>
      <c r="J228" s="6389"/>
      <c r="K228" s="6389"/>
      <c r="L228" s="6389"/>
      <c r="M228" s="6389"/>
      <c r="N228" s="6389"/>
      <c r="O228" s="6389"/>
      <c r="P228" s="6389"/>
      <c r="Q228" s="6389"/>
      <c r="R228" s="6389"/>
      <c r="S228" s="6389"/>
      <c r="T228" s="6389"/>
      <c r="U228" s="6389"/>
      <c r="V228" s="6389"/>
      <c r="W228" s="6389"/>
      <c r="X228" s="6389"/>
      <c r="Y228" s="6389"/>
      <c r="Z228" s="6389"/>
      <c r="AA228" s="6389"/>
      <c r="AB228" s="5891"/>
      <c r="AC228" s="6480" t="s">
        <v>1620</v>
      </c>
      <c r="AD228" s="6396" t="s">
        <v>937</v>
      </c>
      <c r="AE228" s="6396" t="s">
        <v>1842</v>
      </c>
      <c r="AF228" s="6396" t="s">
        <v>1843</v>
      </c>
      <c r="AG228" s="6491" t="s">
        <v>1844</v>
      </c>
      <c r="AH228" s="6480" t="s">
        <v>1845</v>
      </c>
      <c r="AI228" s="6397" t="s">
        <v>1846</v>
      </c>
    </row>
    <row r="229" spans="1:100" ht="15" customHeight="1" x14ac:dyDescent="0.25">
      <c r="A229" s="6243"/>
      <c r="B229" s="6388"/>
      <c r="C229" s="5774"/>
      <c r="D229" s="5925"/>
      <c r="E229" s="5502"/>
      <c r="F229" s="5484"/>
      <c r="G229" s="6380" t="s">
        <v>485</v>
      </c>
      <c r="H229" s="6393"/>
      <c r="I229" s="5940" t="s">
        <v>389</v>
      </c>
      <c r="J229" s="6394"/>
      <c r="K229" s="6389" t="s">
        <v>390</v>
      </c>
      <c r="L229" s="6394"/>
      <c r="M229" s="5940" t="s">
        <v>1624</v>
      </c>
      <c r="N229" s="6394"/>
      <c r="O229" s="5940" t="s">
        <v>392</v>
      </c>
      <c r="P229" s="6394"/>
      <c r="Q229" s="5940" t="s">
        <v>393</v>
      </c>
      <c r="R229" s="6394"/>
      <c r="S229" s="5940" t="s">
        <v>394</v>
      </c>
      <c r="T229" s="6394"/>
      <c r="U229" s="5940" t="s">
        <v>395</v>
      </c>
      <c r="V229" s="6394"/>
      <c r="W229" s="5940" t="s">
        <v>1625</v>
      </c>
      <c r="X229" s="6394"/>
      <c r="Y229" s="5940" t="s">
        <v>312</v>
      </c>
      <c r="Z229" s="6395"/>
      <c r="AA229" s="5940" t="s">
        <v>313</v>
      </c>
      <c r="AB229" s="6395"/>
      <c r="AC229" s="6481"/>
      <c r="AD229" s="6483"/>
      <c r="AE229" s="6483"/>
      <c r="AF229" s="6483"/>
      <c r="AG229" s="6492"/>
      <c r="AH229" s="6481"/>
      <c r="AI229" s="6463"/>
    </row>
    <row r="230" spans="1:100" ht="15" customHeight="1" x14ac:dyDescent="0.25">
      <c r="A230" s="6177"/>
      <c r="B230" s="6176"/>
      <c r="C230" s="6244"/>
      <c r="D230" s="2668" t="s">
        <v>84</v>
      </c>
      <c r="E230" s="2584" t="s">
        <v>63</v>
      </c>
      <c r="F230" s="3247" t="s">
        <v>64</v>
      </c>
      <c r="G230" s="2552" t="s">
        <v>63</v>
      </c>
      <c r="H230" s="3247" t="s">
        <v>64</v>
      </c>
      <c r="I230" s="2552" t="s">
        <v>63</v>
      </c>
      <c r="J230" s="3247" t="s">
        <v>64</v>
      </c>
      <c r="K230" s="2567" t="s">
        <v>63</v>
      </c>
      <c r="L230" s="3247" t="s">
        <v>64</v>
      </c>
      <c r="M230" s="2567" t="s">
        <v>63</v>
      </c>
      <c r="N230" s="3247" t="s">
        <v>64</v>
      </c>
      <c r="O230" s="2567" t="s">
        <v>63</v>
      </c>
      <c r="P230" s="3247" t="s">
        <v>64</v>
      </c>
      <c r="Q230" s="2567" t="s">
        <v>63</v>
      </c>
      <c r="R230" s="3247" t="s">
        <v>64</v>
      </c>
      <c r="S230" s="2567" t="s">
        <v>63</v>
      </c>
      <c r="T230" s="3247" t="s">
        <v>64</v>
      </c>
      <c r="U230" s="2567" t="s">
        <v>63</v>
      </c>
      <c r="V230" s="3247" t="s">
        <v>64</v>
      </c>
      <c r="W230" s="2567" t="s">
        <v>63</v>
      </c>
      <c r="X230" s="3247" t="s">
        <v>64</v>
      </c>
      <c r="Y230" s="2567" t="s">
        <v>63</v>
      </c>
      <c r="Z230" s="3247" t="s">
        <v>64</v>
      </c>
      <c r="AA230" s="2567" t="s">
        <v>63</v>
      </c>
      <c r="AB230" s="3247" t="s">
        <v>64</v>
      </c>
      <c r="AC230" s="6482"/>
      <c r="AD230" s="5536"/>
      <c r="AE230" s="5536"/>
      <c r="AF230" s="5536"/>
      <c r="AG230" s="6493"/>
      <c r="AH230" s="6482"/>
      <c r="AI230" s="6330"/>
    </row>
    <row r="231" spans="1:100" ht="15" customHeight="1" x14ac:dyDescent="0.25">
      <c r="A231" s="6426" t="s">
        <v>1847</v>
      </c>
      <c r="B231" s="6427"/>
      <c r="C231" s="6428"/>
      <c r="D231" s="3377">
        <f>SUM(E231+F231)</f>
        <v>2580</v>
      </c>
      <c r="E231" s="2045">
        <f>+K231+M231+O231+Q231+S231</f>
        <v>1783</v>
      </c>
      <c r="F231" s="1997">
        <f>+L231+N231+P231+R231+T231</f>
        <v>797</v>
      </c>
      <c r="G231" s="2916"/>
      <c r="H231" s="3444"/>
      <c r="I231" s="2916"/>
      <c r="J231" s="3444"/>
      <c r="K231" s="2271">
        <v>107</v>
      </c>
      <c r="L231" s="2272">
        <v>89</v>
      </c>
      <c r="M231" s="2271">
        <v>131</v>
      </c>
      <c r="N231" s="2272">
        <v>108</v>
      </c>
      <c r="O231" s="2271">
        <v>329</v>
      </c>
      <c r="P231" s="2272">
        <v>281</v>
      </c>
      <c r="Q231" s="2271">
        <v>352</v>
      </c>
      <c r="R231" s="2272">
        <v>318</v>
      </c>
      <c r="S231" s="2271">
        <v>864</v>
      </c>
      <c r="T231" s="2272">
        <v>1</v>
      </c>
      <c r="U231" s="2731"/>
      <c r="V231" s="3347"/>
      <c r="W231" s="2731"/>
      <c r="X231" s="3347"/>
      <c r="Y231" s="2731"/>
      <c r="Z231" s="3347"/>
      <c r="AA231" s="2731"/>
      <c r="AB231" s="3445"/>
      <c r="AC231" s="2573">
        <v>0</v>
      </c>
      <c r="AD231" s="1042">
        <f>SUM(AE231:AG231)</f>
        <v>1720</v>
      </c>
      <c r="AE231" s="1045">
        <v>290</v>
      </c>
      <c r="AF231" s="1045">
        <v>72</v>
      </c>
      <c r="AG231" s="2516">
        <v>1358</v>
      </c>
      <c r="AH231" s="2573">
        <v>0</v>
      </c>
      <c r="AI231" s="2272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421" t="s">
        <v>1848</v>
      </c>
      <c r="B232" s="6422"/>
      <c r="C232" s="6423"/>
      <c r="D232" s="3391">
        <f>SUM(E232+F232)</f>
        <v>2308</v>
      </c>
      <c r="E232" s="1719">
        <f>+K232+M232+O232+Q232+S232</f>
        <v>1595</v>
      </c>
      <c r="F232" s="1677">
        <f>+L232+N232+P232+R232+T232</f>
        <v>713</v>
      </c>
      <c r="G232" s="2294"/>
      <c r="H232" s="3047"/>
      <c r="I232" s="2294"/>
      <c r="J232" s="3047"/>
      <c r="K232" s="2293">
        <v>103</v>
      </c>
      <c r="L232" s="2348">
        <v>84</v>
      </c>
      <c r="M232" s="2293">
        <v>103</v>
      </c>
      <c r="N232" s="2348">
        <v>88</v>
      </c>
      <c r="O232" s="2293">
        <v>286</v>
      </c>
      <c r="P232" s="2348">
        <v>249</v>
      </c>
      <c r="Q232" s="2293">
        <v>296</v>
      </c>
      <c r="R232" s="2348">
        <v>291</v>
      </c>
      <c r="S232" s="2293">
        <v>807</v>
      </c>
      <c r="T232" s="2348">
        <v>1</v>
      </c>
      <c r="U232" s="2312"/>
      <c r="V232" s="2313"/>
      <c r="W232" s="2312"/>
      <c r="X232" s="2313"/>
      <c r="Y232" s="2312"/>
      <c r="Z232" s="2313"/>
      <c r="AA232" s="2312"/>
      <c r="AB232" s="578"/>
      <c r="AC232" s="2347">
        <v>0</v>
      </c>
      <c r="AD232" s="3349">
        <f t="shared" ref="AD232:AD236" si="232">SUM(AE232:AG232)</f>
        <v>1505</v>
      </c>
      <c r="AE232" s="2557">
        <v>262</v>
      </c>
      <c r="AF232" s="2557">
        <v>60</v>
      </c>
      <c r="AG232" s="2517">
        <v>1183</v>
      </c>
      <c r="AH232" s="2347">
        <v>0</v>
      </c>
      <c r="AI232" s="2348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421" t="s">
        <v>1849</v>
      </c>
      <c r="B233" s="6422"/>
      <c r="C233" s="6423"/>
      <c r="D233" s="3381">
        <f>SUM(E233+F233)</f>
        <v>2580</v>
      </c>
      <c r="E233" s="1517">
        <f>+K233+M233+O233+Q233+S233</f>
        <v>1783</v>
      </c>
      <c r="F233" s="2705">
        <f t="shared" ref="E233:F234" si="238">+L233+N233+P233+R233+T233</f>
        <v>797</v>
      </c>
      <c r="G233" s="2294"/>
      <c r="H233" s="3047"/>
      <c r="I233" s="2294"/>
      <c r="J233" s="3047"/>
      <c r="K233" s="2293">
        <v>107</v>
      </c>
      <c r="L233" s="2348">
        <v>89</v>
      </c>
      <c r="M233" s="2293">
        <v>131</v>
      </c>
      <c r="N233" s="2348">
        <v>108</v>
      </c>
      <c r="O233" s="2293">
        <v>329</v>
      </c>
      <c r="P233" s="2348">
        <v>281</v>
      </c>
      <c r="Q233" s="2293">
        <v>352</v>
      </c>
      <c r="R233" s="2348">
        <v>318</v>
      </c>
      <c r="S233" s="2293">
        <v>864</v>
      </c>
      <c r="T233" s="2348">
        <v>1</v>
      </c>
      <c r="U233" s="2312"/>
      <c r="V233" s="2313"/>
      <c r="W233" s="2312"/>
      <c r="X233" s="2313"/>
      <c r="Y233" s="2312"/>
      <c r="Z233" s="2313"/>
      <c r="AA233" s="2312"/>
      <c r="AB233" s="578"/>
      <c r="AC233" s="2347">
        <v>0</v>
      </c>
      <c r="AD233" s="3349">
        <f t="shared" si="232"/>
        <v>1720</v>
      </c>
      <c r="AE233" s="3446">
        <v>290</v>
      </c>
      <c r="AF233" s="2557">
        <v>72</v>
      </c>
      <c r="AG233" s="2517">
        <v>1358</v>
      </c>
      <c r="AH233" s="2347">
        <v>0</v>
      </c>
      <c r="AI233" s="2348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421" t="s">
        <v>1850</v>
      </c>
      <c r="B234" s="6422"/>
      <c r="C234" s="6423"/>
      <c r="D234" s="3381">
        <f>SUM(E234+F234)</f>
        <v>2580</v>
      </c>
      <c r="E234" s="1517">
        <f t="shared" si="238"/>
        <v>1783</v>
      </c>
      <c r="F234" s="1526">
        <f>+L234+N234+P234+R234+T234</f>
        <v>797</v>
      </c>
      <c r="G234" s="1662"/>
      <c r="H234" s="1625"/>
      <c r="I234" s="1662"/>
      <c r="J234" s="1625"/>
      <c r="K234" s="1527">
        <v>107</v>
      </c>
      <c r="L234" s="1528">
        <v>89</v>
      </c>
      <c r="M234" s="1527">
        <v>131</v>
      </c>
      <c r="N234" s="1528">
        <v>108</v>
      </c>
      <c r="O234" s="1527">
        <v>329</v>
      </c>
      <c r="P234" s="1528">
        <v>281</v>
      </c>
      <c r="Q234" s="1527">
        <v>352</v>
      </c>
      <c r="R234" s="1528">
        <v>318</v>
      </c>
      <c r="S234" s="1527">
        <v>864</v>
      </c>
      <c r="T234" s="1528">
        <v>1</v>
      </c>
      <c r="U234" s="2306"/>
      <c r="V234" s="1697"/>
      <c r="W234" s="2306"/>
      <c r="X234" s="1697"/>
      <c r="Y234" s="2306"/>
      <c r="Z234" s="1697"/>
      <c r="AA234" s="2306"/>
      <c r="AB234" s="1725"/>
      <c r="AC234" s="1567">
        <v>0</v>
      </c>
      <c r="AD234" s="3349">
        <f>SUM(AE234:AG234)</f>
        <v>1720</v>
      </c>
      <c r="AE234" s="3114">
        <v>290</v>
      </c>
      <c r="AF234" s="3114">
        <v>72</v>
      </c>
      <c r="AG234" s="1568">
        <v>1358</v>
      </c>
      <c r="AH234" s="1567">
        <v>0</v>
      </c>
      <c r="AI234" s="1528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421" t="s">
        <v>1851</v>
      </c>
      <c r="B235" s="6422"/>
      <c r="C235" s="6423"/>
      <c r="D235" s="1409"/>
      <c r="E235" s="1247"/>
      <c r="F235" s="1410"/>
      <c r="G235" s="1280"/>
      <c r="H235" s="1262"/>
      <c r="I235" s="1261"/>
      <c r="J235" s="1262"/>
      <c r="K235" s="1261"/>
      <c r="L235" s="1262"/>
      <c r="M235" s="1261"/>
      <c r="N235" s="1262"/>
      <c r="O235" s="1261"/>
      <c r="P235" s="1262"/>
      <c r="Q235" s="1261"/>
      <c r="R235" s="1262"/>
      <c r="S235" s="1261"/>
      <c r="T235" s="1262"/>
      <c r="U235" s="1261"/>
      <c r="V235" s="1262"/>
      <c r="W235" s="1261"/>
      <c r="X235" s="1262"/>
      <c r="Y235" s="1261"/>
      <c r="Z235" s="1262"/>
      <c r="AA235" s="1261"/>
      <c r="AB235" s="1411"/>
      <c r="AC235" s="1334"/>
      <c r="AD235" s="1314">
        <f t="shared" si="232"/>
        <v>877</v>
      </c>
      <c r="AE235" s="3446">
        <v>8</v>
      </c>
      <c r="AF235" s="3446">
        <v>2</v>
      </c>
      <c r="AG235" s="3447">
        <v>867</v>
      </c>
      <c r="AH235" s="1412"/>
      <c r="AI235" s="1262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84" t="s">
        <v>1852</v>
      </c>
      <c r="B236" s="6484"/>
      <c r="C236" s="6469"/>
      <c r="D236" s="3448"/>
      <c r="E236" s="3449"/>
      <c r="F236" s="1169"/>
      <c r="G236" s="1647"/>
      <c r="H236" s="1319"/>
      <c r="I236" s="1647"/>
      <c r="J236" s="1319"/>
      <c r="K236" s="1647"/>
      <c r="L236" s="1319"/>
      <c r="M236" s="1647"/>
      <c r="N236" s="1319"/>
      <c r="O236" s="1647"/>
      <c r="P236" s="1319"/>
      <c r="Q236" s="1647"/>
      <c r="R236" s="1319"/>
      <c r="S236" s="1647"/>
      <c r="T236" s="1319"/>
      <c r="U236" s="1647"/>
      <c r="V236" s="1319"/>
      <c r="W236" s="1647"/>
      <c r="X236" s="1319"/>
      <c r="Y236" s="1647"/>
      <c r="Z236" s="1319"/>
      <c r="AA236" s="1647"/>
      <c r="AB236" s="1649"/>
      <c r="AC236" s="1700"/>
      <c r="AD236" s="1692">
        <f t="shared" si="232"/>
        <v>29</v>
      </c>
      <c r="AE236" s="3369">
        <v>8</v>
      </c>
      <c r="AF236" s="3369">
        <v>2</v>
      </c>
      <c r="AG236" s="1413">
        <v>19</v>
      </c>
      <c r="AH236" s="1468"/>
      <c r="AI236" s="1319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991"/>
      <c r="C237" s="550"/>
      <c r="D237" s="3"/>
      <c r="E237" s="3"/>
      <c r="F237" s="2"/>
      <c r="G237" s="2"/>
      <c r="H237" s="2"/>
      <c r="I237" s="3"/>
      <c r="K237" s="1003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403" t="s">
        <v>224</v>
      </c>
      <c r="B238" s="6352"/>
      <c r="C238" s="6348"/>
      <c r="D238" s="6424" t="s">
        <v>82</v>
      </c>
      <c r="E238" s="6307"/>
      <c r="F238" s="6485"/>
      <c r="G238" s="6486" t="s">
        <v>1854</v>
      </c>
      <c r="H238" s="6312" t="s">
        <v>1855</v>
      </c>
      <c r="I238" s="6312" t="s">
        <v>1856</v>
      </c>
      <c r="J238" s="6312" t="s">
        <v>1857</v>
      </c>
      <c r="K238" s="6488" t="s">
        <v>1620</v>
      </c>
    </row>
    <row r="239" spans="1:100" ht="15" customHeight="1" x14ac:dyDescent="0.25">
      <c r="A239" s="6243"/>
      <c r="B239" s="6388"/>
      <c r="C239" s="5774"/>
      <c r="D239" s="6160"/>
      <c r="E239" s="6161"/>
      <c r="F239" s="6186"/>
      <c r="G239" s="6487"/>
      <c r="H239" s="5830"/>
      <c r="I239" s="5830"/>
      <c r="J239" s="5830"/>
      <c r="K239" s="6489"/>
    </row>
    <row r="240" spans="1:100" ht="15" customHeight="1" x14ac:dyDescent="0.25">
      <c r="A240" s="6177"/>
      <c r="B240" s="6176"/>
      <c r="C240" s="6244"/>
      <c r="D240" s="2668" t="s">
        <v>84</v>
      </c>
      <c r="E240" s="2584" t="s">
        <v>63</v>
      </c>
      <c r="F240" s="3450" t="s">
        <v>64</v>
      </c>
      <c r="G240" s="5619"/>
      <c r="H240" s="5539"/>
      <c r="I240" s="5539"/>
      <c r="J240" s="5539"/>
      <c r="K240" s="6490"/>
    </row>
    <row r="241" spans="1:104" ht="15" customHeight="1" x14ac:dyDescent="0.25">
      <c r="A241" s="5677" t="s">
        <v>1858</v>
      </c>
      <c r="B241" s="6495"/>
      <c r="C241" s="5678"/>
      <c r="D241" s="2021">
        <f>SUM(E241:F241)</f>
        <v>0</v>
      </c>
      <c r="E241" s="2304"/>
      <c r="F241" s="3451"/>
      <c r="G241" s="3452"/>
      <c r="H241" s="1045"/>
      <c r="I241" s="1045"/>
      <c r="J241" s="1045"/>
      <c r="K241" s="1295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043" t="s">
        <v>1859</v>
      </c>
      <c r="B242" s="6409"/>
      <c r="C242" s="6044"/>
      <c r="D242" s="2023">
        <f>SUM(E242:F242)</f>
        <v>0</v>
      </c>
      <c r="E242" s="1529"/>
      <c r="F242" s="1582"/>
      <c r="G242" s="1583"/>
      <c r="H242" s="3114"/>
      <c r="I242" s="3114"/>
      <c r="J242" s="3114"/>
      <c r="K242" s="1531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043" t="s">
        <v>1860</v>
      </c>
      <c r="B243" s="6409"/>
      <c r="C243" s="6044"/>
      <c r="D243" s="2023">
        <f>SUM(E243:F243)</f>
        <v>0</v>
      </c>
      <c r="E243" s="1529"/>
      <c r="F243" s="1582"/>
      <c r="G243" s="1583"/>
      <c r="H243" s="3114"/>
      <c r="I243" s="3114"/>
      <c r="J243" s="3114"/>
      <c r="K243" s="1531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043" t="s">
        <v>1861</v>
      </c>
      <c r="B244" s="6409"/>
      <c r="C244" s="6044"/>
      <c r="D244" s="2023">
        <f>SUM(E244:F244)</f>
        <v>0</v>
      </c>
      <c r="E244" s="1529"/>
      <c r="F244" s="1568"/>
      <c r="G244" s="1567"/>
      <c r="H244" s="3114"/>
      <c r="I244" s="3114"/>
      <c r="J244" s="3114"/>
      <c r="K244" s="1531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350" t="s">
        <v>1862</v>
      </c>
      <c r="B245" s="6441"/>
      <c r="C245" s="6351"/>
      <c r="D245" s="2026">
        <f>SUM(E245:F245)</f>
        <v>0</v>
      </c>
      <c r="E245" s="1540"/>
      <c r="F245" s="1413"/>
      <c r="G245" s="1650"/>
      <c r="H245" s="1467"/>
      <c r="I245" s="1467"/>
      <c r="J245" s="1467"/>
      <c r="K245" s="1469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453"/>
      <c r="H246" s="3453"/>
      <c r="I246" s="3453"/>
      <c r="J246" s="3454"/>
      <c r="K246" s="3455"/>
      <c r="L246" s="3453"/>
      <c r="M246" s="3455"/>
      <c r="N246" s="3456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59" t="s">
        <v>1864</v>
      </c>
      <c r="B247" s="6460"/>
      <c r="C247" s="6397"/>
      <c r="D247" s="6424" t="s">
        <v>1865</v>
      </c>
      <c r="E247" s="6307"/>
      <c r="F247" s="6308"/>
      <c r="G247" s="5940" t="s">
        <v>106</v>
      </c>
      <c r="H247" s="6389"/>
      <c r="I247" s="6389"/>
      <c r="J247" s="6389"/>
      <c r="K247" s="6389"/>
      <c r="L247" s="6389"/>
      <c r="M247" s="6389"/>
      <c r="N247" s="6389"/>
      <c r="O247" s="6389"/>
      <c r="P247" s="6389"/>
      <c r="Q247" s="6389"/>
      <c r="R247" s="6389"/>
      <c r="S247" s="6389"/>
      <c r="T247" s="6389"/>
      <c r="U247" s="6389"/>
      <c r="V247" s="6389"/>
      <c r="W247" s="6389"/>
      <c r="X247" s="6389"/>
      <c r="Y247" s="6389"/>
      <c r="Z247" s="6389"/>
      <c r="AA247" s="6389"/>
      <c r="AB247" s="6389"/>
      <c r="AC247" s="6389"/>
      <c r="AD247" s="6389"/>
      <c r="AE247" s="6389"/>
      <c r="AF247" s="6389"/>
      <c r="AG247" s="6389"/>
      <c r="AH247" s="6389"/>
      <c r="AI247" s="6389"/>
      <c r="AJ247" s="6389"/>
      <c r="AK247" s="6389"/>
      <c r="AL247" s="5891"/>
      <c r="AM247" s="6359" t="s">
        <v>464</v>
      </c>
      <c r="AN247" s="6522" t="s">
        <v>1866</v>
      </c>
      <c r="AO247" s="5905" t="s">
        <v>1867</v>
      </c>
      <c r="AP247" s="6499"/>
      <c r="AQ247" s="6510" t="s">
        <v>793</v>
      </c>
      <c r="AR247" s="6390" t="s">
        <v>1641</v>
      </c>
      <c r="AS247" s="6390" t="s">
        <v>1868</v>
      </c>
      <c r="AT247" s="6523" t="s">
        <v>1620</v>
      </c>
      <c r="AU247" s="6526" t="s">
        <v>1869</v>
      </c>
      <c r="AV247" s="6527" t="s">
        <v>1292</v>
      </c>
      <c r="AW247" s="6528" t="s">
        <v>42</v>
      </c>
      <c r="AX247" s="6397" t="s">
        <v>331</v>
      </c>
    </row>
    <row r="248" spans="1:104" ht="15" customHeight="1" x14ac:dyDescent="0.25">
      <c r="A248" s="6461"/>
      <c r="B248" s="6462"/>
      <c r="C248" s="6463"/>
      <c r="D248" s="6160"/>
      <c r="E248" s="6161"/>
      <c r="F248" s="6162"/>
      <c r="G248" s="6380" t="s">
        <v>1870</v>
      </c>
      <c r="H248" s="6393"/>
      <c r="I248" s="5940" t="s">
        <v>1624</v>
      </c>
      <c r="J248" s="6394"/>
      <c r="K248" s="5940" t="s">
        <v>392</v>
      </c>
      <c r="L248" s="6394"/>
      <c r="M248" s="5940" t="s">
        <v>393</v>
      </c>
      <c r="N248" s="6394"/>
      <c r="O248" s="5940" t="s">
        <v>394</v>
      </c>
      <c r="P248" s="6394"/>
      <c r="Q248" s="5940" t="s">
        <v>395</v>
      </c>
      <c r="R248" s="6394"/>
      <c r="S248" s="5940" t="s">
        <v>1625</v>
      </c>
      <c r="T248" s="6394"/>
      <c r="U248" s="5940" t="s">
        <v>312</v>
      </c>
      <c r="V248" s="6395"/>
      <c r="W248" s="5940" t="s">
        <v>313</v>
      </c>
      <c r="X248" s="6395"/>
      <c r="Y248" s="5940" t="s">
        <v>1871</v>
      </c>
      <c r="Z248" s="6395"/>
      <c r="AA248" s="5940" t="s">
        <v>1872</v>
      </c>
      <c r="AB248" s="6395"/>
      <c r="AC248" s="5940" t="s">
        <v>1873</v>
      </c>
      <c r="AD248" s="6395"/>
      <c r="AE248" s="5940" t="s">
        <v>1874</v>
      </c>
      <c r="AF248" s="6395"/>
      <c r="AG248" s="5940" t="s">
        <v>1630</v>
      </c>
      <c r="AH248" s="6395"/>
      <c r="AI248" s="5940" t="s">
        <v>1631</v>
      </c>
      <c r="AJ248" s="6395"/>
      <c r="AK248" s="5940" t="s">
        <v>956</v>
      </c>
      <c r="AL248" s="6395"/>
      <c r="AM248" s="5491"/>
      <c r="AN248" s="5520"/>
      <c r="AO248" s="6510" t="s">
        <v>1875</v>
      </c>
      <c r="AP248" s="6529" t="s">
        <v>1876</v>
      </c>
      <c r="AQ248" s="5556"/>
      <c r="AR248" s="6391"/>
      <c r="AS248" s="6391"/>
      <c r="AT248" s="6524"/>
      <c r="AU248" s="6526"/>
      <c r="AV248" s="6367"/>
      <c r="AW248" s="6528" t="s">
        <v>42</v>
      </c>
      <c r="AX248" s="6463"/>
    </row>
    <row r="249" spans="1:104" ht="20.25" customHeight="1" x14ac:dyDescent="0.25">
      <c r="A249" s="6464"/>
      <c r="B249" s="6329"/>
      <c r="C249" s="6330"/>
      <c r="D249" s="3457" t="s">
        <v>84</v>
      </c>
      <c r="E249" s="3254" t="s">
        <v>63</v>
      </c>
      <c r="F249" s="984" t="s">
        <v>64</v>
      </c>
      <c r="G249" s="2567" t="s">
        <v>63</v>
      </c>
      <c r="H249" s="3247" t="s">
        <v>64</v>
      </c>
      <c r="I249" s="2567" t="s">
        <v>63</v>
      </c>
      <c r="J249" s="3247" t="s">
        <v>64</v>
      </c>
      <c r="K249" s="2567" t="s">
        <v>63</v>
      </c>
      <c r="L249" s="3247" t="s">
        <v>64</v>
      </c>
      <c r="M249" s="2567" t="s">
        <v>63</v>
      </c>
      <c r="N249" s="3247" t="s">
        <v>64</v>
      </c>
      <c r="O249" s="2567" t="s">
        <v>63</v>
      </c>
      <c r="P249" s="3247" t="s">
        <v>64</v>
      </c>
      <c r="Q249" s="2567" t="s">
        <v>63</v>
      </c>
      <c r="R249" s="3247" t="s">
        <v>64</v>
      </c>
      <c r="S249" s="2567" t="s">
        <v>63</v>
      </c>
      <c r="T249" s="3247" t="s">
        <v>64</v>
      </c>
      <c r="U249" s="2567" t="s">
        <v>63</v>
      </c>
      <c r="V249" s="3247" t="s">
        <v>64</v>
      </c>
      <c r="W249" s="2567" t="s">
        <v>63</v>
      </c>
      <c r="X249" s="3247" t="s">
        <v>64</v>
      </c>
      <c r="Y249" s="2567" t="s">
        <v>63</v>
      </c>
      <c r="Z249" s="3247" t="s">
        <v>64</v>
      </c>
      <c r="AA249" s="2567" t="s">
        <v>63</v>
      </c>
      <c r="AB249" s="3247" t="s">
        <v>64</v>
      </c>
      <c r="AC249" s="2567" t="s">
        <v>63</v>
      </c>
      <c r="AD249" s="3247" t="s">
        <v>64</v>
      </c>
      <c r="AE249" s="2567" t="s">
        <v>63</v>
      </c>
      <c r="AF249" s="3247" t="s">
        <v>64</v>
      </c>
      <c r="AG249" s="2567" t="s">
        <v>63</v>
      </c>
      <c r="AH249" s="3247" t="s">
        <v>64</v>
      </c>
      <c r="AI249" s="2567" t="s">
        <v>63</v>
      </c>
      <c r="AJ249" s="3247" t="s">
        <v>64</v>
      </c>
      <c r="AK249" s="2567" t="s">
        <v>63</v>
      </c>
      <c r="AL249" s="3247" t="s">
        <v>64</v>
      </c>
      <c r="AM249" s="5492"/>
      <c r="AN249" s="5521"/>
      <c r="AO249" s="6178"/>
      <c r="AP249" s="6530"/>
      <c r="AQ249" s="6178"/>
      <c r="AR249" s="6392"/>
      <c r="AS249" s="6392"/>
      <c r="AT249" s="6525"/>
      <c r="AU249" s="6526"/>
      <c r="AV249" s="6368"/>
      <c r="AW249" s="6528"/>
      <c r="AX249" s="6330"/>
    </row>
    <row r="250" spans="1:104" ht="15" customHeight="1" x14ac:dyDescent="0.25">
      <c r="A250" s="5753" t="s">
        <v>1877</v>
      </c>
      <c r="B250" s="5990" t="s">
        <v>1878</v>
      </c>
      <c r="C250" s="5991"/>
      <c r="D250" s="3459">
        <f>SUM(E250+F250)</f>
        <v>27</v>
      </c>
      <c r="E250" s="1386">
        <f>SUM(G250++I250+K250+M250+O250+Q250+S250+U250+W250+Y250+AA250+AC250+AE250+AG250+AI250+AK250)</f>
        <v>13</v>
      </c>
      <c r="F250" s="3259">
        <f>SUM(H250++J250+L250+N250+P250+R250+T250+V250+X250+Z250+AB250+AD250+AF250+AH250+AJ250+AL250)</f>
        <v>14</v>
      </c>
      <c r="G250" s="2929">
        <v>0</v>
      </c>
      <c r="H250" s="2930">
        <v>0</v>
      </c>
      <c r="I250" s="2931">
        <v>0</v>
      </c>
      <c r="J250" s="2930">
        <v>0</v>
      </c>
      <c r="K250" s="2931">
        <v>1</v>
      </c>
      <c r="L250" s="2930">
        <v>0</v>
      </c>
      <c r="M250" s="2931">
        <v>0</v>
      </c>
      <c r="N250" s="2930">
        <v>0</v>
      </c>
      <c r="O250" s="2931">
        <v>0</v>
      </c>
      <c r="P250" s="2930">
        <v>0</v>
      </c>
      <c r="Q250" s="2931">
        <v>0</v>
      </c>
      <c r="R250" s="2930">
        <v>0</v>
      </c>
      <c r="S250" s="2931">
        <v>0</v>
      </c>
      <c r="T250" s="2275">
        <v>0</v>
      </c>
      <c r="U250" s="2931">
        <v>0</v>
      </c>
      <c r="V250" s="2275">
        <v>0</v>
      </c>
      <c r="W250" s="2931">
        <v>3</v>
      </c>
      <c r="X250" s="2275">
        <v>0</v>
      </c>
      <c r="Y250" s="2931">
        <v>1</v>
      </c>
      <c r="Z250" s="2275">
        <v>1</v>
      </c>
      <c r="AA250" s="2931">
        <v>3</v>
      </c>
      <c r="AB250" s="2275">
        <v>2</v>
      </c>
      <c r="AC250" s="2931">
        <v>1</v>
      </c>
      <c r="AD250" s="2275">
        <v>4</v>
      </c>
      <c r="AE250" s="2931">
        <v>1</v>
      </c>
      <c r="AF250" s="2275">
        <v>2</v>
      </c>
      <c r="AG250" s="2931">
        <v>1</v>
      </c>
      <c r="AH250" s="2275">
        <v>1</v>
      </c>
      <c r="AI250" s="2931">
        <v>1</v>
      </c>
      <c r="AJ250" s="2275">
        <v>2</v>
      </c>
      <c r="AK250" s="2931">
        <v>1</v>
      </c>
      <c r="AL250" s="2275">
        <v>2</v>
      </c>
      <c r="AM250" s="2274">
        <v>1</v>
      </c>
      <c r="AN250" s="3460">
        <v>0</v>
      </c>
      <c r="AO250" s="3461"/>
      <c r="AP250" s="3462"/>
      <c r="AQ250" s="3463"/>
      <c r="AR250" s="2931">
        <v>0</v>
      </c>
      <c r="AS250" s="3464"/>
      <c r="AT250" s="2929">
        <v>0</v>
      </c>
      <c r="AU250" s="2275">
        <v>0</v>
      </c>
      <c r="AV250" s="3464"/>
      <c r="AW250" s="2929">
        <v>0</v>
      </c>
      <c r="AX250" s="2275">
        <v>2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755"/>
      <c r="B251" s="5988" t="s">
        <v>1879</v>
      </c>
      <c r="C251" s="5989"/>
      <c r="D251" s="1749">
        <f t="shared" ref="D251:D275" si="246">SUM(E251+F251)</f>
        <v>0</v>
      </c>
      <c r="E251" s="3304">
        <f t="shared" ref="E251:E287" si="247">SUM(G251++I251+K251+M251+O251+Q251+S251+U251+W251+Y251+AA251+AC251+AE251+AG251+AI251+AK251)</f>
        <v>0</v>
      </c>
      <c r="F251" s="3268">
        <f t="shared" ref="F251:F287" si="248">SUM(H251++J251+L251+N251+P251+R251+T251+V251+X251+Z251+AB251+AD251+AF251+AH251+AJ251+AL251)</f>
        <v>0</v>
      </c>
      <c r="G251" s="1607"/>
      <c r="H251" s="3465"/>
      <c r="I251" s="1683"/>
      <c r="J251" s="3465"/>
      <c r="K251" s="1683"/>
      <c r="L251" s="3465"/>
      <c r="M251" s="1683"/>
      <c r="N251" s="3465"/>
      <c r="O251" s="1683"/>
      <c r="P251" s="3465"/>
      <c r="Q251" s="1683"/>
      <c r="R251" s="3465"/>
      <c r="S251" s="1683"/>
      <c r="T251" s="1279"/>
      <c r="U251" s="1683"/>
      <c r="V251" s="1279"/>
      <c r="W251" s="1683"/>
      <c r="X251" s="1279"/>
      <c r="Y251" s="1683"/>
      <c r="Z251" s="1279"/>
      <c r="AA251" s="1683"/>
      <c r="AB251" s="1279"/>
      <c r="AC251" s="1683"/>
      <c r="AD251" s="1279"/>
      <c r="AE251" s="1683"/>
      <c r="AF251" s="1279"/>
      <c r="AG251" s="1683"/>
      <c r="AH251" s="1279"/>
      <c r="AI251" s="1683"/>
      <c r="AJ251" s="1279"/>
      <c r="AK251" s="1683"/>
      <c r="AL251" s="1279"/>
      <c r="AM251" s="1685"/>
      <c r="AN251" s="3466"/>
      <c r="AO251" s="3461"/>
      <c r="AP251" s="3467"/>
      <c r="AQ251" s="3463"/>
      <c r="AR251" s="1683">
        <v>0</v>
      </c>
      <c r="AS251" s="3467"/>
      <c r="AT251" s="1607">
        <v>0</v>
      </c>
      <c r="AU251" s="1279">
        <v>0</v>
      </c>
      <c r="AV251" s="3467"/>
      <c r="AW251" s="1607">
        <v>0</v>
      </c>
      <c r="AX251" s="1279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445" t="s">
        <v>1880</v>
      </c>
      <c r="B252" s="6496" t="s">
        <v>1881</v>
      </c>
      <c r="C252" s="6496"/>
      <c r="D252" s="3441">
        <f t="shared" si="246"/>
        <v>0</v>
      </c>
      <c r="E252" s="1386">
        <f t="shared" si="247"/>
        <v>0</v>
      </c>
      <c r="F252" s="3259">
        <f t="shared" si="248"/>
        <v>0</v>
      </c>
      <c r="G252" s="2929"/>
      <c r="H252" s="2930"/>
      <c r="I252" s="2931"/>
      <c r="J252" s="2930"/>
      <c r="K252" s="2931"/>
      <c r="L252" s="2930"/>
      <c r="M252" s="2931"/>
      <c r="N252" s="2930"/>
      <c r="O252" s="2931"/>
      <c r="P252" s="2930"/>
      <c r="Q252" s="2931"/>
      <c r="R252" s="2930"/>
      <c r="S252" s="2931"/>
      <c r="T252" s="2275"/>
      <c r="U252" s="2931"/>
      <c r="V252" s="2275"/>
      <c r="W252" s="2931"/>
      <c r="X252" s="2275"/>
      <c r="Y252" s="2931"/>
      <c r="Z252" s="2275"/>
      <c r="AA252" s="2931"/>
      <c r="AB252" s="2275"/>
      <c r="AC252" s="2931"/>
      <c r="AD252" s="2275"/>
      <c r="AE252" s="2931"/>
      <c r="AF252" s="2275"/>
      <c r="AG252" s="2931"/>
      <c r="AH252" s="2275"/>
      <c r="AI252" s="2931"/>
      <c r="AJ252" s="2275"/>
      <c r="AK252" s="2931"/>
      <c r="AL252" s="2275"/>
      <c r="AM252" s="2308"/>
      <c r="AN252" s="3469"/>
      <c r="AO252" s="2929"/>
      <c r="AP252" s="1414"/>
      <c r="AQ252" s="2931"/>
      <c r="AR252" s="3470">
        <v>0</v>
      </c>
      <c r="AS252" s="3462"/>
      <c r="AT252" s="3471">
        <v>0</v>
      </c>
      <c r="AU252" s="2310">
        <v>0</v>
      </c>
      <c r="AV252" s="3462"/>
      <c r="AW252" s="3471">
        <v>0</v>
      </c>
      <c r="AX252" s="2310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515"/>
      <c r="B253" s="6497" t="s">
        <v>1882</v>
      </c>
      <c r="C253" s="6497"/>
      <c r="D253" s="3472">
        <f t="shared" si="246"/>
        <v>0</v>
      </c>
      <c r="E253" s="3473">
        <f t="shared" si="247"/>
        <v>0</v>
      </c>
      <c r="F253" s="3327">
        <f t="shared" si="248"/>
        <v>0</v>
      </c>
      <c r="G253" s="3474"/>
      <c r="H253" s="3475"/>
      <c r="I253" s="3476"/>
      <c r="J253" s="3475"/>
      <c r="K253" s="3476"/>
      <c r="L253" s="3475"/>
      <c r="M253" s="3476"/>
      <c r="N253" s="3475"/>
      <c r="O253" s="3476"/>
      <c r="P253" s="3475"/>
      <c r="Q253" s="3476"/>
      <c r="R253" s="3475"/>
      <c r="S253" s="3476"/>
      <c r="T253" s="1606"/>
      <c r="U253" s="3476"/>
      <c r="V253" s="1606"/>
      <c r="W253" s="3476"/>
      <c r="X253" s="1606"/>
      <c r="Y253" s="3476"/>
      <c r="Z253" s="1606"/>
      <c r="AA253" s="3476"/>
      <c r="AB253" s="1606"/>
      <c r="AC253" s="3476"/>
      <c r="AD253" s="1606"/>
      <c r="AE253" s="3476"/>
      <c r="AF253" s="1606"/>
      <c r="AG253" s="3476"/>
      <c r="AH253" s="1606"/>
      <c r="AI253" s="3476"/>
      <c r="AJ253" s="1606"/>
      <c r="AK253" s="3476"/>
      <c r="AL253" s="1606"/>
      <c r="AM253" s="3477"/>
      <c r="AN253" s="3478"/>
      <c r="AO253" s="3461"/>
      <c r="AP253" s="3462"/>
      <c r="AQ253" s="3470"/>
      <c r="AR253" s="3476">
        <v>0</v>
      </c>
      <c r="AS253" s="3462"/>
      <c r="AT253" s="3474">
        <v>0</v>
      </c>
      <c r="AU253" s="1606">
        <v>0</v>
      </c>
      <c r="AV253" s="3462"/>
      <c r="AW253" s="3474">
        <v>0</v>
      </c>
      <c r="AX253" s="1606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515"/>
      <c r="B254" s="6497" t="s">
        <v>1883</v>
      </c>
      <c r="C254" s="6497"/>
      <c r="D254" s="3472">
        <f t="shared" si="246"/>
        <v>0</v>
      </c>
      <c r="E254" s="3473">
        <f t="shared" si="247"/>
        <v>0</v>
      </c>
      <c r="F254" s="3327">
        <f t="shared" si="248"/>
        <v>0</v>
      </c>
      <c r="G254" s="3474"/>
      <c r="H254" s="3475"/>
      <c r="I254" s="3476"/>
      <c r="J254" s="3475"/>
      <c r="K254" s="3476"/>
      <c r="L254" s="3475"/>
      <c r="M254" s="3476"/>
      <c r="N254" s="3475"/>
      <c r="O254" s="3476"/>
      <c r="P254" s="3475"/>
      <c r="Q254" s="3476"/>
      <c r="R254" s="3475"/>
      <c r="S254" s="3476"/>
      <c r="T254" s="1606"/>
      <c r="U254" s="3476"/>
      <c r="V254" s="1606"/>
      <c r="W254" s="3476"/>
      <c r="X254" s="1606"/>
      <c r="Y254" s="3476"/>
      <c r="Z254" s="1606"/>
      <c r="AA254" s="3476"/>
      <c r="AB254" s="1606"/>
      <c r="AC254" s="3476"/>
      <c r="AD254" s="1606"/>
      <c r="AE254" s="3476"/>
      <c r="AF254" s="1606"/>
      <c r="AG254" s="3476"/>
      <c r="AH254" s="1606"/>
      <c r="AI254" s="3476"/>
      <c r="AJ254" s="1606"/>
      <c r="AK254" s="3476"/>
      <c r="AL254" s="1606"/>
      <c r="AM254" s="3477"/>
      <c r="AN254" s="3478"/>
      <c r="AO254" s="3461"/>
      <c r="AP254" s="3462"/>
      <c r="AQ254" s="3479"/>
      <c r="AR254" s="3476">
        <v>0</v>
      </c>
      <c r="AS254" s="3462"/>
      <c r="AT254" s="3474">
        <v>0</v>
      </c>
      <c r="AU254" s="1606">
        <v>0</v>
      </c>
      <c r="AV254" s="3462"/>
      <c r="AW254" s="3474">
        <v>0</v>
      </c>
      <c r="AX254" s="1606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515"/>
      <c r="B255" s="6421" t="s">
        <v>1884</v>
      </c>
      <c r="C255" s="6423"/>
      <c r="D255" s="3472">
        <f t="shared" si="246"/>
        <v>0</v>
      </c>
      <c r="E255" s="3473">
        <f t="shared" si="247"/>
        <v>0</v>
      </c>
      <c r="F255" s="3327">
        <f t="shared" si="248"/>
        <v>0</v>
      </c>
      <c r="G255" s="1415"/>
      <c r="H255" s="1416"/>
      <c r="I255" s="1417"/>
      <c r="J255" s="1416"/>
      <c r="K255" s="1417"/>
      <c r="L255" s="1416"/>
      <c r="M255" s="1417"/>
      <c r="N255" s="1416"/>
      <c r="O255" s="1417"/>
      <c r="P255" s="1416"/>
      <c r="Q255" s="1417"/>
      <c r="R255" s="1416"/>
      <c r="S255" s="1417"/>
      <c r="T255" s="1281"/>
      <c r="U255" s="1417"/>
      <c r="V255" s="1281"/>
      <c r="W255" s="1417"/>
      <c r="X255" s="1281"/>
      <c r="Y255" s="1417"/>
      <c r="Z255" s="1281"/>
      <c r="AA255" s="1417"/>
      <c r="AB255" s="1281"/>
      <c r="AC255" s="1417"/>
      <c r="AD255" s="1281"/>
      <c r="AE255" s="1417"/>
      <c r="AF255" s="1281"/>
      <c r="AG255" s="1417"/>
      <c r="AH255" s="1281"/>
      <c r="AI255" s="1417"/>
      <c r="AJ255" s="1281"/>
      <c r="AK255" s="1417"/>
      <c r="AL255" s="1281"/>
      <c r="AM255" s="1269"/>
      <c r="AN255" s="1418"/>
      <c r="AO255" s="3461"/>
      <c r="AP255" s="3462"/>
      <c r="AQ255" s="3479"/>
      <c r="AR255" s="1417">
        <v>0</v>
      </c>
      <c r="AS255" s="3462"/>
      <c r="AT255" s="1415">
        <v>0</v>
      </c>
      <c r="AU255" s="1281">
        <v>0</v>
      </c>
      <c r="AV255" s="1606"/>
      <c r="AW255" s="1415">
        <v>0</v>
      </c>
      <c r="AX255" s="1281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515"/>
      <c r="B256" s="6421" t="s">
        <v>1885</v>
      </c>
      <c r="C256" s="6423"/>
      <c r="D256" s="3472">
        <f t="shared" si="246"/>
        <v>0</v>
      </c>
      <c r="E256" s="3473">
        <f t="shared" si="247"/>
        <v>0</v>
      </c>
      <c r="F256" s="3327">
        <f t="shared" si="248"/>
        <v>0</v>
      </c>
      <c r="G256" s="1415"/>
      <c r="H256" s="1416"/>
      <c r="I256" s="1417"/>
      <c r="J256" s="1416"/>
      <c r="K256" s="1417"/>
      <c r="L256" s="1416"/>
      <c r="M256" s="1417"/>
      <c r="N256" s="1416"/>
      <c r="O256" s="1417"/>
      <c r="P256" s="1416"/>
      <c r="Q256" s="1417"/>
      <c r="R256" s="1416"/>
      <c r="S256" s="1417"/>
      <c r="T256" s="1281"/>
      <c r="U256" s="1417"/>
      <c r="V256" s="1281"/>
      <c r="W256" s="1417"/>
      <c r="X256" s="1281"/>
      <c r="Y256" s="1417"/>
      <c r="Z256" s="1281"/>
      <c r="AA256" s="1417"/>
      <c r="AB256" s="1281"/>
      <c r="AC256" s="1417"/>
      <c r="AD256" s="1281"/>
      <c r="AE256" s="1417"/>
      <c r="AF256" s="1281"/>
      <c r="AG256" s="1417"/>
      <c r="AH256" s="1281"/>
      <c r="AI256" s="1417"/>
      <c r="AJ256" s="1281"/>
      <c r="AK256" s="1417"/>
      <c r="AL256" s="1281"/>
      <c r="AM256" s="1269"/>
      <c r="AN256" s="1418"/>
      <c r="AO256" s="1419"/>
      <c r="AP256" s="1420"/>
      <c r="AQ256" s="581"/>
      <c r="AR256" s="1417">
        <v>0</v>
      </c>
      <c r="AS256" s="1420"/>
      <c r="AT256" s="1415">
        <v>0</v>
      </c>
      <c r="AU256" s="1281">
        <v>0</v>
      </c>
      <c r="AV256" s="1420"/>
      <c r="AW256" s="1415">
        <v>0</v>
      </c>
      <c r="AX256" s="1281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255"/>
      <c r="B257" s="6494" t="s">
        <v>1886</v>
      </c>
      <c r="C257" s="6494"/>
      <c r="D257" s="1545">
        <f t="shared" si="246"/>
        <v>0</v>
      </c>
      <c r="E257" s="3304">
        <f>SUM(+I257+K257+M257+O257+Q257+S257+U257+W257+Y257+AA257+AC257+AE257+AG257+AI257+AK257)</f>
        <v>0</v>
      </c>
      <c r="F257" s="3268">
        <f>SUM(+J257+L257+N257+P257+R257+T257+V257+X257+Z257+AB257+AD257+AF257+AH257+AJ257+AL257)</f>
        <v>0</v>
      </c>
      <c r="G257" s="1683"/>
      <c r="H257" s="3465"/>
      <c r="I257" s="1683"/>
      <c r="J257" s="3465"/>
      <c r="K257" s="1683"/>
      <c r="L257" s="3465"/>
      <c r="M257" s="1683"/>
      <c r="N257" s="3465"/>
      <c r="O257" s="1683"/>
      <c r="P257" s="3465"/>
      <c r="Q257" s="1683"/>
      <c r="R257" s="3465"/>
      <c r="S257" s="1683"/>
      <c r="T257" s="1279"/>
      <c r="U257" s="1683"/>
      <c r="V257" s="1279"/>
      <c r="W257" s="1683"/>
      <c r="X257" s="1279"/>
      <c r="Y257" s="1683"/>
      <c r="Z257" s="1279"/>
      <c r="AA257" s="1683"/>
      <c r="AB257" s="1279"/>
      <c r="AC257" s="1683"/>
      <c r="AD257" s="1279"/>
      <c r="AE257" s="1683"/>
      <c r="AF257" s="1279"/>
      <c r="AG257" s="1683"/>
      <c r="AH257" s="1279"/>
      <c r="AI257" s="1683"/>
      <c r="AJ257" s="1279"/>
      <c r="AK257" s="1683"/>
      <c r="AL257" s="1279"/>
      <c r="AM257" s="1685"/>
      <c r="AN257" s="3466"/>
      <c r="AO257" s="3480"/>
      <c r="AP257" s="3467"/>
      <c r="AQ257" s="1421"/>
      <c r="AR257" s="1683">
        <v>0</v>
      </c>
      <c r="AS257" s="3467"/>
      <c r="AT257" s="1607">
        <v>0</v>
      </c>
      <c r="AU257" s="1279">
        <v>0</v>
      </c>
      <c r="AV257" s="3467"/>
      <c r="AW257" s="1607">
        <v>0</v>
      </c>
      <c r="AX257" s="1279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445" t="s">
        <v>1690</v>
      </c>
      <c r="B258" s="6496" t="s">
        <v>1881</v>
      </c>
      <c r="C258" s="6496"/>
      <c r="D258" s="3441">
        <f t="shared" si="246"/>
        <v>0</v>
      </c>
      <c r="E258" s="1386">
        <f>SUM(O258+Q258+S258+U258+W258+Y258+AA258+AC258+AE258+AG258+AI258+AK258)</f>
        <v>0</v>
      </c>
      <c r="F258" s="3259">
        <f>SUM(P258+R258+T258+V258+X258+Z258+AB258+AD258+AF258+AH258+AJ258+AL258)</f>
        <v>0</v>
      </c>
      <c r="G258" s="2916"/>
      <c r="H258" s="3444"/>
      <c r="I258" s="2916"/>
      <c r="J258" s="3444"/>
      <c r="K258" s="2916"/>
      <c r="L258" s="3444"/>
      <c r="M258" s="2916"/>
      <c r="N258" s="3444"/>
      <c r="O258" s="2931"/>
      <c r="P258" s="2930"/>
      <c r="Q258" s="2931"/>
      <c r="R258" s="2930"/>
      <c r="S258" s="2931"/>
      <c r="T258" s="2275"/>
      <c r="U258" s="2931"/>
      <c r="V258" s="2275"/>
      <c r="W258" s="2931"/>
      <c r="X258" s="2275"/>
      <c r="Y258" s="2931"/>
      <c r="Z258" s="2275"/>
      <c r="AA258" s="2931"/>
      <c r="AB258" s="2275"/>
      <c r="AC258" s="2931"/>
      <c r="AD258" s="2275"/>
      <c r="AE258" s="2931"/>
      <c r="AF258" s="2275"/>
      <c r="AG258" s="2931"/>
      <c r="AH258" s="2275"/>
      <c r="AI258" s="2931"/>
      <c r="AJ258" s="2275"/>
      <c r="AK258" s="2931"/>
      <c r="AL258" s="2275"/>
      <c r="AM258" s="2308"/>
      <c r="AN258" s="3469"/>
      <c r="AO258" s="2929"/>
      <c r="AP258" s="1414"/>
      <c r="AQ258" s="2931"/>
      <c r="AR258" s="3470">
        <v>0</v>
      </c>
      <c r="AS258" s="3462"/>
      <c r="AT258" s="3471">
        <v>0</v>
      </c>
      <c r="AU258" s="2310">
        <v>0</v>
      </c>
      <c r="AV258" s="3462"/>
      <c r="AW258" s="3471">
        <v>0</v>
      </c>
      <c r="AX258" s="2310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515"/>
      <c r="B259" s="6497" t="s">
        <v>1882</v>
      </c>
      <c r="C259" s="6497"/>
      <c r="D259" s="3472">
        <f t="shared" si="246"/>
        <v>0</v>
      </c>
      <c r="E259" s="3473">
        <f>SUM(O259+Q259+S259+U259+W259+Y259+AA259+AC259+AE259+AG259+AI259+AK259)</f>
        <v>0</v>
      </c>
      <c r="F259" s="3327">
        <f>SUM(N259+P259+R259+T259+V259+X259+Z259+AB259+AD259+AF259+AH259+AJ259+AL259)</f>
        <v>0</v>
      </c>
      <c r="G259" s="2294"/>
      <c r="H259" s="3047"/>
      <c r="I259" s="2294"/>
      <c r="J259" s="3047"/>
      <c r="K259" s="2294"/>
      <c r="L259" s="3047"/>
      <c r="M259" s="2294"/>
      <c r="N259" s="3047"/>
      <c r="O259" s="3476"/>
      <c r="P259" s="3475"/>
      <c r="Q259" s="3476"/>
      <c r="R259" s="3475"/>
      <c r="S259" s="3476"/>
      <c r="T259" s="1606"/>
      <c r="U259" s="3476"/>
      <c r="V259" s="1606"/>
      <c r="W259" s="3476"/>
      <c r="X259" s="1606"/>
      <c r="Y259" s="3476"/>
      <c r="Z259" s="1606"/>
      <c r="AA259" s="3476"/>
      <c r="AB259" s="1606"/>
      <c r="AC259" s="3476"/>
      <c r="AD259" s="1606"/>
      <c r="AE259" s="3476"/>
      <c r="AF259" s="1606"/>
      <c r="AG259" s="3476"/>
      <c r="AH259" s="1606"/>
      <c r="AI259" s="3476"/>
      <c r="AJ259" s="1606"/>
      <c r="AK259" s="3476"/>
      <c r="AL259" s="1606"/>
      <c r="AM259" s="3477"/>
      <c r="AN259" s="3478"/>
      <c r="AO259" s="3461"/>
      <c r="AP259" s="3462"/>
      <c r="AQ259" s="3470"/>
      <c r="AR259" s="3476">
        <v>0</v>
      </c>
      <c r="AS259" s="3462"/>
      <c r="AT259" s="3474">
        <v>0</v>
      </c>
      <c r="AU259" s="1606">
        <v>0</v>
      </c>
      <c r="AV259" s="3462"/>
      <c r="AW259" s="3474">
        <v>0</v>
      </c>
      <c r="AX259" s="1606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515"/>
      <c r="B260" s="6497" t="s">
        <v>1883</v>
      </c>
      <c r="C260" s="6497"/>
      <c r="D260" s="3472">
        <f t="shared" si="246"/>
        <v>0</v>
      </c>
      <c r="E260" s="3473">
        <f>SUM(M260+O260+Q260+S260+U260+W260+Y260+AA260+AC260+AE260+AG260+AI260+AK260)</f>
        <v>0</v>
      </c>
      <c r="F260" s="3327">
        <f>SUM(N260+P260+R260+T260+V260+X260+Z260+AB260+AD260+AF260+AH260+AJ260+AL260)</f>
        <v>0</v>
      </c>
      <c r="G260" s="2294"/>
      <c r="H260" s="3047"/>
      <c r="I260" s="2294"/>
      <c r="J260" s="3047"/>
      <c r="K260" s="2294"/>
      <c r="L260" s="3047"/>
      <c r="M260" s="2294"/>
      <c r="N260" s="3047"/>
      <c r="O260" s="3476"/>
      <c r="P260" s="3475"/>
      <c r="Q260" s="3476"/>
      <c r="R260" s="3475"/>
      <c r="S260" s="3476"/>
      <c r="T260" s="1606"/>
      <c r="U260" s="3476"/>
      <c r="V260" s="1606"/>
      <c r="W260" s="3476"/>
      <c r="X260" s="1606"/>
      <c r="Y260" s="3476"/>
      <c r="Z260" s="1606"/>
      <c r="AA260" s="3476"/>
      <c r="AB260" s="1606"/>
      <c r="AC260" s="3476"/>
      <c r="AD260" s="1606"/>
      <c r="AE260" s="3476"/>
      <c r="AF260" s="1606"/>
      <c r="AG260" s="3476"/>
      <c r="AH260" s="1606"/>
      <c r="AI260" s="3476"/>
      <c r="AJ260" s="1606"/>
      <c r="AK260" s="3476"/>
      <c r="AL260" s="1606"/>
      <c r="AM260" s="3477"/>
      <c r="AN260" s="3478"/>
      <c r="AO260" s="3461"/>
      <c r="AP260" s="3462"/>
      <c r="AQ260" s="3479"/>
      <c r="AR260" s="3476">
        <v>0</v>
      </c>
      <c r="AS260" s="3462"/>
      <c r="AT260" s="3474">
        <v>0</v>
      </c>
      <c r="AU260" s="1606">
        <v>0</v>
      </c>
      <c r="AV260" s="3462"/>
      <c r="AW260" s="3474">
        <v>0</v>
      </c>
      <c r="AX260" s="1606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515"/>
      <c r="B261" s="6421" t="s">
        <v>1884</v>
      </c>
      <c r="C261" s="6423"/>
      <c r="D261" s="3472">
        <f t="shared" si="246"/>
        <v>0</v>
      </c>
      <c r="E261" s="3473">
        <f>SUM(M261+O261+Q261+S261+U261+W261+Y261+AA261+AC261+AE261+AG261+AI261+AK261)</f>
        <v>0</v>
      </c>
      <c r="F261" s="3327">
        <f>SUM(N261+P261+R261+T261+V261+X261+Z261+AB261+AD261+AF261+AH261+AJ261+AL261)</f>
        <v>0</v>
      </c>
      <c r="G261" s="2294"/>
      <c r="H261" s="3047"/>
      <c r="I261" s="2294"/>
      <c r="J261" s="3047"/>
      <c r="K261" s="2294"/>
      <c r="L261" s="3047"/>
      <c r="M261" s="2294"/>
      <c r="N261" s="3047"/>
      <c r="O261" s="1417"/>
      <c r="P261" s="1416"/>
      <c r="Q261" s="1417"/>
      <c r="R261" s="1416"/>
      <c r="S261" s="1417"/>
      <c r="T261" s="1281"/>
      <c r="U261" s="1417"/>
      <c r="V261" s="1281"/>
      <c r="W261" s="1417"/>
      <c r="X261" s="1281"/>
      <c r="Y261" s="1417"/>
      <c r="Z261" s="1281"/>
      <c r="AA261" s="1417"/>
      <c r="AB261" s="1281"/>
      <c r="AC261" s="1417"/>
      <c r="AD261" s="1281"/>
      <c r="AE261" s="1417"/>
      <c r="AF261" s="1281"/>
      <c r="AG261" s="1417"/>
      <c r="AH261" s="1281"/>
      <c r="AI261" s="1417"/>
      <c r="AJ261" s="1281"/>
      <c r="AK261" s="1417"/>
      <c r="AL261" s="1281"/>
      <c r="AM261" s="1269"/>
      <c r="AN261" s="1418"/>
      <c r="AO261" s="3461"/>
      <c r="AP261" s="3462"/>
      <c r="AQ261" s="3479"/>
      <c r="AR261" s="1417">
        <v>0</v>
      </c>
      <c r="AS261" s="3462"/>
      <c r="AT261" s="1415">
        <v>0</v>
      </c>
      <c r="AU261" s="1281">
        <v>0</v>
      </c>
      <c r="AV261" s="1606"/>
      <c r="AW261" s="1415">
        <v>0</v>
      </c>
      <c r="AX261" s="1281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515"/>
      <c r="B262" s="6421" t="s">
        <v>1885</v>
      </c>
      <c r="C262" s="6423"/>
      <c r="D262" s="3472">
        <f t="shared" si="246"/>
        <v>0</v>
      </c>
      <c r="E262" s="3473">
        <f>SUM(M262+O262+Q262+S262+U262+W262+Y262+AA262+AC262+AE262+AG262+AI262+AK262)</f>
        <v>0</v>
      </c>
      <c r="F262" s="3327">
        <f>SUM(N262+P262+R262+T262+V262+X262+Z262+AB262+AD262+AF262+AH262+AJ262+AL262)</f>
        <v>0</v>
      </c>
      <c r="G262" s="2294"/>
      <c r="H262" s="3047"/>
      <c r="I262" s="2294"/>
      <c r="J262" s="3047"/>
      <c r="K262" s="2294"/>
      <c r="L262" s="3047"/>
      <c r="M262" s="2294"/>
      <c r="N262" s="3047"/>
      <c r="O262" s="1417"/>
      <c r="P262" s="1416"/>
      <c r="Q262" s="1417"/>
      <c r="R262" s="1416"/>
      <c r="S262" s="1417"/>
      <c r="T262" s="1281"/>
      <c r="U262" s="1417"/>
      <c r="V262" s="1281"/>
      <c r="W262" s="1417"/>
      <c r="X262" s="1281"/>
      <c r="Y262" s="1417"/>
      <c r="Z262" s="1281"/>
      <c r="AA262" s="1417"/>
      <c r="AB262" s="1281"/>
      <c r="AC262" s="1417"/>
      <c r="AD262" s="1281"/>
      <c r="AE262" s="1417"/>
      <c r="AF262" s="1281"/>
      <c r="AG262" s="1417"/>
      <c r="AH262" s="1281"/>
      <c r="AI262" s="1417"/>
      <c r="AJ262" s="1281"/>
      <c r="AK262" s="1417"/>
      <c r="AL262" s="1281"/>
      <c r="AM262" s="1269"/>
      <c r="AN262" s="1418"/>
      <c r="AO262" s="1419"/>
      <c r="AP262" s="1420"/>
      <c r="AQ262" s="581"/>
      <c r="AR262" s="1417">
        <v>0</v>
      </c>
      <c r="AS262" s="1420"/>
      <c r="AT262" s="1415">
        <v>0</v>
      </c>
      <c r="AU262" s="1281">
        <v>0</v>
      </c>
      <c r="AV262" s="1420"/>
      <c r="AW262" s="1415">
        <v>0</v>
      </c>
      <c r="AX262" s="1281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255"/>
      <c r="B263" s="6494" t="s">
        <v>1886</v>
      </c>
      <c r="C263" s="6494"/>
      <c r="D263" s="1545">
        <f t="shared" si="246"/>
        <v>0</v>
      </c>
      <c r="E263" s="3304">
        <f>SUM(M263+O263+Q263+S263+U263+W263+Y263+AA263+AC263+AE263+AG263+AI263+AK263)</f>
        <v>0</v>
      </c>
      <c r="F263" s="3268">
        <f>SUM(N263+P263+R263+T263+V263+X263+Z263+AB263+AD263+AF263+AH263+AJ263+AL263)</f>
        <v>0</v>
      </c>
      <c r="G263" s="1647"/>
      <c r="H263" s="1319"/>
      <c r="I263" s="1647"/>
      <c r="J263" s="1319"/>
      <c r="K263" s="1647"/>
      <c r="L263" s="1319"/>
      <c r="M263" s="1647"/>
      <c r="N263" s="1319"/>
      <c r="O263" s="1683"/>
      <c r="P263" s="3465"/>
      <c r="Q263" s="1683"/>
      <c r="R263" s="3465"/>
      <c r="S263" s="1683"/>
      <c r="T263" s="1279"/>
      <c r="U263" s="1683"/>
      <c r="V263" s="1279"/>
      <c r="W263" s="1683"/>
      <c r="X263" s="1279"/>
      <c r="Y263" s="1683"/>
      <c r="Z263" s="1279"/>
      <c r="AA263" s="1683"/>
      <c r="AB263" s="1279"/>
      <c r="AC263" s="1683"/>
      <c r="AD263" s="1279"/>
      <c r="AE263" s="1683"/>
      <c r="AF263" s="1279"/>
      <c r="AG263" s="1683"/>
      <c r="AH263" s="1279"/>
      <c r="AI263" s="1683"/>
      <c r="AJ263" s="1279"/>
      <c r="AK263" s="1683"/>
      <c r="AL263" s="1279"/>
      <c r="AM263" s="1685"/>
      <c r="AN263" s="3466"/>
      <c r="AO263" s="3480"/>
      <c r="AP263" s="3467"/>
      <c r="AQ263" s="1421"/>
      <c r="AR263" s="1683">
        <v>0</v>
      </c>
      <c r="AS263" s="3467"/>
      <c r="AT263" s="1607">
        <v>0</v>
      </c>
      <c r="AU263" s="1279">
        <v>0</v>
      </c>
      <c r="AV263" s="3467"/>
      <c r="AW263" s="1607">
        <v>0</v>
      </c>
      <c r="AX263" s="1279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445" t="s">
        <v>1695</v>
      </c>
      <c r="B264" s="6496" t="s">
        <v>1881</v>
      </c>
      <c r="C264" s="6496"/>
      <c r="D264" s="3441">
        <f t="shared" si="246"/>
        <v>0</v>
      </c>
      <c r="E264" s="3481">
        <f t="shared" si="247"/>
        <v>0</v>
      </c>
      <c r="F264" s="3482">
        <f t="shared" si="248"/>
        <v>0</v>
      </c>
      <c r="G264" s="2931">
        <v>0</v>
      </c>
      <c r="H264" s="2930">
        <v>0</v>
      </c>
      <c r="I264" s="2931">
        <v>0</v>
      </c>
      <c r="J264" s="2930">
        <v>0</v>
      </c>
      <c r="K264" s="2931">
        <v>0</v>
      </c>
      <c r="L264" s="2930">
        <v>0</v>
      </c>
      <c r="M264" s="2931">
        <v>0</v>
      </c>
      <c r="N264" s="2930">
        <v>0</v>
      </c>
      <c r="O264" s="2931">
        <v>0</v>
      </c>
      <c r="P264" s="2930">
        <v>0</v>
      </c>
      <c r="Q264" s="2931">
        <v>0</v>
      </c>
      <c r="R264" s="2930">
        <v>0</v>
      </c>
      <c r="S264" s="2931">
        <v>0</v>
      </c>
      <c r="T264" s="2930">
        <v>0</v>
      </c>
      <c r="U264" s="2931">
        <v>0</v>
      </c>
      <c r="V264" s="2930">
        <v>0</v>
      </c>
      <c r="W264" s="2931">
        <v>0</v>
      </c>
      <c r="X264" s="2930">
        <v>0</v>
      </c>
      <c r="Y264" s="2931">
        <v>0</v>
      </c>
      <c r="Z264" s="2930">
        <v>0</v>
      </c>
      <c r="AA264" s="2931">
        <v>0</v>
      </c>
      <c r="AB264" s="2930">
        <v>0</v>
      </c>
      <c r="AC264" s="2931">
        <v>0</v>
      </c>
      <c r="AD264" s="2930">
        <v>0</v>
      </c>
      <c r="AE264" s="2931">
        <v>0</v>
      </c>
      <c r="AF264" s="2930">
        <v>0</v>
      </c>
      <c r="AG264" s="2931">
        <v>0</v>
      </c>
      <c r="AH264" s="2930">
        <v>0</v>
      </c>
      <c r="AI264" s="2931">
        <v>0</v>
      </c>
      <c r="AJ264" s="2930">
        <v>0</v>
      </c>
      <c r="AK264" s="2931">
        <v>0</v>
      </c>
      <c r="AL264" s="2930">
        <v>0</v>
      </c>
      <c r="AM264" s="2274">
        <v>0</v>
      </c>
      <c r="AN264" s="2931">
        <v>0</v>
      </c>
      <c r="AO264" s="2929"/>
      <c r="AP264" s="1414"/>
      <c r="AQ264" s="2931"/>
      <c r="AR264" s="3470">
        <v>0</v>
      </c>
      <c r="AS264" s="3470"/>
      <c r="AT264" s="3471">
        <v>0</v>
      </c>
      <c r="AU264" s="2310">
        <v>0</v>
      </c>
      <c r="AV264" s="3462"/>
      <c r="AW264" s="3471">
        <v>0</v>
      </c>
      <c r="AX264" s="2310">
        <v>0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515"/>
      <c r="B265" s="6497" t="s">
        <v>1882</v>
      </c>
      <c r="C265" s="6497"/>
      <c r="D265" s="3472">
        <f t="shared" si="246"/>
        <v>0</v>
      </c>
      <c r="E265" s="3473">
        <f t="shared" si="247"/>
        <v>0</v>
      </c>
      <c r="F265" s="3483">
        <f t="shared" si="248"/>
        <v>0</v>
      </c>
      <c r="G265" s="3476">
        <v>0</v>
      </c>
      <c r="H265" s="3475">
        <v>0</v>
      </c>
      <c r="I265" s="3476">
        <v>0</v>
      </c>
      <c r="J265" s="3475">
        <v>0</v>
      </c>
      <c r="K265" s="3476">
        <v>0</v>
      </c>
      <c r="L265" s="3475">
        <v>0</v>
      </c>
      <c r="M265" s="3476">
        <v>0</v>
      </c>
      <c r="N265" s="3475">
        <v>0</v>
      </c>
      <c r="O265" s="3476">
        <v>0</v>
      </c>
      <c r="P265" s="3475">
        <v>0</v>
      </c>
      <c r="Q265" s="3476">
        <v>0</v>
      </c>
      <c r="R265" s="3475">
        <v>0</v>
      </c>
      <c r="S265" s="3476">
        <v>0</v>
      </c>
      <c r="T265" s="3475">
        <v>0</v>
      </c>
      <c r="U265" s="3476">
        <v>0</v>
      </c>
      <c r="V265" s="3475">
        <v>0</v>
      </c>
      <c r="W265" s="3476">
        <v>0</v>
      </c>
      <c r="X265" s="3475">
        <v>0</v>
      </c>
      <c r="Y265" s="3476">
        <v>0</v>
      </c>
      <c r="Z265" s="3475">
        <v>0</v>
      </c>
      <c r="AA265" s="3476">
        <v>0</v>
      </c>
      <c r="AB265" s="3475">
        <v>0</v>
      </c>
      <c r="AC265" s="3476">
        <v>0</v>
      </c>
      <c r="AD265" s="3475">
        <v>0</v>
      </c>
      <c r="AE265" s="3476">
        <v>0</v>
      </c>
      <c r="AF265" s="3475">
        <v>0</v>
      </c>
      <c r="AG265" s="3476">
        <v>0</v>
      </c>
      <c r="AH265" s="3475">
        <v>0</v>
      </c>
      <c r="AI265" s="3476">
        <v>0</v>
      </c>
      <c r="AJ265" s="3475">
        <v>0</v>
      </c>
      <c r="AK265" s="3476">
        <v>0</v>
      </c>
      <c r="AL265" s="3475">
        <v>0</v>
      </c>
      <c r="AM265" s="3477">
        <v>0</v>
      </c>
      <c r="AN265" s="3476">
        <v>0</v>
      </c>
      <c r="AO265" s="3461"/>
      <c r="AP265" s="3462"/>
      <c r="AQ265" s="3470"/>
      <c r="AR265" s="3476">
        <v>0</v>
      </c>
      <c r="AS265" s="3476"/>
      <c r="AT265" s="3474">
        <v>0</v>
      </c>
      <c r="AU265" s="1606">
        <v>0</v>
      </c>
      <c r="AV265" s="3462"/>
      <c r="AW265" s="3474">
        <v>0</v>
      </c>
      <c r="AX265" s="1606">
        <v>0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515"/>
      <c r="B266" s="6497" t="s">
        <v>1883</v>
      </c>
      <c r="C266" s="6497"/>
      <c r="D266" s="3472">
        <f t="shared" si="246"/>
        <v>0</v>
      </c>
      <c r="E266" s="3473">
        <f t="shared" si="247"/>
        <v>0</v>
      </c>
      <c r="F266" s="3483">
        <f t="shared" si="248"/>
        <v>0</v>
      </c>
      <c r="G266" s="3476">
        <v>0</v>
      </c>
      <c r="H266" s="3475">
        <v>0</v>
      </c>
      <c r="I266" s="3476">
        <v>0</v>
      </c>
      <c r="J266" s="3475">
        <v>0</v>
      </c>
      <c r="K266" s="3476">
        <v>0</v>
      </c>
      <c r="L266" s="3475">
        <v>0</v>
      </c>
      <c r="M266" s="3476">
        <v>0</v>
      </c>
      <c r="N266" s="3475">
        <v>0</v>
      </c>
      <c r="O266" s="3476">
        <v>0</v>
      </c>
      <c r="P266" s="3475">
        <v>0</v>
      </c>
      <c r="Q266" s="3476">
        <v>0</v>
      </c>
      <c r="R266" s="3475">
        <v>0</v>
      </c>
      <c r="S266" s="3476">
        <v>0</v>
      </c>
      <c r="T266" s="3475">
        <v>0</v>
      </c>
      <c r="U266" s="3476">
        <v>0</v>
      </c>
      <c r="V266" s="3475">
        <v>0</v>
      </c>
      <c r="W266" s="3476">
        <v>0</v>
      </c>
      <c r="X266" s="3475">
        <v>0</v>
      </c>
      <c r="Y266" s="3476">
        <v>0</v>
      </c>
      <c r="Z266" s="3475">
        <v>0</v>
      </c>
      <c r="AA266" s="3476">
        <v>0</v>
      </c>
      <c r="AB266" s="3475">
        <v>0</v>
      </c>
      <c r="AC266" s="3476">
        <v>0</v>
      </c>
      <c r="AD266" s="3475">
        <v>0</v>
      </c>
      <c r="AE266" s="3476">
        <v>0</v>
      </c>
      <c r="AF266" s="3475">
        <v>0</v>
      </c>
      <c r="AG266" s="3476">
        <v>0</v>
      </c>
      <c r="AH266" s="3475">
        <v>0</v>
      </c>
      <c r="AI266" s="3476">
        <v>0</v>
      </c>
      <c r="AJ266" s="3475">
        <v>0</v>
      </c>
      <c r="AK266" s="3476">
        <v>0</v>
      </c>
      <c r="AL266" s="3475">
        <v>0</v>
      </c>
      <c r="AM266" s="3477">
        <v>0</v>
      </c>
      <c r="AN266" s="3476">
        <v>0</v>
      </c>
      <c r="AO266" s="3461"/>
      <c r="AP266" s="3462"/>
      <c r="AQ266" s="3479"/>
      <c r="AR266" s="3476">
        <v>0</v>
      </c>
      <c r="AS266" s="3476"/>
      <c r="AT266" s="3474">
        <v>0</v>
      </c>
      <c r="AU266" s="1606">
        <v>0</v>
      </c>
      <c r="AV266" s="3462"/>
      <c r="AW266" s="3474">
        <v>0</v>
      </c>
      <c r="AX266" s="1606">
        <v>0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515"/>
      <c r="B267" s="6421" t="s">
        <v>1884</v>
      </c>
      <c r="C267" s="6423"/>
      <c r="D267" s="3472">
        <f t="shared" si="246"/>
        <v>0</v>
      </c>
      <c r="E267" s="3473">
        <f t="shared" si="247"/>
        <v>0</v>
      </c>
      <c r="F267" s="3483">
        <f t="shared" si="248"/>
        <v>0</v>
      </c>
      <c r="G267" s="1417">
        <v>0</v>
      </c>
      <c r="H267" s="1416">
        <v>0</v>
      </c>
      <c r="I267" s="1417">
        <v>0</v>
      </c>
      <c r="J267" s="1416">
        <v>0</v>
      </c>
      <c r="K267" s="1417">
        <v>0</v>
      </c>
      <c r="L267" s="1416">
        <v>0</v>
      </c>
      <c r="M267" s="1417">
        <v>0</v>
      </c>
      <c r="N267" s="1416">
        <v>0</v>
      </c>
      <c r="O267" s="1417">
        <v>0</v>
      </c>
      <c r="P267" s="1416">
        <v>0</v>
      </c>
      <c r="Q267" s="1417">
        <v>0</v>
      </c>
      <c r="R267" s="1416">
        <v>0</v>
      </c>
      <c r="S267" s="1417">
        <v>0</v>
      </c>
      <c r="T267" s="1416">
        <v>0</v>
      </c>
      <c r="U267" s="1417">
        <v>0</v>
      </c>
      <c r="V267" s="1416">
        <v>0</v>
      </c>
      <c r="W267" s="1417">
        <v>0</v>
      </c>
      <c r="X267" s="1416">
        <v>0</v>
      </c>
      <c r="Y267" s="1417">
        <v>0</v>
      </c>
      <c r="Z267" s="1416">
        <v>0</v>
      </c>
      <c r="AA267" s="1417">
        <v>0</v>
      </c>
      <c r="AB267" s="1416">
        <v>0</v>
      </c>
      <c r="AC267" s="1417">
        <v>0</v>
      </c>
      <c r="AD267" s="1416">
        <v>0</v>
      </c>
      <c r="AE267" s="1417">
        <v>0</v>
      </c>
      <c r="AF267" s="1416">
        <v>0</v>
      </c>
      <c r="AG267" s="1417">
        <v>0</v>
      </c>
      <c r="AH267" s="1416">
        <v>0</v>
      </c>
      <c r="AI267" s="1417">
        <v>0</v>
      </c>
      <c r="AJ267" s="1416">
        <v>0</v>
      </c>
      <c r="AK267" s="1417">
        <v>0</v>
      </c>
      <c r="AL267" s="1416">
        <v>0</v>
      </c>
      <c r="AM267" s="3477">
        <v>0</v>
      </c>
      <c r="AN267" s="3476">
        <v>0</v>
      </c>
      <c r="AO267" s="3461"/>
      <c r="AP267" s="3462"/>
      <c r="AQ267" s="3479"/>
      <c r="AR267" s="1417">
        <v>0</v>
      </c>
      <c r="AS267" s="1417"/>
      <c r="AT267" s="1415">
        <v>0</v>
      </c>
      <c r="AU267" s="1281">
        <v>0</v>
      </c>
      <c r="AV267" s="1606"/>
      <c r="AW267" s="1415">
        <v>0</v>
      </c>
      <c r="AX267" s="1281">
        <v>0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515"/>
      <c r="B268" s="6421" t="s">
        <v>1885</v>
      </c>
      <c r="C268" s="6423"/>
      <c r="D268" s="3472">
        <f t="shared" si="246"/>
        <v>0</v>
      </c>
      <c r="E268" s="3473">
        <f t="shared" si="247"/>
        <v>0</v>
      </c>
      <c r="F268" s="3327">
        <f t="shared" si="248"/>
        <v>0</v>
      </c>
      <c r="G268" s="1415">
        <v>0</v>
      </c>
      <c r="H268" s="1416">
        <v>0</v>
      </c>
      <c r="I268" s="1417">
        <v>0</v>
      </c>
      <c r="J268" s="1416">
        <v>0</v>
      </c>
      <c r="K268" s="1417">
        <v>0</v>
      </c>
      <c r="L268" s="1416">
        <v>0</v>
      </c>
      <c r="M268" s="1417">
        <v>0</v>
      </c>
      <c r="N268" s="1416">
        <v>0</v>
      </c>
      <c r="O268" s="1417">
        <v>0</v>
      </c>
      <c r="P268" s="1416">
        <v>0</v>
      </c>
      <c r="Q268" s="1417">
        <v>0</v>
      </c>
      <c r="R268" s="1416">
        <v>0</v>
      </c>
      <c r="S268" s="1417">
        <v>0</v>
      </c>
      <c r="T268" s="1416">
        <v>0</v>
      </c>
      <c r="U268" s="1417">
        <v>0</v>
      </c>
      <c r="V268" s="1416">
        <v>0</v>
      </c>
      <c r="W268" s="1417">
        <v>0</v>
      </c>
      <c r="X268" s="1416">
        <v>0</v>
      </c>
      <c r="Y268" s="1417">
        <v>0</v>
      </c>
      <c r="Z268" s="1416">
        <v>0</v>
      </c>
      <c r="AA268" s="1417">
        <v>0</v>
      </c>
      <c r="AB268" s="1416">
        <v>0</v>
      </c>
      <c r="AC268" s="1417">
        <v>0</v>
      </c>
      <c r="AD268" s="1416">
        <v>0</v>
      </c>
      <c r="AE268" s="1417">
        <v>0</v>
      </c>
      <c r="AF268" s="1416">
        <v>0</v>
      </c>
      <c r="AG268" s="1417">
        <v>0</v>
      </c>
      <c r="AH268" s="1416">
        <v>0</v>
      </c>
      <c r="AI268" s="1417">
        <v>0</v>
      </c>
      <c r="AJ268" s="1416">
        <v>0</v>
      </c>
      <c r="AK268" s="1417">
        <v>0</v>
      </c>
      <c r="AL268" s="1416">
        <v>0</v>
      </c>
      <c r="AM268" s="1269">
        <v>0</v>
      </c>
      <c r="AN268" s="1417">
        <v>0</v>
      </c>
      <c r="AO268" s="3461"/>
      <c r="AP268" s="3462"/>
      <c r="AQ268" s="581"/>
      <c r="AR268" s="1417">
        <v>0</v>
      </c>
      <c r="AS268" s="1417"/>
      <c r="AT268" s="1415">
        <v>0</v>
      </c>
      <c r="AU268" s="1281">
        <v>0</v>
      </c>
      <c r="AV268" s="1420"/>
      <c r="AW268" s="1415">
        <v>0</v>
      </c>
      <c r="AX268" s="1281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255"/>
      <c r="B269" s="6494" t="s">
        <v>1886</v>
      </c>
      <c r="C269" s="6494"/>
      <c r="D269" s="1545">
        <f t="shared" si="246"/>
        <v>0</v>
      </c>
      <c r="E269" s="3304">
        <f>SUM(+I269+K269+M269+O269+Q269+S269+U269+W269+Y269+AA269+AC269+AE269+AG269+AI269+AK269)</f>
        <v>0</v>
      </c>
      <c r="F269" s="3268">
        <f>SUM(J269+L269+N269+P269+R269+T269+V269+X269+Z269+AB269+AD269+AF269+AH269+AJ269+AL269)</f>
        <v>0</v>
      </c>
      <c r="G269" s="1683">
        <v>0</v>
      </c>
      <c r="H269" s="3465">
        <v>0</v>
      </c>
      <c r="I269" s="1683">
        <v>0</v>
      </c>
      <c r="J269" s="3465">
        <v>0</v>
      </c>
      <c r="K269" s="1683">
        <v>0</v>
      </c>
      <c r="L269" s="3465">
        <v>0</v>
      </c>
      <c r="M269" s="1683">
        <v>0</v>
      </c>
      <c r="N269" s="3465">
        <v>0</v>
      </c>
      <c r="O269" s="1683">
        <v>0</v>
      </c>
      <c r="P269" s="3465">
        <v>0</v>
      </c>
      <c r="Q269" s="1683">
        <v>0</v>
      </c>
      <c r="R269" s="3465">
        <v>0</v>
      </c>
      <c r="S269" s="1683">
        <v>0</v>
      </c>
      <c r="T269" s="3465">
        <v>0</v>
      </c>
      <c r="U269" s="1683">
        <v>0</v>
      </c>
      <c r="V269" s="3465">
        <v>0</v>
      </c>
      <c r="W269" s="1683">
        <v>0</v>
      </c>
      <c r="X269" s="3465">
        <v>0</v>
      </c>
      <c r="Y269" s="1683">
        <v>0</v>
      </c>
      <c r="Z269" s="3465">
        <v>0</v>
      </c>
      <c r="AA269" s="1683">
        <v>0</v>
      </c>
      <c r="AB269" s="3465">
        <v>0</v>
      </c>
      <c r="AC269" s="1683">
        <v>0</v>
      </c>
      <c r="AD269" s="3465">
        <v>0</v>
      </c>
      <c r="AE269" s="1683">
        <v>0</v>
      </c>
      <c r="AF269" s="3465">
        <v>0</v>
      </c>
      <c r="AG269" s="1683">
        <v>0</v>
      </c>
      <c r="AH269" s="3465">
        <v>0</v>
      </c>
      <c r="AI269" s="1683">
        <v>0</v>
      </c>
      <c r="AJ269" s="3465">
        <v>0</v>
      </c>
      <c r="AK269" s="1683">
        <v>0</v>
      </c>
      <c r="AL269" s="3465">
        <v>0</v>
      </c>
      <c r="AM269" s="1685">
        <v>0</v>
      </c>
      <c r="AN269" s="1683">
        <v>0</v>
      </c>
      <c r="AO269" s="3480"/>
      <c r="AP269" s="3467"/>
      <c r="AQ269" s="1421"/>
      <c r="AR269" s="1683">
        <v>0</v>
      </c>
      <c r="AS269" s="1683"/>
      <c r="AT269" s="1607">
        <v>0</v>
      </c>
      <c r="AU269" s="1279">
        <v>0</v>
      </c>
      <c r="AV269" s="3467"/>
      <c r="AW269" s="1607">
        <v>0</v>
      </c>
      <c r="AX269" s="1279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445" t="s">
        <v>1887</v>
      </c>
      <c r="B270" s="6496" t="s">
        <v>1881</v>
      </c>
      <c r="C270" s="6496"/>
      <c r="D270" s="3441">
        <f t="shared" si="246"/>
        <v>2</v>
      </c>
      <c r="E270" s="1386">
        <f>SUM(G270++I270+K270+M270+O270+Q270+S270+U270+W270+Y270+AA270+AC270+AE270+AG270+AI270+AK270)</f>
        <v>0</v>
      </c>
      <c r="F270" s="3259">
        <f t="shared" si="248"/>
        <v>2</v>
      </c>
      <c r="G270" s="3471">
        <v>0</v>
      </c>
      <c r="H270" s="1414">
        <v>0</v>
      </c>
      <c r="I270" s="3470">
        <v>0</v>
      </c>
      <c r="J270" s="1414">
        <v>0</v>
      </c>
      <c r="K270" s="3470">
        <v>0</v>
      </c>
      <c r="L270" s="1414">
        <v>0</v>
      </c>
      <c r="M270" s="3470">
        <v>0</v>
      </c>
      <c r="N270" s="1414">
        <v>0</v>
      </c>
      <c r="O270" s="3470">
        <v>0</v>
      </c>
      <c r="P270" s="1414">
        <v>0</v>
      </c>
      <c r="Q270" s="3470">
        <v>0</v>
      </c>
      <c r="R270" s="1414">
        <v>0</v>
      </c>
      <c r="S270" s="3470">
        <v>0</v>
      </c>
      <c r="T270" s="2310">
        <v>0</v>
      </c>
      <c r="U270" s="3470">
        <v>0</v>
      </c>
      <c r="V270" s="2310">
        <v>0</v>
      </c>
      <c r="W270" s="2931">
        <v>0</v>
      </c>
      <c r="X270" s="2275">
        <v>2</v>
      </c>
      <c r="Y270" s="2931">
        <v>0</v>
      </c>
      <c r="Z270" s="2275">
        <v>0</v>
      </c>
      <c r="AA270" s="2931">
        <v>0</v>
      </c>
      <c r="AB270" s="2275">
        <v>0</v>
      </c>
      <c r="AC270" s="2931">
        <v>0</v>
      </c>
      <c r="AD270" s="2275">
        <v>0</v>
      </c>
      <c r="AE270" s="2931">
        <v>0</v>
      </c>
      <c r="AF270" s="2275">
        <v>0</v>
      </c>
      <c r="AG270" s="2931">
        <v>0</v>
      </c>
      <c r="AH270" s="2275">
        <v>0</v>
      </c>
      <c r="AI270" s="2931">
        <v>0</v>
      </c>
      <c r="AJ270" s="2275">
        <v>0</v>
      </c>
      <c r="AK270" s="2931">
        <v>0</v>
      </c>
      <c r="AL270" s="1129">
        <v>0</v>
      </c>
      <c r="AM270" s="2931">
        <v>0</v>
      </c>
      <c r="AN270" s="2275">
        <v>0</v>
      </c>
      <c r="AO270" s="2929">
        <v>0</v>
      </c>
      <c r="AP270" s="1414">
        <v>0</v>
      </c>
      <c r="AQ270" s="2931">
        <v>0</v>
      </c>
      <c r="AR270" s="3470">
        <v>0</v>
      </c>
      <c r="AS270" s="3462"/>
      <c r="AT270" s="3471">
        <v>0</v>
      </c>
      <c r="AU270" s="2310">
        <v>0</v>
      </c>
      <c r="AV270" s="3462"/>
      <c r="AW270" s="3471">
        <v>0</v>
      </c>
      <c r="AX270" s="2310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515"/>
      <c r="B271" s="6497" t="s">
        <v>1882</v>
      </c>
      <c r="C271" s="6497"/>
      <c r="D271" s="3472">
        <f t="shared" si="246"/>
        <v>94</v>
      </c>
      <c r="E271" s="3473">
        <f t="shared" si="247"/>
        <v>41</v>
      </c>
      <c r="F271" s="3327">
        <f t="shared" si="248"/>
        <v>53</v>
      </c>
      <c r="G271" s="3474">
        <v>0</v>
      </c>
      <c r="H271" s="3475">
        <v>0</v>
      </c>
      <c r="I271" s="3476">
        <v>0</v>
      </c>
      <c r="J271" s="3475">
        <v>0</v>
      </c>
      <c r="K271" s="3476">
        <v>0</v>
      </c>
      <c r="L271" s="3475">
        <v>0</v>
      </c>
      <c r="M271" s="3476">
        <v>0</v>
      </c>
      <c r="N271" s="3475">
        <v>0</v>
      </c>
      <c r="O271" s="3476">
        <v>0</v>
      </c>
      <c r="P271" s="3475">
        <v>0</v>
      </c>
      <c r="Q271" s="3476">
        <v>0</v>
      </c>
      <c r="R271" s="3475">
        <v>0</v>
      </c>
      <c r="S271" s="3476">
        <v>0</v>
      </c>
      <c r="T271" s="1606">
        <v>0</v>
      </c>
      <c r="U271" s="3476">
        <v>10</v>
      </c>
      <c r="V271" s="1606">
        <v>12</v>
      </c>
      <c r="W271" s="3476">
        <v>29</v>
      </c>
      <c r="X271" s="1606">
        <v>36</v>
      </c>
      <c r="Y271" s="3476">
        <v>2</v>
      </c>
      <c r="Z271" s="1606">
        <v>5</v>
      </c>
      <c r="AA271" s="3476">
        <v>0</v>
      </c>
      <c r="AB271" s="1606">
        <v>0</v>
      </c>
      <c r="AC271" s="3476">
        <v>0</v>
      </c>
      <c r="AD271" s="1606">
        <v>0</v>
      </c>
      <c r="AE271" s="3476">
        <v>0</v>
      </c>
      <c r="AF271" s="1606">
        <v>0</v>
      </c>
      <c r="AG271" s="3476">
        <v>0</v>
      </c>
      <c r="AH271" s="1606">
        <v>0</v>
      </c>
      <c r="AI271" s="3476">
        <v>0</v>
      </c>
      <c r="AJ271" s="1606">
        <v>0</v>
      </c>
      <c r="AK271" s="3476">
        <v>0</v>
      </c>
      <c r="AL271" s="3484">
        <v>0</v>
      </c>
      <c r="AM271" s="3476">
        <v>0</v>
      </c>
      <c r="AN271" s="1606">
        <v>0</v>
      </c>
      <c r="AO271" s="3461"/>
      <c r="AP271" s="3462"/>
      <c r="AQ271" s="3470">
        <v>0</v>
      </c>
      <c r="AR271" s="3476">
        <v>0</v>
      </c>
      <c r="AS271" s="3462"/>
      <c r="AT271" s="3474">
        <v>2</v>
      </c>
      <c r="AU271" s="1606">
        <v>0</v>
      </c>
      <c r="AV271" s="3462"/>
      <c r="AW271" s="3474">
        <v>0</v>
      </c>
      <c r="AX271" s="1606">
        <v>12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515"/>
      <c r="B272" s="6497" t="s">
        <v>1883</v>
      </c>
      <c r="C272" s="6497"/>
      <c r="D272" s="3472">
        <f t="shared" si="246"/>
        <v>2</v>
      </c>
      <c r="E272" s="3473">
        <f t="shared" si="247"/>
        <v>0</v>
      </c>
      <c r="F272" s="3327">
        <f t="shared" si="248"/>
        <v>2</v>
      </c>
      <c r="G272" s="3474">
        <v>0</v>
      </c>
      <c r="H272" s="3475">
        <v>0</v>
      </c>
      <c r="I272" s="3476">
        <v>0</v>
      </c>
      <c r="J272" s="3475">
        <v>0</v>
      </c>
      <c r="K272" s="3476">
        <v>0</v>
      </c>
      <c r="L272" s="3475">
        <v>0</v>
      </c>
      <c r="M272" s="3476">
        <v>0</v>
      </c>
      <c r="N272" s="3475">
        <v>0</v>
      </c>
      <c r="O272" s="3476">
        <v>0</v>
      </c>
      <c r="P272" s="3475">
        <v>0</v>
      </c>
      <c r="Q272" s="3476">
        <v>0</v>
      </c>
      <c r="R272" s="3475">
        <v>0</v>
      </c>
      <c r="S272" s="3476">
        <v>0</v>
      </c>
      <c r="T272" s="1606">
        <v>0</v>
      </c>
      <c r="U272" s="3476">
        <v>0</v>
      </c>
      <c r="V272" s="1606">
        <v>0</v>
      </c>
      <c r="W272" s="3476">
        <v>0</v>
      </c>
      <c r="X272" s="1606">
        <v>2</v>
      </c>
      <c r="Y272" s="3476">
        <v>0</v>
      </c>
      <c r="Z272" s="1606">
        <v>0</v>
      </c>
      <c r="AA272" s="3476">
        <v>0</v>
      </c>
      <c r="AB272" s="1606">
        <v>0</v>
      </c>
      <c r="AC272" s="3476">
        <v>0</v>
      </c>
      <c r="AD272" s="1606">
        <v>0</v>
      </c>
      <c r="AE272" s="3476">
        <v>0</v>
      </c>
      <c r="AF272" s="1606">
        <v>0</v>
      </c>
      <c r="AG272" s="3476">
        <v>0</v>
      </c>
      <c r="AH272" s="1606">
        <v>0</v>
      </c>
      <c r="AI272" s="3476">
        <v>0</v>
      </c>
      <c r="AJ272" s="1606">
        <v>0</v>
      </c>
      <c r="AK272" s="3476">
        <v>0</v>
      </c>
      <c r="AL272" s="3484">
        <v>0</v>
      </c>
      <c r="AM272" s="3476">
        <v>0</v>
      </c>
      <c r="AN272" s="1606">
        <v>0</v>
      </c>
      <c r="AO272" s="3461"/>
      <c r="AP272" s="3462"/>
      <c r="AQ272" s="3479"/>
      <c r="AR272" s="3476">
        <v>0</v>
      </c>
      <c r="AS272" s="3462"/>
      <c r="AT272" s="3474">
        <v>0</v>
      </c>
      <c r="AU272" s="1606">
        <v>0</v>
      </c>
      <c r="AV272" s="3462"/>
      <c r="AW272" s="3474">
        <v>0</v>
      </c>
      <c r="AX272" s="1606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515"/>
      <c r="B273" s="6421" t="s">
        <v>1884</v>
      </c>
      <c r="C273" s="6423"/>
      <c r="D273" s="3472">
        <f t="shared" si="246"/>
        <v>5</v>
      </c>
      <c r="E273" s="582">
        <f t="shared" si="247"/>
        <v>3</v>
      </c>
      <c r="F273" s="1004">
        <f t="shared" si="248"/>
        <v>2</v>
      </c>
      <c r="G273" s="1415">
        <v>0</v>
      </c>
      <c r="H273" s="1416">
        <v>0</v>
      </c>
      <c r="I273" s="1417">
        <v>0</v>
      </c>
      <c r="J273" s="1416">
        <v>0</v>
      </c>
      <c r="K273" s="1417">
        <v>0</v>
      </c>
      <c r="L273" s="1416">
        <v>0</v>
      </c>
      <c r="M273" s="1417">
        <v>0</v>
      </c>
      <c r="N273" s="1416">
        <v>0</v>
      </c>
      <c r="O273" s="1417">
        <v>0</v>
      </c>
      <c r="P273" s="1416">
        <v>0</v>
      </c>
      <c r="Q273" s="1417">
        <v>0</v>
      </c>
      <c r="R273" s="1416">
        <v>0</v>
      </c>
      <c r="S273" s="1417">
        <v>0</v>
      </c>
      <c r="T273" s="1281">
        <v>0</v>
      </c>
      <c r="U273" s="1417">
        <v>0</v>
      </c>
      <c r="V273" s="1281">
        <v>1</v>
      </c>
      <c r="W273" s="1417">
        <v>3</v>
      </c>
      <c r="X273" s="1281">
        <v>1</v>
      </c>
      <c r="Y273" s="1417">
        <v>0</v>
      </c>
      <c r="Z273" s="1281">
        <v>0</v>
      </c>
      <c r="AA273" s="1417">
        <v>0</v>
      </c>
      <c r="AB273" s="1281">
        <v>0</v>
      </c>
      <c r="AC273" s="1417">
        <v>0</v>
      </c>
      <c r="AD273" s="1281">
        <v>0</v>
      </c>
      <c r="AE273" s="1417">
        <v>0</v>
      </c>
      <c r="AF273" s="1281">
        <v>0</v>
      </c>
      <c r="AG273" s="1417">
        <v>0</v>
      </c>
      <c r="AH273" s="1281">
        <v>0</v>
      </c>
      <c r="AI273" s="1417">
        <v>0</v>
      </c>
      <c r="AJ273" s="1281">
        <v>0</v>
      </c>
      <c r="AK273" s="1417">
        <v>0</v>
      </c>
      <c r="AL273" s="1422">
        <v>0</v>
      </c>
      <c r="AM273" s="1417">
        <v>0</v>
      </c>
      <c r="AN273" s="1281">
        <v>0</v>
      </c>
      <c r="AO273" s="3461"/>
      <c r="AP273" s="3462"/>
      <c r="AQ273" s="3479"/>
      <c r="AR273" s="1417">
        <v>0</v>
      </c>
      <c r="AS273" s="3462"/>
      <c r="AT273" s="1415">
        <v>0</v>
      </c>
      <c r="AU273" s="1281">
        <v>0</v>
      </c>
      <c r="AV273" s="1606">
        <v>0</v>
      </c>
      <c r="AW273" s="1415">
        <v>0</v>
      </c>
      <c r="AX273" s="1281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515"/>
      <c r="B274" s="6421" t="s">
        <v>1885</v>
      </c>
      <c r="C274" s="6423"/>
      <c r="D274" s="3472">
        <f t="shared" si="246"/>
        <v>0</v>
      </c>
      <c r="E274" s="3473">
        <f t="shared" si="247"/>
        <v>0</v>
      </c>
      <c r="F274" s="3483">
        <f t="shared" si="248"/>
        <v>0</v>
      </c>
      <c r="G274" s="1417">
        <v>0</v>
      </c>
      <c r="H274" s="1416">
        <v>0</v>
      </c>
      <c r="I274" s="1417">
        <v>0</v>
      </c>
      <c r="J274" s="1416">
        <v>0</v>
      </c>
      <c r="K274" s="1417">
        <v>0</v>
      </c>
      <c r="L274" s="1416">
        <v>0</v>
      </c>
      <c r="M274" s="1417">
        <v>0</v>
      </c>
      <c r="N274" s="1416">
        <v>0</v>
      </c>
      <c r="O274" s="1417">
        <v>0</v>
      </c>
      <c r="P274" s="1416">
        <v>0</v>
      </c>
      <c r="Q274" s="1417">
        <v>0</v>
      </c>
      <c r="R274" s="1416">
        <v>0</v>
      </c>
      <c r="S274" s="1417">
        <v>0</v>
      </c>
      <c r="T274" s="1281">
        <v>0</v>
      </c>
      <c r="U274" s="1417">
        <v>0</v>
      </c>
      <c r="V274" s="1281">
        <v>0</v>
      </c>
      <c r="W274" s="1417">
        <v>0</v>
      </c>
      <c r="X274" s="1281">
        <v>0</v>
      </c>
      <c r="Y274" s="1417">
        <v>0</v>
      </c>
      <c r="Z274" s="1281">
        <v>0</v>
      </c>
      <c r="AA274" s="1417">
        <v>0</v>
      </c>
      <c r="AB274" s="1281">
        <v>0</v>
      </c>
      <c r="AC274" s="1417">
        <v>0</v>
      </c>
      <c r="AD274" s="1281">
        <v>0</v>
      </c>
      <c r="AE274" s="1417">
        <v>0</v>
      </c>
      <c r="AF274" s="1281">
        <v>0</v>
      </c>
      <c r="AG274" s="1417">
        <v>0</v>
      </c>
      <c r="AH274" s="1281">
        <v>0</v>
      </c>
      <c r="AI274" s="1417">
        <v>0</v>
      </c>
      <c r="AJ274" s="1281">
        <v>0</v>
      </c>
      <c r="AK274" s="1417">
        <v>0</v>
      </c>
      <c r="AL274" s="1422">
        <v>0</v>
      </c>
      <c r="AM274" s="1417">
        <v>0</v>
      </c>
      <c r="AN274" s="1281">
        <v>0</v>
      </c>
      <c r="AO274" s="3461"/>
      <c r="AP274" s="3462"/>
      <c r="AQ274" s="581"/>
      <c r="AR274" s="1417">
        <v>0</v>
      </c>
      <c r="AS274" s="1420"/>
      <c r="AT274" s="1415">
        <v>0</v>
      </c>
      <c r="AU274" s="1281">
        <v>0</v>
      </c>
      <c r="AV274" s="1420"/>
      <c r="AW274" s="1415">
        <v>0</v>
      </c>
      <c r="AX274" s="1281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255"/>
      <c r="B275" s="6494" t="s">
        <v>1886</v>
      </c>
      <c r="C275" s="6494"/>
      <c r="D275" s="1545">
        <f t="shared" si="246"/>
        <v>1</v>
      </c>
      <c r="E275" s="3304">
        <f t="shared" si="247"/>
        <v>0</v>
      </c>
      <c r="F275" s="1423">
        <f t="shared" si="248"/>
        <v>1</v>
      </c>
      <c r="G275" s="1683">
        <v>0</v>
      </c>
      <c r="H275" s="3465">
        <v>0</v>
      </c>
      <c r="I275" s="1683">
        <v>0</v>
      </c>
      <c r="J275" s="3465">
        <v>0</v>
      </c>
      <c r="K275" s="1683">
        <v>0</v>
      </c>
      <c r="L275" s="3465">
        <v>0</v>
      </c>
      <c r="M275" s="1683">
        <v>0</v>
      </c>
      <c r="N275" s="3465">
        <v>0</v>
      </c>
      <c r="O275" s="1683">
        <v>0</v>
      </c>
      <c r="P275" s="3465">
        <v>0</v>
      </c>
      <c r="Q275" s="1683">
        <v>0</v>
      </c>
      <c r="R275" s="3465">
        <v>0</v>
      </c>
      <c r="S275" s="1683">
        <v>0</v>
      </c>
      <c r="T275" s="1279">
        <v>0</v>
      </c>
      <c r="U275" s="1683">
        <v>0</v>
      </c>
      <c r="V275" s="1279">
        <v>0</v>
      </c>
      <c r="W275" s="1683">
        <v>0</v>
      </c>
      <c r="X275" s="1279">
        <v>1</v>
      </c>
      <c r="Y275" s="1683">
        <v>0</v>
      </c>
      <c r="Z275" s="1279">
        <v>0</v>
      </c>
      <c r="AA275" s="1683">
        <v>0</v>
      </c>
      <c r="AB275" s="1279">
        <v>0</v>
      </c>
      <c r="AC275" s="1683">
        <v>0</v>
      </c>
      <c r="AD275" s="1279">
        <v>0</v>
      </c>
      <c r="AE275" s="1683">
        <v>0</v>
      </c>
      <c r="AF275" s="1279">
        <v>0</v>
      </c>
      <c r="AG275" s="1683">
        <v>0</v>
      </c>
      <c r="AH275" s="1279">
        <v>0</v>
      </c>
      <c r="AI275" s="1683">
        <v>0</v>
      </c>
      <c r="AJ275" s="1279">
        <v>0</v>
      </c>
      <c r="AK275" s="1683">
        <v>0</v>
      </c>
      <c r="AL275" s="1684">
        <v>0</v>
      </c>
      <c r="AM275" s="1683">
        <v>0</v>
      </c>
      <c r="AN275" s="1279">
        <v>0</v>
      </c>
      <c r="AO275" s="3480"/>
      <c r="AP275" s="3467"/>
      <c r="AQ275" s="1421"/>
      <c r="AR275" s="1683">
        <v>0</v>
      </c>
      <c r="AS275" s="3467"/>
      <c r="AT275" s="1607">
        <v>0</v>
      </c>
      <c r="AU275" s="1279">
        <v>0</v>
      </c>
      <c r="AV275" s="3467"/>
      <c r="AW275" s="1607">
        <v>0</v>
      </c>
      <c r="AX275" s="1279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475" t="s">
        <v>1888</v>
      </c>
      <c r="B276" s="6496" t="s">
        <v>1881</v>
      </c>
      <c r="C276" s="6496"/>
      <c r="D276" s="3441">
        <f t="shared" ref="D276:D329" si="273">SUM(E276+F276)</f>
        <v>0</v>
      </c>
      <c r="E276" s="1386">
        <f t="shared" si="247"/>
        <v>0</v>
      </c>
      <c r="F276" s="3319">
        <f t="shared" si="248"/>
        <v>0</v>
      </c>
      <c r="G276" s="3470">
        <v>0</v>
      </c>
      <c r="H276" s="1414">
        <v>0</v>
      </c>
      <c r="I276" s="3470">
        <v>0</v>
      </c>
      <c r="J276" s="1414">
        <v>0</v>
      </c>
      <c r="K276" s="3470">
        <v>0</v>
      </c>
      <c r="L276" s="1414">
        <v>0</v>
      </c>
      <c r="M276" s="3470">
        <v>0</v>
      </c>
      <c r="N276" s="1414">
        <v>0</v>
      </c>
      <c r="O276" s="3470">
        <v>0</v>
      </c>
      <c r="P276" s="1414">
        <v>0</v>
      </c>
      <c r="Q276" s="3470">
        <v>0</v>
      </c>
      <c r="R276" s="1414">
        <v>0</v>
      </c>
      <c r="S276" s="3470">
        <v>0</v>
      </c>
      <c r="T276" s="2310">
        <v>0</v>
      </c>
      <c r="U276" s="3470">
        <v>0</v>
      </c>
      <c r="V276" s="2310">
        <v>0</v>
      </c>
      <c r="W276" s="3470">
        <v>0</v>
      </c>
      <c r="X276" s="2310">
        <v>0</v>
      </c>
      <c r="Y276" s="3470">
        <v>0</v>
      </c>
      <c r="Z276" s="2310">
        <v>0</v>
      </c>
      <c r="AA276" s="3470">
        <v>0</v>
      </c>
      <c r="AB276" s="2310">
        <v>0</v>
      </c>
      <c r="AC276" s="3470">
        <v>0</v>
      </c>
      <c r="AD276" s="2310">
        <v>0</v>
      </c>
      <c r="AE276" s="3470">
        <v>0</v>
      </c>
      <c r="AF276" s="2275">
        <v>0</v>
      </c>
      <c r="AG276" s="2931">
        <v>0</v>
      </c>
      <c r="AH276" s="2275">
        <v>0</v>
      </c>
      <c r="AI276" s="2931">
        <v>0</v>
      </c>
      <c r="AJ276" s="2275">
        <v>0</v>
      </c>
      <c r="AK276" s="2931">
        <v>0</v>
      </c>
      <c r="AL276" s="1129">
        <v>0</v>
      </c>
      <c r="AM276" s="2931">
        <v>0</v>
      </c>
      <c r="AN276" s="2275">
        <v>0</v>
      </c>
      <c r="AO276" s="2929"/>
      <c r="AP276" s="1414"/>
      <c r="AQ276" s="2931"/>
      <c r="AR276" s="3470">
        <v>0</v>
      </c>
      <c r="AS276" s="3470"/>
      <c r="AT276" s="3471">
        <v>0</v>
      </c>
      <c r="AU276" s="2310">
        <v>0</v>
      </c>
      <c r="AV276" s="3462"/>
      <c r="AW276" s="3471">
        <v>0</v>
      </c>
      <c r="AX276" s="2310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476"/>
      <c r="B277" s="6497" t="s">
        <v>1882</v>
      </c>
      <c r="C277" s="6497"/>
      <c r="D277" s="3472">
        <f t="shared" si="273"/>
        <v>0</v>
      </c>
      <c r="E277" s="582">
        <f t="shared" si="247"/>
        <v>0</v>
      </c>
      <c r="F277" s="583">
        <f t="shared" si="248"/>
        <v>0</v>
      </c>
      <c r="G277" s="3476">
        <v>0</v>
      </c>
      <c r="H277" s="3475">
        <v>0</v>
      </c>
      <c r="I277" s="3476">
        <v>0</v>
      </c>
      <c r="J277" s="3475">
        <v>0</v>
      </c>
      <c r="K277" s="3476">
        <v>0</v>
      </c>
      <c r="L277" s="3475">
        <v>0</v>
      </c>
      <c r="M277" s="3476">
        <v>0</v>
      </c>
      <c r="N277" s="3475">
        <v>0</v>
      </c>
      <c r="O277" s="3476">
        <v>0</v>
      </c>
      <c r="P277" s="3475">
        <v>0</v>
      </c>
      <c r="Q277" s="3476">
        <v>0</v>
      </c>
      <c r="R277" s="3475">
        <v>0</v>
      </c>
      <c r="S277" s="3476">
        <v>0</v>
      </c>
      <c r="T277" s="1606">
        <v>0</v>
      </c>
      <c r="U277" s="3476">
        <v>0</v>
      </c>
      <c r="V277" s="1606">
        <v>0</v>
      </c>
      <c r="W277" s="3476">
        <v>0</v>
      </c>
      <c r="X277" s="1606">
        <v>0</v>
      </c>
      <c r="Y277" s="3476">
        <v>0</v>
      </c>
      <c r="Z277" s="1606">
        <v>0</v>
      </c>
      <c r="AA277" s="3476">
        <v>0</v>
      </c>
      <c r="AB277" s="1606">
        <v>0</v>
      </c>
      <c r="AC277" s="3476">
        <v>0</v>
      </c>
      <c r="AD277" s="1606">
        <v>0</v>
      </c>
      <c r="AE277" s="3476">
        <v>0</v>
      </c>
      <c r="AF277" s="1606">
        <v>0</v>
      </c>
      <c r="AG277" s="3476">
        <v>0</v>
      </c>
      <c r="AH277" s="1606">
        <v>0</v>
      </c>
      <c r="AI277" s="3476">
        <v>0</v>
      </c>
      <c r="AJ277" s="1606">
        <v>0</v>
      </c>
      <c r="AK277" s="3476">
        <v>0</v>
      </c>
      <c r="AL277" s="3484">
        <v>0</v>
      </c>
      <c r="AM277" s="3476">
        <v>0</v>
      </c>
      <c r="AN277" s="1606">
        <v>0</v>
      </c>
      <c r="AO277" s="3461"/>
      <c r="AP277" s="3462"/>
      <c r="AQ277" s="3470"/>
      <c r="AR277" s="3476">
        <v>0</v>
      </c>
      <c r="AS277" s="3476"/>
      <c r="AT277" s="3474">
        <v>0</v>
      </c>
      <c r="AU277" s="1606">
        <v>0</v>
      </c>
      <c r="AV277" s="3462"/>
      <c r="AW277" s="3474">
        <v>0</v>
      </c>
      <c r="AX277" s="1606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476"/>
      <c r="B278" s="6497" t="s">
        <v>1883</v>
      </c>
      <c r="C278" s="6497"/>
      <c r="D278" s="3472">
        <f t="shared" si="273"/>
        <v>0</v>
      </c>
      <c r="E278" s="3473">
        <f t="shared" si="247"/>
        <v>0</v>
      </c>
      <c r="F278" s="3483">
        <f t="shared" si="248"/>
        <v>0</v>
      </c>
      <c r="G278" s="3476">
        <v>0</v>
      </c>
      <c r="H278" s="3475">
        <v>0</v>
      </c>
      <c r="I278" s="3476">
        <v>0</v>
      </c>
      <c r="J278" s="3475">
        <v>0</v>
      </c>
      <c r="K278" s="3476">
        <v>0</v>
      </c>
      <c r="L278" s="3475">
        <v>0</v>
      </c>
      <c r="M278" s="3476">
        <v>0</v>
      </c>
      <c r="N278" s="3475">
        <v>0</v>
      </c>
      <c r="O278" s="3476">
        <v>0</v>
      </c>
      <c r="P278" s="3475">
        <v>0</v>
      </c>
      <c r="Q278" s="3476">
        <v>0</v>
      </c>
      <c r="R278" s="3475">
        <v>0</v>
      </c>
      <c r="S278" s="3476">
        <v>0</v>
      </c>
      <c r="T278" s="1606">
        <v>0</v>
      </c>
      <c r="U278" s="3476">
        <v>0</v>
      </c>
      <c r="V278" s="1606">
        <v>0</v>
      </c>
      <c r="W278" s="3476">
        <v>0</v>
      </c>
      <c r="X278" s="1606">
        <v>0</v>
      </c>
      <c r="Y278" s="3476">
        <v>0</v>
      </c>
      <c r="Z278" s="1606">
        <v>0</v>
      </c>
      <c r="AA278" s="3476">
        <v>0</v>
      </c>
      <c r="AB278" s="1606">
        <v>0</v>
      </c>
      <c r="AC278" s="3476">
        <v>0</v>
      </c>
      <c r="AD278" s="1606">
        <v>0</v>
      </c>
      <c r="AE278" s="3476">
        <v>0</v>
      </c>
      <c r="AF278" s="1606">
        <v>0</v>
      </c>
      <c r="AG278" s="3476">
        <v>0</v>
      </c>
      <c r="AH278" s="1606">
        <v>0</v>
      </c>
      <c r="AI278" s="3476">
        <v>0</v>
      </c>
      <c r="AJ278" s="1606">
        <v>0</v>
      </c>
      <c r="AK278" s="3476">
        <v>0</v>
      </c>
      <c r="AL278" s="3484">
        <v>0</v>
      </c>
      <c r="AM278" s="3476">
        <v>0</v>
      </c>
      <c r="AN278" s="1606">
        <v>0</v>
      </c>
      <c r="AO278" s="3461"/>
      <c r="AP278" s="3462"/>
      <c r="AQ278" s="3479"/>
      <c r="AR278" s="3476">
        <v>0</v>
      </c>
      <c r="AS278" s="3476"/>
      <c r="AT278" s="3474">
        <v>0</v>
      </c>
      <c r="AU278" s="1606">
        <v>0</v>
      </c>
      <c r="AV278" s="3462"/>
      <c r="AW278" s="3474">
        <v>0</v>
      </c>
      <c r="AX278" s="1606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476"/>
      <c r="B279" s="6421" t="s">
        <v>1884</v>
      </c>
      <c r="C279" s="6423"/>
      <c r="D279" s="3472">
        <f t="shared" si="273"/>
        <v>0</v>
      </c>
      <c r="E279" s="3473">
        <f t="shared" si="247"/>
        <v>0</v>
      </c>
      <c r="F279" s="3483">
        <f t="shared" si="248"/>
        <v>0</v>
      </c>
      <c r="G279" s="1417">
        <v>0</v>
      </c>
      <c r="H279" s="1416">
        <v>0</v>
      </c>
      <c r="I279" s="1417">
        <v>0</v>
      </c>
      <c r="J279" s="1416">
        <v>0</v>
      </c>
      <c r="K279" s="1417">
        <v>0</v>
      </c>
      <c r="L279" s="1416">
        <v>0</v>
      </c>
      <c r="M279" s="1417">
        <v>0</v>
      </c>
      <c r="N279" s="1416">
        <v>0</v>
      </c>
      <c r="O279" s="1417">
        <v>0</v>
      </c>
      <c r="P279" s="1416">
        <v>0</v>
      </c>
      <c r="Q279" s="1417">
        <v>0</v>
      </c>
      <c r="R279" s="1416">
        <v>0</v>
      </c>
      <c r="S279" s="1417">
        <v>0</v>
      </c>
      <c r="T279" s="1281">
        <v>0</v>
      </c>
      <c r="U279" s="1417">
        <v>0</v>
      </c>
      <c r="V279" s="1281">
        <v>0</v>
      </c>
      <c r="W279" s="3476">
        <v>0</v>
      </c>
      <c r="X279" s="1606">
        <v>0</v>
      </c>
      <c r="Y279" s="3476">
        <v>0</v>
      </c>
      <c r="Z279" s="1606">
        <v>0</v>
      </c>
      <c r="AA279" s="3476">
        <v>0</v>
      </c>
      <c r="AB279" s="1606">
        <v>0</v>
      </c>
      <c r="AC279" s="3476">
        <v>0</v>
      </c>
      <c r="AD279" s="1606">
        <v>0</v>
      </c>
      <c r="AE279" s="3476">
        <v>0</v>
      </c>
      <c r="AF279" s="1606">
        <v>0</v>
      </c>
      <c r="AG279" s="3476">
        <v>0</v>
      </c>
      <c r="AH279" s="1606">
        <v>0</v>
      </c>
      <c r="AI279" s="3476">
        <v>0</v>
      </c>
      <c r="AJ279" s="1606">
        <v>0</v>
      </c>
      <c r="AK279" s="3476">
        <v>0</v>
      </c>
      <c r="AL279" s="3484">
        <v>0</v>
      </c>
      <c r="AM279" s="3476">
        <v>0</v>
      </c>
      <c r="AN279" s="1606">
        <v>0</v>
      </c>
      <c r="AO279" s="3461"/>
      <c r="AP279" s="3462"/>
      <c r="AQ279" s="3479"/>
      <c r="AR279" s="3476">
        <v>0</v>
      </c>
      <c r="AS279" s="3476"/>
      <c r="AT279" s="3474">
        <v>0</v>
      </c>
      <c r="AU279" s="1606">
        <v>0</v>
      </c>
      <c r="AV279" s="1606">
        <v>0</v>
      </c>
      <c r="AW279" s="3474">
        <v>0</v>
      </c>
      <c r="AX279" s="1606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476"/>
      <c r="B280" s="6421" t="s">
        <v>1885</v>
      </c>
      <c r="C280" s="6423"/>
      <c r="D280" s="3472">
        <f t="shared" si="273"/>
        <v>0</v>
      </c>
      <c r="E280" s="3473">
        <f t="shared" si="247"/>
        <v>0</v>
      </c>
      <c r="F280" s="3327">
        <f t="shared" si="248"/>
        <v>0</v>
      </c>
      <c r="G280" s="1415">
        <v>0</v>
      </c>
      <c r="H280" s="1416">
        <v>0</v>
      </c>
      <c r="I280" s="1417">
        <v>0</v>
      </c>
      <c r="J280" s="1416">
        <v>0</v>
      </c>
      <c r="K280" s="1417">
        <v>0</v>
      </c>
      <c r="L280" s="1416">
        <v>0</v>
      </c>
      <c r="M280" s="1417">
        <v>0</v>
      </c>
      <c r="N280" s="1416">
        <v>0</v>
      </c>
      <c r="O280" s="1417">
        <v>0</v>
      </c>
      <c r="P280" s="1416">
        <v>0</v>
      </c>
      <c r="Q280" s="1417">
        <v>0</v>
      </c>
      <c r="R280" s="1416">
        <v>0</v>
      </c>
      <c r="S280" s="1417">
        <v>0</v>
      </c>
      <c r="T280" s="1281">
        <v>0</v>
      </c>
      <c r="U280" s="1417">
        <v>0</v>
      </c>
      <c r="V280" s="1281">
        <v>0</v>
      </c>
      <c r="W280" s="3476">
        <v>0</v>
      </c>
      <c r="X280" s="1606">
        <v>0</v>
      </c>
      <c r="Y280" s="3476">
        <v>0</v>
      </c>
      <c r="Z280" s="1606">
        <v>0</v>
      </c>
      <c r="AA280" s="3476">
        <v>0</v>
      </c>
      <c r="AB280" s="1606">
        <v>0</v>
      </c>
      <c r="AC280" s="3476">
        <v>0</v>
      </c>
      <c r="AD280" s="1606">
        <v>0</v>
      </c>
      <c r="AE280" s="3476">
        <v>0</v>
      </c>
      <c r="AF280" s="1606">
        <v>0</v>
      </c>
      <c r="AG280" s="3476">
        <v>0</v>
      </c>
      <c r="AH280" s="1606">
        <v>0</v>
      </c>
      <c r="AI280" s="3476">
        <v>0</v>
      </c>
      <c r="AJ280" s="1606">
        <v>0</v>
      </c>
      <c r="AK280" s="3476">
        <v>0</v>
      </c>
      <c r="AL280" s="3484">
        <v>0</v>
      </c>
      <c r="AM280" s="3476">
        <v>0</v>
      </c>
      <c r="AN280" s="1606">
        <v>0</v>
      </c>
      <c r="AO280" s="3461"/>
      <c r="AP280" s="3462"/>
      <c r="AQ280" s="581"/>
      <c r="AR280" s="3476">
        <v>0</v>
      </c>
      <c r="AS280" s="3476"/>
      <c r="AT280" s="3474">
        <v>0</v>
      </c>
      <c r="AU280" s="1606">
        <v>0</v>
      </c>
      <c r="AV280" s="1420"/>
      <c r="AW280" s="3474">
        <v>0</v>
      </c>
      <c r="AX280" s="1606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477"/>
      <c r="B281" s="6494" t="s">
        <v>1886</v>
      </c>
      <c r="C281" s="6494"/>
      <c r="D281" s="3443">
        <f t="shared" si="273"/>
        <v>0</v>
      </c>
      <c r="E281" s="3304">
        <f t="shared" si="247"/>
        <v>0</v>
      </c>
      <c r="F281" s="3268">
        <f t="shared" si="248"/>
        <v>0</v>
      </c>
      <c r="G281" s="1607">
        <v>0</v>
      </c>
      <c r="H281" s="3465">
        <v>0</v>
      </c>
      <c r="I281" s="1683">
        <v>0</v>
      </c>
      <c r="J281" s="3465">
        <v>0</v>
      </c>
      <c r="K281" s="1683">
        <v>0</v>
      </c>
      <c r="L281" s="3465">
        <v>0</v>
      </c>
      <c r="M281" s="1683">
        <v>0</v>
      </c>
      <c r="N281" s="3465">
        <v>0</v>
      </c>
      <c r="O281" s="1683">
        <v>0</v>
      </c>
      <c r="P281" s="3465">
        <v>0</v>
      </c>
      <c r="Q281" s="1683">
        <v>0</v>
      </c>
      <c r="R281" s="3465">
        <v>0</v>
      </c>
      <c r="S281" s="1683">
        <v>0</v>
      </c>
      <c r="T281" s="1279">
        <v>0</v>
      </c>
      <c r="U281" s="1683">
        <v>0</v>
      </c>
      <c r="V281" s="1279">
        <v>0</v>
      </c>
      <c r="W281" s="1683">
        <v>0</v>
      </c>
      <c r="X281" s="1279">
        <v>0</v>
      </c>
      <c r="Y281" s="1683">
        <v>0</v>
      </c>
      <c r="Z281" s="1279">
        <v>0</v>
      </c>
      <c r="AA281" s="3485">
        <v>0</v>
      </c>
      <c r="AB281" s="3486">
        <v>0</v>
      </c>
      <c r="AC281" s="3485">
        <v>0</v>
      </c>
      <c r="AD281" s="3486">
        <v>0</v>
      </c>
      <c r="AE281" s="3485">
        <v>0</v>
      </c>
      <c r="AF281" s="3486">
        <v>0</v>
      </c>
      <c r="AG281" s="3485">
        <v>0</v>
      </c>
      <c r="AH281" s="3486">
        <v>0</v>
      </c>
      <c r="AI281" s="3485">
        <v>0</v>
      </c>
      <c r="AJ281" s="3486">
        <v>0</v>
      </c>
      <c r="AK281" s="3485">
        <v>0</v>
      </c>
      <c r="AL281" s="874">
        <v>0</v>
      </c>
      <c r="AM281" s="3485">
        <v>0</v>
      </c>
      <c r="AN281" s="3486">
        <v>0</v>
      </c>
      <c r="AO281" s="3487"/>
      <c r="AP281" s="584"/>
      <c r="AQ281" s="1421"/>
      <c r="AR281" s="3485">
        <v>0</v>
      </c>
      <c r="AS281" s="3485"/>
      <c r="AT281" s="3488">
        <v>0</v>
      </c>
      <c r="AU281" s="3486">
        <v>0</v>
      </c>
      <c r="AV281" s="3467"/>
      <c r="AW281" s="3488">
        <v>0</v>
      </c>
      <c r="AX281" s="3486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445" t="s">
        <v>1697</v>
      </c>
      <c r="B282" s="6496" t="s">
        <v>1881</v>
      </c>
      <c r="C282" s="6496"/>
      <c r="D282" s="3489">
        <f t="shared" si="273"/>
        <v>0</v>
      </c>
      <c r="E282" s="3481">
        <f t="shared" si="247"/>
        <v>0</v>
      </c>
      <c r="F282" s="3490">
        <f t="shared" si="248"/>
        <v>0</v>
      </c>
      <c r="G282" s="3471">
        <v>0</v>
      </c>
      <c r="H282" s="1414">
        <v>0</v>
      </c>
      <c r="I282" s="3470">
        <v>0</v>
      </c>
      <c r="J282" s="1414">
        <v>0</v>
      </c>
      <c r="K282" s="3470">
        <v>0</v>
      </c>
      <c r="L282" s="1414">
        <v>0</v>
      </c>
      <c r="M282" s="3470">
        <v>0</v>
      </c>
      <c r="N282" s="1414">
        <v>0</v>
      </c>
      <c r="O282" s="3470">
        <v>0</v>
      </c>
      <c r="P282" s="1414">
        <v>0</v>
      </c>
      <c r="Q282" s="3470">
        <v>0</v>
      </c>
      <c r="R282" s="1414">
        <v>0</v>
      </c>
      <c r="S282" s="3470">
        <v>0</v>
      </c>
      <c r="T282" s="2310">
        <v>0</v>
      </c>
      <c r="U282" s="3470">
        <v>0</v>
      </c>
      <c r="V282" s="2310">
        <v>0</v>
      </c>
      <c r="W282" s="3470">
        <v>0</v>
      </c>
      <c r="X282" s="2310">
        <v>0</v>
      </c>
      <c r="Y282" s="3470">
        <v>0</v>
      </c>
      <c r="Z282" s="2310">
        <v>0</v>
      </c>
      <c r="AA282" s="3470">
        <v>0</v>
      </c>
      <c r="AB282" s="2310">
        <v>0</v>
      </c>
      <c r="AC282" s="3470">
        <v>0</v>
      </c>
      <c r="AD282" s="2310">
        <v>0</v>
      </c>
      <c r="AE282" s="3470">
        <v>0</v>
      </c>
      <c r="AF282" s="2310">
        <v>0</v>
      </c>
      <c r="AG282" s="3470">
        <v>0</v>
      </c>
      <c r="AH282" s="2310">
        <v>0</v>
      </c>
      <c r="AI282" s="3470">
        <v>0</v>
      </c>
      <c r="AJ282" s="2310">
        <v>0</v>
      </c>
      <c r="AK282" s="3470">
        <v>0</v>
      </c>
      <c r="AL282" s="2310">
        <v>0</v>
      </c>
      <c r="AM282" s="2308">
        <v>0</v>
      </c>
      <c r="AN282" s="3469">
        <v>0</v>
      </c>
      <c r="AO282" s="3471"/>
      <c r="AP282" s="1414"/>
      <c r="AQ282" s="2931"/>
      <c r="AR282" s="3470">
        <v>0</v>
      </c>
      <c r="AS282" s="3462"/>
      <c r="AT282" s="3471">
        <v>0</v>
      </c>
      <c r="AU282" s="2310">
        <v>0</v>
      </c>
      <c r="AV282" s="3462"/>
      <c r="AW282" s="3471">
        <v>0</v>
      </c>
      <c r="AX282" s="2310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515"/>
      <c r="B283" s="6497" t="s">
        <v>1882</v>
      </c>
      <c r="C283" s="6497"/>
      <c r="D283" s="3472">
        <f t="shared" si="273"/>
        <v>0</v>
      </c>
      <c r="E283" s="3473">
        <f t="shared" si="247"/>
        <v>0</v>
      </c>
      <c r="F283" s="3483">
        <f t="shared" si="248"/>
        <v>0</v>
      </c>
      <c r="G283" s="3476">
        <v>0</v>
      </c>
      <c r="H283" s="3475">
        <v>0</v>
      </c>
      <c r="I283" s="3476">
        <v>0</v>
      </c>
      <c r="J283" s="3475">
        <v>0</v>
      </c>
      <c r="K283" s="3476">
        <v>0</v>
      </c>
      <c r="L283" s="3475">
        <v>0</v>
      </c>
      <c r="M283" s="3476">
        <v>0</v>
      </c>
      <c r="N283" s="3475">
        <v>0</v>
      </c>
      <c r="O283" s="3476">
        <v>0</v>
      </c>
      <c r="P283" s="3475">
        <v>0</v>
      </c>
      <c r="Q283" s="3476">
        <v>0</v>
      </c>
      <c r="R283" s="3475">
        <v>0</v>
      </c>
      <c r="S283" s="3476">
        <v>0</v>
      </c>
      <c r="T283" s="1606">
        <v>0</v>
      </c>
      <c r="U283" s="3476">
        <v>0</v>
      </c>
      <c r="V283" s="1606">
        <v>0</v>
      </c>
      <c r="W283" s="3476">
        <v>0</v>
      </c>
      <c r="X283" s="1606">
        <v>0</v>
      </c>
      <c r="Y283" s="3476">
        <v>0</v>
      </c>
      <c r="Z283" s="1606">
        <v>0</v>
      </c>
      <c r="AA283" s="3476">
        <v>0</v>
      </c>
      <c r="AB283" s="1606">
        <v>0</v>
      </c>
      <c r="AC283" s="3476">
        <v>0</v>
      </c>
      <c r="AD283" s="1606">
        <v>0</v>
      </c>
      <c r="AE283" s="3476">
        <v>0</v>
      </c>
      <c r="AF283" s="1606">
        <v>0</v>
      </c>
      <c r="AG283" s="3476">
        <v>0</v>
      </c>
      <c r="AH283" s="1606">
        <v>0</v>
      </c>
      <c r="AI283" s="3476">
        <v>0</v>
      </c>
      <c r="AJ283" s="1606">
        <v>0</v>
      </c>
      <c r="AK283" s="3476">
        <v>0</v>
      </c>
      <c r="AL283" s="1606">
        <v>0</v>
      </c>
      <c r="AM283" s="3477">
        <v>0</v>
      </c>
      <c r="AN283" s="3478">
        <v>0</v>
      </c>
      <c r="AO283" s="3461"/>
      <c r="AP283" s="3462"/>
      <c r="AQ283" s="3470"/>
      <c r="AR283" s="3476">
        <v>0</v>
      </c>
      <c r="AS283" s="3462"/>
      <c r="AT283" s="3474">
        <v>0</v>
      </c>
      <c r="AU283" s="1606">
        <v>0</v>
      </c>
      <c r="AV283" s="3462"/>
      <c r="AW283" s="3474">
        <v>0</v>
      </c>
      <c r="AX283" s="1606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515"/>
      <c r="B284" s="6497" t="s">
        <v>1883</v>
      </c>
      <c r="C284" s="6497"/>
      <c r="D284" s="3472">
        <f t="shared" si="273"/>
        <v>0</v>
      </c>
      <c r="E284" s="3473">
        <f t="shared" si="247"/>
        <v>0</v>
      </c>
      <c r="F284" s="3483">
        <f t="shared" si="248"/>
        <v>0</v>
      </c>
      <c r="G284" s="3476">
        <v>0</v>
      </c>
      <c r="H284" s="3475">
        <v>0</v>
      </c>
      <c r="I284" s="3476">
        <v>0</v>
      </c>
      <c r="J284" s="3475">
        <v>0</v>
      </c>
      <c r="K284" s="3476">
        <v>0</v>
      </c>
      <c r="L284" s="3475">
        <v>0</v>
      </c>
      <c r="M284" s="3476">
        <v>0</v>
      </c>
      <c r="N284" s="3475">
        <v>0</v>
      </c>
      <c r="O284" s="3476">
        <v>0</v>
      </c>
      <c r="P284" s="3475">
        <v>0</v>
      </c>
      <c r="Q284" s="3476">
        <v>0</v>
      </c>
      <c r="R284" s="3475">
        <v>0</v>
      </c>
      <c r="S284" s="3476">
        <v>0</v>
      </c>
      <c r="T284" s="1606">
        <v>0</v>
      </c>
      <c r="U284" s="3476">
        <v>0</v>
      </c>
      <c r="V284" s="1606">
        <v>0</v>
      </c>
      <c r="W284" s="3476">
        <v>0</v>
      </c>
      <c r="X284" s="1606">
        <v>0</v>
      </c>
      <c r="Y284" s="3476">
        <v>0</v>
      </c>
      <c r="Z284" s="1606">
        <v>0</v>
      </c>
      <c r="AA284" s="3476">
        <v>0</v>
      </c>
      <c r="AB284" s="1606">
        <v>0</v>
      </c>
      <c r="AC284" s="3476">
        <v>0</v>
      </c>
      <c r="AD284" s="1606">
        <v>0</v>
      </c>
      <c r="AE284" s="3476">
        <v>0</v>
      </c>
      <c r="AF284" s="1606">
        <v>0</v>
      </c>
      <c r="AG284" s="3476">
        <v>0</v>
      </c>
      <c r="AH284" s="1606">
        <v>0</v>
      </c>
      <c r="AI284" s="3476">
        <v>0</v>
      </c>
      <c r="AJ284" s="1606">
        <v>0</v>
      </c>
      <c r="AK284" s="3476">
        <v>0</v>
      </c>
      <c r="AL284" s="1606">
        <v>0</v>
      </c>
      <c r="AM284" s="3477">
        <v>0</v>
      </c>
      <c r="AN284" s="3478">
        <v>0</v>
      </c>
      <c r="AO284" s="3461"/>
      <c r="AP284" s="3462"/>
      <c r="AQ284" s="3479"/>
      <c r="AR284" s="3476">
        <v>0</v>
      </c>
      <c r="AS284" s="3462"/>
      <c r="AT284" s="3474">
        <v>0</v>
      </c>
      <c r="AU284" s="1606">
        <v>0</v>
      </c>
      <c r="AV284" s="3462"/>
      <c r="AW284" s="3474">
        <v>0</v>
      </c>
      <c r="AX284" s="1606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515"/>
      <c r="B285" s="6421" t="s">
        <v>1884</v>
      </c>
      <c r="C285" s="6423"/>
      <c r="D285" s="3472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417">
        <v>0</v>
      </c>
      <c r="H285" s="1416">
        <v>0</v>
      </c>
      <c r="I285" s="1417">
        <v>0</v>
      </c>
      <c r="J285" s="1416">
        <v>0</v>
      </c>
      <c r="K285" s="1417">
        <v>0</v>
      </c>
      <c r="L285" s="1416">
        <v>0</v>
      </c>
      <c r="M285" s="1417">
        <v>0</v>
      </c>
      <c r="N285" s="1416">
        <v>0</v>
      </c>
      <c r="O285" s="1417">
        <v>0</v>
      </c>
      <c r="P285" s="1416">
        <v>0</v>
      </c>
      <c r="Q285" s="1417">
        <v>0</v>
      </c>
      <c r="R285" s="1416">
        <v>0</v>
      </c>
      <c r="S285" s="1417">
        <v>0</v>
      </c>
      <c r="T285" s="1281">
        <v>0</v>
      </c>
      <c r="U285" s="1417">
        <v>0</v>
      </c>
      <c r="V285" s="1281">
        <v>0</v>
      </c>
      <c r="W285" s="1417">
        <v>0</v>
      </c>
      <c r="X285" s="1281">
        <v>0</v>
      </c>
      <c r="Y285" s="1417">
        <v>0</v>
      </c>
      <c r="Z285" s="1281">
        <v>0</v>
      </c>
      <c r="AA285" s="1417">
        <v>0</v>
      </c>
      <c r="AB285" s="1281">
        <v>0</v>
      </c>
      <c r="AC285" s="1417">
        <v>0</v>
      </c>
      <c r="AD285" s="1281">
        <v>0</v>
      </c>
      <c r="AE285" s="1417">
        <v>0</v>
      </c>
      <c r="AF285" s="1281">
        <v>0</v>
      </c>
      <c r="AG285" s="1417">
        <v>0</v>
      </c>
      <c r="AH285" s="1281">
        <v>0</v>
      </c>
      <c r="AI285" s="1417">
        <v>0</v>
      </c>
      <c r="AJ285" s="1281">
        <v>0</v>
      </c>
      <c r="AK285" s="1417">
        <v>0</v>
      </c>
      <c r="AL285" s="1281">
        <v>0</v>
      </c>
      <c r="AM285" s="1269">
        <v>0</v>
      </c>
      <c r="AN285" s="1418">
        <v>0</v>
      </c>
      <c r="AO285" s="1419"/>
      <c r="AP285" s="1420"/>
      <c r="AQ285" s="3479"/>
      <c r="AR285" s="1417">
        <v>0</v>
      </c>
      <c r="AS285" s="3462"/>
      <c r="AT285" s="1415">
        <v>0</v>
      </c>
      <c r="AU285" s="1281">
        <v>0</v>
      </c>
      <c r="AV285" s="1606">
        <v>0</v>
      </c>
      <c r="AW285" s="1415">
        <v>0</v>
      </c>
      <c r="AX285" s="1281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515"/>
      <c r="B286" s="6421" t="s">
        <v>1885</v>
      </c>
      <c r="C286" s="6423"/>
      <c r="D286" s="3472">
        <f t="shared" si="273"/>
        <v>0</v>
      </c>
      <c r="E286" s="3473">
        <f t="shared" si="247"/>
        <v>0</v>
      </c>
      <c r="F286" s="3483">
        <f t="shared" si="248"/>
        <v>0</v>
      </c>
      <c r="G286" s="1417">
        <v>0</v>
      </c>
      <c r="H286" s="1416">
        <v>0</v>
      </c>
      <c r="I286" s="1417">
        <v>0</v>
      </c>
      <c r="J286" s="1416">
        <v>0</v>
      </c>
      <c r="K286" s="1417">
        <v>0</v>
      </c>
      <c r="L286" s="1416">
        <v>0</v>
      </c>
      <c r="M286" s="1417">
        <v>0</v>
      </c>
      <c r="N286" s="1416">
        <v>0</v>
      </c>
      <c r="O286" s="1417">
        <v>0</v>
      </c>
      <c r="P286" s="1416">
        <v>0</v>
      </c>
      <c r="Q286" s="1417">
        <v>0</v>
      </c>
      <c r="R286" s="1416">
        <v>0</v>
      </c>
      <c r="S286" s="1417">
        <v>0</v>
      </c>
      <c r="T286" s="1281">
        <v>0</v>
      </c>
      <c r="U286" s="1417">
        <v>0</v>
      </c>
      <c r="V286" s="1281">
        <v>0</v>
      </c>
      <c r="W286" s="1417">
        <v>0</v>
      </c>
      <c r="X286" s="1281">
        <v>0</v>
      </c>
      <c r="Y286" s="1417">
        <v>0</v>
      </c>
      <c r="Z286" s="1281">
        <v>0</v>
      </c>
      <c r="AA286" s="1417">
        <v>0</v>
      </c>
      <c r="AB286" s="1281">
        <v>0</v>
      </c>
      <c r="AC286" s="1417">
        <v>0</v>
      </c>
      <c r="AD286" s="1281">
        <v>0</v>
      </c>
      <c r="AE286" s="1417">
        <v>0</v>
      </c>
      <c r="AF286" s="1281">
        <v>0</v>
      </c>
      <c r="AG286" s="1417">
        <v>0</v>
      </c>
      <c r="AH286" s="1281">
        <v>0</v>
      </c>
      <c r="AI286" s="1417">
        <v>0</v>
      </c>
      <c r="AJ286" s="1281">
        <v>0</v>
      </c>
      <c r="AK286" s="1417">
        <v>0</v>
      </c>
      <c r="AL286" s="1281">
        <v>0</v>
      </c>
      <c r="AM286" s="1269">
        <v>0</v>
      </c>
      <c r="AN286" s="1418">
        <v>0</v>
      </c>
      <c r="AO286" s="1419"/>
      <c r="AP286" s="1420"/>
      <c r="AQ286" s="581"/>
      <c r="AR286" s="1417">
        <v>0</v>
      </c>
      <c r="AS286" s="1420"/>
      <c r="AT286" s="1415">
        <v>0</v>
      </c>
      <c r="AU286" s="1281">
        <v>0</v>
      </c>
      <c r="AV286" s="1420"/>
      <c r="AW286" s="1415">
        <v>0</v>
      </c>
      <c r="AX286" s="1281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255"/>
      <c r="B287" s="6494" t="s">
        <v>1886</v>
      </c>
      <c r="C287" s="6494"/>
      <c r="D287" s="1363">
        <f t="shared" si="273"/>
        <v>0</v>
      </c>
      <c r="E287" s="3304">
        <f t="shared" si="247"/>
        <v>0</v>
      </c>
      <c r="F287" s="3268">
        <f t="shared" si="248"/>
        <v>0</v>
      </c>
      <c r="G287" s="1415">
        <v>0</v>
      </c>
      <c r="H287" s="1416">
        <v>0</v>
      </c>
      <c r="I287" s="1417">
        <v>0</v>
      </c>
      <c r="J287" s="1416">
        <v>0</v>
      </c>
      <c r="K287" s="1417">
        <v>0</v>
      </c>
      <c r="L287" s="1416">
        <v>0</v>
      </c>
      <c r="M287" s="1417">
        <v>0</v>
      </c>
      <c r="N287" s="1416">
        <v>0</v>
      </c>
      <c r="O287" s="1417">
        <v>0</v>
      </c>
      <c r="P287" s="1416">
        <v>0</v>
      </c>
      <c r="Q287" s="1417">
        <v>0</v>
      </c>
      <c r="R287" s="1416">
        <v>0</v>
      </c>
      <c r="S287" s="1417">
        <v>0</v>
      </c>
      <c r="T287" s="1281">
        <v>0</v>
      </c>
      <c r="U287" s="1417">
        <v>0</v>
      </c>
      <c r="V287" s="1281">
        <v>0</v>
      </c>
      <c r="W287" s="1417">
        <v>0</v>
      </c>
      <c r="X287" s="1281">
        <v>0</v>
      </c>
      <c r="Y287" s="1417">
        <v>0</v>
      </c>
      <c r="Z287" s="1281">
        <v>0</v>
      </c>
      <c r="AA287" s="1417">
        <v>0</v>
      </c>
      <c r="AB287" s="1281">
        <v>0</v>
      </c>
      <c r="AC287" s="1417">
        <v>0</v>
      </c>
      <c r="AD287" s="1281">
        <v>0</v>
      </c>
      <c r="AE287" s="1417">
        <v>0</v>
      </c>
      <c r="AF287" s="1281">
        <v>0</v>
      </c>
      <c r="AG287" s="1417">
        <v>0</v>
      </c>
      <c r="AH287" s="1281">
        <v>0</v>
      </c>
      <c r="AI287" s="1417">
        <v>0</v>
      </c>
      <c r="AJ287" s="1281">
        <v>0</v>
      </c>
      <c r="AK287" s="1417">
        <v>0</v>
      </c>
      <c r="AL287" s="1281">
        <v>0</v>
      </c>
      <c r="AM287" s="1685">
        <v>0</v>
      </c>
      <c r="AN287" s="3466">
        <v>0</v>
      </c>
      <c r="AO287" s="3480"/>
      <c r="AP287" s="3467"/>
      <c r="AQ287" s="1421"/>
      <c r="AR287" s="1683">
        <v>0</v>
      </c>
      <c r="AS287" s="3467"/>
      <c r="AT287" s="1607">
        <v>0</v>
      </c>
      <c r="AU287" s="1279">
        <v>0</v>
      </c>
      <c r="AV287" s="3467"/>
      <c r="AW287" s="1607">
        <v>0</v>
      </c>
      <c r="AX287" s="1279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445" t="s">
        <v>1889</v>
      </c>
      <c r="B288" s="6496" t="s">
        <v>1881</v>
      </c>
      <c r="C288" s="6496"/>
      <c r="D288" s="3441">
        <f t="shared" si="273"/>
        <v>0</v>
      </c>
      <c r="E288" s="1386">
        <f>SUM(W288+Y288+AA288+AC288+AE288+AG288+AI288+AK288)</f>
        <v>0</v>
      </c>
      <c r="F288" s="3259">
        <f>SUM(X288+Z288+AB288+AD288+AF288+AH288+AJ288+AL288)</f>
        <v>0</v>
      </c>
      <c r="G288" s="3491"/>
      <c r="H288" s="3492"/>
      <c r="I288" s="3493"/>
      <c r="J288" s="3492"/>
      <c r="K288" s="3494"/>
      <c r="L288" s="3464"/>
      <c r="M288" s="3495"/>
      <c r="N288" s="3464"/>
      <c r="O288" s="3493"/>
      <c r="P288" s="3492"/>
      <c r="Q288" s="3493"/>
      <c r="R288" s="3492"/>
      <c r="S288" s="3494"/>
      <c r="T288" s="3464"/>
      <c r="U288" s="3495"/>
      <c r="V288" s="3464"/>
      <c r="W288" s="2931"/>
      <c r="X288" s="2275"/>
      <c r="Y288" s="2931"/>
      <c r="Z288" s="2275"/>
      <c r="AA288" s="2931"/>
      <c r="AB288" s="2275"/>
      <c r="AC288" s="2931"/>
      <c r="AD288" s="2275"/>
      <c r="AE288" s="2931"/>
      <c r="AF288" s="2275"/>
      <c r="AG288" s="2931"/>
      <c r="AH288" s="2275"/>
      <c r="AI288" s="2931"/>
      <c r="AJ288" s="2275"/>
      <c r="AK288" s="2931"/>
      <c r="AL288" s="2275"/>
      <c r="AM288" s="2308"/>
      <c r="AN288" s="3469"/>
      <c r="AO288" s="2929"/>
      <c r="AP288" s="1414"/>
      <c r="AQ288" s="2931"/>
      <c r="AR288" s="3470">
        <v>0</v>
      </c>
      <c r="AS288" s="3462"/>
      <c r="AT288" s="3471">
        <v>0</v>
      </c>
      <c r="AU288" s="2310">
        <v>0</v>
      </c>
      <c r="AV288" s="3462"/>
      <c r="AW288" s="3471">
        <v>0</v>
      </c>
      <c r="AX288" s="2310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515"/>
      <c r="B289" s="6497" t="s">
        <v>1882</v>
      </c>
      <c r="C289" s="6497"/>
      <c r="D289" s="3472">
        <f t="shared" si="273"/>
        <v>0</v>
      </c>
      <c r="E289" s="3473">
        <f t="shared" ref="E289:F293" si="282">SUM(W289+Y289+AA289+AC289+AE289+AG289+AI289+AK289)</f>
        <v>0</v>
      </c>
      <c r="F289" s="3483">
        <f t="shared" si="282"/>
        <v>0</v>
      </c>
      <c r="G289" s="3496"/>
      <c r="H289" s="3497"/>
      <c r="I289" s="3496"/>
      <c r="J289" s="3497"/>
      <c r="K289" s="3479"/>
      <c r="L289" s="3462"/>
      <c r="M289" s="3479"/>
      <c r="N289" s="3462"/>
      <c r="O289" s="3496"/>
      <c r="P289" s="3497"/>
      <c r="Q289" s="3496"/>
      <c r="R289" s="3497"/>
      <c r="S289" s="3479"/>
      <c r="T289" s="3462"/>
      <c r="U289" s="3479"/>
      <c r="V289" s="3462"/>
      <c r="W289" s="3476"/>
      <c r="X289" s="1606"/>
      <c r="Y289" s="3476"/>
      <c r="Z289" s="1606"/>
      <c r="AA289" s="3476"/>
      <c r="AB289" s="1606"/>
      <c r="AC289" s="3476"/>
      <c r="AD289" s="1606"/>
      <c r="AE289" s="3476"/>
      <c r="AF289" s="1606"/>
      <c r="AG289" s="3476"/>
      <c r="AH289" s="1606"/>
      <c r="AI289" s="3476"/>
      <c r="AJ289" s="1606"/>
      <c r="AK289" s="3476"/>
      <c r="AL289" s="1606"/>
      <c r="AM289" s="3477"/>
      <c r="AN289" s="3478"/>
      <c r="AO289" s="3461"/>
      <c r="AP289" s="3462"/>
      <c r="AQ289" s="3470"/>
      <c r="AR289" s="3476">
        <v>0</v>
      </c>
      <c r="AS289" s="3462"/>
      <c r="AT289" s="3474">
        <v>0</v>
      </c>
      <c r="AU289" s="1606">
        <v>0</v>
      </c>
      <c r="AV289" s="3462"/>
      <c r="AW289" s="3474">
        <v>0</v>
      </c>
      <c r="AX289" s="1606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515"/>
      <c r="B290" s="6497" t="s">
        <v>1883</v>
      </c>
      <c r="C290" s="6497"/>
      <c r="D290" s="3472">
        <f t="shared" si="273"/>
        <v>0</v>
      </c>
      <c r="E290" s="3473">
        <f t="shared" si="282"/>
        <v>0</v>
      </c>
      <c r="F290" s="3483">
        <f t="shared" si="282"/>
        <v>0</v>
      </c>
      <c r="G290" s="3496"/>
      <c r="H290" s="3497"/>
      <c r="I290" s="3496"/>
      <c r="J290" s="3497"/>
      <c r="K290" s="3479"/>
      <c r="L290" s="3462"/>
      <c r="M290" s="3479"/>
      <c r="N290" s="3462"/>
      <c r="O290" s="3496"/>
      <c r="P290" s="3497"/>
      <c r="Q290" s="3496"/>
      <c r="R290" s="3497"/>
      <c r="S290" s="3479"/>
      <c r="T290" s="3462"/>
      <c r="U290" s="3479"/>
      <c r="V290" s="3462"/>
      <c r="W290" s="3476"/>
      <c r="X290" s="1606"/>
      <c r="Y290" s="3476"/>
      <c r="Z290" s="1606"/>
      <c r="AA290" s="3476"/>
      <c r="AB290" s="1606"/>
      <c r="AC290" s="3476"/>
      <c r="AD290" s="1606"/>
      <c r="AE290" s="3476"/>
      <c r="AF290" s="1606"/>
      <c r="AG290" s="3476"/>
      <c r="AH290" s="1606"/>
      <c r="AI290" s="3476"/>
      <c r="AJ290" s="1606"/>
      <c r="AK290" s="3476"/>
      <c r="AL290" s="1606"/>
      <c r="AM290" s="3477"/>
      <c r="AN290" s="3478"/>
      <c r="AO290" s="3461"/>
      <c r="AP290" s="3462"/>
      <c r="AQ290" s="3479"/>
      <c r="AR290" s="3476">
        <v>0</v>
      </c>
      <c r="AS290" s="3462"/>
      <c r="AT290" s="3474">
        <v>0</v>
      </c>
      <c r="AU290" s="1606">
        <v>0</v>
      </c>
      <c r="AV290" s="3462"/>
      <c r="AW290" s="3474">
        <v>0</v>
      </c>
      <c r="AX290" s="1606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515"/>
      <c r="B291" s="6421" t="s">
        <v>1884</v>
      </c>
      <c r="C291" s="6423"/>
      <c r="D291" s="3472">
        <f t="shared" si="273"/>
        <v>0</v>
      </c>
      <c r="E291" s="3473">
        <f t="shared" si="282"/>
        <v>0</v>
      </c>
      <c r="F291" s="3483">
        <f t="shared" si="282"/>
        <v>0</v>
      </c>
      <c r="G291" s="1424"/>
      <c r="H291" s="1425"/>
      <c r="I291" s="1424"/>
      <c r="J291" s="1425"/>
      <c r="K291" s="3461"/>
      <c r="L291" s="3462"/>
      <c r="M291" s="3461"/>
      <c r="N291" s="3462"/>
      <c r="O291" s="1424"/>
      <c r="P291" s="1425"/>
      <c r="Q291" s="1424"/>
      <c r="R291" s="1425"/>
      <c r="S291" s="3461"/>
      <c r="T291" s="3462"/>
      <c r="U291" s="3461"/>
      <c r="V291" s="3462"/>
      <c r="W291" s="1417"/>
      <c r="X291" s="1281"/>
      <c r="Y291" s="1417"/>
      <c r="Z291" s="1281"/>
      <c r="AA291" s="1417"/>
      <c r="AB291" s="1281"/>
      <c r="AC291" s="1417"/>
      <c r="AD291" s="1281"/>
      <c r="AE291" s="1417"/>
      <c r="AF291" s="1281"/>
      <c r="AG291" s="1417"/>
      <c r="AH291" s="1281"/>
      <c r="AI291" s="1417"/>
      <c r="AJ291" s="1281"/>
      <c r="AK291" s="1417"/>
      <c r="AL291" s="1281"/>
      <c r="AM291" s="1269"/>
      <c r="AN291" s="1418"/>
      <c r="AO291" s="3461"/>
      <c r="AP291" s="3462"/>
      <c r="AQ291" s="3479"/>
      <c r="AR291" s="1417">
        <v>0</v>
      </c>
      <c r="AS291" s="3462"/>
      <c r="AT291" s="1415">
        <v>0</v>
      </c>
      <c r="AU291" s="1281">
        <v>0</v>
      </c>
      <c r="AV291" s="1606"/>
      <c r="AW291" s="1415">
        <v>0</v>
      </c>
      <c r="AX291" s="1281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515"/>
      <c r="B292" s="6421" t="s">
        <v>1885</v>
      </c>
      <c r="C292" s="6423"/>
      <c r="D292" s="3472">
        <f t="shared" si="273"/>
        <v>0</v>
      </c>
      <c r="E292" s="3473">
        <f t="shared" si="282"/>
        <v>0</v>
      </c>
      <c r="F292" s="3483">
        <f t="shared" si="282"/>
        <v>0</v>
      </c>
      <c r="G292" s="1424"/>
      <c r="H292" s="1425"/>
      <c r="I292" s="1424"/>
      <c r="J292" s="1425"/>
      <c r="K292" s="1419"/>
      <c r="L292" s="1420"/>
      <c r="M292" s="1419"/>
      <c r="N292" s="1420"/>
      <c r="O292" s="1424"/>
      <c r="P292" s="1425"/>
      <c r="Q292" s="1424"/>
      <c r="R292" s="1425"/>
      <c r="S292" s="1419"/>
      <c r="T292" s="1420"/>
      <c r="U292" s="1419"/>
      <c r="V292" s="1420"/>
      <c r="W292" s="1417"/>
      <c r="X292" s="1281"/>
      <c r="Y292" s="1417"/>
      <c r="Z292" s="1281"/>
      <c r="AA292" s="1417"/>
      <c r="AB292" s="1281"/>
      <c r="AC292" s="1417"/>
      <c r="AD292" s="1281"/>
      <c r="AE292" s="1417"/>
      <c r="AF292" s="1281"/>
      <c r="AG292" s="1417"/>
      <c r="AH292" s="1281"/>
      <c r="AI292" s="1417"/>
      <c r="AJ292" s="1281"/>
      <c r="AK292" s="1417"/>
      <c r="AL292" s="1281"/>
      <c r="AM292" s="1269"/>
      <c r="AN292" s="1418"/>
      <c r="AO292" s="1419"/>
      <c r="AP292" s="1420"/>
      <c r="AQ292" s="581"/>
      <c r="AR292" s="1417">
        <v>0</v>
      </c>
      <c r="AS292" s="1420"/>
      <c r="AT292" s="1415">
        <v>0</v>
      </c>
      <c r="AU292" s="1281">
        <v>0</v>
      </c>
      <c r="AV292" s="1420"/>
      <c r="AW292" s="1415">
        <v>0</v>
      </c>
      <c r="AX292" s="1281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255"/>
      <c r="B293" s="6494" t="s">
        <v>1886</v>
      </c>
      <c r="C293" s="6494"/>
      <c r="D293" s="1545">
        <f t="shared" si="273"/>
        <v>0</v>
      </c>
      <c r="E293" s="3304">
        <f t="shared" si="282"/>
        <v>0</v>
      </c>
      <c r="F293" s="3268">
        <f t="shared" si="282"/>
        <v>0</v>
      </c>
      <c r="G293" s="3498"/>
      <c r="H293" s="3499"/>
      <c r="I293" s="3500"/>
      <c r="J293" s="3499"/>
      <c r="K293" s="3498"/>
      <c r="L293" s="3499"/>
      <c r="M293" s="3498"/>
      <c r="N293" s="3499"/>
      <c r="O293" s="3500"/>
      <c r="P293" s="3499"/>
      <c r="Q293" s="3500"/>
      <c r="R293" s="3499"/>
      <c r="S293" s="3498"/>
      <c r="T293" s="3499"/>
      <c r="U293" s="3498"/>
      <c r="V293" s="3499"/>
      <c r="W293" s="1683"/>
      <c r="X293" s="1279"/>
      <c r="Y293" s="1683"/>
      <c r="Z293" s="1279"/>
      <c r="AA293" s="1683"/>
      <c r="AB293" s="1279"/>
      <c r="AC293" s="1683"/>
      <c r="AD293" s="1279"/>
      <c r="AE293" s="1683"/>
      <c r="AF293" s="1279"/>
      <c r="AG293" s="1683"/>
      <c r="AH293" s="1279"/>
      <c r="AI293" s="1683"/>
      <c r="AJ293" s="1279"/>
      <c r="AK293" s="1683"/>
      <c r="AL293" s="1279"/>
      <c r="AM293" s="1685"/>
      <c r="AN293" s="3466"/>
      <c r="AO293" s="3480"/>
      <c r="AP293" s="3467"/>
      <c r="AQ293" s="1421"/>
      <c r="AR293" s="1683">
        <v>0</v>
      </c>
      <c r="AS293" s="3467"/>
      <c r="AT293" s="1607">
        <v>0</v>
      </c>
      <c r="AU293" s="1279">
        <v>0</v>
      </c>
      <c r="AV293" s="3467"/>
      <c r="AW293" s="1607">
        <v>0</v>
      </c>
      <c r="AX293" s="1279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445" t="s">
        <v>1890</v>
      </c>
      <c r="B294" s="6496" t="s">
        <v>1881</v>
      </c>
      <c r="C294" s="6496"/>
      <c r="D294" s="3489">
        <f t="shared" si="273"/>
        <v>0</v>
      </c>
      <c r="E294" s="1386">
        <f>SUM(O294+Q294+S294+U294+W294+Y294+AA294+AC294+AE294+AG294+AI294+AK294)</f>
        <v>0</v>
      </c>
      <c r="F294" s="3259">
        <f>SUM(P294+R294+T294+V294+X294+Z294+AB294+AD294+AF294+AH294+AJ294+AL294)</f>
        <v>0</v>
      </c>
      <c r="G294" s="3501"/>
      <c r="H294" s="1426"/>
      <c r="I294" s="3502"/>
      <c r="J294" s="1426"/>
      <c r="K294" s="3503"/>
      <c r="L294" s="1427"/>
      <c r="M294" s="3503"/>
      <c r="N294" s="1427"/>
      <c r="O294" s="3470"/>
      <c r="P294" s="1414"/>
      <c r="Q294" s="3470"/>
      <c r="R294" s="1414"/>
      <c r="S294" s="3470"/>
      <c r="T294" s="2310"/>
      <c r="U294" s="3470"/>
      <c r="V294" s="2310"/>
      <c r="W294" s="3470"/>
      <c r="X294" s="2310"/>
      <c r="Y294" s="3470"/>
      <c r="Z294" s="2310"/>
      <c r="AA294" s="3470"/>
      <c r="AB294" s="2310"/>
      <c r="AC294" s="3470"/>
      <c r="AD294" s="2310"/>
      <c r="AE294" s="3470"/>
      <c r="AF294" s="2310"/>
      <c r="AG294" s="3470"/>
      <c r="AH294" s="2310"/>
      <c r="AI294" s="3470"/>
      <c r="AJ294" s="2310"/>
      <c r="AK294" s="3470"/>
      <c r="AL294" s="2310"/>
      <c r="AM294" s="2308"/>
      <c r="AN294" s="3469"/>
      <c r="AO294" s="3471"/>
      <c r="AP294" s="1414"/>
      <c r="AQ294" s="2931"/>
      <c r="AR294" s="3470">
        <v>0</v>
      </c>
      <c r="AS294" s="3462"/>
      <c r="AT294" s="3471">
        <v>0</v>
      </c>
      <c r="AU294" s="2310">
        <v>0</v>
      </c>
      <c r="AV294" s="3462"/>
      <c r="AW294" s="3471">
        <v>0</v>
      </c>
      <c r="AX294" s="2310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515"/>
      <c r="B295" s="6497" t="s">
        <v>1882</v>
      </c>
      <c r="C295" s="6497"/>
      <c r="D295" s="3472">
        <f t="shared" si="273"/>
        <v>0</v>
      </c>
      <c r="E295" s="3473">
        <f t="shared" ref="E295:F296" si="285">SUM(O295+Q295+S295+U295+W295+Y295+AA295+AC295+AE295+AG295+AI295+AK295)</f>
        <v>0</v>
      </c>
      <c r="F295" s="3327">
        <f t="shared" si="285"/>
        <v>0</v>
      </c>
      <c r="G295" s="3504"/>
      <c r="H295" s="3497"/>
      <c r="I295" s="3496"/>
      <c r="J295" s="3497"/>
      <c r="K295" s="3479"/>
      <c r="L295" s="3462"/>
      <c r="M295" s="3479"/>
      <c r="N295" s="3462"/>
      <c r="O295" s="3476"/>
      <c r="P295" s="3475"/>
      <c r="Q295" s="3476"/>
      <c r="R295" s="3475"/>
      <c r="S295" s="3476"/>
      <c r="T295" s="1606"/>
      <c r="U295" s="3476"/>
      <c r="V295" s="1606"/>
      <c r="W295" s="3476"/>
      <c r="X295" s="1606"/>
      <c r="Y295" s="3476"/>
      <c r="Z295" s="1606"/>
      <c r="AA295" s="3476"/>
      <c r="AB295" s="1606"/>
      <c r="AC295" s="3476"/>
      <c r="AD295" s="1606"/>
      <c r="AE295" s="3476"/>
      <c r="AF295" s="1606"/>
      <c r="AG295" s="3476"/>
      <c r="AH295" s="1606"/>
      <c r="AI295" s="3476"/>
      <c r="AJ295" s="1606"/>
      <c r="AK295" s="3476"/>
      <c r="AL295" s="1606"/>
      <c r="AM295" s="3477"/>
      <c r="AN295" s="3478"/>
      <c r="AO295" s="3461"/>
      <c r="AP295" s="3462"/>
      <c r="AQ295" s="3470"/>
      <c r="AR295" s="3476">
        <v>0</v>
      </c>
      <c r="AS295" s="3462"/>
      <c r="AT295" s="3474">
        <v>0</v>
      </c>
      <c r="AU295" s="1606">
        <v>0</v>
      </c>
      <c r="AV295" s="3462"/>
      <c r="AW295" s="3474">
        <v>0</v>
      </c>
      <c r="AX295" s="1606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515"/>
      <c r="B296" s="6497" t="s">
        <v>1883</v>
      </c>
      <c r="C296" s="6497"/>
      <c r="D296" s="3472">
        <f t="shared" si="273"/>
        <v>0</v>
      </c>
      <c r="E296" s="3473">
        <f t="shared" si="285"/>
        <v>0</v>
      </c>
      <c r="F296" s="3327">
        <f t="shared" si="285"/>
        <v>0</v>
      </c>
      <c r="G296" s="3504"/>
      <c r="H296" s="3497"/>
      <c r="I296" s="3496"/>
      <c r="J296" s="3497"/>
      <c r="K296" s="3479"/>
      <c r="L296" s="3462"/>
      <c r="M296" s="3479"/>
      <c r="N296" s="3462"/>
      <c r="O296" s="3476"/>
      <c r="P296" s="3475"/>
      <c r="Q296" s="3476"/>
      <c r="R296" s="3475"/>
      <c r="S296" s="3476"/>
      <c r="T296" s="1606"/>
      <c r="U296" s="3476"/>
      <c r="V296" s="1606"/>
      <c r="W296" s="3476"/>
      <c r="X296" s="1606"/>
      <c r="Y296" s="3476"/>
      <c r="Z296" s="1606"/>
      <c r="AA296" s="3476"/>
      <c r="AB296" s="1606"/>
      <c r="AC296" s="3476"/>
      <c r="AD296" s="1606"/>
      <c r="AE296" s="3476"/>
      <c r="AF296" s="1606"/>
      <c r="AG296" s="3476"/>
      <c r="AH296" s="1606"/>
      <c r="AI296" s="3476"/>
      <c r="AJ296" s="1606"/>
      <c r="AK296" s="3476"/>
      <c r="AL296" s="1606"/>
      <c r="AM296" s="3477"/>
      <c r="AN296" s="3478"/>
      <c r="AO296" s="3461"/>
      <c r="AP296" s="3462"/>
      <c r="AQ296" s="3479"/>
      <c r="AR296" s="3476">
        <v>0</v>
      </c>
      <c r="AS296" s="3462"/>
      <c r="AT296" s="3474">
        <v>0</v>
      </c>
      <c r="AU296" s="1606">
        <v>0</v>
      </c>
      <c r="AV296" s="3462"/>
      <c r="AW296" s="3474">
        <v>0</v>
      </c>
      <c r="AX296" s="1606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515"/>
      <c r="B297" s="6421" t="s">
        <v>1884</v>
      </c>
      <c r="C297" s="6423"/>
      <c r="D297" s="3472">
        <f t="shared" si="273"/>
        <v>0</v>
      </c>
      <c r="E297" s="3473">
        <f>SUM(O297+Q297+S297+U297+W297+Y297+AA297+AC297+AE297+AG297+AI297+AK297)</f>
        <v>0</v>
      </c>
      <c r="F297" s="3327">
        <f>SUM(+P297+R297+T297+V297+X297+Z297+AB297+AD297+AF297+AH297+AJ297+AL297)</f>
        <v>0</v>
      </c>
      <c r="G297" s="1428"/>
      <c r="H297" s="1425"/>
      <c r="I297" s="1424"/>
      <c r="J297" s="1425"/>
      <c r="K297" s="3461"/>
      <c r="L297" s="3462"/>
      <c r="M297" s="3461"/>
      <c r="N297" s="3462"/>
      <c r="O297" s="1417"/>
      <c r="P297" s="1416"/>
      <c r="Q297" s="1417"/>
      <c r="R297" s="1416"/>
      <c r="S297" s="1417"/>
      <c r="T297" s="1281"/>
      <c r="U297" s="1417"/>
      <c r="V297" s="1281"/>
      <c r="W297" s="1417"/>
      <c r="X297" s="1281"/>
      <c r="Y297" s="1417"/>
      <c r="Z297" s="1281"/>
      <c r="AA297" s="1417"/>
      <c r="AB297" s="1281"/>
      <c r="AC297" s="1417"/>
      <c r="AD297" s="1281"/>
      <c r="AE297" s="1417"/>
      <c r="AF297" s="1281"/>
      <c r="AG297" s="1417"/>
      <c r="AH297" s="1281"/>
      <c r="AI297" s="1417"/>
      <c r="AJ297" s="1281"/>
      <c r="AK297" s="1417"/>
      <c r="AL297" s="1281"/>
      <c r="AM297" s="1269"/>
      <c r="AN297" s="1418"/>
      <c r="AO297" s="3461"/>
      <c r="AP297" s="3462"/>
      <c r="AQ297" s="3479"/>
      <c r="AR297" s="1417">
        <v>0</v>
      </c>
      <c r="AS297" s="3462"/>
      <c r="AT297" s="1415">
        <v>0</v>
      </c>
      <c r="AU297" s="1281">
        <v>0</v>
      </c>
      <c r="AV297" s="1606"/>
      <c r="AW297" s="1415">
        <v>0</v>
      </c>
      <c r="AX297" s="1281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515"/>
      <c r="B298" s="6421" t="s">
        <v>1885</v>
      </c>
      <c r="C298" s="6423"/>
      <c r="D298" s="3472">
        <f t="shared" si="273"/>
        <v>0</v>
      </c>
      <c r="E298" s="3473">
        <f>SUM(O298+Q298+S298+U298+W298+Y298+AA298+AC298+AE298+AG298+AI298+AK298)</f>
        <v>0</v>
      </c>
      <c r="F298" s="3327">
        <f>SUM(P298+R298+T298+V298+X298+Z298+AB298+AD298+AF298+AH298+AJ298+AL298)</f>
        <v>0</v>
      </c>
      <c r="G298" s="1428"/>
      <c r="H298" s="1425"/>
      <c r="I298" s="1424"/>
      <c r="J298" s="1425"/>
      <c r="K298" s="1419"/>
      <c r="L298" s="1420"/>
      <c r="M298" s="1419"/>
      <c r="N298" s="1420"/>
      <c r="O298" s="1417"/>
      <c r="P298" s="1416"/>
      <c r="Q298" s="1417"/>
      <c r="R298" s="1416"/>
      <c r="S298" s="1417"/>
      <c r="T298" s="1281"/>
      <c r="U298" s="1417"/>
      <c r="V298" s="1281"/>
      <c r="W298" s="1417"/>
      <c r="X298" s="1281"/>
      <c r="Y298" s="1417"/>
      <c r="Z298" s="1281"/>
      <c r="AA298" s="1417"/>
      <c r="AB298" s="1281"/>
      <c r="AC298" s="1417"/>
      <c r="AD298" s="1281"/>
      <c r="AE298" s="1417"/>
      <c r="AF298" s="1281"/>
      <c r="AG298" s="1417"/>
      <c r="AH298" s="1281"/>
      <c r="AI298" s="1417"/>
      <c r="AJ298" s="1281"/>
      <c r="AK298" s="1417"/>
      <c r="AL298" s="1281"/>
      <c r="AM298" s="1269"/>
      <c r="AN298" s="1418"/>
      <c r="AO298" s="1419"/>
      <c r="AP298" s="1420"/>
      <c r="AQ298" s="581"/>
      <c r="AR298" s="1417">
        <v>0</v>
      </c>
      <c r="AS298" s="1420"/>
      <c r="AT298" s="1415">
        <v>0</v>
      </c>
      <c r="AU298" s="1281">
        <v>0</v>
      </c>
      <c r="AV298" s="1420"/>
      <c r="AW298" s="1415">
        <v>0</v>
      </c>
      <c r="AX298" s="1281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255"/>
      <c r="B299" s="6494" t="s">
        <v>1886</v>
      </c>
      <c r="C299" s="6494"/>
      <c r="D299" s="1545">
        <f t="shared" si="273"/>
        <v>0</v>
      </c>
      <c r="E299" s="3304">
        <f>SUM(O299+Q299+S299+U299+W299+Y299+AA299+AC299+AE299+AG299+AI299+AK299)</f>
        <v>0</v>
      </c>
      <c r="F299" s="3268">
        <f>SUM(P299+R299+T299+V299+X299+Z299+AB299+AD299+AF299+AH299+AJ299+AL299)</f>
        <v>0</v>
      </c>
      <c r="G299" s="3498"/>
      <c r="H299" s="3499"/>
      <c r="I299" s="3500"/>
      <c r="J299" s="3499"/>
      <c r="K299" s="3498"/>
      <c r="L299" s="3499"/>
      <c r="M299" s="3498"/>
      <c r="N299" s="3499"/>
      <c r="O299" s="1417"/>
      <c r="P299" s="1416"/>
      <c r="Q299" s="1417"/>
      <c r="R299" s="1416"/>
      <c r="S299" s="1417"/>
      <c r="T299" s="1281"/>
      <c r="U299" s="1417"/>
      <c r="V299" s="1281"/>
      <c r="W299" s="1683"/>
      <c r="X299" s="1279"/>
      <c r="Y299" s="1683"/>
      <c r="Z299" s="1279"/>
      <c r="AA299" s="1683"/>
      <c r="AB299" s="1279"/>
      <c r="AC299" s="1683"/>
      <c r="AD299" s="1279"/>
      <c r="AE299" s="1683"/>
      <c r="AF299" s="1279"/>
      <c r="AG299" s="1683"/>
      <c r="AH299" s="1279"/>
      <c r="AI299" s="1683"/>
      <c r="AJ299" s="1279"/>
      <c r="AK299" s="1683"/>
      <c r="AL299" s="1279"/>
      <c r="AM299" s="1685"/>
      <c r="AN299" s="3466"/>
      <c r="AO299" s="3480"/>
      <c r="AP299" s="3467"/>
      <c r="AQ299" s="1421"/>
      <c r="AR299" s="1683">
        <v>0</v>
      </c>
      <c r="AS299" s="3467"/>
      <c r="AT299" s="1607">
        <v>0</v>
      </c>
      <c r="AU299" s="1279">
        <v>0</v>
      </c>
      <c r="AV299" s="3467"/>
      <c r="AW299" s="1607">
        <v>0</v>
      </c>
      <c r="AX299" s="1279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475" t="s">
        <v>1891</v>
      </c>
      <c r="B300" s="6496" t="s">
        <v>1881</v>
      </c>
      <c r="C300" s="6496"/>
      <c r="D300" s="3489">
        <f t="shared" si="273"/>
        <v>0</v>
      </c>
      <c r="E300" s="1386">
        <f>SUM(W300+Y300+AA300+AC300+AE300+AG300+AI300+AK300)</f>
        <v>0</v>
      </c>
      <c r="F300" s="3259">
        <f>SUM(X300+Z300+AB300+AD300+AF300+AH300+AJ300+AL300)</f>
        <v>0</v>
      </c>
      <c r="G300" s="3505"/>
      <c r="H300" s="1427"/>
      <c r="I300" s="3503"/>
      <c r="J300" s="1427"/>
      <c r="K300" s="3503"/>
      <c r="L300" s="1427"/>
      <c r="M300" s="3503"/>
      <c r="N300" s="1427"/>
      <c r="O300" s="3503"/>
      <c r="P300" s="1427"/>
      <c r="Q300" s="3503"/>
      <c r="R300" s="1427"/>
      <c r="S300" s="3503"/>
      <c r="T300" s="1427"/>
      <c r="U300" s="3503"/>
      <c r="V300" s="1427"/>
      <c r="W300" s="3470"/>
      <c r="X300" s="2310"/>
      <c r="Y300" s="3470"/>
      <c r="Z300" s="2310"/>
      <c r="AA300" s="3470"/>
      <c r="AB300" s="2310"/>
      <c r="AC300" s="3470"/>
      <c r="AD300" s="2310"/>
      <c r="AE300" s="3470"/>
      <c r="AF300" s="2310"/>
      <c r="AG300" s="3470"/>
      <c r="AH300" s="2310"/>
      <c r="AI300" s="3470"/>
      <c r="AJ300" s="2310"/>
      <c r="AK300" s="3470"/>
      <c r="AL300" s="2310"/>
      <c r="AM300" s="2308"/>
      <c r="AN300" s="3469"/>
      <c r="AO300" s="3471"/>
      <c r="AP300" s="1414"/>
      <c r="AQ300" s="2931"/>
      <c r="AR300" s="3470">
        <v>0</v>
      </c>
      <c r="AS300" s="3462"/>
      <c r="AT300" s="3471">
        <v>0</v>
      </c>
      <c r="AU300" s="2310">
        <v>0</v>
      </c>
      <c r="AV300" s="3462"/>
      <c r="AW300" s="3471">
        <v>0</v>
      </c>
      <c r="AX300" s="2310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476"/>
      <c r="B301" s="6497" t="s">
        <v>1882</v>
      </c>
      <c r="C301" s="6497"/>
      <c r="D301" s="3472">
        <f t="shared" si="273"/>
        <v>0</v>
      </c>
      <c r="E301" s="3473">
        <f t="shared" ref="E301:E311" si="288">SUM(W301+Y301+AA301+AC301+AE301+AG301+AI301+AK301)</f>
        <v>0</v>
      </c>
      <c r="F301" s="3483">
        <f t="shared" ref="F301:F311" si="289">SUM(X301+Z301+AB301+AD301+AF301+AH301+AJ301+AL301)</f>
        <v>0</v>
      </c>
      <c r="G301" s="3461"/>
      <c r="H301" s="3462"/>
      <c r="I301" s="3479"/>
      <c r="J301" s="3462"/>
      <c r="K301" s="3479"/>
      <c r="L301" s="3462"/>
      <c r="M301" s="3479"/>
      <c r="N301" s="3462"/>
      <c r="O301" s="3479"/>
      <c r="P301" s="3462"/>
      <c r="Q301" s="3479"/>
      <c r="R301" s="3462"/>
      <c r="S301" s="3479"/>
      <c r="T301" s="3462"/>
      <c r="U301" s="3479"/>
      <c r="V301" s="3462"/>
      <c r="W301" s="3476"/>
      <c r="X301" s="1606"/>
      <c r="Y301" s="3476"/>
      <c r="Z301" s="1606"/>
      <c r="AA301" s="3476"/>
      <c r="AB301" s="1606"/>
      <c r="AC301" s="3476"/>
      <c r="AD301" s="1606"/>
      <c r="AE301" s="3476"/>
      <c r="AF301" s="1606"/>
      <c r="AG301" s="3476"/>
      <c r="AH301" s="1606"/>
      <c r="AI301" s="3476"/>
      <c r="AJ301" s="1606"/>
      <c r="AK301" s="3476"/>
      <c r="AL301" s="1606"/>
      <c r="AM301" s="3477"/>
      <c r="AN301" s="3478"/>
      <c r="AO301" s="3461"/>
      <c r="AP301" s="3462"/>
      <c r="AQ301" s="3470"/>
      <c r="AR301" s="3476">
        <v>0</v>
      </c>
      <c r="AS301" s="3462"/>
      <c r="AT301" s="3474">
        <v>0</v>
      </c>
      <c r="AU301" s="1606">
        <v>0</v>
      </c>
      <c r="AV301" s="3462"/>
      <c r="AW301" s="3474">
        <v>0</v>
      </c>
      <c r="AX301" s="1606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476"/>
      <c r="B302" s="6497" t="s">
        <v>1883</v>
      </c>
      <c r="C302" s="6497"/>
      <c r="D302" s="3472">
        <f t="shared" si="273"/>
        <v>0</v>
      </c>
      <c r="E302" s="3473">
        <f t="shared" si="288"/>
        <v>0</v>
      </c>
      <c r="F302" s="3327">
        <f t="shared" si="289"/>
        <v>0</v>
      </c>
      <c r="G302" s="3461"/>
      <c r="H302" s="3462"/>
      <c r="I302" s="3479"/>
      <c r="J302" s="3462"/>
      <c r="K302" s="3479"/>
      <c r="L302" s="3462"/>
      <c r="M302" s="3479"/>
      <c r="N302" s="3462"/>
      <c r="O302" s="3479"/>
      <c r="P302" s="3462"/>
      <c r="Q302" s="3479"/>
      <c r="R302" s="3462"/>
      <c r="S302" s="3479"/>
      <c r="T302" s="3462"/>
      <c r="U302" s="3479"/>
      <c r="V302" s="3462"/>
      <c r="W302" s="3476"/>
      <c r="X302" s="1606"/>
      <c r="Y302" s="3476"/>
      <c r="Z302" s="1606"/>
      <c r="AA302" s="3476"/>
      <c r="AB302" s="1606"/>
      <c r="AC302" s="3476"/>
      <c r="AD302" s="1606"/>
      <c r="AE302" s="3476"/>
      <c r="AF302" s="1606"/>
      <c r="AG302" s="3476"/>
      <c r="AH302" s="1606"/>
      <c r="AI302" s="3476"/>
      <c r="AJ302" s="1606"/>
      <c r="AK302" s="3476"/>
      <c r="AL302" s="1606"/>
      <c r="AM302" s="3477"/>
      <c r="AN302" s="3478"/>
      <c r="AO302" s="3461"/>
      <c r="AP302" s="3462"/>
      <c r="AQ302" s="3479"/>
      <c r="AR302" s="3476">
        <v>0</v>
      </c>
      <c r="AS302" s="3462"/>
      <c r="AT302" s="3474">
        <v>0</v>
      </c>
      <c r="AU302" s="1606">
        <v>0</v>
      </c>
      <c r="AV302" s="3462"/>
      <c r="AW302" s="3474">
        <v>0</v>
      </c>
      <c r="AX302" s="1606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476"/>
      <c r="B303" s="6421" t="s">
        <v>1884</v>
      </c>
      <c r="C303" s="6423"/>
      <c r="D303" s="3472">
        <f t="shared" si="273"/>
        <v>0</v>
      </c>
      <c r="E303" s="3473">
        <f t="shared" si="288"/>
        <v>0</v>
      </c>
      <c r="F303" s="3327">
        <f t="shared" si="289"/>
        <v>0</v>
      </c>
      <c r="G303" s="3461"/>
      <c r="H303" s="3462"/>
      <c r="I303" s="3479"/>
      <c r="J303" s="3462"/>
      <c r="K303" s="3479"/>
      <c r="L303" s="3462"/>
      <c r="M303" s="3479"/>
      <c r="N303" s="3462"/>
      <c r="O303" s="3479"/>
      <c r="P303" s="3462"/>
      <c r="Q303" s="3479"/>
      <c r="R303" s="3462"/>
      <c r="S303" s="3479"/>
      <c r="T303" s="3462"/>
      <c r="U303" s="3479"/>
      <c r="V303" s="3462"/>
      <c r="W303" s="3476"/>
      <c r="X303" s="1606"/>
      <c r="Y303" s="3476"/>
      <c r="Z303" s="1606"/>
      <c r="AA303" s="3476"/>
      <c r="AB303" s="1606"/>
      <c r="AC303" s="3476"/>
      <c r="AD303" s="1606"/>
      <c r="AE303" s="3476"/>
      <c r="AF303" s="1606"/>
      <c r="AG303" s="3476"/>
      <c r="AH303" s="1606"/>
      <c r="AI303" s="3476"/>
      <c r="AJ303" s="1606"/>
      <c r="AK303" s="3476"/>
      <c r="AL303" s="1606"/>
      <c r="AM303" s="1269"/>
      <c r="AN303" s="1418"/>
      <c r="AO303" s="3461"/>
      <c r="AP303" s="3462"/>
      <c r="AQ303" s="3479"/>
      <c r="AR303" s="1417">
        <v>0</v>
      </c>
      <c r="AS303" s="3462"/>
      <c r="AT303" s="1415">
        <v>0</v>
      </c>
      <c r="AU303" s="1281">
        <v>0</v>
      </c>
      <c r="AV303" s="1606"/>
      <c r="AW303" s="1415">
        <v>0</v>
      </c>
      <c r="AX303" s="1281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476"/>
      <c r="B304" s="6421" t="s">
        <v>1885</v>
      </c>
      <c r="C304" s="6423"/>
      <c r="D304" s="3472">
        <f t="shared" si="273"/>
        <v>0</v>
      </c>
      <c r="E304" s="3473">
        <f t="shared" si="288"/>
        <v>0</v>
      </c>
      <c r="F304" s="3327">
        <f t="shared" si="289"/>
        <v>0</v>
      </c>
      <c r="G304" s="944"/>
      <c r="H304" s="585"/>
      <c r="I304" s="1005"/>
      <c r="J304" s="585"/>
      <c r="K304" s="1005"/>
      <c r="L304" s="585"/>
      <c r="M304" s="1005"/>
      <c r="N304" s="585"/>
      <c r="O304" s="1005"/>
      <c r="P304" s="585"/>
      <c r="Q304" s="1005"/>
      <c r="R304" s="585"/>
      <c r="S304" s="1005"/>
      <c r="T304" s="585"/>
      <c r="U304" s="1005"/>
      <c r="V304" s="585"/>
      <c r="W304" s="1417"/>
      <c r="X304" s="1281"/>
      <c r="Y304" s="1417"/>
      <c r="Z304" s="1281"/>
      <c r="AA304" s="1417"/>
      <c r="AB304" s="1281"/>
      <c r="AC304" s="1417"/>
      <c r="AD304" s="1281"/>
      <c r="AE304" s="1417"/>
      <c r="AF304" s="1281"/>
      <c r="AG304" s="1417"/>
      <c r="AH304" s="1281"/>
      <c r="AI304" s="1417"/>
      <c r="AJ304" s="1281"/>
      <c r="AK304" s="1417"/>
      <c r="AL304" s="1281"/>
      <c r="AM304" s="1269"/>
      <c r="AN304" s="1418"/>
      <c r="AO304" s="1419"/>
      <c r="AP304" s="1420"/>
      <c r="AQ304" s="581"/>
      <c r="AR304" s="1417">
        <v>0</v>
      </c>
      <c r="AS304" s="1420"/>
      <c r="AT304" s="1415">
        <v>0</v>
      </c>
      <c r="AU304" s="1281">
        <v>0</v>
      </c>
      <c r="AV304" s="1420"/>
      <c r="AW304" s="1415">
        <v>0</v>
      </c>
      <c r="AX304" s="1281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477"/>
      <c r="B305" s="6494" t="s">
        <v>1886</v>
      </c>
      <c r="C305" s="6494"/>
      <c r="D305" s="3443">
        <f t="shared" si="273"/>
        <v>0</v>
      </c>
      <c r="E305" s="3304">
        <f t="shared" si="288"/>
        <v>0</v>
      </c>
      <c r="F305" s="3268">
        <f t="shared" si="289"/>
        <v>0</v>
      </c>
      <c r="G305" s="3487"/>
      <c r="H305" s="584"/>
      <c r="I305" s="3506"/>
      <c r="J305" s="584"/>
      <c r="K305" s="3506"/>
      <c r="L305" s="584"/>
      <c r="M305" s="3506"/>
      <c r="N305" s="584"/>
      <c r="O305" s="3506"/>
      <c r="P305" s="584"/>
      <c r="Q305" s="3506"/>
      <c r="R305" s="584"/>
      <c r="S305" s="3506"/>
      <c r="T305" s="584"/>
      <c r="U305" s="3506"/>
      <c r="V305" s="584"/>
      <c r="W305" s="1683"/>
      <c r="X305" s="1279"/>
      <c r="Y305" s="1683"/>
      <c r="Z305" s="1279"/>
      <c r="AA305" s="1683"/>
      <c r="AB305" s="1279"/>
      <c r="AC305" s="1683"/>
      <c r="AD305" s="1279"/>
      <c r="AE305" s="1683"/>
      <c r="AF305" s="1279"/>
      <c r="AG305" s="1683"/>
      <c r="AH305" s="1279"/>
      <c r="AI305" s="1683"/>
      <c r="AJ305" s="1279"/>
      <c r="AK305" s="1683"/>
      <c r="AL305" s="1279"/>
      <c r="AM305" s="1685"/>
      <c r="AN305" s="3466"/>
      <c r="AO305" s="3480"/>
      <c r="AP305" s="3467"/>
      <c r="AQ305" s="1421"/>
      <c r="AR305" s="1683">
        <v>0</v>
      </c>
      <c r="AS305" s="3467"/>
      <c r="AT305" s="1607">
        <v>0</v>
      </c>
      <c r="AU305" s="1279">
        <v>0</v>
      </c>
      <c r="AV305" s="3467"/>
      <c r="AW305" s="1607">
        <v>0</v>
      </c>
      <c r="AX305" s="1279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445" t="s">
        <v>1892</v>
      </c>
      <c r="B306" s="6496" t="s">
        <v>1881</v>
      </c>
      <c r="C306" s="6496"/>
      <c r="D306" s="3489">
        <f t="shared" si="273"/>
        <v>0</v>
      </c>
      <c r="E306" s="1386">
        <f t="shared" si="288"/>
        <v>0</v>
      </c>
      <c r="F306" s="3259">
        <f t="shared" si="289"/>
        <v>0</v>
      </c>
      <c r="G306" s="3505"/>
      <c r="H306" s="1427"/>
      <c r="I306" s="3503"/>
      <c r="J306" s="1427"/>
      <c r="K306" s="3503"/>
      <c r="L306" s="1427"/>
      <c r="M306" s="3503"/>
      <c r="N306" s="1427"/>
      <c r="O306" s="3503"/>
      <c r="P306" s="1427"/>
      <c r="Q306" s="3503"/>
      <c r="R306" s="1427"/>
      <c r="S306" s="3503"/>
      <c r="T306" s="1427"/>
      <c r="U306" s="3503"/>
      <c r="V306" s="1427"/>
      <c r="W306" s="3470"/>
      <c r="X306" s="2310"/>
      <c r="Y306" s="3470"/>
      <c r="Z306" s="2310"/>
      <c r="AA306" s="3470"/>
      <c r="AB306" s="2310"/>
      <c r="AC306" s="3470"/>
      <c r="AD306" s="2310"/>
      <c r="AE306" s="3470"/>
      <c r="AF306" s="2310"/>
      <c r="AG306" s="3470"/>
      <c r="AH306" s="2310"/>
      <c r="AI306" s="3470"/>
      <c r="AJ306" s="2310"/>
      <c r="AK306" s="3470"/>
      <c r="AL306" s="2310"/>
      <c r="AM306" s="2308"/>
      <c r="AN306" s="3469"/>
      <c r="AO306" s="3471"/>
      <c r="AP306" s="1414"/>
      <c r="AQ306" s="2931"/>
      <c r="AR306" s="3470">
        <v>0</v>
      </c>
      <c r="AS306" s="3462"/>
      <c r="AT306" s="3471">
        <v>0</v>
      </c>
      <c r="AU306" s="2310">
        <v>0</v>
      </c>
      <c r="AV306" s="3462"/>
      <c r="AW306" s="3471">
        <v>0</v>
      </c>
      <c r="AX306" s="2310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515"/>
      <c r="B307" s="6497" t="s">
        <v>1882</v>
      </c>
      <c r="C307" s="6497"/>
      <c r="D307" s="3472">
        <f t="shared" si="273"/>
        <v>0</v>
      </c>
      <c r="E307" s="3473">
        <f>SUM(W307+Y307+AA307+AC307+AE307+AG307+AI307+AK307)</f>
        <v>0</v>
      </c>
      <c r="F307" s="3327">
        <f t="shared" si="289"/>
        <v>0</v>
      </c>
      <c r="G307" s="3461"/>
      <c r="H307" s="3462"/>
      <c r="I307" s="3479"/>
      <c r="J307" s="3462"/>
      <c r="K307" s="3479"/>
      <c r="L307" s="3462"/>
      <c r="M307" s="3479"/>
      <c r="N307" s="3462"/>
      <c r="O307" s="3479"/>
      <c r="P307" s="3462"/>
      <c r="Q307" s="3479"/>
      <c r="R307" s="3462"/>
      <c r="S307" s="3479"/>
      <c r="T307" s="3462"/>
      <c r="U307" s="3479"/>
      <c r="V307" s="3462"/>
      <c r="W307" s="3476"/>
      <c r="X307" s="1606"/>
      <c r="Y307" s="3476"/>
      <c r="Z307" s="1606"/>
      <c r="AA307" s="3476"/>
      <c r="AB307" s="1606"/>
      <c r="AC307" s="3476"/>
      <c r="AD307" s="1606"/>
      <c r="AE307" s="3476"/>
      <c r="AF307" s="1606"/>
      <c r="AG307" s="3476"/>
      <c r="AH307" s="1606"/>
      <c r="AI307" s="3476"/>
      <c r="AJ307" s="1606"/>
      <c r="AK307" s="3476"/>
      <c r="AL307" s="1606"/>
      <c r="AM307" s="3477"/>
      <c r="AN307" s="3478"/>
      <c r="AO307" s="3461"/>
      <c r="AP307" s="3462"/>
      <c r="AQ307" s="3470"/>
      <c r="AR307" s="3476">
        <v>0</v>
      </c>
      <c r="AS307" s="3462"/>
      <c r="AT307" s="3474">
        <v>0</v>
      </c>
      <c r="AU307" s="1606">
        <v>0</v>
      </c>
      <c r="AV307" s="3462"/>
      <c r="AW307" s="3474">
        <v>0</v>
      </c>
      <c r="AX307" s="1606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515"/>
      <c r="B308" s="6497" t="s">
        <v>1883</v>
      </c>
      <c r="C308" s="6497"/>
      <c r="D308" s="3472">
        <f t="shared" si="273"/>
        <v>0</v>
      </c>
      <c r="E308" s="3473">
        <f t="shared" si="288"/>
        <v>0</v>
      </c>
      <c r="F308" s="3327">
        <f t="shared" si="289"/>
        <v>0</v>
      </c>
      <c r="G308" s="3461"/>
      <c r="H308" s="3462"/>
      <c r="I308" s="3479"/>
      <c r="J308" s="3462"/>
      <c r="K308" s="3479"/>
      <c r="L308" s="3462"/>
      <c r="M308" s="3479"/>
      <c r="N308" s="3462"/>
      <c r="O308" s="3479"/>
      <c r="P308" s="3462"/>
      <c r="Q308" s="3479"/>
      <c r="R308" s="3462"/>
      <c r="S308" s="3479"/>
      <c r="T308" s="3462"/>
      <c r="U308" s="3479"/>
      <c r="V308" s="3462"/>
      <c r="W308" s="3476"/>
      <c r="X308" s="1606"/>
      <c r="Y308" s="3476"/>
      <c r="Z308" s="1606"/>
      <c r="AA308" s="3476"/>
      <c r="AB308" s="1606"/>
      <c r="AC308" s="3476"/>
      <c r="AD308" s="1606"/>
      <c r="AE308" s="3476"/>
      <c r="AF308" s="1606"/>
      <c r="AG308" s="3476"/>
      <c r="AH308" s="1606"/>
      <c r="AI308" s="3476"/>
      <c r="AJ308" s="1606"/>
      <c r="AK308" s="3476"/>
      <c r="AL308" s="1606"/>
      <c r="AM308" s="3477"/>
      <c r="AN308" s="3478"/>
      <c r="AO308" s="3461"/>
      <c r="AP308" s="3462"/>
      <c r="AQ308" s="3479"/>
      <c r="AR308" s="3476">
        <v>0</v>
      </c>
      <c r="AS308" s="3462"/>
      <c r="AT308" s="3474">
        <v>0</v>
      </c>
      <c r="AU308" s="1606">
        <v>0</v>
      </c>
      <c r="AV308" s="3462"/>
      <c r="AW308" s="3474">
        <v>0</v>
      </c>
      <c r="AX308" s="1606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515"/>
      <c r="B309" s="6421" t="s">
        <v>1884</v>
      </c>
      <c r="C309" s="6423"/>
      <c r="D309" s="3472">
        <f t="shared" si="273"/>
        <v>0</v>
      </c>
      <c r="E309" s="3473">
        <f t="shared" si="288"/>
        <v>0</v>
      </c>
      <c r="F309" s="3327">
        <f t="shared" si="289"/>
        <v>0</v>
      </c>
      <c r="G309" s="3461"/>
      <c r="H309" s="3462"/>
      <c r="I309" s="3479"/>
      <c r="J309" s="3462"/>
      <c r="K309" s="3479"/>
      <c r="L309" s="3462"/>
      <c r="M309" s="3479"/>
      <c r="N309" s="3462"/>
      <c r="O309" s="3479"/>
      <c r="P309" s="3462"/>
      <c r="Q309" s="3479"/>
      <c r="R309" s="3462"/>
      <c r="S309" s="3479"/>
      <c r="T309" s="3462"/>
      <c r="U309" s="3479"/>
      <c r="V309" s="3462"/>
      <c r="W309" s="1417"/>
      <c r="X309" s="1281"/>
      <c r="Y309" s="1417"/>
      <c r="Z309" s="1281"/>
      <c r="AA309" s="1417"/>
      <c r="AB309" s="1281"/>
      <c r="AC309" s="1417"/>
      <c r="AD309" s="1281"/>
      <c r="AE309" s="1417"/>
      <c r="AF309" s="1281"/>
      <c r="AG309" s="1417"/>
      <c r="AH309" s="1281"/>
      <c r="AI309" s="1417"/>
      <c r="AJ309" s="1281"/>
      <c r="AK309" s="1417"/>
      <c r="AL309" s="1281"/>
      <c r="AM309" s="1269"/>
      <c r="AN309" s="1418"/>
      <c r="AO309" s="3461"/>
      <c r="AP309" s="3462"/>
      <c r="AQ309" s="3479"/>
      <c r="AR309" s="1417">
        <v>0</v>
      </c>
      <c r="AS309" s="3462"/>
      <c r="AT309" s="1415">
        <v>0</v>
      </c>
      <c r="AU309" s="1281">
        <v>0</v>
      </c>
      <c r="AV309" s="1606"/>
      <c r="AW309" s="1415">
        <v>0</v>
      </c>
      <c r="AX309" s="1281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515"/>
      <c r="B310" s="6421" t="s">
        <v>1885</v>
      </c>
      <c r="C310" s="6423"/>
      <c r="D310" s="3472">
        <f t="shared" si="273"/>
        <v>0</v>
      </c>
      <c r="E310" s="3473">
        <f t="shared" si="288"/>
        <v>0</v>
      </c>
      <c r="F310" s="3327">
        <f t="shared" si="289"/>
        <v>0</v>
      </c>
      <c r="G310" s="944"/>
      <c r="H310" s="585"/>
      <c r="I310" s="1005"/>
      <c r="J310" s="585"/>
      <c r="K310" s="1005"/>
      <c r="L310" s="585"/>
      <c r="M310" s="1005"/>
      <c r="N310" s="585"/>
      <c r="O310" s="1005"/>
      <c r="P310" s="585"/>
      <c r="Q310" s="1005"/>
      <c r="R310" s="585"/>
      <c r="S310" s="1005"/>
      <c r="T310" s="585"/>
      <c r="U310" s="1005"/>
      <c r="V310" s="585"/>
      <c r="W310" s="1417"/>
      <c r="X310" s="1281"/>
      <c r="Y310" s="1417"/>
      <c r="Z310" s="1281"/>
      <c r="AA310" s="1417"/>
      <c r="AB310" s="1281"/>
      <c r="AC310" s="1417"/>
      <c r="AD310" s="1281"/>
      <c r="AE310" s="1417"/>
      <c r="AF310" s="1281"/>
      <c r="AG310" s="1417"/>
      <c r="AH310" s="1281"/>
      <c r="AI310" s="1417"/>
      <c r="AJ310" s="1281"/>
      <c r="AK310" s="1417"/>
      <c r="AL310" s="1281"/>
      <c r="AM310" s="1269"/>
      <c r="AN310" s="1418"/>
      <c r="AO310" s="1419"/>
      <c r="AP310" s="1420"/>
      <c r="AQ310" s="3479"/>
      <c r="AR310" s="1417">
        <v>0</v>
      </c>
      <c r="AS310" s="1420"/>
      <c r="AT310" s="1415">
        <v>0</v>
      </c>
      <c r="AU310" s="1281">
        <v>0</v>
      </c>
      <c r="AV310" s="1420"/>
      <c r="AW310" s="1415">
        <v>0</v>
      </c>
      <c r="AX310" s="1281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255"/>
      <c r="B311" s="6494" t="s">
        <v>1886</v>
      </c>
      <c r="C311" s="6494"/>
      <c r="D311" s="1545">
        <f t="shared" si="273"/>
        <v>0</v>
      </c>
      <c r="E311" s="3304">
        <f t="shared" si="288"/>
        <v>0</v>
      </c>
      <c r="F311" s="3268">
        <f t="shared" si="289"/>
        <v>0</v>
      </c>
      <c r="G311" s="3487"/>
      <c r="H311" s="584"/>
      <c r="I311" s="3506"/>
      <c r="J311" s="584"/>
      <c r="K311" s="3506"/>
      <c r="L311" s="584"/>
      <c r="M311" s="3506"/>
      <c r="N311" s="584"/>
      <c r="O311" s="3506"/>
      <c r="P311" s="584"/>
      <c r="Q311" s="3506"/>
      <c r="R311" s="584"/>
      <c r="S311" s="3506"/>
      <c r="T311" s="584"/>
      <c r="U311" s="3506"/>
      <c r="V311" s="584"/>
      <c r="W311" s="1683"/>
      <c r="X311" s="1279"/>
      <c r="Y311" s="1683"/>
      <c r="Z311" s="1279"/>
      <c r="AA311" s="1683"/>
      <c r="AB311" s="1279"/>
      <c r="AC311" s="1683"/>
      <c r="AD311" s="1279"/>
      <c r="AE311" s="1683"/>
      <c r="AF311" s="1279"/>
      <c r="AG311" s="1683"/>
      <c r="AH311" s="1279"/>
      <c r="AI311" s="1683"/>
      <c r="AJ311" s="1279"/>
      <c r="AK311" s="1683"/>
      <c r="AL311" s="1279"/>
      <c r="AM311" s="1685"/>
      <c r="AN311" s="3466"/>
      <c r="AO311" s="3480"/>
      <c r="AP311" s="3467"/>
      <c r="AQ311" s="3479"/>
      <c r="AR311" s="1683">
        <v>0</v>
      </c>
      <c r="AS311" s="3467"/>
      <c r="AT311" s="1607">
        <v>0</v>
      </c>
      <c r="AU311" s="1279">
        <v>0</v>
      </c>
      <c r="AV311" s="3467"/>
      <c r="AW311" s="1607">
        <v>0</v>
      </c>
      <c r="AX311" s="1279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445" t="s">
        <v>1698</v>
      </c>
      <c r="B312" s="6496" t="s">
        <v>1881</v>
      </c>
      <c r="C312" s="6496"/>
      <c r="D312" s="3489">
        <f t="shared" si="273"/>
        <v>0</v>
      </c>
      <c r="E312" s="1386">
        <f>SUM(G312++I312+K312+M312+O312+Q312+S312+U312+W312+Y312+AA312+AC312+AE312+AG312+AI312+AK312)</f>
        <v>0</v>
      </c>
      <c r="F312" s="3259">
        <f>SUM(H312++J312+L312+N312+P312+R312+T312+V312+X312+Z312+AB312+AD312+AF312+AH312+AJ312+AL312)</f>
        <v>0</v>
      </c>
      <c r="G312" s="3471"/>
      <c r="H312" s="1414"/>
      <c r="I312" s="3470"/>
      <c r="J312" s="1414"/>
      <c r="K312" s="3470"/>
      <c r="L312" s="1414"/>
      <c r="M312" s="3470"/>
      <c r="N312" s="1414"/>
      <c r="O312" s="3470"/>
      <c r="P312" s="1414"/>
      <c r="Q312" s="3470"/>
      <c r="R312" s="1414"/>
      <c r="S312" s="3470"/>
      <c r="T312" s="2310"/>
      <c r="U312" s="3470"/>
      <c r="V312" s="2310"/>
      <c r="W312" s="3470"/>
      <c r="X312" s="2310"/>
      <c r="Y312" s="3470"/>
      <c r="Z312" s="2310"/>
      <c r="AA312" s="3470"/>
      <c r="AB312" s="2310"/>
      <c r="AC312" s="3470"/>
      <c r="AD312" s="2310"/>
      <c r="AE312" s="3470"/>
      <c r="AF312" s="2310"/>
      <c r="AG312" s="3470"/>
      <c r="AH312" s="2310"/>
      <c r="AI312" s="3470"/>
      <c r="AJ312" s="2310"/>
      <c r="AK312" s="3470"/>
      <c r="AL312" s="2310"/>
      <c r="AM312" s="2308"/>
      <c r="AN312" s="3469"/>
      <c r="AO312" s="3471"/>
      <c r="AP312" s="1414"/>
      <c r="AQ312" s="2931"/>
      <c r="AR312" s="3470">
        <v>0</v>
      </c>
      <c r="AS312" s="3462"/>
      <c r="AT312" s="3471">
        <v>0</v>
      </c>
      <c r="AU312" s="2310">
        <v>0</v>
      </c>
      <c r="AV312" s="3462"/>
      <c r="AW312" s="3471">
        <v>0</v>
      </c>
      <c r="AX312" s="2310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515"/>
      <c r="B313" s="6497" t="s">
        <v>1882</v>
      </c>
      <c r="C313" s="6497"/>
      <c r="D313" s="3472">
        <f t="shared" si="273"/>
        <v>0</v>
      </c>
      <c r="E313" s="3473">
        <f t="shared" ref="E313:E323" si="294">SUM(G313++I313+K313+M313+O313+Q313+S313+U313+W313+Y313+AA313+AC313+AE313+AG313+AI313+AK313)</f>
        <v>0</v>
      </c>
      <c r="F313" s="3327">
        <f t="shared" ref="F313:F329" si="295">SUM(H313++J313+L313+N313+P313+R313+T313+V313+X313+Z313+AB313+AD313+AF313+AH313+AJ313+AL313)</f>
        <v>0</v>
      </c>
      <c r="G313" s="3474"/>
      <c r="H313" s="3475"/>
      <c r="I313" s="3476"/>
      <c r="J313" s="3475"/>
      <c r="K313" s="3476"/>
      <c r="L313" s="3475"/>
      <c r="M313" s="3476"/>
      <c r="N313" s="3475"/>
      <c r="O313" s="3476"/>
      <c r="P313" s="3475"/>
      <c r="Q313" s="3476"/>
      <c r="R313" s="3475"/>
      <c r="S313" s="3476"/>
      <c r="T313" s="1606"/>
      <c r="U313" s="3476"/>
      <c r="V313" s="1606"/>
      <c r="W313" s="3476"/>
      <c r="X313" s="1606"/>
      <c r="Y313" s="3476"/>
      <c r="Z313" s="1606"/>
      <c r="AA313" s="3476"/>
      <c r="AB313" s="1606"/>
      <c r="AC313" s="3476"/>
      <c r="AD313" s="1606"/>
      <c r="AE313" s="3476"/>
      <c r="AF313" s="1606"/>
      <c r="AG313" s="3476"/>
      <c r="AH313" s="1606"/>
      <c r="AI313" s="3476"/>
      <c r="AJ313" s="1606"/>
      <c r="AK313" s="3476"/>
      <c r="AL313" s="1606"/>
      <c r="AM313" s="3477"/>
      <c r="AN313" s="3478"/>
      <c r="AO313" s="3461"/>
      <c r="AP313" s="3462"/>
      <c r="AQ313" s="3470"/>
      <c r="AR313" s="3476">
        <v>0</v>
      </c>
      <c r="AS313" s="3462"/>
      <c r="AT313" s="3474">
        <v>0</v>
      </c>
      <c r="AU313" s="1606">
        <v>0</v>
      </c>
      <c r="AV313" s="3462"/>
      <c r="AW313" s="3474">
        <v>0</v>
      </c>
      <c r="AX313" s="1606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515"/>
      <c r="B314" s="6497" t="s">
        <v>1883</v>
      </c>
      <c r="C314" s="6497"/>
      <c r="D314" s="3472">
        <f t="shared" si="273"/>
        <v>0</v>
      </c>
      <c r="E314" s="3473">
        <f t="shared" si="294"/>
        <v>0</v>
      </c>
      <c r="F314" s="3483">
        <f t="shared" si="295"/>
        <v>0</v>
      </c>
      <c r="G314" s="3476"/>
      <c r="H314" s="3475"/>
      <c r="I314" s="3476"/>
      <c r="J314" s="3475"/>
      <c r="K314" s="3476"/>
      <c r="L314" s="3475"/>
      <c r="M314" s="3476"/>
      <c r="N314" s="3475"/>
      <c r="O314" s="3476"/>
      <c r="P314" s="3475"/>
      <c r="Q314" s="3476"/>
      <c r="R314" s="3475"/>
      <c r="S314" s="3476"/>
      <c r="T314" s="1606"/>
      <c r="U314" s="3476"/>
      <c r="V314" s="1606"/>
      <c r="W314" s="3476"/>
      <c r="X314" s="1606"/>
      <c r="Y314" s="3476"/>
      <c r="Z314" s="1606"/>
      <c r="AA314" s="3476"/>
      <c r="AB314" s="1606"/>
      <c r="AC314" s="3476"/>
      <c r="AD314" s="1606"/>
      <c r="AE314" s="3476"/>
      <c r="AF314" s="1606"/>
      <c r="AG314" s="3476"/>
      <c r="AH314" s="1606"/>
      <c r="AI314" s="3476"/>
      <c r="AJ314" s="1606"/>
      <c r="AK314" s="3476"/>
      <c r="AL314" s="1606"/>
      <c r="AM314" s="3477"/>
      <c r="AN314" s="3478"/>
      <c r="AO314" s="3461"/>
      <c r="AP314" s="3462"/>
      <c r="AQ314" s="3479"/>
      <c r="AR314" s="3476">
        <v>0</v>
      </c>
      <c r="AS314" s="3462"/>
      <c r="AT314" s="3474">
        <v>0</v>
      </c>
      <c r="AU314" s="1606">
        <v>0</v>
      </c>
      <c r="AV314" s="3462"/>
      <c r="AW314" s="3474">
        <v>0</v>
      </c>
      <c r="AX314" s="1606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515"/>
      <c r="B315" s="6421" t="s">
        <v>1884</v>
      </c>
      <c r="C315" s="6423"/>
      <c r="D315" s="3472">
        <f t="shared" si="273"/>
        <v>0</v>
      </c>
      <c r="E315" s="3473">
        <f t="shared" si="294"/>
        <v>0</v>
      </c>
      <c r="F315" s="3483">
        <f t="shared" si="295"/>
        <v>0</v>
      </c>
      <c r="G315" s="1417"/>
      <c r="H315" s="1416"/>
      <c r="I315" s="1417"/>
      <c r="J315" s="1416"/>
      <c r="K315" s="1417"/>
      <c r="L315" s="1416"/>
      <c r="M315" s="1417"/>
      <c r="N315" s="1416"/>
      <c r="O315" s="1417"/>
      <c r="P315" s="1416"/>
      <c r="Q315" s="1417"/>
      <c r="R315" s="1416"/>
      <c r="S315" s="1417"/>
      <c r="T315" s="1281"/>
      <c r="U315" s="1417"/>
      <c r="V315" s="1281"/>
      <c r="W315" s="1417"/>
      <c r="X315" s="1281"/>
      <c r="Y315" s="1417"/>
      <c r="Z315" s="1281"/>
      <c r="AA315" s="1417"/>
      <c r="AB315" s="1281"/>
      <c r="AC315" s="1417"/>
      <c r="AD315" s="1281"/>
      <c r="AE315" s="1417"/>
      <c r="AF315" s="1281"/>
      <c r="AG315" s="1417"/>
      <c r="AH315" s="1281"/>
      <c r="AI315" s="1417"/>
      <c r="AJ315" s="1281"/>
      <c r="AK315" s="1417"/>
      <c r="AL315" s="1281"/>
      <c r="AM315" s="1269"/>
      <c r="AN315" s="1418"/>
      <c r="AO315" s="3461"/>
      <c r="AP315" s="3462"/>
      <c r="AQ315" s="3479"/>
      <c r="AR315" s="1417">
        <v>0</v>
      </c>
      <c r="AS315" s="3462"/>
      <c r="AT315" s="1415">
        <v>0</v>
      </c>
      <c r="AU315" s="1281">
        <v>0</v>
      </c>
      <c r="AV315" s="1606"/>
      <c r="AW315" s="1415">
        <v>0</v>
      </c>
      <c r="AX315" s="1281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515"/>
      <c r="B316" s="6421" t="s">
        <v>1885</v>
      </c>
      <c r="C316" s="6423"/>
      <c r="D316" s="3472">
        <f t="shared" si="273"/>
        <v>0</v>
      </c>
      <c r="E316" s="3473">
        <f t="shared" si="294"/>
        <v>0</v>
      </c>
      <c r="F316" s="3483">
        <f t="shared" si="295"/>
        <v>0</v>
      </c>
      <c r="G316" s="1417"/>
      <c r="H316" s="1416"/>
      <c r="I316" s="1417"/>
      <c r="J316" s="1416"/>
      <c r="K316" s="1417"/>
      <c r="L316" s="1416"/>
      <c r="M316" s="1417"/>
      <c r="N316" s="1416"/>
      <c r="O316" s="1417"/>
      <c r="P316" s="1416"/>
      <c r="Q316" s="1417"/>
      <c r="R316" s="1416"/>
      <c r="S316" s="1417"/>
      <c r="T316" s="1281"/>
      <c r="U316" s="1417"/>
      <c r="V316" s="1281"/>
      <c r="W316" s="1417"/>
      <c r="X316" s="1281"/>
      <c r="Y316" s="1417"/>
      <c r="Z316" s="1281"/>
      <c r="AA316" s="1417"/>
      <c r="AB316" s="1281"/>
      <c r="AC316" s="1417"/>
      <c r="AD316" s="1281"/>
      <c r="AE316" s="1417"/>
      <c r="AF316" s="1281"/>
      <c r="AG316" s="1417"/>
      <c r="AH316" s="1281"/>
      <c r="AI316" s="1417"/>
      <c r="AJ316" s="1281"/>
      <c r="AK316" s="1417"/>
      <c r="AL316" s="1281"/>
      <c r="AM316" s="1269"/>
      <c r="AN316" s="1418"/>
      <c r="AO316" s="1419"/>
      <c r="AP316" s="1420"/>
      <c r="AQ316" s="581"/>
      <c r="AR316" s="1417">
        <v>0</v>
      </c>
      <c r="AS316" s="1420"/>
      <c r="AT316" s="1415">
        <v>0</v>
      </c>
      <c r="AU316" s="1281">
        <v>0</v>
      </c>
      <c r="AV316" s="1420"/>
      <c r="AW316" s="1415">
        <v>0</v>
      </c>
      <c r="AX316" s="1281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255"/>
      <c r="B317" s="6494" t="s">
        <v>1886</v>
      </c>
      <c r="C317" s="6494"/>
      <c r="D317" s="1545">
        <f t="shared" si="273"/>
        <v>0</v>
      </c>
      <c r="E317" s="3304">
        <f t="shared" si="294"/>
        <v>0</v>
      </c>
      <c r="F317" s="3268">
        <f t="shared" si="295"/>
        <v>0</v>
      </c>
      <c r="G317" s="1607"/>
      <c r="H317" s="3465"/>
      <c r="I317" s="1683"/>
      <c r="J317" s="3465"/>
      <c r="K317" s="1683"/>
      <c r="L317" s="3465"/>
      <c r="M317" s="1683"/>
      <c r="N317" s="3465"/>
      <c r="O317" s="1683"/>
      <c r="P317" s="3465"/>
      <c r="Q317" s="1683"/>
      <c r="R317" s="3465"/>
      <c r="S317" s="1683"/>
      <c r="T317" s="1279"/>
      <c r="U317" s="1683"/>
      <c r="V317" s="1279"/>
      <c r="W317" s="1683"/>
      <c r="X317" s="1279"/>
      <c r="Y317" s="1683"/>
      <c r="Z317" s="1279"/>
      <c r="AA317" s="1683"/>
      <c r="AB317" s="1279"/>
      <c r="AC317" s="1683"/>
      <c r="AD317" s="1279"/>
      <c r="AE317" s="1683"/>
      <c r="AF317" s="1279"/>
      <c r="AG317" s="1683"/>
      <c r="AH317" s="1279"/>
      <c r="AI317" s="1683"/>
      <c r="AJ317" s="1279"/>
      <c r="AK317" s="1683"/>
      <c r="AL317" s="1279"/>
      <c r="AM317" s="1685"/>
      <c r="AN317" s="3466"/>
      <c r="AO317" s="3480"/>
      <c r="AP317" s="3467"/>
      <c r="AQ317" s="1421"/>
      <c r="AR317" s="1683">
        <v>0</v>
      </c>
      <c r="AS317" s="3467"/>
      <c r="AT317" s="1607">
        <v>0</v>
      </c>
      <c r="AU317" s="1279">
        <v>0</v>
      </c>
      <c r="AV317" s="3467"/>
      <c r="AW317" s="1607">
        <v>0</v>
      </c>
      <c r="AX317" s="1279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443" t="s">
        <v>1700</v>
      </c>
      <c r="B318" s="6531" t="s">
        <v>1881</v>
      </c>
      <c r="C318" s="6531"/>
      <c r="D318" s="2809">
        <f t="shared" si="273"/>
        <v>0</v>
      </c>
      <c r="E318" s="1386">
        <f t="shared" si="294"/>
        <v>0</v>
      </c>
      <c r="F318" s="3259">
        <f t="shared" si="295"/>
        <v>0</v>
      </c>
      <c r="G318" s="3508"/>
      <c r="H318" s="3509"/>
      <c r="I318" s="3510"/>
      <c r="J318" s="3509"/>
      <c r="K318" s="3510"/>
      <c r="L318" s="3509"/>
      <c r="M318" s="3510"/>
      <c r="N318" s="3509"/>
      <c r="O318" s="3510"/>
      <c r="P318" s="3509"/>
      <c r="Q318" s="3510"/>
      <c r="R318" s="3509"/>
      <c r="S318" s="3510"/>
      <c r="T318" s="3511"/>
      <c r="U318" s="3510"/>
      <c r="V318" s="3511"/>
      <c r="W318" s="3510"/>
      <c r="X318" s="3511"/>
      <c r="Y318" s="3510"/>
      <c r="Z318" s="3511"/>
      <c r="AA318" s="3510"/>
      <c r="AB318" s="3511"/>
      <c r="AC318" s="3510"/>
      <c r="AD318" s="3511"/>
      <c r="AE318" s="3510"/>
      <c r="AF318" s="3511"/>
      <c r="AG318" s="3510"/>
      <c r="AH318" s="3511"/>
      <c r="AI318" s="3510"/>
      <c r="AJ318" s="3511"/>
      <c r="AK318" s="3508"/>
      <c r="AL318" s="3512"/>
      <c r="AM318" s="3510"/>
      <c r="AN318" s="3513"/>
      <c r="AO318" s="3508"/>
      <c r="AP318" s="3514"/>
      <c r="AQ318" s="2931"/>
      <c r="AR318" s="2931">
        <v>0</v>
      </c>
      <c r="AS318" s="3462"/>
      <c r="AT318" s="2929">
        <v>0</v>
      </c>
      <c r="AU318" s="2275">
        <v>0</v>
      </c>
      <c r="AV318" s="3462"/>
      <c r="AW318" s="2929">
        <v>0</v>
      </c>
      <c r="AX318" s="2275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069"/>
      <c r="B319" s="6497" t="s">
        <v>1882</v>
      </c>
      <c r="C319" s="6497"/>
      <c r="D319" s="1590">
        <f t="shared" si="273"/>
        <v>0</v>
      </c>
      <c r="E319" s="3473">
        <f t="shared" si="294"/>
        <v>0</v>
      </c>
      <c r="F319" s="3327">
        <f t="shared" si="295"/>
        <v>0</v>
      </c>
      <c r="G319" s="3515"/>
      <c r="H319" s="3516"/>
      <c r="I319" s="3517"/>
      <c r="J319" s="3516"/>
      <c r="K319" s="3517"/>
      <c r="L319" s="3516"/>
      <c r="M319" s="3517"/>
      <c r="N319" s="3516"/>
      <c r="O319" s="3517"/>
      <c r="P319" s="3516"/>
      <c r="Q319" s="3517"/>
      <c r="R319" s="3516"/>
      <c r="S319" s="3517"/>
      <c r="T319" s="3518"/>
      <c r="U319" s="3517"/>
      <c r="V319" s="3518"/>
      <c r="W319" s="3517"/>
      <c r="X319" s="3518"/>
      <c r="Y319" s="3517"/>
      <c r="Z319" s="3518"/>
      <c r="AA319" s="3517"/>
      <c r="AB319" s="3518"/>
      <c r="AC319" s="3517"/>
      <c r="AD319" s="3518"/>
      <c r="AE319" s="3517"/>
      <c r="AF319" s="3518"/>
      <c r="AG319" s="3517"/>
      <c r="AH319" s="3518"/>
      <c r="AI319" s="3517"/>
      <c r="AJ319" s="3518"/>
      <c r="AK319" s="3515"/>
      <c r="AL319" s="3519"/>
      <c r="AM319" s="3517"/>
      <c r="AN319" s="3520"/>
      <c r="AO319" s="3461"/>
      <c r="AP319" s="3462"/>
      <c r="AQ319" s="3470"/>
      <c r="AR319" s="3476">
        <v>0</v>
      </c>
      <c r="AS319" s="3462"/>
      <c r="AT319" s="3474">
        <v>0</v>
      </c>
      <c r="AU319" s="1606">
        <v>0</v>
      </c>
      <c r="AV319" s="3462"/>
      <c r="AW319" s="3474">
        <v>0</v>
      </c>
      <c r="AX319" s="1606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069"/>
      <c r="B320" s="6497" t="s">
        <v>1883</v>
      </c>
      <c r="C320" s="6497"/>
      <c r="D320" s="1590">
        <f t="shared" si="273"/>
        <v>0</v>
      </c>
      <c r="E320" s="3473">
        <f t="shared" si="294"/>
        <v>0</v>
      </c>
      <c r="F320" s="3327">
        <f t="shared" si="295"/>
        <v>0</v>
      </c>
      <c r="G320" s="3515"/>
      <c r="H320" s="3516"/>
      <c r="I320" s="3517"/>
      <c r="J320" s="3516"/>
      <c r="K320" s="3517"/>
      <c r="L320" s="3516"/>
      <c r="M320" s="3517"/>
      <c r="N320" s="3516"/>
      <c r="O320" s="3517"/>
      <c r="P320" s="3516"/>
      <c r="Q320" s="3517"/>
      <c r="R320" s="3516"/>
      <c r="S320" s="3517"/>
      <c r="T320" s="3518"/>
      <c r="U320" s="3517"/>
      <c r="V320" s="3518"/>
      <c r="W320" s="3517"/>
      <c r="X320" s="3518"/>
      <c r="Y320" s="3517"/>
      <c r="Z320" s="3518"/>
      <c r="AA320" s="3517"/>
      <c r="AB320" s="3518"/>
      <c r="AC320" s="3517"/>
      <c r="AD320" s="3518"/>
      <c r="AE320" s="3517"/>
      <c r="AF320" s="3518"/>
      <c r="AG320" s="3517"/>
      <c r="AH320" s="3518"/>
      <c r="AI320" s="3517"/>
      <c r="AJ320" s="3518"/>
      <c r="AK320" s="3515"/>
      <c r="AL320" s="3519"/>
      <c r="AM320" s="3517"/>
      <c r="AN320" s="3520"/>
      <c r="AO320" s="3461"/>
      <c r="AP320" s="3462"/>
      <c r="AQ320" s="3479"/>
      <c r="AR320" s="3476">
        <v>0</v>
      </c>
      <c r="AS320" s="3462"/>
      <c r="AT320" s="3474">
        <v>0</v>
      </c>
      <c r="AU320" s="1606">
        <v>0</v>
      </c>
      <c r="AV320" s="3462"/>
      <c r="AW320" s="3474">
        <v>0</v>
      </c>
      <c r="AX320" s="1606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069"/>
      <c r="B321" s="6421" t="s">
        <v>1884</v>
      </c>
      <c r="C321" s="6423"/>
      <c r="D321" s="1590">
        <f t="shared" si="273"/>
        <v>0</v>
      </c>
      <c r="E321" s="3473">
        <f t="shared" si="294"/>
        <v>0</v>
      </c>
      <c r="F321" s="3327">
        <f t="shared" si="295"/>
        <v>0</v>
      </c>
      <c r="G321" s="3521"/>
      <c r="H321" s="3522"/>
      <c r="I321" s="3523"/>
      <c r="J321" s="3522"/>
      <c r="K321" s="3523"/>
      <c r="L321" s="3522"/>
      <c r="M321" s="3523"/>
      <c r="N321" s="3522"/>
      <c r="O321" s="3523"/>
      <c r="P321" s="3522"/>
      <c r="Q321" s="3523"/>
      <c r="R321" s="3522"/>
      <c r="S321" s="3523"/>
      <c r="T321" s="3522"/>
      <c r="U321" s="3523"/>
      <c r="V321" s="3522"/>
      <c r="W321" s="3523"/>
      <c r="X321" s="3522"/>
      <c r="Y321" s="3523"/>
      <c r="Z321" s="3522"/>
      <c r="AA321" s="3523"/>
      <c r="AB321" s="3522"/>
      <c r="AC321" s="3523"/>
      <c r="AD321" s="3522"/>
      <c r="AE321" s="3523"/>
      <c r="AF321" s="3522"/>
      <c r="AG321" s="3523"/>
      <c r="AH321" s="3522"/>
      <c r="AI321" s="3523"/>
      <c r="AJ321" s="3522"/>
      <c r="AK321" s="3521"/>
      <c r="AL321" s="3524"/>
      <c r="AM321" s="3525"/>
      <c r="AN321" s="3526"/>
      <c r="AO321" s="3461"/>
      <c r="AP321" s="3462"/>
      <c r="AQ321" s="3479"/>
      <c r="AR321" s="3525">
        <v>0</v>
      </c>
      <c r="AS321" s="3462"/>
      <c r="AT321" s="3527">
        <v>0</v>
      </c>
      <c r="AU321" s="3528">
        <v>0</v>
      </c>
      <c r="AV321" s="1606"/>
      <c r="AW321" s="3527">
        <v>0</v>
      </c>
      <c r="AX321" s="3528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069"/>
      <c r="B322" s="6421" t="s">
        <v>1885</v>
      </c>
      <c r="C322" s="6423"/>
      <c r="D322" s="1590">
        <f t="shared" si="273"/>
        <v>0</v>
      </c>
      <c r="E322" s="3473">
        <f t="shared" si="294"/>
        <v>0</v>
      </c>
      <c r="F322" s="3327">
        <f t="shared" si="295"/>
        <v>0</v>
      </c>
      <c r="G322" s="3521"/>
      <c r="H322" s="3522"/>
      <c r="I322" s="3523"/>
      <c r="J322" s="3522"/>
      <c r="K322" s="3523"/>
      <c r="L322" s="3522"/>
      <c r="M322" s="3523"/>
      <c r="N322" s="3522"/>
      <c r="O322" s="3523"/>
      <c r="P322" s="3522"/>
      <c r="Q322" s="3523"/>
      <c r="R322" s="3522"/>
      <c r="S322" s="3523"/>
      <c r="T322" s="3522"/>
      <c r="U322" s="3523"/>
      <c r="V322" s="3522"/>
      <c r="W322" s="3523"/>
      <c r="X322" s="3522"/>
      <c r="Y322" s="3523"/>
      <c r="Z322" s="3522"/>
      <c r="AA322" s="3523"/>
      <c r="AB322" s="3522"/>
      <c r="AC322" s="3523"/>
      <c r="AD322" s="3522"/>
      <c r="AE322" s="3523"/>
      <c r="AF322" s="3522"/>
      <c r="AG322" s="3523"/>
      <c r="AH322" s="3522"/>
      <c r="AI322" s="3523"/>
      <c r="AJ322" s="3522"/>
      <c r="AK322" s="3521"/>
      <c r="AL322" s="3524"/>
      <c r="AM322" s="1006"/>
      <c r="AN322" s="586"/>
      <c r="AO322" s="1419"/>
      <c r="AP322" s="1420"/>
      <c r="AQ322" s="581"/>
      <c r="AR322" s="1006">
        <v>0</v>
      </c>
      <c r="AS322" s="1420"/>
      <c r="AT322" s="945">
        <v>0</v>
      </c>
      <c r="AU322" s="1007">
        <v>0</v>
      </c>
      <c r="AV322" s="1420"/>
      <c r="AW322" s="945">
        <v>0</v>
      </c>
      <c r="AX322" s="1007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340"/>
      <c r="B323" s="6494" t="s">
        <v>1886</v>
      </c>
      <c r="C323" s="6494"/>
      <c r="D323" s="1588">
        <f t="shared" si="273"/>
        <v>0</v>
      </c>
      <c r="E323" s="3308">
        <f t="shared" si="294"/>
        <v>0</v>
      </c>
      <c r="F323" s="1304">
        <f t="shared" si="295"/>
        <v>0</v>
      </c>
      <c r="G323" s="3529"/>
      <c r="H323" s="3530"/>
      <c r="I323" s="3531"/>
      <c r="J323" s="3530"/>
      <c r="K323" s="3531"/>
      <c r="L323" s="3530"/>
      <c r="M323" s="3531"/>
      <c r="N323" s="3530"/>
      <c r="O323" s="3531"/>
      <c r="P323" s="3530"/>
      <c r="Q323" s="3531"/>
      <c r="R323" s="3530"/>
      <c r="S323" s="3529"/>
      <c r="T323" s="3530"/>
      <c r="U323" s="3529"/>
      <c r="V323" s="3530"/>
      <c r="W323" s="3529"/>
      <c r="X323" s="3530"/>
      <c r="Y323" s="3529"/>
      <c r="Z323" s="3530"/>
      <c r="AA323" s="3529"/>
      <c r="AB323" s="3530"/>
      <c r="AC323" s="3529"/>
      <c r="AD323" s="3530"/>
      <c r="AE323" s="3529"/>
      <c r="AF323" s="3530"/>
      <c r="AG323" s="3529"/>
      <c r="AH323" s="3530"/>
      <c r="AI323" s="3529"/>
      <c r="AJ323" s="3530"/>
      <c r="AK323" s="3529"/>
      <c r="AL323" s="3532"/>
      <c r="AM323" s="1683"/>
      <c r="AN323" s="3466"/>
      <c r="AO323" s="3480"/>
      <c r="AP323" s="3467"/>
      <c r="AQ323" s="1421"/>
      <c r="AR323" s="1683">
        <v>0</v>
      </c>
      <c r="AS323" s="3467"/>
      <c r="AT323" s="1607">
        <v>0</v>
      </c>
      <c r="AU323" s="1279">
        <v>0</v>
      </c>
      <c r="AV323" s="3467"/>
      <c r="AW323" s="1607">
        <v>0</v>
      </c>
      <c r="AX323" s="1279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5960" t="s">
        <v>1893</v>
      </c>
      <c r="B324" s="6531" t="s">
        <v>1881</v>
      </c>
      <c r="C324" s="6531"/>
      <c r="D324" s="2809">
        <f t="shared" si="273"/>
        <v>0</v>
      </c>
      <c r="E324" s="1386">
        <f t="shared" ref="E324:E328" si="313">SUM(G324++I324+K324+M324+O324+Q324+S324+U324+W324+Y324+AA324+AC324+AE324+AG324+AI324+AK324)</f>
        <v>0</v>
      </c>
      <c r="F324" s="3259">
        <f t="shared" si="295"/>
        <v>0</v>
      </c>
      <c r="G324" s="3508"/>
      <c r="H324" s="3509"/>
      <c r="I324" s="3510"/>
      <c r="J324" s="3509"/>
      <c r="K324" s="3510"/>
      <c r="L324" s="3509"/>
      <c r="M324" s="3510"/>
      <c r="N324" s="3509"/>
      <c r="O324" s="3510"/>
      <c r="P324" s="3509"/>
      <c r="Q324" s="3510"/>
      <c r="R324" s="3509"/>
      <c r="S324" s="3510"/>
      <c r="T324" s="3511"/>
      <c r="U324" s="3510"/>
      <c r="V324" s="3511"/>
      <c r="W324" s="3510"/>
      <c r="X324" s="3511"/>
      <c r="Y324" s="3510"/>
      <c r="Z324" s="3511"/>
      <c r="AA324" s="3510"/>
      <c r="AB324" s="3511"/>
      <c r="AC324" s="3510"/>
      <c r="AD324" s="3511"/>
      <c r="AE324" s="3510"/>
      <c r="AF324" s="3511"/>
      <c r="AG324" s="3510"/>
      <c r="AH324" s="3511"/>
      <c r="AI324" s="3510"/>
      <c r="AJ324" s="3511"/>
      <c r="AK324" s="3508"/>
      <c r="AL324" s="3512"/>
      <c r="AM324" s="3510"/>
      <c r="AN324" s="3509"/>
      <c r="AO324" s="3470"/>
      <c r="AP324" s="2930"/>
      <c r="AQ324" s="3470"/>
      <c r="AR324" s="2931">
        <v>0</v>
      </c>
      <c r="AS324" s="3462"/>
      <c r="AT324" s="2929">
        <v>0</v>
      </c>
      <c r="AU324" s="2275">
        <v>0</v>
      </c>
      <c r="AV324" s="3462"/>
      <c r="AW324" s="2929">
        <v>0</v>
      </c>
      <c r="AX324" s="2275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5960"/>
      <c r="B325" s="6497" t="s">
        <v>1882</v>
      </c>
      <c r="C325" s="6497"/>
      <c r="D325" s="1590">
        <f t="shared" si="273"/>
        <v>0</v>
      </c>
      <c r="E325" s="3473">
        <f t="shared" si="313"/>
        <v>0</v>
      </c>
      <c r="F325" s="3327">
        <f t="shared" si="295"/>
        <v>0</v>
      </c>
      <c r="G325" s="3515"/>
      <c r="H325" s="3516"/>
      <c r="I325" s="3517"/>
      <c r="J325" s="3516"/>
      <c r="K325" s="3517"/>
      <c r="L325" s="3516"/>
      <c r="M325" s="3517"/>
      <c r="N325" s="3516"/>
      <c r="O325" s="3517"/>
      <c r="P325" s="3516"/>
      <c r="Q325" s="3517"/>
      <c r="R325" s="3516"/>
      <c r="S325" s="3517"/>
      <c r="T325" s="3518"/>
      <c r="U325" s="3517"/>
      <c r="V325" s="3518"/>
      <c r="W325" s="3517"/>
      <c r="X325" s="3518"/>
      <c r="Y325" s="3517"/>
      <c r="Z325" s="3518"/>
      <c r="AA325" s="3517"/>
      <c r="AB325" s="3518"/>
      <c r="AC325" s="3517"/>
      <c r="AD325" s="3518"/>
      <c r="AE325" s="3517"/>
      <c r="AF325" s="3518"/>
      <c r="AG325" s="3517"/>
      <c r="AH325" s="3518"/>
      <c r="AI325" s="3517"/>
      <c r="AJ325" s="3518"/>
      <c r="AK325" s="3515"/>
      <c r="AL325" s="3519"/>
      <c r="AM325" s="3517"/>
      <c r="AN325" s="3516"/>
      <c r="AO325" s="3476"/>
      <c r="AP325" s="3475"/>
      <c r="AQ325" s="3476"/>
      <c r="AR325" s="3476">
        <v>0</v>
      </c>
      <c r="AS325" s="3462"/>
      <c r="AT325" s="3474">
        <v>0</v>
      </c>
      <c r="AU325" s="1606">
        <v>0</v>
      </c>
      <c r="AV325" s="3462"/>
      <c r="AW325" s="3474">
        <v>0</v>
      </c>
      <c r="AX325" s="1606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5960"/>
      <c r="B326" s="6497" t="s">
        <v>1883</v>
      </c>
      <c r="C326" s="6497"/>
      <c r="D326" s="1590">
        <f t="shared" si="273"/>
        <v>0</v>
      </c>
      <c r="E326" s="3473">
        <f t="shared" si="313"/>
        <v>0</v>
      </c>
      <c r="F326" s="3327">
        <f t="shared" si="295"/>
        <v>0</v>
      </c>
      <c r="G326" s="3515"/>
      <c r="H326" s="3516"/>
      <c r="I326" s="3517"/>
      <c r="J326" s="3516"/>
      <c r="K326" s="3517"/>
      <c r="L326" s="3516"/>
      <c r="M326" s="3517"/>
      <c r="N326" s="3516"/>
      <c r="O326" s="3517"/>
      <c r="P326" s="3516"/>
      <c r="Q326" s="3517"/>
      <c r="R326" s="3516"/>
      <c r="S326" s="3517"/>
      <c r="T326" s="3518"/>
      <c r="U326" s="3517"/>
      <c r="V326" s="3518"/>
      <c r="W326" s="3517"/>
      <c r="X326" s="3518"/>
      <c r="Y326" s="3517"/>
      <c r="Z326" s="3518"/>
      <c r="AA326" s="3517"/>
      <c r="AB326" s="3518"/>
      <c r="AC326" s="3517"/>
      <c r="AD326" s="3518"/>
      <c r="AE326" s="3517"/>
      <c r="AF326" s="3518"/>
      <c r="AG326" s="3517"/>
      <c r="AH326" s="3518"/>
      <c r="AI326" s="3517"/>
      <c r="AJ326" s="3518"/>
      <c r="AK326" s="3515"/>
      <c r="AL326" s="3519"/>
      <c r="AM326" s="3517"/>
      <c r="AN326" s="3516"/>
      <c r="AO326" s="3476"/>
      <c r="AP326" s="3475"/>
      <c r="AQ326" s="3476"/>
      <c r="AR326" s="3476">
        <v>0</v>
      </c>
      <c r="AS326" s="3462"/>
      <c r="AT326" s="3474">
        <v>0</v>
      </c>
      <c r="AU326" s="1606">
        <v>0</v>
      </c>
      <c r="AV326" s="3462"/>
      <c r="AW326" s="3474">
        <v>0</v>
      </c>
      <c r="AX326" s="1606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5960"/>
      <c r="B327" s="6421" t="s">
        <v>1884</v>
      </c>
      <c r="C327" s="6423"/>
      <c r="D327" s="1590">
        <f t="shared" si="273"/>
        <v>0</v>
      </c>
      <c r="E327" s="3473">
        <f>SUM(G327++I327+K327+M327+O327+Q327+S327+U327+W327+Y327+AA327+AC327+AE327+AG327+AI327+AK327)</f>
        <v>0</v>
      </c>
      <c r="F327" s="3327">
        <f t="shared" si="295"/>
        <v>0</v>
      </c>
      <c r="G327" s="3521"/>
      <c r="H327" s="3522"/>
      <c r="I327" s="3523"/>
      <c r="J327" s="3522"/>
      <c r="K327" s="3523"/>
      <c r="L327" s="3522"/>
      <c r="M327" s="3523"/>
      <c r="N327" s="3522"/>
      <c r="O327" s="3523"/>
      <c r="P327" s="3522"/>
      <c r="Q327" s="3523"/>
      <c r="R327" s="3522"/>
      <c r="S327" s="3523"/>
      <c r="T327" s="3522"/>
      <c r="U327" s="3523"/>
      <c r="V327" s="3522"/>
      <c r="W327" s="3523"/>
      <c r="X327" s="3522"/>
      <c r="Y327" s="3523"/>
      <c r="Z327" s="3522"/>
      <c r="AA327" s="3523"/>
      <c r="AB327" s="3522"/>
      <c r="AC327" s="3523"/>
      <c r="AD327" s="3522"/>
      <c r="AE327" s="3523"/>
      <c r="AF327" s="3522"/>
      <c r="AG327" s="3523"/>
      <c r="AH327" s="3522"/>
      <c r="AI327" s="3523"/>
      <c r="AJ327" s="3522"/>
      <c r="AK327" s="3521"/>
      <c r="AL327" s="3524"/>
      <c r="AM327" s="3525"/>
      <c r="AN327" s="3533"/>
      <c r="AO327" s="1417"/>
      <c r="AP327" s="1416"/>
      <c r="AQ327" s="1417"/>
      <c r="AR327" s="3525">
        <v>0</v>
      </c>
      <c r="AS327" s="3462"/>
      <c r="AT327" s="3527">
        <v>0</v>
      </c>
      <c r="AU327" s="3528">
        <v>0</v>
      </c>
      <c r="AV327" s="1606"/>
      <c r="AW327" s="3527">
        <v>0</v>
      </c>
      <c r="AX327" s="3528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5960"/>
      <c r="B328" s="6421" t="s">
        <v>1885</v>
      </c>
      <c r="C328" s="6423"/>
      <c r="D328" s="1590">
        <f t="shared" si="273"/>
        <v>0</v>
      </c>
      <c r="E328" s="3473">
        <f t="shared" si="313"/>
        <v>0</v>
      </c>
      <c r="F328" s="3327">
        <f t="shared" si="295"/>
        <v>0</v>
      </c>
      <c r="G328" s="3521"/>
      <c r="H328" s="3522"/>
      <c r="I328" s="3523"/>
      <c r="J328" s="3522"/>
      <c r="K328" s="3523"/>
      <c r="L328" s="3522"/>
      <c r="M328" s="3523"/>
      <c r="N328" s="3522"/>
      <c r="O328" s="3523"/>
      <c r="P328" s="3522"/>
      <c r="Q328" s="3523"/>
      <c r="R328" s="3522"/>
      <c r="S328" s="3523"/>
      <c r="T328" s="3522"/>
      <c r="U328" s="3523"/>
      <c r="V328" s="3522"/>
      <c r="W328" s="3523"/>
      <c r="X328" s="3522"/>
      <c r="Y328" s="3523"/>
      <c r="Z328" s="3522"/>
      <c r="AA328" s="3523"/>
      <c r="AB328" s="3522"/>
      <c r="AC328" s="3523"/>
      <c r="AD328" s="3522"/>
      <c r="AE328" s="3523"/>
      <c r="AF328" s="3522"/>
      <c r="AG328" s="3523"/>
      <c r="AH328" s="3522"/>
      <c r="AI328" s="3523"/>
      <c r="AJ328" s="3522"/>
      <c r="AK328" s="3521"/>
      <c r="AL328" s="3524"/>
      <c r="AM328" s="1006"/>
      <c r="AN328" s="587"/>
      <c r="AO328" s="1417"/>
      <c r="AP328" s="1416"/>
      <c r="AQ328" s="1417"/>
      <c r="AR328" s="1006">
        <v>0</v>
      </c>
      <c r="AS328" s="1420"/>
      <c r="AT328" s="945">
        <v>0</v>
      </c>
      <c r="AU328" s="1007">
        <v>0</v>
      </c>
      <c r="AV328" s="1420"/>
      <c r="AW328" s="945">
        <v>0</v>
      </c>
      <c r="AX328" s="1007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5960"/>
      <c r="B329" s="6494" t="s">
        <v>1886</v>
      </c>
      <c r="C329" s="6494"/>
      <c r="D329" s="1588">
        <f t="shared" si="273"/>
        <v>0</v>
      </c>
      <c r="E329" s="3308">
        <f>SUM(G329++I329+K329+M329+O329+Q329+S329+U329+W329+Y329+AA329+AC329+AE329+AG329+AI329+AK329)</f>
        <v>0</v>
      </c>
      <c r="F329" s="1304">
        <f t="shared" si="295"/>
        <v>0</v>
      </c>
      <c r="G329" s="3529"/>
      <c r="H329" s="3530"/>
      <c r="I329" s="3531"/>
      <c r="J329" s="3530"/>
      <c r="K329" s="3531"/>
      <c r="L329" s="3530"/>
      <c r="M329" s="3531"/>
      <c r="N329" s="3530"/>
      <c r="O329" s="3531"/>
      <c r="P329" s="3530"/>
      <c r="Q329" s="3531"/>
      <c r="R329" s="3530"/>
      <c r="S329" s="3529"/>
      <c r="T329" s="3530"/>
      <c r="U329" s="3529"/>
      <c r="V329" s="3530"/>
      <c r="W329" s="3529"/>
      <c r="X329" s="3530"/>
      <c r="Y329" s="3529"/>
      <c r="Z329" s="3530"/>
      <c r="AA329" s="3529"/>
      <c r="AB329" s="3530"/>
      <c r="AC329" s="3529"/>
      <c r="AD329" s="3530"/>
      <c r="AE329" s="3529"/>
      <c r="AF329" s="3530"/>
      <c r="AG329" s="3529"/>
      <c r="AH329" s="3530"/>
      <c r="AI329" s="3529"/>
      <c r="AJ329" s="3530"/>
      <c r="AK329" s="3529"/>
      <c r="AL329" s="3532"/>
      <c r="AM329" s="1683"/>
      <c r="AN329" s="3465"/>
      <c r="AO329" s="1683"/>
      <c r="AP329" s="3465"/>
      <c r="AQ329" s="1683"/>
      <c r="AR329" s="1683">
        <v>0</v>
      </c>
      <c r="AS329" s="3467"/>
      <c r="AT329" s="1607">
        <v>0</v>
      </c>
      <c r="AU329" s="1279">
        <v>0</v>
      </c>
      <c r="AV329" s="3467"/>
      <c r="AW329" s="1607">
        <v>0</v>
      </c>
      <c r="AX329" s="1279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532" t="s">
        <v>82</v>
      </c>
      <c r="B330" s="6432" t="s">
        <v>1881</v>
      </c>
      <c r="C330" s="6434"/>
      <c r="D330" s="3441">
        <f>SUM(E330+F330)</f>
        <v>2</v>
      </c>
      <c r="E330" s="3534">
        <f>SUM(G330++I330+K330+M330+O330+Q330+S330+U330+W330+Y330+AA330+AC330+AE330+AG330+AI330+AK330)</f>
        <v>0</v>
      </c>
      <c r="F330" s="3379">
        <f>SUM(H330++J330+L330+N330+P330+R330+T330+V330+X330+Z330+AB330+AD330+AF330+AH330+AJ330+AL330)</f>
        <v>2</v>
      </c>
      <c r="G330" s="3441">
        <f>G252+G264+G270+G276+G282+G312+G318+G324</f>
        <v>0</v>
      </c>
      <c r="H330" s="3420">
        <f t="shared" ref="H330:N334" si="320">H252+H258+H264+H270+H276+H282+H306+H312+H318+H324</f>
        <v>0</v>
      </c>
      <c r="I330" s="3441">
        <f t="shared" si="320"/>
        <v>0</v>
      </c>
      <c r="J330" s="3420">
        <f t="shared" si="320"/>
        <v>0</v>
      </c>
      <c r="K330" s="3441">
        <f t="shared" si="320"/>
        <v>0</v>
      </c>
      <c r="L330" s="3420">
        <f>L252+L258+L264+L270+L276+L282+L306+L312+L318+L324</f>
        <v>0</v>
      </c>
      <c r="M330" s="3441">
        <f t="shared" si="320"/>
        <v>0</v>
      </c>
      <c r="N330" s="3420">
        <f t="shared" si="320"/>
        <v>0</v>
      </c>
      <c r="O330" s="3441">
        <f t="shared" ref="O330:V334" si="321">O252+O258+O264+O270+O276+O282+O294+O312+O318+O324</f>
        <v>0</v>
      </c>
      <c r="P330" s="3395">
        <f t="shared" si="321"/>
        <v>0</v>
      </c>
      <c r="Q330" s="3441">
        <f t="shared" si="321"/>
        <v>0</v>
      </c>
      <c r="R330" s="3395">
        <f t="shared" si="321"/>
        <v>0</v>
      </c>
      <c r="S330" s="3441">
        <f t="shared" si="321"/>
        <v>0</v>
      </c>
      <c r="T330" s="3395">
        <f t="shared" si="321"/>
        <v>0</v>
      </c>
      <c r="U330" s="3441">
        <f t="shared" si="321"/>
        <v>0</v>
      </c>
      <c r="V330" s="3433">
        <f t="shared" si="321"/>
        <v>0</v>
      </c>
      <c r="W330" s="3441">
        <f>W252+W258+W264+W270+W276+W282+W288+W294+W300+W306+W312+W318+W324</f>
        <v>0</v>
      </c>
      <c r="X330" s="3395">
        <f t="shared" ref="X330:AN330" si="322">X252+X258+X264+X270+X276+X282+X288+X294+X300+X306+X312+X318+X324</f>
        <v>2</v>
      </c>
      <c r="Y330" s="3441">
        <f>Y252+Y258+Y264+Y270+Y276+Y282+Y288+Y294+Y300+Y306+Y312+Y318+Y324</f>
        <v>0</v>
      </c>
      <c r="Z330" s="3395">
        <f t="shared" si="322"/>
        <v>0</v>
      </c>
      <c r="AA330" s="3441">
        <f t="shared" si="322"/>
        <v>0</v>
      </c>
      <c r="AB330" s="3395">
        <f t="shared" si="322"/>
        <v>0</v>
      </c>
      <c r="AC330" s="3441">
        <f t="shared" si="322"/>
        <v>0</v>
      </c>
      <c r="AD330" s="3395">
        <f t="shared" si="322"/>
        <v>0</v>
      </c>
      <c r="AE330" s="3441">
        <f t="shared" si="322"/>
        <v>0</v>
      </c>
      <c r="AF330" s="3395">
        <f t="shared" si="322"/>
        <v>0</v>
      </c>
      <c r="AG330" s="3441">
        <f t="shared" si="322"/>
        <v>0</v>
      </c>
      <c r="AH330" s="3395">
        <f t="shared" si="322"/>
        <v>0</v>
      </c>
      <c r="AI330" s="3441">
        <f t="shared" si="322"/>
        <v>0</v>
      </c>
      <c r="AJ330" s="3395">
        <f t="shared" si="322"/>
        <v>0</v>
      </c>
      <c r="AK330" s="3441">
        <f t="shared" si="322"/>
        <v>0</v>
      </c>
      <c r="AL330" s="3535">
        <f t="shared" si="322"/>
        <v>0</v>
      </c>
      <c r="AM330" s="3395">
        <f t="shared" si="322"/>
        <v>0</v>
      </c>
      <c r="AN330" s="3395">
        <f t="shared" si="322"/>
        <v>0</v>
      </c>
      <c r="AO330" s="3489">
        <f>SUM(AO252+AO258+AO264+AO270+AO276+AO282+AO288+AO294+AO300+AO306+AO312+AO318)</f>
        <v>0</v>
      </c>
      <c r="AP330" s="3436">
        <f>SUM(AP252+AP258+AP264+AP270+AP276+AP282+AP288+AP294+AP300+AP306+AP312+AP318)</f>
        <v>0</v>
      </c>
      <c r="AQ330" s="3420">
        <f t="shared" ref="AQ330:AR331" si="323">AQ252+AQ258+AQ264+AQ270+AQ276+AQ282+AQ288+AQ294+AQ300+AQ306+AQ312+AQ318+AQ324</f>
        <v>0</v>
      </c>
      <c r="AR330" s="3420">
        <f t="shared" si="323"/>
        <v>0</v>
      </c>
      <c r="AS330" s="3379">
        <f>SUM(AS264,AS276)</f>
        <v>0</v>
      </c>
      <c r="AT330" s="3441">
        <f t="shared" ref="AT330:AX331" si="324">AT252+AT258+AT264+AT270+AT276+AT282+AT288+AT294+AT300+AT306+AT312+AT318+AT324</f>
        <v>0</v>
      </c>
      <c r="AU330" s="3433">
        <f t="shared" si="324"/>
        <v>0</v>
      </c>
      <c r="AV330" s="3396"/>
      <c r="AW330" s="3441">
        <f t="shared" si="324"/>
        <v>0</v>
      </c>
      <c r="AX330" s="3433">
        <f t="shared" si="324"/>
        <v>0</v>
      </c>
    </row>
    <row r="331" spans="1:104" x14ac:dyDescent="0.25">
      <c r="A331" s="6532"/>
      <c r="B331" s="6497" t="s">
        <v>1882</v>
      </c>
      <c r="C331" s="6497"/>
      <c r="D331" s="3489">
        <f t="shared" ref="D331:D335" si="325">SUM(E331+F331)</f>
        <v>94</v>
      </c>
      <c r="E331" s="3536">
        <f t="shared" ref="E331:F335" si="326">SUM(G331++I331+K331+M331+O331+Q331+S331+U331+W331+Y331+AA331+AC331+AE331+AG331+AI331+AK331)</f>
        <v>41</v>
      </c>
      <c r="F331" s="1429">
        <f t="shared" si="326"/>
        <v>53</v>
      </c>
      <c r="G331" s="3472">
        <f>G253+G265+G271+G277+G283+G313+G319+G325</f>
        <v>0</v>
      </c>
      <c r="H331" s="1543">
        <f t="shared" si="320"/>
        <v>0</v>
      </c>
      <c r="I331" s="3472">
        <f t="shared" si="320"/>
        <v>0</v>
      </c>
      <c r="J331" s="1543">
        <f t="shared" si="320"/>
        <v>0</v>
      </c>
      <c r="K331" s="3472">
        <f>K253+K259+K265+K271+K277+K283+K307+K313+K319+K325</f>
        <v>0</v>
      </c>
      <c r="L331" s="1543">
        <f t="shared" si="320"/>
        <v>0</v>
      </c>
      <c r="M331" s="3472">
        <f t="shared" si="320"/>
        <v>0</v>
      </c>
      <c r="N331" s="1543">
        <f t="shared" si="320"/>
        <v>0</v>
      </c>
      <c r="O331" s="3489">
        <f>O253+O259+O265+O271+O277+O283+O295+O313+O319+O325</f>
        <v>0</v>
      </c>
      <c r="P331" s="3420">
        <f t="shared" si="321"/>
        <v>0</v>
      </c>
      <c r="Q331" s="3489">
        <f t="shared" si="321"/>
        <v>0</v>
      </c>
      <c r="R331" s="3420">
        <f t="shared" si="321"/>
        <v>0</v>
      </c>
      <c r="S331" s="3489">
        <f t="shared" si="321"/>
        <v>0</v>
      </c>
      <c r="T331" s="3420">
        <f t="shared" si="321"/>
        <v>0</v>
      </c>
      <c r="U331" s="3489">
        <f t="shared" si="321"/>
        <v>10</v>
      </c>
      <c r="V331" s="3436">
        <f t="shared" si="321"/>
        <v>12</v>
      </c>
      <c r="W331" s="3472">
        <f>W253+W259+W265+W271+W277+W283+W289+W295+W301+W307+W313+W319+W325</f>
        <v>29</v>
      </c>
      <c r="X331" s="1543">
        <f t="shared" ref="X331:AN331" si="327">X253+X259+X265+X271+X277+X283+X289+X295+X301+X307+X313+X319+X325</f>
        <v>36</v>
      </c>
      <c r="Y331" s="3472">
        <f t="shared" si="327"/>
        <v>2</v>
      </c>
      <c r="Z331" s="1543">
        <f t="shared" si="327"/>
        <v>5</v>
      </c>
      <c r="AA331" s="3472">
        <f t="shared" si="327"/>
        <v>0</v>
      </c>
      <c r="AB331" s="1543">
        <f t="shared" si="327"/>
        <v>0</v>
      </c>
      <c r="AC331" s="3472">
        <f t="shared" si="327"/>
        <v>0</v>
      </c>
      <c r="AD331" s="1543">
        <f t="shared" si="327"/>
        <v>0</v>
      </c>
      <c r="AE331" s="3472">
        <f t="shared" si="327"/>
        <v>0</v>
      </c>
      <c r="AF331" s="1543">
        <f t="shared" si="327"/>
        <v>0</v>
      </c>
      <c r="AG331" s="3472">
        <f t="shared" si="327"/>
        <v>0</v>
      </c>
      <c r="AH331" s="1543">
        <f t="shared" si="327"/>
        <v>0</v>
      </c>
      <c r="AI331" s="3472">
        <f t="shared" si="327"/>
        <v>0</v>
      </c>
      <c r="AJ331" s="1543">
        <f t="shared" si="327"/>
        <v>0</v>
      </c>
      <c r="AK331" s="3472">
        <f t="shared" si="327"/>
        <v>0</v>
      </c>
      <c r="AL331" s="3537">
        <f t="shared" si="327"/>
        <v>0</v>
      </c>
      <c r="AM331" s="1543">
        <f t="shared" si="327"/>
        <v>0</v>
      </c>
      <c r="AN331" s="1543">
        <f t="shared" si="327"/>
        <v>0</v>
      </c>
      <c r="AO331" s="3538"/>
      <c r="AP331" s="3539"/>
      <c r="AQ331" s="1543">
        <f t="shared" si="323"/>
        <v>0</v>
      </c>
      <c r="AR331" s="1543">
        <f t="shared" si="323"/>
        <v>0</v>
      </c>
      <c r="AS331" s="3540">
        <f>SUM(AS277+ AS265)</f>
        <v>0</v>
      </c>
      <c r="AT331" s="3472">
        <f t="shared" si="324"/>
        <v>2</v>
      </c>
      <c r="AU331" s="3394">
        <f t="shared" si="324"/>
        <v>0</v>
      </c>
      <c r="AV331" s="3152"/>
      <c r="AW331" s="3472">
        <f t="shared" si="324"/>
        <v>0</v>
      </c>
      <c r="AX331" s="3394">
        <f t="shared" si="324"/>
        <v>12</v>
      </c>
    </row>
    <row r="332" spans="1:104" x14ac:dyDescent="0.25">
      <c r="A332" s="6532"/>
      <c r="B332" s="6497" t="s">
        <v>1883</v>
      </c>
      <c r="C332" s="6497"/>
      <c r="D332" s="3489">
        <f t="shared" si="325"/>
        <v>2</v>
      </c>
      <c r="E332" s="3536">
        <f t="shared" si="326"/>
        <v>0</v>
      </c>
      <c r="F332" s="1429">
        <f t="shared" si="326"/>
        <v>2</v>
      </c>
      <c r="G332" s="3472">
        <f>G254+G266+G272+G278+G284+G314+G320+G326</f>
        <v>0</v>
      </c>
      <c r="H332" s="1543">
        <f t="shared" si="320"/>
        <v>0</v>
      </c>
      <c r="I332" s="3472">
        <f t="shared" si="320"/>
        <v>0</v>
      </c>
      <c r="J332" s="1543">
        <f t="shared" si="320"/>
        <v>0</v>
      </c>
      <c r="K332" s="3472">
        <f t="shared" si="320"/>
        <v>0</v>
      </c>
      <c r="L332" s="1543">
        <f t="shared" si="320"/>
        <v>0</v>
      </c>
      <c r="M332" s="3472">
        <f t="shared" si="320"/>
        <v>0</v>
      </c>
      <c r="N332" s="1543">
        <f t="shared" si="320"/>
        <v>0</v>
      </c>
      <c r="O332" s="3489">
        <f t="shared" si="321"/>
        <v>0</v>
      </c>
      <c r="P332" s="3420">
        <f t="shared" si="321"/>
        <v>0</v>
      </c>
      <c r="Q332" s="3489">
        <f t="shared" si="321"/>
        <v>0</v>
      </c>
      <c r="R332" s="3420">
        <f t="shared" si="321"/>
        <v>0</v>
      </c>
      <c r="S332" s="3489">
        <f t="shared" si="321"/>
        <v>0</v>
      </c>
      <c r="T332" s="3420">
        <f t="shared" si="321"/>
        <v>0</v>
      </c>
      <c r="U332" s="3489">
        <f t="shared" si="321"/>
        <v>0</v>
      </c>
      <c r="V332" s="3436">
        <f t="shared" si="321"/>
        <v>0</v>
      </c>
      <c r="W332" s="3472">
        <f>W254+W260+W266+W272+W278+W284+W290+W296+W302+W308+W314+W320+W326</f>
        <v>0</v>
      </c>
      <c r="X332" s="1543">
        <f t="shared" ref="X332:AN332" si="328">X254+X260+X266+X272+X278+X284+X290+X296+X302+X308+X314+X320+X326</f>
        <v>2</v>
      </c>
      <c r="Y332" s="3472">
        <f t="shared" si="328"/>
        <v>0</v>
      </c>
      <c r="Z332" s="1543">
        <f t="shared" si="328"/>
        <v>0</v>
      </c>
      <c r="AA332" s="3472">
        <f t="shared" si="328"/>
        <v>0</v>
      </c>
      <c r="AB332" s="1543">
        <f t="shared" si="328"/>
        <v>0</v>
      </c>
      <c r="AC332" s="3472">
        <f t="shared" si="328"/>
        <v>0</v>
      </c>
      <c r="AD332" s="1543">
        <f t="shared" si="328"/>
        <v>0</v>
      </c>
      <c r="AE332" s="3472">
        <f t="shared" si="328"/>
        <v>0</v>
      </c>
      <c r="AF332" s="1543">
        <f t="shared" si="328"/>
        <v>0</v>
      </c>
      <c r="AG332" s="3472">
        <f t="shared" si="328"/>
        <v>0</v>
      </c>
      <c r="AH332" s="1543">
        <f t="shared" si="328"/>
        <v>0</v>
      </c>
      <c r="AI332" s="3472">
        <f t="shared" si="328"/>
        <v>0</v>
      </c>
      <c r="AJ332" s="1543">
        <f t="shared" si="328"/>
        <v>0</v>
      </c>
      <c r="AK332" s="3472">
        <f t="shared" si="328"/>
        <v>0</v>
      </c>
      <c r="AL332" s="3537">
        <f t="shared" si="328"/>
        <v>0</v>
      </c>
      <c r="AM332" s="1543">
        <f t="shared" si="328"/>
        <v>0</v>
      </c>
      <c r="AN332" s="1543">
        <f t="shared" si="328"/>
        <v>0</v>
      </c>
      <c r="AO332" s="3538"/>
      <c r="AP332" s="3539"/>
      <c r="AQ332" s="3479"/>
      <c r="AR332" s="1543">
        <f>SUM(AR336+AR254+AR260+AR266+AR272+AR278+AR284+AR290+AR296+AR302+AR308+AR314+AR320+AR326)</f>
        <v>0</v>
      </c>
      <c r="AS332" s="3540">
        <f>SUM(AS266+AS278)</f>
        <v>0</v>
      </c>
      <c r="AT332" s="3472">
        <f t="shared" ref="AT332:AX332" si="329">SUM(AT254+AT260+AT266+AT272+AT278+AT284+AT290+AT296+AT302+AT308+AT314+AT320+AT326)</f>
        <v>0</v>
      </c>
      <c r="AU332" s="3394">
        <f t="shared" si="329"/>
        <v>0</v>
      </c>
      <c r="AV332" s="3152"/>
      <c r="AW332" s="3472">
        <f t="shared" si="329"/>
        <v>0</v>
      </c>
      <c r="AX332" s="3394">
        <f t="shared" si="329"/>
        <v>0</v>
      </c>
    </row>
    <row r="333" spans="1:104" x14ac:dyDescent="0.25">
      <c r="A333" s="6532"/>
      <c r="B333" s="6421" t="s">
        <v>1884</v>
      </c>
      <c r="C333" s="6423"/>
      <c r="D333" s="3489">
        <f t="shared" si="325"/>
        <v>5</v>
      </c>
      <c r="E333" s="3536">
        <f t="shared" si="326"/>
        <v>3</v>
      </c>
      <c r="F333" s="1429">
        <f t="shared" si="326"/>
        <v>2</v>
      </c>
      <c r="G333" s="3472">
        <f>G255+G267+G273+G279+G285+G315+G321+G327</f>
        <v>0</v>
      </c>
      <c r="H333" s="1543">
        <f t="shared" si="320"/>
        <v>0</v>
      </c>
      <c r="I333" s="3472">
        <f t="shared" si="320"/>
        <v>0</v>
      </c>
      <c r="J333" s="1543">
        <f t="shared" si="320"/>
        <v>0</v>
      </c>
      <c r="K333" s="3472">
        <f t="shared" si="320"/>
        <v>0</v>
      </c>
      <c r="L333" s="1543">
        <f t="shared" si="320"/>
        <v>0</v>
      </c>
      <c r="M333" s="3472">
        <f t="shared" si="320"/>
        <v>0</v>
      </c>
      <c r="N333" s="1543">
        <f t="shared" si="320"/>
        <v>0</v>
      </c>
      <c r="O333" s="3489">
        <f>O255+O261+O267+O273+O279+O285+O297+O315+O321+O327</f>
        <v>0</v>
      </c>
      <c r="P333" s="3420">
        <f>P255+P261+P267+P273+P279+P285+P297+P315+P321+P327</f>
        <v>0</v>
      </c>
      <c r="Q333" s="3489">
        <f t="shared" si="321"/>
        <v>0</v>
      </c>
      <c r="R333" s="3420">
        <f t="shared" si="321"/>
        <v>0</v>
      </c>
      <c r="S333" s="3489">
        <f t="shared" si="321"/>
        <v>0</v>
      </c>
      <c r="T333" s="3420">
        <f t="shared" si="321"/>
        <v>0</v>
      </c>
      <c r="U333" s="3489">
        <f t="shared" si="321"/>
        <v>0</v>
      </c>
      <c r="V333" s="3436">
        <f t="shared" si="321"/>
        <v>1</v>
      </c>
      <c r="W333" s="3472">
        <f>W255+W261+W267+W273+W279+W285+W291+W297+W303+W309+W315+W321+W327</f>
        <v>3</v>
      </c>
      <c r="X333" s="1543">
        <f t="shared" ref="X333:AN333" si="330">X255+X261+X267+X273+X279+X285+X291+X297+X303+X309+X315+X321+X327</f>
        <v>1</v>
      </c>
      <c r="Y333" s="3472">
        <f t="shared" si="330"/>
        <v>0</v>
      </c>
      <c r="Z333" s="1543">
        <f t="shared" si="330"/>
        <v>0</v>
      </c>
      <c r="AA333" s="3472">
        <f t="shared" si="330"/>
        <v>0</v>
      </c>
      <c r="AB333" s="1543">
        <f t="shared" si="330"/>
        <v>0</v>
      </c>
      <c r="AC333" s="3472">
        <f t="shared" si="330"/>
        <v>0</v>
      </c>
      <c r="AD333" s="1543">
        <f t="shared" si="330"/>
        <v>0</v>
      </c>
      <c r="AE333" s="3472">
        <f t="shared" si="330"/>
        <v>0</v>
      </c>
      <c r="AF333" s="1543">
        <f t="shared" si="330"/>
        <v>0</v>
      </c>
      <c r="AG333" s="3472">
        <f t="shared" si="330"/>
        <v>0</v>
      </c>
      <c r="AH333" s="1543">
        <f t="shared" si="330"/>
        <v>0</v>
      </c>
      <c r="AI333" s="3472">
        <f t="shared" si="330"/>
        <v>0</v>
      </c>
      <c r="AJ333" s="1543">
        <f t="shared" si="330"/>
        <v>0</v>
      </c>
      <c r="AK333" s="3472">
        <f t="shared" si="330"/>
        <v>0</v>
      </c>
      <c r="AL333" s="3537">
        <f t="shared" si="330"/>
        <v>0</v>
      </c>
      <c r="AM333" s="1543">
        <f t="shared" si="330"/>
        <v>0</v>
      </c>
      <c r="AN333" s="1543">
        <f t="shared" si="330"/>
        <v>0</v>
      </c>
      <c r="AO333" s="3538"/>
      <c r="AP333" s="3539"/>
      <c r="AQ333" s="3479"/>
      <c r="AR333" s="1543">
        <f>AR255+AR261+AR267+AR273+AR279+AR285+AR291+AR297+AR303+AR309+AR315+AR321+AR327</f>
        <v>0</v>
      </c>
      <c r="AS333" s="3540">
        <f>SUM(AS268+AS280)</f>
        <v>0</v>
      </c>
      <c r="AT333" s="3472">
        <f t="shared" ref="AT333:AX333" si="331">AT255+AT261+AT267+AT273+AT279+AT285+AT291+AT297+AT303+AT309+AT315+AT321+AT327</f>
        <v>0</v>
      </c>
      <c r="AU333" s="3394">
        <f t="shared" si="331"/>
        <v>0</v>
      </c>
      <c r="AV333" s="3394">
        <f>AV255+AV261+AV267+AV273+AV279+AV285+AV291+AV297+AV303+AV309+AV315+AV321+AV327</f>
        <v>0</v>
      </c>
      <c r="AW333" s="3472">
        <f t="shared" si="331"/>
        <v>0</v>
      </c>
      <c r="AX333" s="3394">
        <f t="shared" si="331"/>
        <v>0</v>
      </c>
    </row>
    <row r="334" spans="1:104" x14ac:dyDescent="0.25">
      <c r="A334" s="6532"/>
      <c r="B334" s="6421" t="s">
        <v>1885</v>
      </c>
      <c r="C334" s="6423"/>
      <c r="D334" s="3489">
        <f t="shared" si="325"/>
        <v>0</v>
      </c>
      <c r="E334" s="3536">
        <f t="shared" si="326"/>
        <v>0</v>
      </c>
      <c r="F334" s="1429">
        <f t="shared" si="326"/>
        <v>0</v>
      </c>
      <c r="G334" s="3472">
        <f>G256+G268+G274+G280+G286+G316+G322+G328</f>
        <v>0</v>
      </c>
      <c r="H334" s="1543">
        <f t="shared" si="320"/>
        <v>0</v>
      </c>
      <c r="I334" s="3472">
        <f t="shared" si="320"/>
        <v>0</v>
      </c>
      <c r="J334" s="1543">
        <f t="shared" si="320"/>
        <v>0</v>
      </c>
      <c r="K334" s="3472">
        <f t="shared" si="320"/>
        <v>0</v>
      </c>
      <c r="L334" s="1543">
        <f t="shared" si="320"/>
        <v>0</v>
      </c>
      <c r="M334" s="3472">
        <f t="shared" si="320"/>
        <v>0</v>
      </c>
      <c r="N334" s="1543">
        <f t="shared" si="320"/>
        <v>0</v>
      </c>
      <c r="O334" s="3489">
        <f>O256+O262+O268+O274+O280+O286+O298+O316+O322+O328</f>
        <v>0</v>
      </c>
      <c r="P334" s="3420">
        <f t="shared" si="321"/>
        <v>0</v>
      </c>
      <c r="Q334" s="3489">
        <f t="shared" si="321"/>
        <v>0</v>
      </c>
      <c r="R334" s="3420">
        <f t="shared" si="321"/>
        <v>0</v>
      </c>
      <c r="S334" s="3489">
        <f t="shared" si="321"/>
        <v>0</v>
      </c>
      <c r="T334" s="3420">
        <f t="shared" si="321"/>
        <v>0</v>
      </c>
      <c r="U334" s="3489">
        <f t="shared" si="321"/>
        <v>0</v>
      </c>
      <c r="V334" s="3436">
        <f t="shared" si="321"/>
        <v>0</v>
      </c>
      <c r="W334" s="3472">
        <f>W256+W262+W268+W274+W280+W286+W292+W298+W304+W310+W316+W322+W328</f>
        <v>0</v>
      </c>
      <c r="X334" s="1543">
        <f t="shared" ref="X334:AN334" si="332">X256+X262+X268+X274+X280+X286+X292+X298+X304+X310+X316+X322+X328</f>
        <v>0</v>
      </c>
      <c r="Y334" s="3472">
        <f t="shared" si="332"/>
        <v>0</v>
      </c>
      <c r="Z334" s="1543">
        <f t="shared" si="332"/>
        <v>0</v>
      </c>
      <c r="AA334" s="3472">
        <f t="shared" si="332"/>
        <v>0</v>
      </c>
      <c r="AB334" s="1543">
        <f t="shared" si="332"/>
        <v>0</v>
      </c>
      <c r="AC334" s="3472">
        <f t="shared" si="332"/>
        <v>0</v>
      </c>
      <c r="AD334" s="1543">
        <f t="shared" si="332"/>
        <v>0</v>
      </c>
      <c r="AE334" s="3472">
        <f t="shared" si="332"/>
        <v>0</v>
      </c>
      <c r="AF334" s="1543">
        <f t="shared" si="332"/>
        <v>0</v>
      </c>
      <c r="AG334" s="3472">
        <f t="shared" si="332"/>
        <v>0</v>
      </c>
      <c r="AH334" s="1543">
        <f t="shared" si="332"/>
        <v>0</v>
      </c>
      <c r="AI334" s="3472">
        <f t="shared" si="332"/>
        <v>0</v>
      </c>
      <c r="AJ334" s="1543">
        <f t="shared" si="332"/>
        <v>0</v>
      </c>
      <c r="AK334" s="3472">
        <f t="shared" si="332"/>
        <v>0</v>
      </c>
      <c r="AL334" s="3537">
        <f t="shared" si="332"/>
        <v>0</v>
      </c>
      <c r="AM334" s="1543">
        <f t="shared" si="332"/>
        <v>0</v>
      </c>
      <c r="AN334" s="1543">
        <f t="shared" si="332"/>
        <v>0</v>
      </c>
      <c r="AO334" s="3538"/>
      <c r="AP334" s="3539"/>
      <c r="AQ334" s="581"/>
      <c r="AR334" s="1543">
        <f>SUM(AR256+AR262+AR268+AR274+AR280+AR286+AR304+AR298+AR292+AR310+AR316+AR322+AR328)</f>
        <v>0</v>
      </c>
      <c r="AS334" s="3540">
        <f>SUM(AS256+AS262+AS268+AS274+AS280+AS286+AS304+AS298+AS292+AS310+AS316+AS322+AS328)</f>
        <v>0</v>
      </c>
      <c r="AT334" s="3472">
        <f t="shared" ref="AT334:AX334" si="333">SUM(AT256+AT262+AT268+AT274+AT280+AT286+AT304+AT298+AT292+AT310+AT316+AT322+AT328)</f>
        <v>0</v>
      </c>
      <c r="AU334" s="3394">
        <f t="shared" si="333"/>
        <v>0</v>
      </c>
      <c r="AV334" s="3152"/>
      <c r="AW334" s="3472">
        <f t="shared" si="333"/>
        <v>0</v>
      </c>
      <c r="AX334" s="3394">
        <f t="shared" si="333"/>
        <v>0</v>
      </c>
    </row>
    <row r="335" spans="1:104" x14ac:dyDescent="0.25">
      <c r="A335" s="6533"/>
      <c r="B335" s="6494" t="s">
        <v>1886</v>
      </c>
      <c r="C335" s="6494"/>
      <c r="D335" s="3443">
        <f t="shared" si="325"/>
        <v>1</v>
      </c>
      <c r="E335" s="588">
        <f t="shared" si="326"/>
        <v>0</v>
      </c>
      <c r="F335" s="589">
        <f t="shared" si="326"/>
        <v>1</v>
      </c>
      <c r="G335" s="1545">
        <f>G275+G281+G287+G317+G323+G329</f>
        <v>0</v>
      </c>
      <c r="H335" s="1546">
        <f>H275+H281+H287+H317+H323+H329</f>
        <v>0</v>
      </c>
      <c r="I335" s="1545">
        <f>I257+I269+I275+I281+I287+I317+I323+I329</f>
        <v>0</v>
      </c>
      <c r="J335" s="1546">
        <f t="shared" ref="J335:N335" si="334">J257+J269+J275+J281+J287+J317+J323+J329</f>
        <v>0</v>
      </c>
      <c r="K335" s="1545">
        <f t="shared" si="334"/>
        <v>0</v>
      </c>
      <c r="L335" s="1546">
        <f t="shared" si="334"/>
        <v>0</v>
      </c>
      <c r="M335" s="1545">
        <f t="shared" si="334"/>
        <v>0</v>
      </c>
      <c r="N335" s="1546">
        <f t="shared" si="334"/>
        <v>0</v>
      </c>
      <c r="O335" s="3443">
        <f>O257+O269+O275+O281+O287+O299+O317+O323+O329</f>
        <v>0</v>
      </c>
      <c r="P335" s="3401">
        <f t="shared" ref="P335:V335" si="335">P257+P269+P275+P281+P287+P299+P317+P323+P329</f>
        <v>0</v>
      </c>
      <c r="Q335" s="3443">
        <f t="shared" si="335"/>
        <v>0</v>
      </c>
      <c r="R335" s="3401">
        <f t="shared" si="335"/>
        <v>0</v>
      </c>
      <c r="S335" s="3443">
        <f t="shared" si="335"/>
        <v>0</v>
      </c>
      <c r="T335" s="3401">
        <f t="shared" si="335"/>
        <v>0</v>
      </c>
      <c r="U335" s="3443">
        <f t="shared" si="335"/>
        <v>0</v>
      </c>
      <c r="V335" s="3542">
        <f t="shared" si="335"/>
        <v>0</v>
      </c>
      <c r="W335" s="1545">
        <f>W257+W263+W269+W275+W281+W287+W293+W305+W311+W299+W317+W323+W329</f>
        <v>0</v>
      </c>
      <c r="X335" s="1546">
        <f t="shared" ref="X335:AN335" si="336">X257+X263+X269+X275+X281+X287+X293+X305+X311+X299+X317+X323+X329</f>
        <v>1</v>
      </c>
      <c r="Y335" s="1545">
        <f t="shared" si="336"/>
        <v>0</v>
      </c>
      <c r="Z335" s="1546">
        <f t="shared" si="336"/>
        <v>0</v>
      </c>
      <c r="AA335" s="1545">
        <f t="shared" si="336"/>
        <v>0</v>
      </c>
      <c r="AB335" s="1546">
        <f t="shared" si="336"/>
        <v>0</v>
      </c>
      <c r="AC335" s="1545">
        <f t="shared" si="336"/>
        <v>0</v>
      </c>
      <c r="AD335" s="1546">
        <f t="shared" si="336"/>
        <v>0</v>
      </c>
      <c r="AE335" s="1545">
        <f t="shared" si="336"/>
        <v>0</v>
      </c>
      <c r="AF335" s="1546">
        <f t="shared" si="336"/>
        <v>0</v>
      </c>
      <c r="AG335" s="1545">
        <f t="shared" si="336"/>
        <v>0</v>
      </c>
      <c r="AH335" s="1546">
        <f t="shared" si="336"/>
        <v>0</v>
      </c>
      <c r="AI335" s="1545">
        <f t="shared" si="336"/>
        <v>0</v>
      </c>
      <c r="AJ335" s="1546">
        <f t="shared" si="336"/>
        <v>0</v>
      </c>
      <c r="AK335" s="1545">
        <f t="shared" si="336"/>
        <v>0</v>
      </c>
      <c r="AL335" s="3543">
        <f t="shared" si="336"/>
        <v>0</v>
      </c>
      <c r="AM335" s="1546">
        <f t="shared" si="336"/>
        <v>0</v>
      </c>
      <c r="AN335" s="1546">
        <f t="shared" si="336"/>
        <v>0</v>
      </c>
      <c r="AO335" s="3544"/>
      <c r="AP335" s="3545"/>
      <c r="AQ335" s="1421"/>
      <c r="AR335" s="1546">
        <f>SUM(AR257+AR263+AR269+AR275+AR281+AR287+AR293+AR299+AR305+AR311+AR317+AR323+AR329)</f>
        <v>0</v>
      </c>
      <c r="AS335" s="3546">
        <f>SUM(AS269+AS281)</f>
        <v>0</v>
      </c>
      <c r="AT335" s="1545">
        <f t="shared" ref="AT335:AX335" si="337">SUM(AT257+AT263+AT269+AT275+AT281+AT287+AT293+AT299+AT305+AT311+AT317+AT323+AT329)</f>
        <v>0</v>
      </c>
      <c r="AU335" s="1546">
        <f t="shared" si="337"/>
        <v>0</v>
      </c>
      <c r="AV335" s="3545"/>
      <c r="AW335" s="1545">
        <f t="shared" si="337"/>
        <v>0</v>
      </c>
      <c r="AX335" s="1406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403" t="s">
        <v>1639</v>
      </c>
      <c r="B337" s="6352"/>
      <c r="C337" s="6348"/>
      <c r="D337" s="6534" t="s">
        <v>82</v>
      </c>
      <c r="E337" s="6535"/>
      <c r="F337" s="6501"/>
      <c r="G337" s="5940" t="s">
        <v>106</v>
      </c>
      <c r="H337" s="6389"/>
      <c r="I337" s="6389"/>
      <c r="J337" s="6389"/>
      <c r="K337" s="6389"/>
      <c r="L337" s="6389"/>
      <c r="M337" s="6389"/>
      <c r="N337" s="6389"/>
      <c r="O337" s="6389"/>
      <c r="P337" s="6389"/>
      <c r="Q337" s="6389"/>
      <c r="R337" s="6389"/>
      <c r="S337" s="6389"/>
      <c r="T337" s="6389"/>
      <c r="U337" s="6389"/>
      <c r="V337" s="6389"/>
      <c r="W337" s="6389"/>
      <c r="X337" s="6389"/>
      <c r="Y337" s="6389"/>
      <c r="Z337" s="6389"/>
      <c r="AA337" s="6389"/>
      <c r="AB337" s="6389"/>
      <c r="AC337" s="6389"/>
      <c r="AD337" s="6389"/>
      <c r="AE337" s="6389"/>
      <c r="AF337" s="6389"/>
      <c r="AG337" s="6389"/>
      <c r="AH337" s="6389"/>
      <c r="AI337" s="6389"/>
      <c r="AJ337" s="6389"/>
      <c r="AK337" s="6389"/>
      <c r="AL337" s="6389"/>
      <c r="AM337" s="6389"/>
      <c r="AN337" s="6389"/>
      <c r="AO337" s="6389"/>
      <c r="AP337" s="5891"/>
      <c r="AQ337" s="6359" t="s">
        <v>1895</v>
      </c>
      <c r="AR337" s="6308" t="s">
        <v>1896</v>
      </c>
    </row>
    <row r="338" spans="1:94" x14ac:dyDescent="0.25">
      <c r="A338" s="6243"/>
      <c r="B338" s="6388"/>
      <c r="C338" s="5774"/>
      <c r="D338" s="6536"/>
      <c r="E338" s="6240"/>
      <c r="F338" s="6241"/>
      <c r="G338" s="6537" t="s">
        <v>485</v>
      </c>
      <c r="H338" s="6393"/>
      <c r="I338" s="5940" t="s">
        <v>389</v>
      </c>
      <c r="J338" s="6394"/>
      <c r="K338" s="5940" t="s">
        <v>390</v>
      </c>
      <c r="L338" s="6394"/>
      <c r="M338" s="5940" t="s">
        <v>1624</v>
      </c>
      <c r="N338" s="6394"/>
      <c r="O338" s="5940" t="s">
        <v>392</v>
      </c>
      <c r="P338" s="6394"/>
      <c r="Q338" s="5940" t="s">
        <v>393</v>
      </c>
      <c r="R338" s="6394"/>
      <c r="S338" s="5940" t="s">
        <v>394</v>
      </c>
      <c r="T338" s="6394"/>
      <c r="U338" s="5940" t="s">
        <v>395</v>
      </c>
      <c r="V338" s="6394"/>
      <c r="W338" s="5940" t="s">
        <v>1625</v>
      </c>
      <c r="X338" s="6394"/>
      <c r="Y338" s="5940" t="s">
        <v>312</v>
      </c>
      <c r="Z338" s="6395"/>
      <c r="AA338" s="5940" t="s">
        <v>313</v>
      </c>
      <c r="AB338" s="6395"/>
      <c r="AC338" s="5940" t="s">
        <v>1871</v>
      </c>
      <c r="AD338" s="6395"/>
      <c r="AE338" s="5940" t="s">
        <v>1872</v>
      </c>
      <c r="AF338" s="6395"/>
      <c r="AG338" s="5940" t="s">
        <v>1873</v>
      </c>
      <c r="AH338" s="6395"/>
      <c r="AI338" s="5940" t="s">
        <v>1874</v>
      </c>
      <c r="AJ338" s="6395"/>
      <c r="AK338" s="5940" t="s">
        <v>1630</v>
      </c>
      <c r="AL338" s="6395"/>
      <c r="AM338" s="5940" t="s">
        <v>1631</v>
      </c>
      <c r="AN338" s="6395"/>
      <c r="AO338" s="5940" t="s">
        <v>956</v>
      </c>
      <c r="AP338" s="6395"/>
      <c r="AQ338" s="5491"/>
      <c r="AR338" s="5484"/>
    </row>
    <row r="339" spans="1:94" x14ac:dyDescent="0.25">
      <c r="A339" s="6177"/>
      <c r="B339" s="6176"/>
      <c r="C339" s="6244"/>
      <c r="D339" s="3249" t="s">
        <v>84</v>
      </c>
      <c r="E339" s="2569" t="s">
        <v>63</v>
      </c>
      <c r="F339" s="2954" t="s">
        <v>64</v>
      </c>
      <c r="G339" s="2568" t="s">
        <v>63</v>
      </c>
      <c r="H339" s="3247" t="s">
        <v>64</v>
      </c>
      <c r="I339" s="2567" t="s">
        <v>63</v>
      </c>
      <c r="J339" s="3247" t="s">
        <v>64</v>
      </c>
      <c r="K339" s="2567" t="s">
        <v>63</v>
      </c>
      <c r="L339" s="3247" t="s">
        <v>64</v>
      </c>
      <c r="M339" s="2567" t="s">
        <v>63</v>
      </c>
      <c r="N339" s="3247" t="s">
        <v>64</v>
      </c>
      <c r="O339" s="2567" t="s">
        <v>63</v>
      </c>
      <c r="P339" s="3247" t="s">
        <v>64</v>
      </c>
      <c r="Q339" s="2567" t="s">
        <v>63</v>
      </c>
      <c r="R339" s="3247" t="s">
        <v>64</v>
      </c>
      <c r="S339" s="2567" t="s">
        <v>63</v>
      </c>
      <c r="T339" s="3247" t="s">
        <v>64</v>
      </c>
      <c r="U339" s="2567" t="s">
        <v>63</v>
      </c>
      <c r="V339" s="3247" t="s">
        <v>64</v>
      </c>
      <c r="W339" s="2567" t="s">
        <v>63</v>
      </c>
      <c r="X339" s="3247" t="s">
        <v>64</v>
      </c>
      <c r="Y339" s="2567" t="s">
        <v>63</v>
      </c>
      <c r="Z339" s="3247" t="s">
        <v>64</v>
      </c>
      <c r="AA339" s="2567" t="s">
        <v>63</v>
      </c>
      <c r="AB339" s="3247" t="s">
        <v>64</v>
      </c>
      <c r="AC339" s="2567" t="s">
        <v>63</v>
      </c>
      <c r="AD339" s="3247" t="s">
        <v>64</v>
      </c>
      <c r="AE339" s="2567" t="s">
        <v>63</v>
      </c>
      <c r="AF339" s="3247" t="s">
        <v>64</v>
      </c>
      <c r="AG339" s="2567" t="s">
        <v>63</v>
      </c>
      <c r="AH339" s="3247" t="s">
        <v>64</v>
      </c>
      <c r="AI339" s="2567" t="s">
        <v>63</v>
      </c>
      <c r="AJ339" s="3247" t="s">
        <v>64</v>
      </c>
      <c r="AK339" s="2567" t="s">
        <v>63</v>
      </c>
      <c r="AL339" s="3247" t="s">
        <v>64</v>
      </c>
      <c r="AM339" s="2567" t="s">
        <v>63</v>
      </c>
      <c r="AN339" s="3247" t="s">
        <v>64</v>
      </c>
      <c r="AO339" s="2567" t="s">
        <v>63</v>
      </c>
      <c r="AP339" s="3247" t="s">
        <v>64</v>
      </c>
      <c r="AQ339" s="5492"/>
      <c r="AR339" s="6162"/>
    </row>
    <row r="340" spans="1:94" x14ac:dyDescent="0.25">
      <c r="A340" s="5677" t="s">
        <v>1645</v>
      </c>
      <c r="B340" s="6495"/>
      <c r="C340" s="5678"/>
      <c r="D340" s="2809">
        <f>SUM(E340:F340)</f>
        <v>0</v>
      </c>
      <c r="E340" s="1042">
        <f>SUM(G340+I340+K340+M340+O340+Q340+S340+U340+W340+Y340+AA340+AC340+AE340+AG340+AI340+AK340+AM340+AO340)</f>
        <v>0</v>
      </c>
      <c r="F340" s="1997">
        <f>SUM(H340+J340+L340+N340+P340+R340+T340+V340+X340+Z340+AB340+AD340+AF340+AH340+AJ340+AL340+AN340+AP340)</f>
        <v>0</v>
      </c>
      <c r="G340" s="2304"/>
      <c r="H340" s="2273"/>
      <c r="I340" s="2304"/>
      <c r="J340" s="2273"/>
      <c r="K340" s="2304"/>
      <c r="L340" s="2273"/>
      <c r="M340" s="2304"/>
      <c r="N340" s="2273"/>
      <c r="O340" s="2304"/>
      <c r="P340" s="2273"/>
      <c r="Q340" s="2304"/>
      <c r="R340" s="2273"/>
      <c r="S340" s="2304"/>
      <c r="T340" s="2273"/>
      <c r="U340" s="2304"/>
      <c r="V340" s="2273"/>
      <c r="W340" s="2304"/>
      <c r="X340" s="2273"/>
      <c r="Y340" s="2304"/>
      <c r="Z340" s="2273"/>
      <c r="AA340" s="2304"/>
      <c r="AB340" s="2273"/>
      <c r="AC340" s="2304"/>
      <c r="AD340" s="2273"/>
      <c r="AE340" s="2304"/>
      <c r="AF340" s="2273"/>
      <c r="AG340" s="2304"/>
      <c r="AH340" s="2273"/>
      <c r="AI340" s="2304"/>
      <c r="AJ340" s="2273"/>
      <c r="AK340" s="2304"/>
      <c r="AL340" s="2273"/>
      <c r="AM340" s="2304"/>
      <c r="AN340" s="2273"/>
      <c r="AO340" s="2304"/>
      <c r="AP340" s="1127"/>
      <c r="AQ340" s="45"/>
      <c r="AR340" s="992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043" t="s">
        <v>1897</v>
      </c>
      <c r="B341" s="6409"/>
      <c r="C341" s="6044"/>
      <c r="D341" s="1590">
        <f>SUM(E341:F341)</f>
        <v>0</v>
      </c>
      <c r="E341" s="3349">
        <f t="shared" ref="E341:F344" si="338">SUM(G341+I341+K341+M341+O341+Q341+S341+U341+W341+Y341+AA341+AC341+AE341+AG341+AI341+AK341+AM341+AO341)</f>
        <v>0</v>
      </c>
      <c r="F341" s="1677">
        <f t="shared" si="338"/>
        <v>0</v>
      </c>
      <c r="G341" s="1529"/>
      <c r="H341" s="3547"/>
      <c r="I341" s="1529"/>
      <c r="J341" s="3547"/>
      <c r="K341" s="1529"/>
      <c r="L341" s="3547"/>
      <c r="M341" s="1529"/>
      <c r="N341" s="3547"/>
      <c r="O341" s="1529"/>
      <c r="P341" s="3547"/>
      <c r="Q341" s="1529"/>
      <c r="R341" s="3547"/>
      <c r="S341" s="1529"/>
      <c r="T341" s="3547"/>
      <c r="U341" s="1529"/>
      <c r="V341" s="3547"/>
      <c r="W341" s="1529"/>
      <c r="X341" s="3547"/>
      <c r="Y341" s="1529"/>
      <c r="Z341" s="3547"/>
      <c r="AA341" s="1529"/>
      <c r="AB341" s="3547"/>
      <c r="AC341" s="1529"/>
      <c r="AD341" s="3547"/>
      <c r="AE341" s="1529"/>
      <c r="AF341" s="3547"/>
      <c r="AG341" s="1529"/>
      <c r="AH341" s="3547"/>
      <c r="AI341" s="1529"/>
      <c r="AJ341" s="3547"/>
      <c r="AK341" s="1529"/>
      <c r="AL341" s="3547"/>
      <c r="AM341" s="1529"/>
      <c r="AN341" s="3547"/>
      <c r="AO341" s="1529"/>
      <c r="AP341" s="2287"/>
      <c r="AQ341" s="1567"/>
      <c r="AR341" s="1528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043" t="s">
        <v>1898</v>
      </c>
      <c r="B342" s="6409"/>
      <c r="C342" s="6044"/>
      <c r="D342" s="1590">
        <f>SUM(E342:F342)</f>
        <v>0</v>
      </c>
      <c r="E342" s="3349">
        <f t="shared" si="338"/>
        <v>0</v>
      </c>
      <c r="F342" s="1677">
        <f t="shared" si="338"/>
        <v>0</v>
      </c>
      <c r="G342" s="1529"/>
      <c r="H342" s="3547"/>
      <c r="I342" s="1529"/>
      <c r="J342" s="3547"/>
      <c r="K342" s="1529"/>
      <c r="L342" s="3547"/>
      <c r="M342" s="1529"/>
      <c r="N342" s="3547"/>
      <c r="O342" s="1529"/>
      <c r="P342" s="3547"/>
      <c r="Q342" s="1529"/>
      <c r="R342" s="3547"/>
      <c r="S342" s="1529"/>
      <c r="T342" s="3547"/>
      <c r="U342" s="1529"/>
      <c r="V342" s="3547"/>
      <c r="W342" s="1529"/>
      <c r="X342" s="3547"/>
      <c r="Y342" s="1529"/>
      <c r="Z342" s="3547"/>
      <c r="AA342" s="1529"/>
      <c r="AB342" s="3547"/>
      <c r="AC342" s="1529"/>
      <c r="AD342" s="3547"/>
      <c r="AE342" s="1529"/>
      <c r="AF342" s="3547"/>
      <c r="AG342" s="1529"/>
      <c r="AH342" s="3547"/>
      <c r="AI342" s="1529"/>
      <c r="AJ342" s="3547"/>
      <c r="AK342" s="1529"/>
      <c r="AL342" s="3547"/>
      <c r="AM342" s="1529"/>
      <c r="AN342" s="3547"/>
      <c r="AO342" s="1529"/>
      <c r="AP342" s="2287"/>
      <c r="AQ342" s="1567"/>
      <c r="AR342" s="1528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421" t="s">
        <v>1899</v>
      </c>
      <c r="B343" s="6422"/>
      <c r="C343" s="6423"/>
      <c r="D343" s="1590">
        <f>SUM(E343:F343)</f>
        <v>0</v>
      </c>
      <c r="E343" s="3349">
        <f t="shared" si="338"/>
        <v>0</v>
      </c>
      <c r="F343" s="1677">
        <f t="shared" si="338"/>
        <v>0</v>
      </c>
      <c r="G343" s="1529"/>
      <c r="H343" s="3547"/>
      <c r="I343" s="1529"/>
      <c r="J343" s="3547"/>
      <c r="K343" s="1529"/>
      <c r="L343" s="3547"/>
      <c r="M343" s="1529"/>
      <c r="N343" s="3547"/>
      <c r="O343" s="1529"/>
      <c r="P343" s="3547"/>
      <c r="Q343" s="1529"/>
      <c r="R343" s="3547"/>
      <c r="S343" s="1529"/>
      <c r="T343" s="3547"/>
      <c r="U343" s="1529"/>
      <c r="V343" s="3547"/>
      <c r="W343" s="1529"/>
      <c r="X343" s="3547"/>
      <c r="Y343" s="1529"/>
      <c r="Z343" s="3547"/>
      <c r="AA343" s="1529"/>
      <c r="AB343" s="3547"/>
      <c r="AC343" s="1529"/>
      <c r="AD343" s="3547"/>
      <c r="AE343" s="1529"/>
      <c r="AF343" s="3547"/>
      <c r="AG343" s="1529"/>
      <c r="AH343" s="3547"/>
      <c r="AI343" s="1529"/>
      <c r="AJ343" s="3547"/>
      <c r="AK343" s="1529"/>
      <c r="AL343" s="3547"/>
      <c r="AM343" s="1529"/>
      <c r="AN343" s="3547"/>
      <c r="AO343" s="1529"/>
      <c r="AP343" s="2287"/>
      <c r="AQ343" s="1313"/>
      <c r="AR343" s="1276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5961" t="s">
        <v>1900</v>
      </c>
      <c r="B344" s="5767"/>
      <c r="C344" s="5768"/>
      <c r="D344" s="1588">
        <f>SUM(E344:F344)</f>
        <v>0</v>
      </c>
      <c r="E344" s="1692">
        <f t="shared" si="338"/>
        <v>0</v>
      </c>
      <c r="F344" s="1185">
        <f t="shared" si="338"/>
        <v>0</v>
      </c>
      <c r="G344" s="1540"/>
      <c r="H344" s="1469"/>
      <c r="I344" s="1540"/>
      <c r="J344" s="1469"/>
      <c r="K344" s="1540"/>
      <c r="L344" s="1469"/>
      <c r="M344" s="1540"/>
      <c r="N344" s="1469"/>
      <c r="O344" s="1540"/>
      <c r="P344" s="1469"/>
      <c r="Q344" s="1540"/>
      <c r="R344" s="1469"/>
      <c r="S344" s="1540"/>
      <c r="T344" s="1469"/>
      <c r="U344" s="1540"/>
      <c r="V344" s="1469"/>
      <c r="W344" s="1540"/>
      <c r="X344" s="1469"/>
      <c r="Y344" s="1540"/>
      <c r="Z344" s="1469"/>
      <c r="AA344" s="1540"/>
      <c r="AB344" s="1469"/>
      <c r="AC344" s="1540"/>
      <c r="AD344" s="1469"/>
      <c r="AE344" s="1540"/>
      <c r="AF344" s="1469"/>
      <c r="AG344" s="1540"/>
      <c r="AH344" s="1469"/>
      <c r="AI344" s="1540"/>
      <c r="AJ344" s="1469"/>
      <c r="AK344" s="1540"/>
      <c r="AL344" s="1469"/>
      <c r="AM344" s="1540"/>
      <c r="AN344" s="1469"/>
      <c r="AO344" s="1540"/>
      <c r="AP344" s="1571"/>
      <c r="AQ344" s="1572"/>
      <c r="AR344" s="1278"/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48"/>
      <c r="C345" s="3548"/>
      <c r="D345" s="3549"/>
      <c r="E345" s="590"/>
    </row>
    <row r="346" spans="1:94" ht="31.5" x14ac:dyDescent="0.25">
      <c r="A346" s="5940" t="s">
        <v>1473</v>
      </c>
      <c r="B346" s="6394"/>
      <c r="C346" s="3550" t="s">
        <v>1902</v>
      </c>
      <c r="D346" s="3551" t="s">
        <v>1903</v>
      </c>
      <c r="E346" s="3552" t="s">
        <v>1904</v>
      </c>
    </row>
    <row r="347" spans="1:94" x14ac:dyDescent="0.25">
      <c r="A347" s="6544" t="s">
        <v>1690</v>
      </c>
      <c r="B347" s="6545"/>
      <c r="C347" s="2271"/>
      <c r="D347" s="1045"/>
      <c r="E347" s="2272"/>
    </row>
    <row r="348" spans="1:94" x14ac:dyDescent="0.25">
      <c r="A348" s="6540" t="s">
        <v>1905</v>
      </c>
      <c r="B348" s="6541"/>
      <c r="C348" s="1527"/>
      <c r="D348" s="3114"/>
      <c r="E348" s="1528"/>
    </row>
    <row r="349" spans="1:94" x14ac:dyDescent="0.25">
      <c r="A349" s="5764" t="s">
        <v>1906</v>
      </c>
      <c r="B349" s="5680"/>
      <c r="C349" s="1527"/>
      <c r="D349" s="3114"/>
      <c r="E349" s="1528"/>
    </row>
    <row r="350" spans="1:94" x14ac:dyDescent="0.25">
      <c r="A350" s="6540" t="s">
        <v>1695</v>
      </c>
      <c r="B350" s="6541"/>
      <c r="C350" s="1527"/>
      <c r="D350" s="3114"/>
      <c r="E350" s="1528"/>
    </row>
    <row r="351" spans="1:94" x14ac:dyDescent="0.25">
      <c r="A351" s="6540" t="s">
        <v>1697</v>
      </c>
      <c r="B351" s="6541"/>
      <c r="C351" s="1527"/>
      <c r="D351" s="3114"/>
      <c r="E351" s="1528"/>
    </row>
    <row r="352" spans="1:94" x14ac:dyDescent="0.25">
      <c r="A352" s="6540" t="s">
        <v>1907</v>
      </c>
      <c r="B352" s="6541"/>
      <c r="C352" s="1527"/>
      <c r="D352" s="3114"/>
      <c r="E352" s="1528"/>
    </row>
    <row r="353" spans="1:5" x14ac:dyDescent="0.25">
      <c r="A353" s="6540" t="s">
        <v>1694</v>
      </c>
      <c r="B353" s="6541"/>
      <c r="C353" s="1527"/>
      <c r="D353" s="3114"/>
      <c r="E353" s="1528"/>
    </row>
    <row r="354" spans="1:5" ht="21" customHeight="1" x14ac:dyDescent="0.25">
      <c r="A354" s="6542" t="s">
        <v>1908</v>
      </c>
      <c r="B354" s="6543"/>
      <c r="C354" s="1527"/>
      <c r="D354" s="3114"/>
      <c r="E354" s="1528"/>
    </row>
    <row r="355" spans="1:5" x14ac:dyDescent="0.25">
      <c r="A355" s="6542" t="s">
        <v>1698</v>
      </c>
      <c r="B355" s="6543"/>
      <c r="C355" s="1527"/>
      <c r="D355" s="3114"/>
      <c r="E355" s="1528"/>
    </row>
    <row r="356" spans="1:5" x14ac:dyDescent="0.25">
      <c r="A356" s="6542" t="s">
        <v>1699</v>
      </c>
      <c r="B356" s="6543"/>
      <c r="C356" s="1527"/>
      <c r="D356" s="3114"/>
      <c r="E356" s="1528"/>
    </row>
    <row r="357" spans="1:5" x14ac:dyDescent="0.25">
      <c r="A357" s="6538" t="s">
        <v>1909</v>
      </c>
      <c r="B357" s="6539"/>
      <c r="C357" s="1538"/>
      <c r="D357" s="1467"/>
      <c r="E357" s="1278"/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16812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73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8" t="str">
        <f>CONCATENATE("MES: ",NOMBRE!B6, " (",NOMBRE!C6,NOMBRE!D6,")")</f>
        <v>MES: MAYO (05)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540" t="s">
        <v>1910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546" t="s">
        <v>1913</v>
      </c>
      <c r="B10" s="6547" t="s">
        <v>82</v>
      </c>
      <c r="C10" s="6548"/>
      <c r="D10" s="6549" t="s">
        <v>34</v>
      </c>
      <c r="E10" s="6550"/>
      <c r="F10" s="6550"/>
      <c r="G10" s="6550"/>
      <c r="H10" s="6550"/>
      <c r="I10" s="6550"/>
      <c r="J10" s="6550"/>
      <c r="K10" s="6550"/>
      <c r="L10" s="6550"/>
      <c r="M10" s="6550"/>
      <c r="N10" s="6550"/>
      <c r="O10" s="6550"/>
      <c r="P10" s="6550"/>
      <c r="Q10" s="6550"/>
      <c r="R10" s="6550"/>
      <c r="S10" s="6550"/>
      <c r="T10" s="6550"/>
      <c r="U10" s="6550"/>
      <c r="V10" s="6550"/>
      <c r="W10" s="6550"/>
      <c r="X10" s="6550"/>
      <c r="Y10" s="6550"/>
      <c r="Z10" s="6550"/>
      <c r="AA10" s="6550"/>
      <c r="AB10" s="6550"/>
      <c r="AC10" s="6550"/>
      <c r="AD10" s="6550"/>
      <c r="AE10" s="6550"/>
      <c r="AF10" s="6550"/>
      <c r="AG10" s="6550"/>
      <c r="AH10" s="6550"/>
      <c r="AI10" s="6550"/>
      <c r="AJ10" s="6550"/>
      <c r="AK10" s="6550"/>
      <c r="AL10" s="6550"/>
      <c r="AM10" s="6550"/>
      <c r="AN10" s="6550"/>
      <c r="AO10" s="6550"/>
      <c r="AP10" s="6550"/>
      <c r="AQ10" s="6551"/>
      <c r="AR10" s="6552" t="s">
        <v>1914</v>
      </c>
      <c r="AS10" s="6553"/>
      <c r="AT10" s="6554" t="s">
        <v>468</v>
      </c>
      <c r="AU10" s="6555"/>
      <c r="AV10" s="6560" t="s">
        <v>41</v>
      </c>
      <c r="AW10" s="6561" t="s">
        <v>42</v>
      </c>
    </row>
    <row r="11" spans="1:133" x14ac:dyDescent="0.25">
      <c r="A11" s="5480"/>
      <c r="B11" s="6177"/>
      <c r="C11" s="6244"/>
      <c r="D11" s="6558" t="s">
        <v>1915</v>
      </c>
      <c r="E11" s="6552"/>
      <c r="F11" s="6558" t="s">
        <v>953</v>
      </c>
      <c r="G11" s="6552"/>
      <c r="H11" s="6558" t="s">
        <v>1916</v>
      </c>
      <c r="I11" s="6559"/>
      <c r="J11" s="6552" t="s">
        <v>955</v>
      </c>
      <c r="K11" s="6552"/>
      <c r="L11" s="6558" t="s">
        <v>335</v>
      </c>
      <c r="M11" s="6552"/>
      <c r="N11" s="6558" t="s">
        <v>99</v>
      </c>
      <c r="O11" s="6552"/>
      <c r="P11" s="6558" t="s">
        <v>49</v>
      </c>
      <c r="Q11" s="6552"/>
      <c r="R11" s="6558" t="s">
        <v>50</v>
      </c>
      <c r="S11" s="6552"/>
      <c r="T11" s="6558" t="s">
        <v>51</v>
      </c>
      <c r="U11" s="6559"/>
      <c r="V11" s="6558" t="s">
        <v>52</v>
      </c>
      <c r="W11" s="6559"/>
      <c r="X11" s="6558" t="s">
        <v>53</v>
      </c>
      <c r="Y11" s="6559"/>
      <c r="Z11" s="6558" t="s">
        <v>54</v>
      </c>
      <c r="AA11" s="6559"/>
      <c r="AB11" s="6558" t="s">
        <v>55</v>
      </c>
      <c r="AC11" s="6559"/>
      <c r="AD11" s="6558" t="s">
        <v>56</v>
      </c>
      <c r="AE11" s="6559"/>
      <c r="AF11" s="6558" t="s">
        <v>57</v>
      </c>
      <c r="AG11" s="6559"/>
      <c r="AH11" s="6558" t="s">
        <v>58</v>
      </c>
      <c r="AI11" s="6559"/>
      <c r="AJ11" s="6558" t="s">
        <v>59</v>
      </c>
      <c r="AK11" s="6559"/>
      <c r="AL11" s="6558" t="s">
        <v>60</v>
      </c>
      <c r="AM11" s="6559"/>
      <c r="AN11" s="6558" t="s">
        <v>61</v>
      </c>
      <c r="AO11" s="6559"/>
      <c r="AP11" s="6558" t="s">
        <v>62</v>
      </c>
      <c r="AQ11" s="6553"/>
      <c r="AR11" s="6560" t="s">
        <v>63</v>
      </c>
      <c r="AS11" s="6562" t="s">
        <v>64</v>
      </c>
      <c r="AT11" s="6556"/>
      <c r="AU11" s="6557"/>
      <c r="AV11" s="5559"/>
      <c r="AW11" s="5484"/>
    </row>
    <row r="12" spans="1:133" x14ac:dyDescent="0.25">
      <c r="A12" s="6165"/>
      <c r="B12" s="3564" t="s">
        <v>1917</v>
      </c>
      <c r="C12" s="3561" t="s">
        <v>1918</v>
      </c>
      <c r="D12" s="3564" t="s">
        <v>1917</v>
      </c>
      <c r="E12" s="2648" t="s">
        <v>1918</v>
      </c>
      <c r="F12" s="3564" t="s">
        <v>1917</v>
      </c>
      <c r="G12" s="2648" t="s">
        <v>1918</v>
      </c>
      <c r="H12" s="3564" t="s">
        <v>1917</v>
      </c>
      <c r="I12" s="2523" t="s">
        <v>1918</v>
      </c>
      <c r="J12" s="3565" t="s">
        <v>1917</v>
      </c>
      <c r="K12" s="2648" t="s">
        <v>1918</v>
      </c>
      <c r="L12" s="3564" t="s">
        <v>1917</v>
      </c>
      <c r="M12" s="2523" t="s">
        <v>1918</v>
      </c>
      <c r="N12" s="3565" t="s">
        <v>1917</v>
      </c>
      <c r="O12" s="2648" t="s">
        <v>1918</v>
      </c>
      <c r="P12" s="3564" t="s">
        <v>1917</v>
      </c>
      <c r="Q12" s="2648" t="s">
        <v>1918</v>
      </c>
      <c r="R12" s="3564" t="s">
        <v>1917</v>
      </c>
      <c r="S12" s="2648" t="s">
        <v>1918</v>
      </c>
      <c r="T12" s="3564" t="s">
        <v>1917</v>
      </c>
      <c r="U12" s="2648" t="s">
        <v>1918</v>
      </c>
      <c r="V12" s="3564" t="s">
        <v>1917</v>
      </c>
      <c r="W12" s="2648" t="s">
        <v>1918</v>
      </c>
      <c r="X12" s="3564" t="s">
        <v>1917</v>
      </c>
      <c r="Y12" s="2648" t="s">
        <v>1918</v>
      </c>
      <c r="Z12" s="3564" t="s">
        <v>1917</v>
      </c>
      <c r="AA12" s="2648" t="s">
        <v>1918</v>
      </c>
      <c r="AB12" s="3564" t="s">
        <v>1917</v>
      </c>
      <c r="AC12" s="2648" t="s">
        <v>1918</v>
      </c>
      <c r="AD12" s="3564" t="s">
        <v>1917</v>
      </c>
      <c r="AE12" s="2648" t="s">
        <v>1918</v>
      </c>
      <c r="AF12" s="3564" t="s">
        <v>1917</v>
      </c>
      <c r="AG12" s="2648" t="s">
        <v>1918</v>
      </c>
      <c r="AH12" s="3564" t="s">
        <v>1917</v>
      </c>
      <c r="AI12" s="2648" t="s">
        <v>1918</v>
      </c>
      <c r="AJ12" s="3564" t="s">
        <v>1917</v>
      </c>
      <c r="AK12" s="2648" t="s">
        <v>1918</v>
      </c>
      <c r="AL12" s="3564" t="s">
        <v>1917</v>
      </c>
      <c r="AM12" s="2648" t="s">
        <v>1918</v>
      </c>
      <c r="AN12" s="3564" t="s">
        <v>1917</v>
      </c>
      <c r="AO12" s="2648" t="s">
        <v>1918</v>
      </c>
      <c r="AP12" s="3564" t="s">
        <v>1917</v>
      </c>
      <c r="AQ12" s="2515" t="s">
        <v>1918</v>
      </c>
      <c r="AR12" s="6322"/>
      <c r="AS12" s="5668"/>
      <c r="AT12" s="228" t="s">
        <v>473</v>
      </c>
      <c r="AU12" s="2992" t="s">
        <v>474</v>
      </c>
      <c r="AV12" s="6322"/>
      <c r="AW12" s="6162"/>
    </row>
    <row r="13" spans="1:133" x14ac:dyDescent="0.25">
      <c r="A13" s="2134" t="s">
        <v>1919</v>
      </c>
      <c r="B13" s="2303">
        <f>+N13+P13+R13+T13+V13+X13+Z13+AB13+AD13+AF13+AH13+AJ13+AL13+AN13+AP13</f>
        <v>0</v>
      </c>
      <c r="C13" s="3566">
        <f>+O13+Q13+S13+U13+W13+Y13+AA13+AC13+AE13+AG13+AI13+AK13+AM13+AO13+AQ13</f>
        <v>0</v>
      </c>
      <c r="D13" s="3567"/>
      <c r="E13" s="1162"/>
      <c r="F13" s="3567"/>
      <c r="G13" s="1162"/>
      <c r="H13" s="3567"/>
      <c r="I13" s="1162"/>
      <c r="J13" s="3567"/>
      <c r="K13" s="1162"/>
      <c r="L13" s="3567"/>
      <c r="M13" s="1179"/>
      <c r="N13" s="2389"/>
      <c r="O13" s="1157"/>
      <c r="P13" s="2387"/>
      <c r="Q13" s="1157"/>
      <c r="R13" s="2387"/>
      <c r="S13" s="1157"/>
      <c r="T13" s="2387"/>
      <c r="U13" s="1157"/>
      <c r="V13" s="2387"/>
      <c r="W13" s="1157"/>
      <c r="X13" s="2387"/>
      <c r="Y13" s="1157"/>
      <c r="Z13" s="2387"/>
      <c r="AA13" s="1157"/>
      <c r="AB13" s="2387"/>
      <c r="AC13" s="1157"/>
      <c r="AD13" s="2387"/>
      <c r="AE13" s="1157"/>
      <c r="AF13" s="2387"/>
      <c r="AG13" s="1157"/>
      <c r="AH13" s="2387"/>
      <c r="AI13" s="1157"/>
      <c r="AJ13" s="2387"/>
      <c r="AK13" s="1157"/>
      <c r="AL13" s="2387"/>
      <c r="AM13" s="1157"/>
      <c r="AN13" s="2387"/>
      <c r="AO13" s="1157"/>
      <c r="AP13" s="2387"/>
      <c r="AQ13" s="1195"/>
      <c r="AR13" s="3568"/>
      <c r="AS13" s="3569"/>
      <c r="AT13" s="3570"/>
      <c r="AU13" s="3569"/>
      <c r="AV13" s="3571"/>
      <c r="AW13" s="3572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573" t="s">
        <v>1920</v>
      </c>
      <c r="B14" s="3574">
        <f t="shared" ref="B14:C20" si="35">+N14+P14+R14+T14+V14+X14+Z14+AB14+AD14+AF14+AH14+AJ14+AL14+AN14+AP14</f>
        <v>0</v>
      </c>
      <c r="C14" s="1526">
        <f t="shared" si="35"/>
        <v>0</v>
      </c>
      <c r="D14" s="3575"/>
      <c r="E14" s="3576"/>
      <c r="F14" s="3575"/>
      <c r="G14" s="3576"/>
      <c r="H14" s="3575"/>
      <c r="I14" s="3576"/>
      <c r="J14" s="3575"/>
      <c r="K14" s="3576"/>
      <c r="L14" s="3575"/>
      <c r="M14" s="3577"/>
      <c r="N14" s="3571"/>
      <c r="O14" s="3578"/>
      <c r="P14" s="3579"/>
      <c r="Q14" s="3578"/>
      <c r="R14" s="3579"/>
      <c r="S14" s="3578"/>
      <c r="T14" s="3579"/>
      <c r="U14" s="3578"/>
      <c r="V14" s="3579"/>
      <c r="W14" s="3578"/>
      <c r="X14" s="3579"/>
      <c r="Y14" s="3578"/>
      <c r="Z14" s="3579"/>
      <c r="AA14" s="3578"/>
      <c r="AB14" s="3579"/>
      <c r="AC14" s="3578"/>
      <c r="AD14" s="3579"/>
      <c r="AE14" s="3578"/>
      <c r="AF14" s="3579"/>
      <c r="AG14" s="3578"/>
      <c r="AH14" s="3579"/>
      <c r="AI14" s="3578"/>
      <c r="AJ14" s="3579"/>
      <c r="AK14" s="3578"/>
      <c r="AL14" s="3579"/>
      <c r="AM14" s="3578"/>
      <c r="AN14" s="3579"/>
      <c r="AO14" s="3578"/>
      <c r="AP14" s="3579"/>
      <c r="AQ14" s="3569"/>
      <c r="AR14" s="3568"/>
      <c r="AS14" s="3569"/>
      <c r="AT14" s="3570"/>
      <c r="AU14" s="3569"/>
      <c r="AV14" s="3571"/>
      <c r="AW14" s="3572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573" t="s">
        <v>1921</v>
      </c>
      <c r="B15" s="3574">
        <f t="shared" si="35"/>
        <v>0</v>
      </c>
      <c r="C15" s="1526">
        <f t="shared" si="35"/>
        <v>0</v>
      </c>
      <c r="D15" s="3575"/>
      <c r="E15" s="3576"/>
      <c r="F15" s="3575"/>
      <c r="G15" s="3576"/>
      <c r="H15" s="3575"/>
      <c r="I15" s="3576"/>
      <c r="J15" s="3575"/>
      <c r="K15" s="3576"/>
      <c r="L15" s="3575"/>
      <c r="M15" s="3577"/>
      <c r="N15" s="3571"/>
      <c r="O15" s="3578"/>
      <c r="P15" s="3579"/>
      <c r="Q15" s="3578"/>
      <c r="R15" s="3579"/>
      <c r="S15" s="3578"/>
      <c r="T15" s="3579"/>
      <c r="U15" s="3578"/>
      <c r="V15" s="3579"/>
      <c r="W15" s="3578"/>
      <c r="X15" s="3579"/>
      <c r="Y15" s="3578"/>
      <c r="Z15" s="3579"/>
      <c r="AA15" s="3578"/>
      <c r="AB15" s="3579"/>
      <c r="AC15" s="3578"/>
      <c r="AD15" s="3579"/>
      <c r="AE15" s="3578"/>
      <c r="AF15" s="3579"/>
      <c r="AG15" s="3578"/>
      <c r="AH15" s="3579"/>
      <c r="AI15" s="3578"/>
      <c r="AJ15" s="3579"/>
      <c r="AK15" s="3578"/>
      <c r="AL15" s="3579"/>
      <c r="AM15" s="3578"/>
      <c r="AN15" s="3579"/>
      <c r="AO15" s="3578"/>
      <c r="AP15" s="3579"/>
      <c r="AQ15" s="3569"/>
      <c r="AR15" s="3568"/>
      <c r="AS15" s="3569"/>
      <c r="AT15" s="3570"/>
      <c r="AU15" s="3569"/>
      <c r="AV15" s="3571"/>
      <c r="AW15" s="3572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573" t="s">
        <v>1922</v>
      </c>
      <c r="B16" s="3574">
        <f t="shared" si="35"/>
        <v>0</v>
      </c>
      <c r="C16" s="1526">
        <f t="shared" si="35"/>
        <v>0</v>
      </c>
      <c r="D16" s="3575"/>
      <c r="E16" s="3576"/>
      <c r="F16" s="3575"/>
      <c r="G16" s="3576"/>
      <c r="H16" s="3575"/>
      <c r="I16" s="3576"/>
      <c r="J16" s="3575"/>
      <c r="K16" s="3576"/>
      <c r="L16" s="3575"/>
      <c r="M16" s="3577"/>
      <c r="N16" s="3571"/>
      <c r="O16" s="3578"/>
      <c r="P16" s="3579"/>
      <c r="Q16" s="3578"/>
      <c r="R16" s="3579"/>
      <c r="S16" s="3578"/>
      <c r="T16" s="3579"/>
      <c r="U16" s="3578"/>
      <c r="V16" s="3579"/>
      <c r="W16" s="3578"/>
      <c r="X16" s="3579"/>
      <c r="Y16" s="3578"/>
      <c r="Z16" s="3579"/>
      <c r="AA16" s="3578"/>
      <c r="AB16" s="3579"/>
      <c r="AC16" s="3578"/>
      <c r="AD16" s="3579"/>
      <c r="AE16" s="3578"/>
      <c r="AF16" s="3579"/>
      <c r="AG16" s="3578"/>
      <c r="AH16" s="3579"/>
      <c r="AI16" s="3578"/>
      <c r="AJ16" s="3579"/>
      <c r="AK16" s="3578"/>
      <c r="AL16" s="3579"/>
      <c r="AM16" s="3578"/>
      <c r="AN16" s="3579"/>
      <c r="AO16" s="3578"/>
      <c r="AP16" s="3579"/>
      <c r="AQ16" s="3569"/>
      <c r="AR16" s="3568"/>
      <c r="AS16" s="3569"/>
      <c r="AT16" s="3570"/>
      <c r="AU16" s="3569"/>
      <c r="AV16" s="3571"/>
      <c r="AW16" s="3572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580" t="s">
        <v>1923</v>
      </c>
      <c r="B17" s="3574">
        <f t="shared" si="35"/>
        <v>0</v>
      </c>
      <c r="C17" s="1526">
        <f t="shared" si="35"/>
        <v>0</v>
      </c>
      <c r="D17" s="3575"/>
      <c r="E17" s="3576"/>
      <c r="F17" s="3575"/>
      <c r="G17" s="3576"/>
      <c r="H17" s="3575"/>
      <c r="I17" s="3576"/>
      <c r="J17" s="3575"/>
      <c r="K17" s="3576"/>
      <c r="L17" s="3575"/>
      <c r="M17" s="3577"/>
      <c r="N17" s="3571"/>
      <c r="O17" s="3578"/>
      <c r="P17" s="3579"/>
      <c r="Q17" s="3578"/>
      <c r="R17" s="3579"/>
      <c r="S17" s="3578"/>
      <c r="T17" s="3579"/>
      <c r="U17" s="3578"/>
      <c r="V17" s="3579"/>
      <c r="W17" s="3578"/>
      <c r="X17" s="3579"/>
      <c r="Y17" s="3578"/>
      <c r="Z17" s="3579"/>
      <c r="AA17" s="3578"/>
      <c r="AB17" s="3579"/>
      <c r="AC17" s="3578"/>
      <c r="AD17" s="3579"/>
      <c r="AE17" s="3578"/>
      <c r="AF17" s="3579"/>
      <c r="AG17" s="3578"/>
      <c r="AH17" s="3579"/>
      <c r="AI17" s="3578"/>
      <c r="AJ17" s="3579"/>
      <c r="AK17" s="3578"/>
      <c r="AL17" s="3579"/>
      <c r="AM17" s="3578"/>
      <c r="AN17" s="3579"/>
      <c r="AO17" s="3578"/>
      <c r="AP17" s="3579"/>
      <c r="AQ17" s="3569"/>
      <c r="AR17" s="3568"/>
      <c r="AS17" s="3569"/>
      <c r="AT17" s="3570"/>
      <c r="AU17" s="3569"/>
      <c r="AV17" s="3571"/>
      <c r="AW17" s="3572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580" t="s">
        <v>1924</v>
      </c>
      <c r="B18" s="3574">
        <f t="shared" si="35"/>
        <v>0</v>
      </c>
      <c r="C18" s="1526">
        <f>+O18+Q18+S18+U18+W18+Y18+AA18+AC18+AE18+AG18+AI18+AK18+AM18+AO18+AQ18</f>
        <v>0</v>
      </c>
      <c r="D18" s="3575"/>
      <c r="E18" s="3576"/>
      <c r="F18" s="3575"/>
      <c r="G18" s="3576"/>
      <c r="H18" s="3575"/>
      <c r="I18" s="3576"/>
      <c r="J18" s="3575"/>
      <c r="K18" s="3576"/>
      <c r="L18" s="3575"/>
      <c r="M18" s="3577"/>
      <c r="N18" s="3571"/>
      <c r="O18" s="3578"/>
      <c r="P18" s="3579"/>
      <c r="Q18" s="3578"/>
      <c r="R18" s="3579"/>
      <c r="S18" s="3578"/>
      <c r="T18" s="3579"/>
      <c r="U18" s="3578"/>
      <c r="V18" s="3579"/>
      <c r="W18" s="3578"/>
      <c r="X18" s="3579"/>
      <c r="Y18" s="3578"/>
      <c r="Z18" s="3579"/>
      <c r="AA18" s="3578"/>
      <c r="AB18" s="3579"/>
      <c r="AC18" s="3578"/>
      <c r="AD18" s="3579"/>
      <c r="AE18" s="3578"/>
      <c r="AF18" s="3579"/>
      <c r="AG18" s="3578"/>
      <c r="AH18" s="3579"/>
      <c r="AI18" s="3578"/>
      <c r="AJ18" s="3579"/>
      <c r="AK18" s="3578"/>
      <c r="AL18" s="3579"/>
      <c r="AM18" s="3578"/>
      <c r="AN18" s="3579"/>
      <c r="AO18" s="3578"/>
      <c r="AP18" s="3579"/>
      <c r="AQ18" s="3569"/>
      <c r="AR18" s="3571"/>
      <c r="AS18" s="3569"/>
      <c r="AT18" s="3570"/>
      <c r="AU18" s="3569"/>
      <c r="AV18" s="3571"/>
      <c r="AW18" s="3572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580" t="s">
        <v>1925</v>
      </c>
      <c r="B19" s="3574">
        <f t="shared" si="35"/>
        <v>0</v>
      </c>
      <c r="C19" s="1526">
        <f t="shared" si="35"/>
        <v>0</v>
      </c>
      <c r="D19" s="3575"/>
      <c r="E19" s="3576"/>
      <c r="F19" s="3575"/>
      <c r="G19" s="3576"/>
      <c r="H19" s="3575"/>
      <c r="I19" s="3576"/>
      <c r="J19" s="3575"/>
      <c r="K19" s="3576"/>
      <c r="L19" s="3575"/>
      <c r="M19" s="3577"/>
      <c r="N19" s="3571"/>
      <c r="O19" s="3578"/>
      <c r="P19" s="3579"/>
      <c r="Q19" s="3578"/>
      <c r="R19" s="3579"/>
      <c r="S19" s="3578"/>
      <c r="T19" s="3579"/>
      <c r="U19" s="3578"/>
      <c r="V19" s="3579"/>
      <c r="W19" s="3578"/>
      <c r="X19" s="3579"/>
      <c r="Y19" s="3578"/>
      <c r="Z19" s="3579"/>
      <c r="AA19" s="3578"/>
      <c r="AB19" s="3579"/>
      <c r="AC19" s="3578"/>
      <c r="AD19" s="3579"/>
      <c r="AE19" s="3578"/>
      <c r="AF19" s="3579"/>
      <c r="AG19" s="3578"/>
      <c r="AH19" s="3579"/>
      <c r="AI19" s="3578"/>
      <c r="AJ19" s="3579"/>
      <c r="AK19" s="3578"/>
      <c r="AL19" s="3579"/>
      <c r="AM19" s="3578"/>
      <c r="AN19" s="3579"/>
      <c r="AO19" s="3578"/>
      <c r="AP19" s="3579"/>
      <c r="AQ19" s="3569"/>
      <c r="AR19" s="3568"/>
      <c r="AS19" s="3569"/>
      <c r="AT19" s="3570"/>
      <c r="AU19" s="3569"/>
      <c r="AV19" s="3571"/>
      <c r="AW19" s="3572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573" t="s">
        <v>1926</v>
      </c>
      <c r="B20" s="3574">
        <f t="shared" si="35"/>
        <v>0</v>
      </c>
      <c r="C20" s="1526">
        <f>+O20+Q20+S20+U20+W20+Y20+AA20+AC20+AE20+AG20+AI20+AK20+AM20+AO20+AQ20</f>
        <v>0</v>
      </c>
      <c r="D20" s="3575"/>
      <c r="E20" s="3576"/>
      <c r="F20" s="3575"/>
      <c r="G20" s="3576"/>
      <c r="H20" s="3575"/>
      <c r="I20" s="3576"/>
      <c r="J20" s="3575"/>
      <c r="K20" s="3576"/>
      <c r="L20" s="3575"/>
      <c r="M20" s="3577"/>
      <c r="N20" s="3571"/>
      <c r="O20" s="3578"/>
      <c r="P20" s="3579"/>
      <c r="Q20" s="3578"/>
      <c r="R20" s="3579"/>
      <c r="S20" s="3578"/>
      <c r="T20" s="3579"/>
      <c r="U20" s="3578"/>
      <c r="V20" s="3579"/>
      <c r="W20" s="3578"/>
      <c r="X20" s="3579"/>
      <c r="Y20" s="3578"/>
      <c r="Z20" s="3579"/>
      <c r="AA20" s="3578"/>
      <c r="AB20" s="3579"/>
      <c r="AC20" s="3578"/>
      <c r="AD20" s="3579"/>
      <c r="AE20" s="3578"/>
      <c r="AF20" s="3579"/>
      <c r="AG20" s="3578"/>
      <c r="AH20" s="3579"/>
      <c r="AI20" s="3578"/>
      <c r="AJ20" s="3579"/>
      <c r="AK20" s="3578"/>
      <c r="AL20" s="3579"/>
      <c r="AM20" s="3578"/>
      <c r="AN20" s="3579"/>
      <c r="AO20" s="3578"/>
      <c r="AP20" s="3579"/>
      <c r="AQ20" s="3569"/>
      <c r="AR20" s="3568"/>
      <c r="AS20" s="3569"/>
      <c r="AT20" s="3570"/>
      <c r="AU20" s="3569"/>
      <c r="AV20" s="3571"/>
      <c r="AW20" s="3572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573" t="s">
        <v>1927</v>
      </c>
      <c r="B21" s="3574">
        <f>+D21+F21+H21+J21+L21+N21+P21+R21+T21+V21+X21+Z21+AB21+AD21+AF21+AH21+AJ21+AL21+AN21+AP21</f>
        <v>0</v>
      </c>
      <c r="C21" s="1526">
        <f>+E21+G21+I21+K21+M21+O21+Q21+S21+U21+W21+Y21+AA21+AC21+AE21+AG21+AI21+AK21+AM21+AO21+AQ21</f>
        <v>0</v>
      </c>
      <c r="D21" s="3579"/>
      <c r="E21" s="3578"/>
      <c r="F21" s="3579"/>
      <c r="G21" s="3578"/>
      <c r="H21" s="3579"/>
      <c r="I21" s="3572"/>
      <c r="J21" s="3571"/>
      <c r="K21" s="3571"/>
      <c r="L21" s="3579"/>
      <c r="M21" s="3572"/>
      <c r="N21" s="3571"/>
      <c r="O21" s="3578"/>
      <c r="P21" s="3579"/>
      <c r="Q21" s="3578"/>
      <c r="R21" s="3579"/>
      <c r="S21" s="3578"/>
      <c r="T21" s="3579"/>
      <c r="U21" s="3578"/>
      <c r="V21" s="3579"/>
      <c r="W21" s="3578"/>
      <c r="X21" s="3579"/>
      <c r="Y21" s="3578"/>
      <c r="Z21" s="3579"/>
      <c r="AA21" s="3578"/>
      <c r="AB21" s="3579"/>
      <c r="AC21" s="3578"/>
      <c r="AD21" s="3579"/>
      <c r="AE21" s="3578"/>
      <c r="AF21" s="3579"/>
      <c r="AG21" s="3578"/>
      <c r="AH21" s="3579"/>
      <c r="AI21" s="3578"/>
      <c r="AJ21" s="3579"/>
      <c r="AK21" s="3578"/>
      <c r="AL21" s="3579"/>
      <c r="AM21" s="3578"/>
      <c r="AN21" s="3579"/>
      <c r="AO21" s="3578"/>
      <c r="AP21" s="3579"/>
      <c r="AQ21" s="3569"/>
      <c r="AR21" s="3568"/>
      <c r="AS21" s="3569"/>
      <c r="AT21" s="3570"/>
      <c r="AU21" s="3569"/>
      <c r="AV21" s="3571"/>
      <c r="AW21" s="3572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580" t="s">
        <v>1928</v>
      </c>
      <c r="B22" s="3574">
        <f>+D22+F22+H22</f>
        <v>0</v>
      </c>
      <c r="C22" s="1526">
        <f>+E22+G22+I22</f>
        <v>0</v>
      </c>
      <c r="D22" s="3579"/>
      <c r="E22" s="3578"/>
      <c r="F22" s="3579"/>
      <c r="G22" s="3578"/>
      <c r="H22" s="3579"/>
      <c r="I22" s="3572"/>
      <c r="J22" s="3581"/>
      <c r="K22" s="3582"/>
      <c r="L22" s="3581"/>
      <c r="M22" s="3582"/>
      <c r="N22" s="3581"/>
      <c r="O22" s="3582"/>
      <c r="P22" s="3581"/>
      <c r="Q22" s="3582"/>
      <c r="R22" s="3581"/>
      <c r="S22" s="3582"/>
      <c r="T22" s="3581"/>
      <c r="U22" s="3582"/>
      <c r="V22" s="3581"/>
      <c r="W22" s="3582"/>
      <c r="X22" s="3581"/>
      <c r="Y22" s="3582"/>
      <c r="Z22" s="3581"/>
      <c r="AA22" s="3582"/>
      <c r="AB22" s="3581"/>
      <c r="AC22" s="3582"/>
      <c r="AD22" s="3581"/>
      <c r="AE22" s="3582"/>
      <c r="AF22" s="3581"/>
      <c r="AG22" s="3582"/>
      <c r="AH22" s="3581"/>
      <c r="AI22" s="3582"/>
      <c r="AJ22" s="3581"/>
      <c r="AK22" s="3582"/>
      <c r="AL22" s="3581"/>
      <c r="AM22" s="3582"/>
      <c r="AN22" s="3581"/>
      <c r="AO22" s="3582"/>
      <c r="AP22" s="3581"/>
      <c r="AQ22" s="3583"/>
      <c r="AR22" s="3571"/>
      <c r="AS22" s="3569"/>
      <c r="AT22" s="3570"/>
      <c r="AU22" s="3569"/>
      <c r="AV22" s="3571"/>
      <c r="AW22" s="3572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580" t="s">
        <v>1929</v>
      </c>
      <c r="B23" s="3574">
        <f>+P23+R23+T23+V23+X23+Z23+AB23+AD23+AF23+AH23+AJ23+AL23+AN23+AP23</f>
        <v>0</v>
      </c>
      <c r="C23" s="1526">
        <f>+Q23+S23+U23+W23+Y23+AA23+AC23+AE23+AG23+AI23+AK23+AM23+AO23+AQ23</f>
        <v>0</v>
      </c>
      <c r="D23" s="3575"/>
      <c r="E23" s="3576"/>
      <c r="F23" s="3575"/>
      <c r="G23" s="3576"/>
      <c r="H23" s="3575"/>
      <c r="I23" s="3576"/>
      <c r="J23" s="3575"/>
      <c r="K23" s="3576"/>
      <c r="L23" s="3575"/>
      <c r="M23" s="3577"/>
      <c r="N23" s="3584"/>
      <c r="O23" s="3576"/>
      <c r="P23" s="3579"/>
      <c r="Q23" s="3578"/>
      <c r="R23" s="3579"/>
      <c r="S23" s="3578"/>
      <c r="T23" s="3579"/>
      <c r="U23" s="3578"/>
      <c r="V23" s="3579"/>
      <c r="W23" s="3578"/>
      <c r="X23" s="3579"/>
      <c r="Y23" s="3578"/>
      <c r="Z23" s="3579"/>
      <c r="AA23" s="3578"/>
      <c r="AB23" s="3579"/>
      <c r="AC23" s="3578"/>
      <c r="AD23" s="3579"/>
      <c r="AE23" s="3578"/>
      <c r="AF23" s="3579"/>
      <c r="AG23" s="3578"/>
      <c r="AH23" s="3579"/>
      <c r="AI23" s="3578"/>
      <c r="AJ23" s="3579"/>
      <c r="AK23" s="3578"/>
      <c r="AL23" s="3579"/>
      <c r="AM23" s="3578"/>
      <c r="AN23" s="3579"/>
      <c r="AO23" s="3578"/>
      <c r="AP23" s="3579"/>
      <c r="AQ23" s="3569"/>
      <c r="AR23" s="3571"/>
      <c r="AS23" s="3569"/>
      <c r="AT23" s="3570"/>
      <c r="AU23" s="3569"/>
      <c r="AV23" s="3571"/>
      <c r="AW23" s="3572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573" t="s">
        <v>1930</v>
      </c>
      <c r="B24" s="3574">
        <f>+N24+P24+R24+T24+V24+X24+Z24+AB24+AD24+AF24+AH24+AJ24+AL24+AN24+AP24</f>
        <v>0</v>
      </c>
      <c r="C24" s="1526">
        <f>+O24+Q24+S24+U24+W24+Y24+AA24+AC24+AE24+AG24+AI24+AK24+AM24+AO24+AQ24</f>
        <v>0</v>
      </c>
      <c r="D24" s="3581"/>
      <c r="E24" s="3582"/>
      <c r="F24" s="3581"/>
      <c r="G24" s="3582"/>
      <c r="H24" s="3581"/>
      <c r="I24" s="3585"/>
      <c r="J24" s="3568"/>
      <c r="K24" s="3568"/>
      <c r="L24" s="3581"/>
      <c r="M24" s="3585"/>
      <c r="N24" s="3571"/>
      <c r="O24" s="3578"/>
      <c r="P24" s="3579"/>
      <c r="Q24" s="3578"/>
      <c r="R24" s="3579"/>
      <c r="S24" s="3578"/>
      <c r="T24" s="3579"/>
      <c r="U24" s="3578"/>
      <c r="V24" s="3579"/>
      <c r="W24" s="3578"/>
      <c r="X24" s="3579"/>
      <c r="Y24" s="3578"/>
      <c r="Z24" s="3579"/>
      <c r="AA24" s="3578"/>
      <c r="AB24" s="3579"/>
      <c r="AC24" s="3578"/>
      <c r="AD24" s="3579"/>
      <c r="AE24" s="3578"/>
      <c r="AF24" s="3579"/>
      <c r="AG24" s="3578"/>
      <c r="AH24" s="3579"/>
      <c r="AI24" s="3578"/>
      <c r="AJ24" s="3579"/>
      <c r="AK24" s="3578"/>
      <c r="AL24" s="3579"/>
      <c r="AM24" s="3578"/>
      <c r="AN24" s="3579"/>
      <c r="AO24" s="3572"/>
      <c r="AP24" s="3579"/>
      <c r="AQ24" s="3569"/>
      <c r="AR24" s="3571"/>
      <c r="AS24" s="3569"/>
      <c r="AT24" s="3570"/>
      <c r="AU24" s="3569"/>
      <c r="AV24" s="3571"/>
      <c r="AW24" s="3572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573" t="s">
        <v>1931</v>
      </c>
      <c r="B25" s="3574">
        <f>+D25+F25+H25+J25+L25+N25+P25+R25+T25+V25+X25+Z25+AB25+AD25+AF25+AH25+AJ25+AL25+AN25+AP25</f>
        <v>0</v>
      </c>
      <c r="C25" s="1526">
        <f>+E25+G25+I25+K25+M25+O25+Q25+S25+U25+W25+Y25+AA25+AC25+AE25+AG25+AI25+AK25+AM25+AO25+AQ25</f>
        <v>0</v>
      </c>
      <c r="D25" s="3579"/>
      <c r="E25" s="3578"/>
      <c r="F25" s="3579"/>
      <c r="G25" s="3578"/>
      <c r="H25" s="3579"/>
      <c r="I25" s="3572"/>
      <c r="J25" s="3571"/>
      <c r="K25" s="3571"/>
      <c r="L25" s="3579"/>
      <c r="M25" s="3572"/>
      <c r="N25" s="3571"/>
      <c r="O25" s="3578"/>
      <c r="P25" s="3579"/>
      <c r="Q25" s="3578"/>
      <c r="R25" s="3579"/>
      <c r="S25" s="3578"/>
      <c r="T25" s="3579"/>
      <c r="U25" s="3578"/>
      <c r="V25" s="3579"/>
      <c r="W25" s="3578"/>
      <c r="X25" s="3579"/>
      <c r="Y25" s="3578"/>
      <c r="Z25" s="3579"/>
      <c r="AA25" s="3578"/>
      <c r="AB25" s="3579"/>
      <c r="AC25" s="3578"/>
      <c r="AD25" s="3579"/>
      <c r="AE25" s="3578"/>
      <c r="AF25" s="3579"/>
      <c r="AG25" s="3578"/>
      <c r="AH25" s="3579"/>
      <c r="AI25" s="3578"/>
      <c r="AJ25" s="3579"/>
      <c r="AK25" s="3578"/>
      <c r="AL25" s="3579"/>
      <c r="AM25" s="3578"/>
      <c r="AN25" s="3579"/>
      <c r="AO25" s="3578"/>
      <c r="AP25" s="3579"/>
      <c r="AQ25" s="3569"/>
      <c r="AR25" s="3571"/>
      <c r="AS25" s="3569"/>
      <c r="AT25" s="3570"/>
      <c r="AU25" s="3569"/>
      <c r="AV25" s="3571"/>
      <c r="AW25" s="3572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573" t="s">
        <v>1932</v>
      </c>
      <c r="B26" s="3574">
        <f>+P26+R26+T26+V26+X26+Z26+AB26+AD26+AF26+AH26+AJ26+AL26+AN26+AP26</f>
        <v>0</v>
      </c>
      <c r="C26" s="1526">
        <f>+Q26+S26+U26+W26+Y26+AA26+AC26+AE26+AG26+AI26+AK26+AM26+AO26+AQ26</f>
        <v>0</v>
      </c>
      <c r="D26" s="3575"/>
      <c r="E26" s="3576"/>
      <c r="F26" s="3575"/>
      <c r="G26" s="3576"/>
      <c r="H26" s="3575"/>
      <c r="I26" s="3576"/>
      <c r="J26" s="3575"/>
      <c r="K26" s="3576"/>
      <c r="L26" s="3575"/>
      <c r="M26" s="3577"/>
      <c r="N26" s="3584"/>
      <c r="O26" s="3576"/>
      <c r="P26" s="3579"/>
      <c r="Q26" s="3578"/>
      <c r="R26" s="3579"/>
      <c r="S26" s="3578"/>
      <c r="T26" s="3579"/>
      <c r="U26" s="3578"/>
      <c r="V26" s="3579"/>
      <c r="W26" s="3578"/>
      <c r="X26" s="3579"/>
      <c r="Y26" s="3578"/>
      <c r="Z26" s="3579"/>
      <c r="AA26" s="3578"/>
      <c r="AB26" s="3579"/>
      <c r="AC26" s="3578"/>
      <c r="AD26" s="3579"/>
      <c r="AE26" s="3578"/>
      <c r="AF26" s="3579"/>
      <c r="AG26" s="3578"/>
      <c r="AH26" s="3579"/>
      <c r="AI26" s="3578"/>
      <c r="AJ26" s="3579"/>
      <c r="AK26" s="3578"/>
      <c r="AL26" s="3579"/>
      <c r="AM26" s="3578"/>
      <c r="AN26" s="3579"/>
      <c r="AO26" s="3578"/>
      <c r="AP26" s="3579"/>
      <c r="AQ26" s="3569"/>
      <c r="AR26" s="3571"/>
      <c r="AS26" s="3569"/>
      <c r="AT26" s="3570"/>
      <c r="AU26" s="3569"/>
      <c r="AV26" s="3571"/>
      <c r="AW26" s="3572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573" t="s">
        <v>1933</v>
      </c>
      <c r="B27" s="3574">
        <f>+P27+R27+T27+V27+X27+Z27+AB27+AD27+AF27+AH27</f>
        <v>0</v>
      </c>
      <c r="C27" s="1526">
        <f>+Q27+S27+U27+W27+Y27+AA27+AC27+AE27+AG27+AI27</f>
        <v>0</v>
      </c>
      <c r="D27" s="3575"/>
      <c r="E27" s="3576"/>
      <c r="F27" s="3575"/>
      <c r="G27" s="3576"/>
      <c r="H27" s="3575"/>
      <c r="I27" s="3576"/>
      <c r="J27" s="3575"/>
      <c r="K27" s="3576"/>
      <c r="L27" s="3575"/>
      <c r="M27" s="3577"/>
      <c r="N27" s="3584"/>
      <c r="O27" s="3576"/>
      <c r="P27" s="3579"/>
      <c r="Q27" s="3578"/>
      <c r="R27" s="3579"/>
      <c r="S27" s="3578"/>
      <c r="T27" s="3579"/>
      <c r="U27" s="3578"/>
      <c r="V27" s="3579"/>
      <c r="W27" s="3578"/>
      <c r="X27" s="3579"/>
      <c r="Y27" s="3578"/>
      <c r="Z27" s="3579"/>
      <c r="AA27" s="3578"/>
      <c r="AB27" s="3579"/>
      <c r="AC27" s="3578"/>
      <c r="AD27" s="3579"/>
      <c r="AE27" s="3578"/>
      <c r="AF27" s="3579"/>
      <c r="AG27" s="3578"/>
      <c r="AH27" s="3579"/>
      <c r="AI27" s="3578"/>
      <c r="AJ27" s="3575"/>
      <c r="AK27" s="3576"/>
      <c r="AL27" s="3575"/>
      <c r="AM27" s="3576"/>
      <c r="AN27" s="3575"/>
      <c r="AO27" s="3576"/>
      <c r="AP27" s="3575"/>
      <c r="AQ27" s="3586"/>
      <c r="AR27" s="3571"/>
      <c r="AS27" s="3569"/>
      <c r="AT27" s="3570"/>
      <c r="AU27" s="3569"/>
      <c r="AV27" s="3571"/>
      <c r="AW27" s="3572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573" t="s">
        <v>1934</v>
      </c>
      <c r="B28" s="3574">
        <f t="shared" ref="B28:C30" si="58">+D28+F28+H28+J28+L28+N28+P28+R28+T28+V28+X28+Z28+AB28+AD28+AF28+AH28+AJ28+AL28+AN28+AP28</f>
        <v>0</v>
      </c>
      <c r="C28" s="1526">
        <f t="shared" si="58"/>
        <v>0</v>
      </c>
      <c r="D28" s="3579"/>
      <c r="E28" s="3578"/>
      <c r="F28" s="3579"/>
      <c r="G28" s="3578"/>
      <c r="H28" s="3579"/>
      <c r="I28" s="3572"/>
      <c r="J28" s="3571"/>
      <c r="K28" s="3571"/>
      <c r="L28" s="3579"/>
      <c r="M28" s="3572"/>
      <c r="N28" s="3571"/>
      <c r="O28" s="3578"/>
      <c r="P28" s="3579"/>
      <c r="Q28" s="3578"/>
      <c r="R28" s="3579"/>
      <c r="S28" s="3578"/>
      <c r="T28" s="3579"/>
      <c r="U28" s="3578"/>
      <c r="V28" s="3579"/>
      <c r="W28" s="3578"/>
      <c r="X28" s="3579"/>
      <c r="Y28" s="3578"/>
      <c r="Z28" s="3579"/>
      <c r="AA28" s="3578"/>
      <c r="AB28" s="3579"/>
      <c r="AC28" s="3578"/>
      <c r="AD28" s="3579"/>
      <c r="AE28" s="3578"/>
      <c r="AF28" s="3579"/>
      <c r="AG28" s="3578"/>
      <c r="AH28" s="3579"/>
      <c r="AI28" s="3578"/>
      <c r="AJ28" s="3579"/>
      <c r="AK28" s="3578"/>
      <c r="AL28" s="3579"/>
      <c r="AM28" s="3578"/>
      <c r="AN28" s="3579"/>
      <c r="AO28" s="3578"/>
      <c r="AP28" s="3579"/>
      <c r="AQ28" s="3569"/>
      <c r="AR28" s="3571"/>
      <c r="AS28" s="3569"/>
      <c r="AT28" s="3570"/>
      <c r="AU28" s="3569"/>
      <c r="AV28" s="3571"/>
      <c r="AW28" s="3572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573" t="s">
        <v>1935</v>
      </c>
      <c r="B29" s="3574">
        <f t="shared" si="58"/>
        <v>0</v>
      </c>
      <c r="C29" s="1526">
        <f t="shared" si="58"/>
        <v>0</v>
      </c>
      <c r="D29" s="3579"/>
      <c r="E29" s="3578"/>
      <c r="F29" s="3579"/>
      <c r="G29" s="3578"/>
      <c r="H29" s="3579"/>
      <c r="I29" s="3572"/>
      <c r="J29" s="3571"/>
      <c r="K29" s="3571"/>
      <c r="L29" s="3579"/>
      <c r="M29" s="3572"/>
      <c r="N29" s="3571"/>
      <c r="O29" s="3578"/>
      <c r="P29" s="3579"/>
      <c r="Q29" s="3578"/>
      <c r="R29" s="3579"/>
      <c r="S29" s="3578"/>
      <c r="T29" s="3579"/>
      <c r="U29" s="3578"/>
      <c r="V29" s="3579"/>
      <c r="W29" s="3578"/>
      <c r="X29" s="3579"/>
      <c r="Y29" s="3578"/>
      <c r="Z29" s="3579"/>
      <c r="AA29" s="3578"/>
      <c r="AB29" s="3579"/>
      <c r="AC29" s="3578"/>
      <c r="AD29" s="3579"/>
      <c r="AE29" s="3578"/>
      <c r="AF29" s="3579"/>
      <c r="AG29" s="3578"/>
      <c r="AH29" s="3579"/>
      <c r="AI29" s="3578"/>
      <c r="AJ29" s="3579"/>
      <c r="AK29" s="3578"/>
      <c r="AL29" s="3579"/>
      <c r="AM29" s="3578"/>
      <c r="AN29" s="3579"/>
      <c r="AO29" s="3578"/>
      <c r="AP29" s="3579"/>
      <c r="AQ29" s="3569"/>
      <c r="AR29" s="3571"/>
      <c r="AS29" s="3569"/>
      <c r="AT29" s="3570"/>
      <c r="AU29" s="3569"/>
      <c r="AV29" s="3571"/>
      <c r="AW29" s="3572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171" t="s">
        <v>1936</v>
      </c>
      <c r="B30" s="3049">
        <f t="shared" si="58"/>
        <v>0</v>
      </c>
      <c r="C30" s="2961">
        <f t="shared" si="58"/>
        <v>0</v>
      </c>
      <c r="D30" s="1492"/>
      <c r="E30" s="1503"/>
      <c r="F30" s="1492"/>
      <c r="G30" s="1503"/>
      <c r="H30" s="1492"/>
      <c r="I30" s="1493"/>
      <c r="J30" s="1494"/>
      <c r="K30" s="1494"/>
      <c r="L30" s="1492"/>
      <c r="M30" s="1493"/>
      <c r="N30" s="1494"/>
      <c r="O30" s="1503"/>
      <c r="P30" s="1492"/>
      <c r="Q30" s="1503"/>
      <c r="R30" s="1492"/>
      <c r="S30" s="1503"/>
      <c r="T30" s="1492"/>
      <c r="U30" s="1503"/>
      <c r="V30" s="1492"/>
      <c r="W30" s="1503"/>
      <c r="X30" s="1492"/>
      <c r="Y30" s="1503"/>
      <c r="Z30" s="1492"/>
      <c r="AA30" s="1503"/>
      <c r="AB30" s="1492"/>
      <c r="AC30" s="1503"/>
      <c r="AD30" s="1492"/>
      <c r="AE30" s="1503"/>
      <c r="AF30" s="1492"/>
      <c r="AG30" s="1503"/>
      <c r="AH30" s="1492"/>
      <c r="AI30" s="1503"/>
      <c r="AJ30" s="1492"/>
      <c r="AK30" s="1503"/>
      <c r="AL30" s="1492"/>
      <c r="AM30" s="1503"/>
      <c r="AN30" s="1492"/>
      <c r="AO30" s="1503"/>
      <c r="AP30" s="1492"/>
      <c r="AQ30" s="1496"/>
      <c r="AR30" s="1494"/>
      <c r="AS30" s="1496"/>
      <c r="AT30" s="1502"/>
      <c r="AU30" s="1496"/>
      <c r="AV30" s="1494"/>
      <c r="AW30" s="1493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587" t="s">
        <v>1937</v>
      </c>
      <c r="B31" s="3587"/>
      <c r="C31" s="3587"/>
      <c r="D31" s="3587"/>
      <c r="E31" s="3587"/>
      <c r="F31" s="3587"/>
      <c r="G31" s="3587"/>
      <c r="H31" s="3587"/>
      <c r="I31" s="3587"/>
      <c r="J31" s="3587"/>
      <c r="K31" s="3587"/>
      <c r="L31" s="3587"/>
      <c r="M31" s="3587"/>
      <c r="N31" s="3587"/>
      <c r="O31" s="3587"/>
      <c r="P31" s="3587"/>
      <c r="Q31" s="3587"/>
      <c r="R31" s="3587"/>
      <c r="S31" s="3587"/>
      <c r="T31" s="3587"/>
      <c r="U31" s="3587"/>
      <c r="V31" s="3587"/>
      <c r="W31" s="3587"/>
      <c r="X31" s="3587"/>
      <c r="Y31" s="3587"/>
      <c r="Z31" s="3587"/>
      <c r="AA31" s="3587"/>
      <c r="AB31" s="3587"/>
      <c r="AC31" s="3587"/>
      <c r="AD31" s="3587"/>
      <c r="AE31" s="3587"/>
      <c r="AF31" s="3587"/>
      <c r="AG31" s="3587"/>
      <c r="AH31" s="3587"/>
      <c r="AI31" s="3587"/>
      <c r="AJ31" s="3587"/>
      <c r="AK31" s="3587"/>
      <c r="AL31" s="3587"/>
      <c r="AM31" s="3587"/>
      <c r="AN31" s="3587"/>
      <c r="AO31" s="3587"/>
      <c r="AP31" s="3587"/>
      <c r="AQ31" s="3587"/>
      <c r="AR31" s="253"/>
      <c r="AS31" s="253"/>
      <c r="AT31" s="253"/>
      <c r="AU31" s="253"/>
      <c r="AV31" s="253"/>
      <c r="AW31" s="253"/>
    </row>
    <row r="32" spans="1:133" x14ac:dyDescent="0.25">
      <c r="A32" s="6546" t="s">
        <v>1913</v>
      </c>
      <c r="B32" s="6563" t="s">
        <v>82</v>
      </c>
      <c r="C32" s="6548"/>
      <c r="D32" s="6549" t="s">
        <v>34</v>
      </c>
      <c r="E32" s="6550"/>
      <c r="F32" s="6550"/>
      <c r="G32" s="6550"/>
      <c r="H32" s="6550"/>
      <c r="I32" s="6550"/>
      <c r="J32" s="6550"/>
      <c r="K32" s="6550"/>
      <c r="L32" s="6550"/>
      <c r="M32" s="6550"/>
      <c r="N32" s="6550"/>
      <c r="O32" s="6550"/>
      <c r="P32" s="6550"/>
      <c r="Q32" s="6550"/>
      <c r="R32" s="6550"/>
      <c r="S32" s="6550"/>
      <c r="T32" s="6550"/>
      <c r="U32" s="6550"/>
      <c r="V32" s="6550"/>
      <c r="W32" s="6550"/>
      <c r="X32" s="6550"/>
      <c r="Y32" s="6550"/>
      <c r="Z32" s="6550"/>
      <c r="AA32" s="6550"/>
      <c r="AB32" s="6550"/>
      <c r="AC32" s="6550"/>
      <c r="AD32" s="6550"/>
      <c r="AE32" s="6550"/>
      <c r="AF32" s="6550"/>
      <c r="AG32" s="6550"/>
      <c r="AH32" s="6550"/>
      <c r="AI32" s="6550"/>
      <c r="AJ32" s="6550"/>
      <c r="AK32" s="6550"/>
      <c r="AL32" s="6550"/>
      <c r="AM32" s="6550"/>
      <c r="AN32" s="6550"/>
      <c r="AO32" s="6550"/>
      <c r="AP32" s="6550"/>
      <c r="AQ32" s="6551"/>
      <c r="AR32" s="6552" t="s">
        <v>1914</v>
      </c>
      <c r="AS32" s="6553"/>
      <c r="AT32" s="6554" t="s">
        <v>468</v>
      </c>
      <c r="AU32" s="6555"/>
      <c r="AV32" s="6560" t="s">
        <v>41</v>
      </c>
      <c r="AW32" s="6561" t="s">
        <v>42</v>
      </c>
    </row>
    <row r="33" spans="1:133" x14ac:dyDescent="0.25">
      <c r="A33" s="5480"/>
      <c r="B33" s="6176"/>
      <c r="C33" s="6244"/>
      <c r="D33" s="6558" t="s">
        <v>1915</v>
      </c>
      <c r="E33" s="6552"/>
      <c r="F33" s="6558" t="s">
        <v>953</v>
      </c>
      <c r="G33" s="6552"/>
      <c r="H33" s="6558" t="s">
        <v>1916</v>
      </c>
      <c r="I33" s="6559"/>
      <c r="J33" s="6552" t="s">
        <v>955</v>
      </c>
      <c r="K33" s="6552"/>
      <c r="L33" s="6558" t="s">
        <v>335</v>
      </c>
      <c r="M33" s="6552"/>
      <c r="N33" s="6558" t="s">
        <v>99</v>
      </c>
      <c r="O33" s="6552"/>
      <c r="P33" s="6558" t="s">
        <v>49</v>
      </c>
      <c r="Q33" s="6552"/>
      <c r="R33" s="6558" t="s">
        <v>50</v>
      </c>
      <c r="S33" s="6552"/>
      <c r="T33" s="6558" t="s">
        <v>51</v>
      </c>
      <c r="U33" s="6559"/>
      <c r="V33" s="6558" t="s">
        <v>52</v>
      </c>
      <c r="W33" s="6559"/>
      <c r="X33" s="6558" t="s">
        <v>53</v>
      </c>
      <c r="Y33" s="6559"/>
      <c r="Z33" s="6558" t="s">
        <v>54</v>
      </c>
      <c r="AA33" s="6559"/>
      <c r="AB33" s="6558" t="s">
        <v>55</v>
      </c>
      <c r="AC33" s="6559"/>
      <c r="AD33" s="6558" t="s">
        <v>56</v>
      </c>
      <c r="AE33" s="6559"/>
      <c r="AF33" s="6558" t="s">
        <v>57</v>
      </c>
      <c r="AG33" s="6559"/>
      <c r="AH33" s="6558" t="s">
        <v>58</v>
      </c>
      <c r="AI33" s="6559"/>
      <c r="AJ33" s="6558" t="s">
        <v>59</v>
      </c>
      <c r="AK33" s="6559"/>
      <c r="AL33" s="6558" t="s">
        <v>60</v>
      </c>
      <c r="AM33" s="6559"/>
      <c r="AN33" s="6558" t="s">
        <v>61</v>
      </c>
      <c r="AO33" s="6559"/>
      <c r="AP33" s="6558" t="s">
        <v>62</v>
      </c>
      <c r="AQ33" s="6553"/>
      <c r="AR33" s="6560" t="s">
        <v>63</v>
      </c>
      <c r="AS33" s="6562" t="s">
        <v>64</v>
      </c>
      <c r="AT33" s="6556"/>
      <c r="AU33" s="6557"/>
      <c r="AV33" s="5559"/>
      <c r="AW33" s="5484"/>
    </row>
    <row r="34" spans="1:133" x14ac:dyDescent="0.25">
      <c r="A34" s="6165"/>
      <c r="B34" s="3565" t="s">
        <v>1917</v>
      </c>
      <c r="C34" s="2523" t="s">
        <v>1918</v>
      </c>
      <c r="D34" s="3564" t="s">
        <v>1917</v>
      </c>
      <c r="E34" s="2648" t="s">
        <v>1918</v>
      </c>
      <c r="F34" s="3564" t="s">
        <v>1917</v>
      </c>
      <c r="G34" s="2648" t="s">
        <v>1918</v>
      </c>
      <c r="H34" s="3564" t="s">
        <v>1917</v>
      </c>
      <c r="I34" s="2523" t="s">
        <v>1918</v>
      </c>
      <c r="J34" s="3565" t="s">
        <v>1917</v>
      </c>
      <c r="K34" s="2648" t="s">
        <v>1918</v>
      </c>
      <c r="L34" s="3564" t="s">
        <v>1917</v>
      </c>
      <c r="M34" s="2648" t="s">
        <v>1918</v>
      </c>
      <c r="N34" s="3564" t="s">
        <v>1917</v>
      </c>
      <c r="O34" s="2648" t="s">
        <v>1918</v>
      </c>
      <c r="P34" s="3564" t="s">
        <v>1917</v>
      </c>
      <c r="Q34" s="2648" t="s">
        <v>1918</v>
      </c>
      <c r="R34" s="3564" t="s">
        <v>1917</v>
      </c>
      <c r="S34" s="2648" t="s">
        <v>1918</v>
      </c>
      <c r="T34" s="3564" t="s">
        <v>1917</v>
      </c>
      <c r="U34" s="2648" t="s">
        <v>1918</v>
      </c>
      <c r="V34" s="3564" t="s">
        <v>1917</v>
      </c>
      <c r="W34" s="2648" t="s">
        <v>1918</v>
      </c>
      <c r="X34" s="3564" t="s">
        <v>1917</v>
      </c>
      <c r="Y34" s="2648" t="s">
        <v>1918</v>
      </c>
      <c r="Z34" s="3564" t="s">
        <v>1917</v>
      </c>
      <c r="AA34" s="2648" t="s">
        <v>1918</v>
      </c>
      <c r="AB34" s="3564" t="s">
        <v>1917</v>
      </c>
      <c r="AC34" s="2648" t="s">
        <v>1918</v>
      </c>
      <c r="AD34" s="3564" t="s">
        <v>1917</v>
      </c>
      <c r="AE34" s="2648" t="s">
        <v>1918</v>
      </c>
      <c r="AF34" s="3564" t="s">
        <v>1917</v>
      </c>
      <c r="AG34" s="2648" t="s">
        <v>1918</v>
      </c>
      <c r="AH34" s="3564" t="s">
        <v>1917</v>
      </c>
      <c r="AI34" s="2648" t="s">
        <v>1918</v>
      </c>
      <c r="AJ34" s="3564" t="s">
        <v>1917</v>
      </c>
      <c r="AK34" s="2648" t="s">
        <v>1918</v>
      </c>
      <c r="AL34" s="3564" t="s">
        <v>1917</v>
      </c>
      <c r="AM34" s="2648" t="s">
        <v>1918</v>
      </c>
      <c r="AN34" s="3564" t="s">
        <v>1917</v>
      </c>
      <c r="AO34" s="2648" t="s">
        <v>1918</v>
      </c>
      <c r="AP34" s="3564" t="s">
        <v>1917</v>
      </c>
      <c r="AQ34" s="2515" t="s">
        <v>1918</v>
      </c>
      <c r="AR34" s="6322"/>
      <c r="AS34" s="5668"/>
      <c r="AT34" s="228" t="s">
        <v>473</v>
      </c>
      <c r="AU34" s="2992" t="s">
        <v>474</v>
      </c>
      <c r="AV34" s="6322"/>
      <c r="AW34" s="6162"/>
    </row>
    <row r="35" spans="1:133" x14ac:dyDescent="0.25">
      <c r="A35" s="2047" t="s">
        <v>1919</v>
      </c>
      <c r="B35" s="2303">
        <f t="shared" ref="B35:C42" si="59">+N35+P35+R35+T35+V35+X35+Z35+AB35+AD35+AF35+AH35+AJ35+AL35+AN35+AP35</f>
        <v>0</v>
      </c>
      <c r="C35" s="3566">
        <f t="shared" si="59"/>
        <v>0</v>
      </c>
      <c r="D35" s="3584"/>
      <c r="E35" s="3576"/>
      <c r="F35" s="3575"/>
      <c r="G35" s="3576"/>
      <c r="H35" s="3575"/>
      <c r="I35" s="3576"/>
      <c r="J35" s="3575"/>
      <c r="K35" s="3576"/>
      <c r="L35" s="3575"/>
      <c r="M35" s="3577"/>
      <c r="N35" s="3571"/>
      <c r="O35" s="3578"/>
      <c r="P35" s="3579"/>
      <c r="Q35" s="3578"/>
      <c r="R35" s="3579"/>
      <c r="S35" s="3578"/>
      <c r="T35" s="3579"/>
      <c r="U35" s="3578"/>
      <c r="V35" s="3579"/>
      <c r="W35" s="3578"/>
      <c r="X35" s="3579"/>
      <c r="Y35" s="3578"/>
      <c r="Z35" s="3579"/>
      <c r="AA35" s="3578"/>
      <c r="AB35" s="3579"/>
      <c r="AC35" s="3578"/>
      <c r="AD35" s="3579"/>
      <c r="AE35" s="3578"/>
      <c r="AF35" s="3579"/>
      <c r="AG35" s="3578"/>
      <c r="AH35" s="3579"/>
      <c r="AI35" s="3578"/>
      <c r="AJ35" s="3579"/>
      <c r="AK35" s="3578"/>
      <c r="AL35" s="3579"/>
      <c r="AM35" s="3578"/>
      <c r="AN35" s="3579"/>
      <c r="AO35" s="3578"/>
      <c r="AP35" s="3579"/>
      <c r="AQ35" s="3569"/>
      <c r="AR35" s="3568"/>
      <c r="AS35" s="3569"/>
      <c r="AT35" s="3570"/>
      <c r="AU35" s="3569"/>
      <c r="AV35" s="3571"/>
      <c r="AW35" s="3572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589" t="s">
        <v>1920</v>
      </c>
      <c r="B36" s="3574">
        <f t="shared" si="59"/>
        <v>0</v>
      </c>
      <c r="C36" s="1526">
        <f t="shared" si="59"/>
        <v>0</v>
      </c>
      <c r="D36" s="3584"/>
      <c r="E36" s="3576"/>
      <c r="F36" s="3575"/>
      <c r="G36" s="3576"/>
      <c r="H36" s="3575"/>
      <c r="I36" s="3576"/>
      <c r="J36" s="3575"/>
      <c r="K36" s="3576"/>
      <c r="L36" s="3575"/>
      <c r="M36" s="3577"/>
      <c r="N36" s="3571"/>
      <c r="O36" s="3578"/>
      <c r="P36" s="3579"/>
      <c r="Q36" s="3578"/>
      <c r="R36" s="3579"/>
      <c r="S36" s="3578"/>
      <c r="T36" s="3579"/>
      <c r="U36" s="3578"/>
      <c r="V36" s="3579"/>
      <c r="W36" s="3578"/>
      <c r="X36" s="3579"/>
      <c r="Y36" s="3578"/>
      <c r="Z36" s="3579"/>
      <c r="AA36" s="3578"/>
      <c r="AB36" s="3579"/>
      <c r="AC36" s="3578"/>
      <c r="AD36" s="3579"/>
      <c r="AE36" s="3578"/>
      <c r="AF36" s="3579"/>
      <c r="AG36" s="3578"/>
      <c r="AH36" s="3579"/>
      <c r="AI36" s="3578"/>
      <c r="AJ36" s="3579"/>
      <c r="AK36" s="3578"/>
      <c r="AL36" s="3579"/>
      <c r="AM36" s="3578"/>
      <c r="AN36" s="3579"/>
      <c r="AO36" s="3578"/>
      <c r="AP36" s="3579"/>
      <c r="AQ36" s="3569"/>
      <c r="AR36" s="3568"/>
      <c r="AS36" s="3569"/>
      <c r="AT36" s="3570"/>
      <c r="AU36" s="3569"/>
      <c r="AV36" s="3571"/>
      <c r="AW36" s="3572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589" t="s">
        <v>1921</v>
      </c>
      <c r="B37" s="3574">
        <f t="shared" si="59"/>
        <v>0</v>
      </c>
      <c r="C37" s="1526">
        <f t="shared" si="59"/>
        <v>0</v>
      </c>
      <c r="D37" s="3584"/>
      <c r="E37" s="3576"/>
      <c r="F37" s="3575"/>
      <c r="G37" s="3576"/>
      <c r="H37" s="3575"/>
      <c r="I37" s="3576"/>
      <c r="J37" s="3575"/>
      <c r="K37" s="3576"/>
      <c r="L37" s="3575"/>
      <c r="M37" s="3577"/>
      <c r="N37" s="3571"/>
      <c r="O37" s="3578"/>
      <c r="P37" s="3579"/>
      <c r="Q37" s="3578"/>
      <c r="R37" s="3579"/>
      <c r="S37" s="3578"/>
      <c r="T37" s="3579"/>
      <c r="U37" s="3578"/>
      <c r="V37" s="3579"/>
      <c r="W37" s="3578"/>
      <c r="X37" s="3579"/>
      <c r="Y37" s="3578"/>
      <c r="Z37" s="3579"/>
      <c r="AA37" s="3578"/>
      <c r="AB37" s="3579"/>
      <c r="AC37" s="3578"/>
      <c r="AD37" s="3579"/>
      <c r="AE37" s="3578"/>
      <c r="AF37" s="3579"/>
      <c r="AG37" s="3578"/>
      <c r="AH37" s="3579"/>
      <c r="AI37" s="3578"/>
      <c r="AJ37" s="3579"/>
      <c r="AK37" s="3578"/>
      <c r="AL37" s="3579"/>
      <c r="AM37" s="3578"/>
      <c r="AN37" s="3579"/>
      <c r="AO37" s="3578"/>
      <c r="AP37" s="3579"/>
      <c r="AQ37" s="3569"/>
      <c r="AR37" s="3568"/>
      <c r="AS37" s="3569"/>
      <c r="AT37" s="3570"/>
      <c r="AU37" s="3569"/>
      <c r="AV37" s="3571"/>
      <c r="AW37" s="3572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589" t="s">
        <v>1922</v>
      </c>
      <c r="B38" s="3574">
        <f t="shared" si="59"/>
        <v>0</v>
      </c>
      <c r="C38" s="1526">
        <f t="shared" si="59"/>
        <v>0</v>
      </c>
      <c r="D38" s="3584"/>
      <c r="E38" s="3576"/>
      <c r="F38" s="3575"/>
      <c r="G38" s="3576"/>
      <c r="H38" s="3575"/>
      <c r="I38" s="3576"/>
      <c r="J38" s="3575"/>
      <c r="K38" s="3576"/>
      <c r="L38" s="3575"/>
      <c r="M38" s="3577"/>
      <c r="N38" s="3571"/>
      <c r="O38" s="3578"/>
      <c r="P38" s="3579"/>
      <c r="Q38" s="3578"/>
      <c r="R38" s="3579"/>
      <c r="S38" s="3578"/>
      <c r="T38" s="3579"/>
      <c r="U38" s="3578"/>
      <c r="V38" s="3579"/>
      <c r="W38" s="3578"/>
      <c r="X38" s="3579"/>
      <c r="Y38" s="3578"/>
      <c r="Z38" s="3579"/>
      <c r="AA38" s="3578"/>
      <c r="AB38" s="3579"/>
      <c r="AC38" s="3578"/>
      <c r="AD38" s="3579"/>
      <c r="AE38" s="3578"/>
      <c r="AF38" s="3579"/>
      <c r="AG38" s="3578"/>
      <c r="AH38" s="3579"/>
      <c r="AI38" s="3578"/>
      <c r="AJ38" s="3579"/>
      <c r="AK38" s="3578"/>
      <c r="AL38" s="3579"/>
      <c r="AM38" s="3578"/>
      <c r="AN38" s="3579"/>
      <c r="AO38" s="3578"/>
      <c r="AP38" s="3579"/>
      <c r="AQ38" s="3569"/>
      <c r="AR38" s="3568"/>
      <c r="AS38" s="3569"/>
      <c r="AT38" s="3570"/>
      <c r="AU38" s="3569"/>
      <c r="AV38" s="3571"/>
      <c r="AW38" s="3572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590" t="s">
        <v>1923</v>
      </c>
      <c r="B39" s="3574">
        <f t="shared" si="59"/>
        <v>0</v>
      </c>
      <c r="C39" s="1526">
        <f t="shared" si="59"/>
        <v>0</v>
      </c>
      <c r="D39" s="3584"/>
      <c r="E39" s="3576"/>
      <c r="F39" s="3575"/>
      <c r="G39" s="3576"/>
      <c r="H39" s="3575"/>
      <c r="I39" s="3576"/>
      <c r="J39" s="3575"/>
      <c r="K39" s="3576"/>
      <c r="L39" s="3575"/>
      <c r="M39" s="3577"/>
      <c r="N39" s="3571"/>
      <c r="O39" s="3578"/>
      <c r="P39" s="3579"/>
      <c r="Q39" s="3578"/>
      <c r="R39" s="3579"/>
      <c r="S39" s="3578"/>
      <c r="T39" s="3579"/>
      <c r="U39" s="3578"/>
      <c r="V39" s="3579"/>
      <c r="W39" s="3578"/>
      <c r="X39" s="3579"/>
      <c r="Y39" s="3578"/>
      <c r="Z39" s="3579"/>
      <c r="AA39" s="3578"/>
      <c r="AB39" s="3579"/>
      <c r="AC39" s="3578"/>
      <c r="AD39" s="3579"/>
      <c r="AE39" s="3578"/>
      <c r="AF39" s="3579"/>
      <c r="AG39" s="3578"/>
      <c r="AH39" s="3579"/>
      <c r="AI39" s="3578"/>
      <c r="AJ39" s="3579"/>
      <c r="AK39" s="3578"/>
      <c r="AL39" s="3579"/>
      <c r="AM39" s="3578"/>
      <c r="AN39" s="3579"/>
      <c r="AO39" s="3578"/>
      <c r="AP39" s="3579"/>
      <c r="AQ39" s="3569"/>
      <c r="AR39" s="3568"/>
      <c r="AS39" s="3569"/>
      <c r="AT39" s="3570"/>
      <c r="AU39" s="3569"/>
      <c r="AV39" s="3571"/>
      <c r="AW39" s="3572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590" t="s">
        <v>1924</v>
      </c>
      <c r="B40" s="3574">
        <f t="shared" si="59"/>
        <v>0</v>
      </c>
      <c r="C40" s="1526">
        <f t="shared" si="59"/>
        <v>0</v>
      </c>
      <c r="D40" s="3584"/>
      <c r="E40" s="3576"/>
      <c r="F40" s="3575"/>
      <c r="G40" s="3576"/>
      <c r="H40" s="3575"/>
      <c r="I40" s="3576"/>
      <c r="J40" s="3575"/>
      <c r="K40" s="3576"/>
      <c r="L40" s="3575"/>
      <c r="M40" s="3577"/>
      <c r="N40" s="3571"/>
      <c r="O40" s="3578"/>
      <c r="P40" s="3579"/>
      <c r="Q40" s="3578"/>
      <c r="R40" s="3579"/>
      <c r="S40" s="3578"/>
      <c r="T40" s="3579"/>
      <c r="U40" s="3578"/>
      <c r="V40" s="3579"/>
      <c r="W40" s="3578"/>
      <c r="X40" s="3579"/>
      <c r="Y40" s="3578"/>
      <c r="Z40" s="3579"/>
      <c r="AA40" s="3578"/>
      <c r="AB40" s="3579"/>
      <c r="AC40" s="3578"/>
      <c r="AD40" s="3579"/>
      <c r="AE40" s="3578"/>
      <c r="AF40" s="3579"/>
      <c r="AG40" s="3578"/>
      <c r="AH40" s="3579"/>
      <c r="AI40" s="3578"/>
      <c r="AJ40" s="3579"/>
      <c r="AK40" s="3578"/>
      <c r="AL40" s="3579"/>
      <c r="AM40" s="3578"/>
      <c r="AN40" s="3579"/>
      <c r="AO40" s="3578"/>
      <c r="AP40" s="3579"/>
      <c r="AQ40" s="3569"/>
      <c r="AR40" s="3571"/>
      <c r="AS40" s="3569"/>
      <c r="AT40" s="3570"/>
      <c r="AU40" s="3569"/>
      <c r="AV40" s="3571"/>
      <c r="AW40" s="3572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590" t="s">
        <v>1925</v>
      </c>
      <c r="B41" s="3574">
        <f t="shared" si="59"/>
        <v>0</v>
      </c>
      <c r="C41" s="1526">
        <f t="shared" si="59"/>
        <v>0</v>
      </c>
      <c r="D41" s="3584"/>
      <c r="E41" s="3576"/>
      <c r="F41" s="3575"/>
      <c r="G41" s="3576"/>
      <c r="H41" s="3575"/>
      <c r="I41" s="3576"/>
      <c r="J41" s="3575"/>
      <c r="K41" s="3576"/>
      <c r="L41" s="3575"/>
      <c r="M41" s="3577"/>
      <c r="N41" s="3571"/>
      <c r="O41" s="3578"/>
      <c r="P41" s="3579"/>
      <c r="Q41" s="3578"/>
      <c r="R41" s="3579"/>
      <c r="S41" s="3578"/>
      <c r="T41" s="3579"/>
      <c r="U41" s="3578"/>
      <c r="V41" s="3579"/>
      <c r="W41" s="3578"/>
      <c r="X41" s="3579"/>
      <c r="Y41" s="3578"/>
      <c r="Z41" s="3579"/>
      <c r="AA41" s="3578"/>
      <c r="AB41" s="3579"/>
      <c r="AC41" s="3578"/>
      <c r="AD41" s="3579"/>
      <c r="AE41" s="3578"/>
      <c r="AF41" s="3579"/>
      <c r="AG41" s="3578"/>
      <c r="AH41" s="3579"/>
      <c r="AI41" s="3578"/>
      <c r="AJ41" s="3579"/>
      <c r="AK41" s="3578"/>
      <c r="AL41" s="3579"/>
      <c r="AM41" s="3578"/>
      <c r="AN41" s="3579"/>
      <c r="AO41" s="3578"/>
      <c r="AP41" s="3579"/>
      <c r="AQ41" s="3569"/>
      <c r="AR41" s="3568"/>
      <c r="AS41" s="3569"/>
      <c r="AT41" s="3570"/>
      <c r="AU41" s="3569"/>
      <c r="AV41" s="3571"/>
      <c r="AW41" s="3572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589" t="s">
        <v>1926</v>
      </c>
      <c r="B42" s="3574">
        <f t="shared" si="59"/>
        <v>0</v>
      </c>
      <c r="C42" s="1526">
        <f t="shared" si="59"/>
        <v>0</v>
      </c>
      <c r="D42" s="3584"/>
      <c r="E42" s="3576"/>
      <c r="F42" s="3575"/>
      <c r="G42" s="3576"/>
      <c r="H42" s="3575"/>
      <c r="I42" s="3576"/>
      <c r="J42" s="3575"/>
      <c r="K42" s="3576"/>
      <c r="L42" s="3575"/>
      <c r="M42" s="3577"/>
      <c r="N42" s="3571"/>
      <c r="O42" s="3578"/>
      <c r="P42" s="3579"/>
      <c r="Q42" s="3578"/>
      <c r="R42" s="3579"/>
      <c r="S42" s="3578"/>
      <c r="T42" s="3579"/>
      <c r="U42" s="3578"/>
      <c r="V42" s="3579"/>
      <c r="W42" s="3578"/>
      <c r="X42" s="3579"/>
      <c r="Y42" s="3578"/>
      <c r="Z42" s="3579"/>
      <c r="AA42" s="3578"/>
      <c r="AB42" s="3579"/>
      <c r="AC42" s="3578"/>
      <c r="AD42" s="3579"/>
      <c r="AE42" s="3578"/>
      <c r="AF42" s="3579"/>
      <c r="AG42" s="3578"/>
      <c r="AH42" s="3579"/>
      <c r="AI42" s="3578"/>
      <c r="AJ42" s="3579"/>
      <c r="AK42" s="3578"/>
      <c r="AL42" s="3579"/>
      <c r="AM42" s="3578"/>
      <c r="AN42" s="3579"/>
      <c r="AO42" s="3578"/>
      <c r="AP42" s="3579"/>
      <c r="AQ42" s="3569"/>
      <c r="AR42" s="3568"/>
      <c r="AS42" s="3569"/>
      <c r="AT42" s="3570"/>
      <c r="AU42" s="3569"/>
      <c r="AV42" s="3571"/>
      <c r="AW42" s="3572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589" t="s">
        <v>1927</v>
      </c>
      <c r="B43" s="3574">
        <f>+D43+F43+H43+J43+L43+N43+P43+R43+T43+V43+X43+Z43+AB43+AD43+AF43+AH43+AJ43+AL43+AN43+AP43</f>
        <v>0</v>
      </c>
      <c r="C43" s="1526">
        <f>+E43+G43+I43+K43+M43+O43+Q43+S43+U43+W43+Y43+AA43+AC43+AE43+AG43+AI43+AK43+AM43+AO43+AQ43</f>
        <v>0</v>
      </c>
      <c r="D43" s="3571"/>
      <c r="E43" s="3578"/>
      <c r="F43" s="3579"/>
      <c r="G43" s="3578"/>
      <c r="H43" s="3579"/>
      <c r="I43" s="3572"/>
      <c r="J43" s="3571"/>
      <c r="K43" s="3571"/>
      <c r="L43" s="3579"/>
      <c r="M43" s="3572"/>
      <c r="N43" s="3571"/>
      <c r="O43" s="3578"/>
      <c r="P43" s="3579"/>
      <c r="Q43" s="3578"/>
      <c r="R43" s="3579"/>
      <c r="S43" s="3578"/>
      <c r="T43" s="3579"/>
      <c r="U43" s="3578"/>
      <c r="V43" s="3579"/>
      <c r="W43" s="3578"/>
      <c r="X43" s="3579"/>
      <c r="Y43" s="3578"/>
      <c r="Z43" s="3579"/>
      <c r="AA43" s="3578"/>
      <c r="AB43" s="3579"/>
      <c r="AC43" s="3578"/>
      <c r="AD43" s="3579"/>
      <c r="AE43" s="3578"/>
      <c r="AF43" s="3579"/>
      <c r="AG43" s="3578"/>
      <c r="AH43" s="3579"/>
      <c r="AI43" s="3578"/>
      <c r="AJ43" s="3579"/>
      <c r="AK43" s="3578"/>
      <c r="AL43" s="3579"/>
      <c r="AM43" s="3578"/>
      <c r="AN43" s="3579"/>
      <c r="AO43" s="3578"/>
      <c r="AP43" s="3579"/>
      <c r="AQ43" s="3569"/>
      <c r="AR43" s="3568"/>
      <c r="AS43" s="3569"/>
      <c r="AT43" s="3570"/>
      <c r="AU43" s="3569"/>
      <c r="AV43" s="3571"/>
      <c r="AW43" s="3572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590" t="s">
        <v>1928</v>
      </c>
      <c r="B44" s="3574">
        <f>+D44+F44+H44</f>
        <v>0</v>
      </c>
      <c r="C44" s="1526">
        <f>+E44+G44+I44</f>
        <v>0</v>
      </c>
      <c r="D44" s="3571"/>
      <c r="E44" s="3578"/>
      <c r="F44" s="3579"/>
      <c r="G44" s="3578"/>
      <c r="H44" s="3579"/>
      <c r="I44" s="3572"/>
      <c r="J44" s="3581"/>
      <c r="K44" s="3582"/>
      <c r="L44" s="3581"/>
      <c r="M44" s="3582"/>
      <c r="N44" s="3581"/>
      <c r="O44" s="3582"/>
      <c r="P44" s="3581"/>
      <c r="Q44" s="3582"/>
      <c r="R44" s="3581"/>
      <c r="S44" s="3582"/>
      <c r="T44" s="3581"/>
      <c r="U44" s="3582"/>
      <c r="V44" s="3581"/>
      <c r="W44" s="3582"/>
      <c r="X44" s="3581"/>
      <c r="Y44" s="3582"/>
      <c r="Z44" s="3581"/>
      <c r="AA44" s="3582"/>
      <c r="AB44" s="3581"/>
      <c r="AC44" s="3582"/>
      <c r="AD44" s="3581"/>
      <c r="AE44" s="3582"/>
      <c r="AF44" s="3581"/>
      <c r="AG44" s="3582"/>
      <c r="AH44" s="3581"/>
      <c r="AI44" s="3582"/>
      <c r="AJ44" s="3581"/>
      <c r="AK44" s="3582"/>
      <c r="AL44" s="3581"/>
      <c r="AM44" s="3582"/>
      <c r="AN44" s="3581"/>
      <c r="AO44" s="3582"/>
      <c r="AP44" s="3581"/>
      <c r="AQ44" s="3583"/>
      <c r="AR44" s="3571"/>
      <c r="AS44" s="3569"/>
      <c r="AT44" s="3570"/>
      <c r="AU44" s="3569"/>
      <c r="AV44" s="3571"/>
      <c r="AW44" s="3572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590" t="s">
        <v>1929</v>
      </c>
      <c r="B45" s="3574">
        <f>+P45+R45+T45+V45+X45+Z45+AB45+AD45+AF45+AH45+AJ45+AL45+AN45+AP45</f>
        <v>0</v>
      </c>
      <c r="C45" s="1526">
        <f>+Q45+S45+U45+W45+Y45+AA45+AC45+AE45+AG45+AI45+AK45+AM45+AO45+AQ45</f>
        <v>0</v>
      </c>
      <c r="D45" s="3584"/>
      <c r="E45" s="3576"/>
      <c r="F45" s="3575"/>
      <c r="G45" s="3576"/>
      <c r="H45" s="3575"/>
      <c r="I45" s="3576"/>
      <c r="J45" s="3575"/>
      <c r="K45" s="3576"/>
      <c r="L45" s="3575"/>
      <c r="M45" s="3577"/>
      <c r="N45" s="3584"/>
      <c r="O45" s="3576"/>
      <c r="P45" s="3579"/>
      <c r="Q45" s="3578"/>
      <c r="R45" s="3579"/>
      <c r="S45" s="3578"/>
      <c r="T45" s="3579"/>
      <c r="U45" s="3578"/>
      <c r="V45" s="3579"/>
      <c r="W45" s="3578"/>
      <c r="X45" s="3579"/>
      <c r="Y45" s="3578"/>
      <c r="Z45" s="3579"/>
      <c r="AA45" s="3578"/>
      <c r="AB45" s="3579"/>
      <c r="AC45" s="3578"/>
      <c r="AD45" s="3579"/>
      <c r="AE45" s="3578"/>
      <c r="AF45" s="3579"/>
      <c r="AG45" s="3578"/>
      <c r="AH45" s="3579"/>
      <c r="AI45" s="3578"/>
      <c r="AJ45" s="3579"/>
      <c r="AK45" s="3578"/>
      <c r="AL45" s="3579"/>
      <c r="AM45" s="3578"/>
      <c r="AN45" s="3579"/>
      <c r="AO45" s="3578"/>
      <c r="AP45" s="3579"/>
      <c r="AQ45" s="3569"/>
      <c r="AR45" s="3571"/>
      <c r="AS45" s="3569"/>
      <c r="AT45" s="3570"/>
      <c r="AU45" s="3569"/>
      <c r="AV45" s="3571"/>
      <c r="AW45" s="3572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589" t="s">
        <v>1930</v>
      </c>
      <c r="B46" s="3574">
        <f>+N46+P46+R46+T46+V46+X46+Z46+AB46+AD46+AF46+AH46+AJ46+AL46+AN46+AP46</f>
        <v>0</v>
      </c>
      <c r="C46" s="1526">
        <f>+O46+Q46+S46+U46+W46+Y46+AA46+AC46+AE46+AG46+AI46+AK46+AM46+AO46+AQ46</f>
        <v>0</v>
      </c>
      <c r="D46" s="3568"/>
      <c r="E46" s="3582"/>
      <c r="F46" s="3581"/>
      <c r="G46" s="3582"/>
      <c r="H46" s="3581"/>
      <c r="I46" s="3585"/>
      <c r="J46" s="3568"/>
      <c r="K46" s="3568"/>
      <c r="L46" s="3581"/>
      <c r="M46" s="3585"/>
      <c r="N46" s="3571"/>
      <c r="O46" s="3578"/>
      <c r="P46" s="3579"/>
      <c r="Q46" s="3578"/>
      <c r="R46" s="3579"/>
      <c r="S46" s="3578"/>
      <c r="T46" s="3579"/>
      <c r="U46" s="3578"/>
      <c r="V46" s="3579"/>
      <c r="W46" s="3578"/>
      <c r="X46" s="3579"/>
      <c r="Y46" s="3578"/>
      <c r="Z46" s="3579"/>
      <c r="AA46" s="3578"/>
      <c r="AB46" s="3579"/>
      <c r="AC46" s="3578"/>
      <c r="AD46" s="3579"/>
      <c r="AE46" s="3578"/>
      <c r="AF46" s="3579"/>
      <c r="AG46" s="3578"/>
      <c r="AH46" s="3579"/>
      <c r="AI46" s="3578"/>
      <c r="AJ46" s="3579"/>
      <c r="AK46" s="3578"/>
      <c r="AL46" s="3579"/>
      <c r="AM46" s="3578"/>
      <c r="AN46" s="3579"/>
      <c r="AO46" s="3578"/>
      <c r="AP46" s="3579"/>
      <c r="AQ46" s="3569"/>
      <c r="AR46" s="3571"/>
      <c r="AS46" s="3569"/>
      <c r="AT46" s="3570"/>
      <c r="AU46" s="3569"/>
      <c r="AV46" s="3571"/>
      <c r="AW46" s="3572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589" t="s">
        <v>1931</v>
      </c>
      <c r="B47" s="3574">
        <f>+D47+F47+H47+J47+L47+N47+P47+R47+T47+V47+X47+Z47+AB47+AD47+AF47+AH47+AJ47+AL47+AN47+AP47</f>
        <v>0</v>
      </c>
      <c r="C47" s="1526">
        <f>+E47+G47+I47+K47+M47+O47+Q47+S47+U47+W47+Y47+AA47+AC47+AE47+AG47+AI47+AK47+AM47+AO47+AQ47</f>
        <v>0</v>
      </c>
      <c r="D47" s="3571"/>
      <c r="E47" s="3578"/>
      <c r="F47" s="3579"/>
      <c r="G47" s="3578"/>
      <c r="H47" s="3579"/>
      <c r="I47" s="3572"/>
      <c r="J47" s="3571"/>
      <c r="K47" s="3571"/>
      <c r="L47" s="3579"/>
      <c r="M47" s="3572"/>
      <c r="N47" s="3571"/>
      <c r="O47" s="3578"/>
      <c r="P47" s="3579"/>
      <c r="Q47" s="3578"/>
      <c r="R47" s="3579"/>
      <c r="S47" s="3578"/>
      <c r="T47" s="3579"/>
      <c r="U47" s="3578"/>
      <c r="V47" s="3579"/>
      <c r="W47" s="3578"/>
      <c r="X47" s="3579"/>
      <c r="Y47" s="3578"/>
      <c r="Z47" s="3579"/>
      <c r="AA47" s="3578"/>
      <c r="AB47" s="3579"/>
      <c r="AC47" s="3578"/>
      <c r="AD47" s="3579"/>
      <c r="AE47" s="3578"/>
      <c r="AF47" s="3579"/>
      <c r="AG47" s="3578"/>
      <c r="AH47" s="3579"/>
      <c r="AI47" s="3578"/>
      <c r="AJ47" s="3579"/>
      <c r="AK47" s="3578"/>
      <c r="AL47" s="3579"/>
      <c r="AM47" s="3578"/>
      <c r="AN47" s="3579"/>
      <c r="AO47" s="3578"/>
      <c r="AP47" s="3579"/>
      <c r="AQ47" s="3569"/>
      <c r="AR47" s="3571"/>
      <c r="AS47" s="3569"/>
      <c r="AT47" s="3570"/>
      <c r="AU47" s="3569"/>
      <c r="AV47" s="3571"/>
      <c r="AW47" s="3572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573" t="s">
        <v>1932</v>
      </c>
      <c r="B48" s="3574">
        <f>+P48+R48+T48+V48+X48+Z48+AB48+AD48+AF48+AH48+AJ48+AL48+AN48+AP48</f>
        <v>0</v>
      </c>
      <c r="C48" s="1526">
        <f>+Q48+S48+U48+W48+Y48+AA48+AC48+AE48+AG48+AI48+AK48+AM48+AO48+AQ48</f>
        <v>0</v>
      </c>
      <c r="D48" s="3584"/>
      <c r="E48" s="3576"/>
      <c r="F48" s="3575"/>
      <c r="G48" s="3576"/>
      <c r="H48" s="3575"/>
      <c r="I48" s="3576"/>
      <c r="J48" s="3575"/>
      <c r="K48" s="3576"/>
      <c r="L48" s="3575"/>
      <c r="M48" s="3577"/>
      <c r="N48" s="3584"/>
      <c r="O48" s="3576"/>
      <c r="P48" s="3579"/>
      <c r="Q48" s="3578"/>
      <c r="R48" s="3579"/>
      <c r="S48" s="3578"/>
      <c r="T48" s="3579"/>
      <c r="U48" s="3578"/>
      <c r="V48" s="3579"/>
      <c r="W48" s="3578"/>
      <c r="X48" s="3579"/>
      <c r="Y48" s="3578"/>
      <c r="Z48" s="3579"/>
      <c r="AA48" s="3578"/>
      <c r="AB48" s="3579"/>
      <c r="AC48" s="3578"/>
      <c r="AD48" s="3579"/>
      <c r="AE48" s="3578"/>
      <c r="AF48" s="3579"/>
      <c r="AG48" s="3578"/>
      <c r="AH48" s="3579"/>
      <c r="AI48" s="3578"/>
      <c r="AJ48" s="3579"/>
      <c r="AK48" s="3578"/>
      <c r="AL48" s="3579"/>
      <c r="AM48" s="3578"/>
      <c r="AN48" s="3579"/>
      <c r="AO48" s="3578"/>
      <c r="AP48" s="3579"/>
      <c r="AQ48" s="3569"/>
      <c r="AR48" s="3571"/>
      <c r="AS48" s="3569"/>
      <c r="AT48" s="3570"/>
      <c r="AU48" s="3569"/>
      <c r="AV48" s="3571"/>
      <c r="AW48" s="3572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589" t="s">
        <v>1933</v>
      </c>
      <c r="B49" s="3574">
        <f>+P49+R49+T49+V49+X49+Z49+AB49+AD49+AF49+AH49</f>
        <v>0</v>
      </c>
      <c r="C49" s="1526">
        <f>+Q49+S49+U49+W49+Y49+AA49+AC49+AE49+AG49+AI49</f>
        <v>0</v>
      </c>
      <c r="D49" s="3584"/>
      <c r="E49" s="3576"/>
      <c r="F49" s="3575"/>
      <c r="G49" s="3576"/>
      <c r="H49" s="3575"/>
      <c r="I49" s="3576"/>
      <c r="J49" s="3575"/>
      <c r="K49" s="3576"/>
      <c r="L49" s="3575"/>
      <c r="M49" s="3577"/>
      <c r="N49" s="3584"/>
      <c r="O49" s="3576"/>
      <c r="P49" s="3579"/>
      <c r="Q49" s="3578"/>
      <c r="R49" s="3579"/>
      <c r="S49" s="3578"/>
      <c r="T49" s="3579"/>
      <c r="U49" s="3578"/>
      <c r="V49" s="3579"/>
      <c r="W49" s="3578"/>
      <c r="X49" s="3579"/>
      <c r="Y49" s="3578"/>
      <c r="Z49" s="3579"/>
      <c r="AA49" s="3578"/>
      <c r="AB49" s="3579"/>
      <c r="AC49" s="3578"/>
      <c r="AD49" s="3579"/>
      <c r="AE49" s="3578"/>
      <c r="AF49" s="3579"/>
      <c r="AG49" s="3578"/>
      <c r="AH49" s="3579"/>
      <c r="AI49" s="3578"/>
      <c r="AJ49" s="3575"/>
      <c r="AK49" s="3576"/>
      <c r="AL49" s="3575"/>
      <c r="AM49" s="3576"/>
      <c r="AN49" s="3575"/>
      <c r="AO49" s="3576"/>
      <c r="AP49" s="3575"/>
      <c r="AQ49" s="3586"/>
      <c r="AR49" s="3571"/>
      <c r="AS49" s="3569"/>
      <c r="AT49" s="3570"/>
      <c r="AU49" s="3569"/>
      <c r="AV49" s="3571"/>
      <c r="AW49" s="3572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589" t="s">
        <v>1934</v>
      </c>
      <c r="B50" s="3574">
        <f>+D50+F50+H50+J50+L50+N50+P50+R50+T50+V50+X50+Z50+AB50+AD50+AF50+AH50+AJ50+AL50+AN50+AP50</f>
        <v>0</v>
      </c>
      <c r="C50" s="1526">
        <f>+E50+G50+I50+K50+M50+O50+Q50+S50+U50+W50+Y50+AA50+AC50+AE50+AG50+AI50+AK50+AM50+AO50+AQ50</f>
        <v>0</v>
      </c>
      <c r="D50" s="3571"/>
      <c r="E50" s="3578"/>
      <c r="F50" s="3579"/>
      <c r="G50" s="3578"/>
      <c r="H50" s="3579"/>
      <c r="I50" s="3572"/>
      <c r="J50" s="3571"/>
      <c r="K50" s="3571"/>
      <c r="L50" s="3579"/>
      <c r="M50" s="3572"/>
      <c r="N50" s="3571"/>
      <c r="O50" s="3578"/>
      <c r="P50" s="3579"/>
      <c r="Q50" s="3578"/>
      <c r="R50" s="3579"/>
      <c r="S50" s="3578"/>
      <c r="T50" s="3579"/>
      <c r="U50" s="3578"/>
      <c r="V50" s="3579"/>
      <c r="W50" s="3578"/>
      <c r="X50" s="3579"/>
      <c r="Y50" s="3578"/>
      <c r="Z50" s="3579"/>
      <c r="AA50" s="3578"/>
      <c r="AB50" s="3579"/>
      <c r="AC50" s="3578"/>
      <c r="AD50" s="3579"/>
      <c r="AE50" s="3578"/>
      <c r="AF50" s="3579"/>
      <c r="AG50" s="3578"/>
      <c r="AH50" s="3579"/>
      <c r="AI50" s="3578"/>
      <c r="AJ50" s="3579"/>
      <c r="AK50" s="3578"/>
      <c r="AL50" s="3579"/>
      <c r="AM50" s="3578"/>
      <c r="AN50" s="3579"/>
      <c r="AO50" s="3578"/>
      <c r="AP50" s="3579"/>
      <c r="AQ50" s="3569"/>
      <c r="AR50" s="3571"/>
      <c r="AS50" s="3569"/>
      <c r="AT50" s="3570"/>
      <c r="AU50" s="3569"/>
      <c r="AV50" s="3571"/>
      <c r="AW50" s="3572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589" t="s">
        <v>1935</v>
      </c>
      <c r="B51" s="3574">
        <f>+D51+F51+H51+J51+L51+N51+P51+R51+T51+V51+X51+Z51+AB51+AD51+AF51+AH51+AJ51+AL51+AN51+AP51</f>
        <v>0</v>
      </c>
      <c r="C51" s="1526">
        <f>+E51+G51+I51+K51+M51+O51+Q51+S51+U51+W51+Y51+AA51+AC51+AE51+AG51+AI51+AK51+AM51+AO51+AQ51</f>
        <v>0</v>
      </c>
      <c r="D51" s="3571"/>
      <c r="E51" s="3578"/>
      <c r="F51" s="3579"/>
      <c r="G51" s="3578"/>
      <c r="H51" s="3579"/>
      <c r="I51" s="3572"/>
      <c r="J51" s="3571"/>
      <c r="K51" s="3571"/>
      <c r="L51" s="3579"/>
      <c r="M51" s="3572"/>
      <c r="N51" s="3571"/>
      <c r="O51" s="3578"/>
      <c r="P51" s="3579"/>
      <c r="Q51" s="3578"/>
      <c r="R51" s="3579"/>
      <c r="S51" s="3578"/>
      <c r="T51" s="3579"/>
      <c r="U51" s="3578"/>
      <c r="V51" s="3579"/>
      <c r="W51" s="3578"/>
      <c r="X51" s="3579"/>
      <c r="Y51" s="3578"/>
      <c r="Z51" s="3579"/>
      <c r="AA51" s="3578"/>
      <c r="AB51" s="3579"/>
      <c r="AC51" s="3578"/>
      <c r="AD51" s="3579"/>
      <c r="AE51" s="3578"/>
      <c r="AF51" s="3579"/>
      <c r="AG51" s="3578"/>
      <c r="AH51" s="3579"/>
      <c r="AI51" s="3578"/>
      <c r="AJ51" s="3579"/>
      <c r="AK51" s="3578"/>
      <c r="AL51" s="3579"/>
      <c r="AM51" s="3578"/>
      <c r="AN51" s="3579"/>
      <c r="AO51" s="3578"/>
      <c r="AP51" s="3579"/>
      <c r="AQ51" s="3569"/>
      <c r="AR51" s="3571"/>
      <c r="AS51" s="3569"/>
      <c r="AT51" s="3570"/>
      <c r="AU51" s="3569"/>
      <c r="AV51" s="3571"/>
      <c r="AW51" s="3572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591" t="s">
        <v>1936</v>
      </c>
      <c r="B52" s="3049">
        <f t="shared" ref="B52:C52" si="119">+D52+F52+H52+J52+L52+N52+P52+R52+T52+V52+X52+Z52+AB52+AD52+AF52+AH52+AJ52+AL52+AN52+AP52</f>
        <v>0</v>
      </c>
      <c r="C52" s="2961">
        <f t="shared" si="119"/>
        <v>0</v>
      </c>
      <c r="D52" s="1494"/>
      <c r="E52" s="1503"/>
      <c r="F52" s="1492"/>
      <c r="G52" s="1503"/>
      <c r="H52" s="1492"/>
      <c r="I52" s="1493"/>
      <c r="J52" s="1494"/>
      <c r="K52" s="1494"/>
      <c r="L52" s="1492"/>
      <c r="M52" s="1493"/>
      <c r="N52" s="1494"/>
      <c r="O52" s="1503"/>
      <c r="P52" s="1492"/>
      <c r="Q52" s="1503"/>
      <c r="R52" s="1492"/>
      <c r="S52" s="1503"/>
      <c r="T52" s="1492"/>
      <c r="U52" s="1503"/>
      <c r="V52" s="1492"/>
      <c r="W52" s="1503"/>
      <c r="X52" s="1492"/>
      <c r="Y52" s="1503"/>
      <c r="Z52" s="1492"/>
      <c r="AA52" s="1503"/>
      <c r="AB52" s="1492"/>
      <c r="AC52" s="1503"/>
      <c r="AD52" s="1492"/>
      <c r="AE52" s="1503"/>
      <c r="AF52" s="1492"/>
      <c r="AG52" s="1503"/>
      <c r="AH52" s="1492"/>
      <c r="AI52" s="1503"/>
      <c r="AJ52" s="1492"/>
      <c r="AK52" s="1503"/>
      <c r="AL52" s="1492"/>
      <c r="AM52" s="1503"/>
      <c r="AN52" s="1492"/>
      <c r="AO52" s="1503"/>
      <c r="AP52" s="1492"/>
      <c r="AQ52" s="1496"/>
      <c r="AR52" s="1494"/>
      <c r="AS52" s="1496"/>
      <c r="AT52" s="1502"/>
      <c r="AU52" s="1496"/>
      <c r="AV52" s="1494"/>
      <c r="AW52" s="1493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587" t="s">
        <v>1938</v>
      </c>
      <c r="B53" s="3587"/>
      <c r="C53" s="3587"/>
      <c r="D53" s="3587"/>
      <c r="E53" s="3587"/>
      <c r="F53" s="3587"/>
      <c r="G53" s="3587"/>
      <c r="H53" s="3587"/>
      <c r="I53" s="3587"/>
      <c r="J53" s="3587"/>
      <c r="K53" s="3587"/>
      <c r="L53" s="3587"/>
      <c r="M53" s="3587"/>
      <c r="N53" s="3587"/>
      <c r="O53" s="3587"/>
      <c r="P53" s="3587"/>
      <c r="Q53" s="3587"/>
      <c r="R53" s="3587"/>
      <c r="S53" s="3587"/>
      <c r="T53" s="3587"/>
      <c r="U53" s="3587"/>
      <c r="V53" s="3587"/>
      <c r="W53" s="3587"/>
      <c r="X53" s="3587"/>
      <c r="Y53" s="3587"/>
      <c r="Z53" s="3587"/>
      <c r="AA53" s="3587"/>
      <c r="AB53" s="3587"/>
      <c r="AC53" s="3587"/>
      <c r="AD53" s="3587"/>
      <c r="AE53" s="3587"/>
      <c r="AF53" s="3587"/>
      <c r="AG53" s="3587"/>
      <c r="AH53" s="3587"/>
      <c r="AI53" s="3587"/>
      <c r="AJ53" s="3587"/>
      <c r="AK53" s="3587"/>
      <c r="AL53" s="3587"/>
      <c r="AM53" s="3587"/>
      <c r="AN53" s="3587"/>
      <c r="AO53" s="3587"/>
      <c r="AP53" s="3587"/>
      <c r="AQ53" s="3587"/>
      <c r="AR53" s="253"/>
      <c r="AS53" s="253"/>
      <c r="AT53" s="253"/>
      <c r="AU53" s="253"/>
      <c r="AV53" s="253"/>
      <c r="AW53" s="253"/>
    </row>
    <row r="54" spans="1:133" x14ac:dyDescent="0.25">
      <c r="A54" s="6546" t="s">
        <v>1913</v>
      </c>
      <c r="B54" s="6563" t="s">
        <v>82</v>
      </c>
      <c r="C54" s="6548"/>
      <c r="D54" s="6549" t="s">
        <v>34</v>
      </c>
      <c r="E54" s="6550"/>
      <c r="F54" s="6550"/>
      <c r="G54" s="6550"/>
      <c r="H54" s="6550"/>
      <c r="I54" s="6550"/>
      <c r="J54" s="6550"/>
      <c r="K54" s="6550"/>
      <c r="L54" s="6550"/>
      <c r="M54" s="6550"/>
      <c r="N54" s="6550"/>
      <c r="O54" s="6550"/>
      <c r="P54" s="6550"/>
      <c r="Q54" s="6550"/>
      <c r="R54" s="6550"/>
      <c r="S54" s="6550"/>
      <c r="T54" s="6550"/>
      <c r="U54" s="6550"/>
      <c r="V54" s="6550"/>
      <c r="W54" s="6550"/>
      <c r="X54" s="6550"/>
      <c r="Y54" s="6550"/>
      <c r="Z54" s="6550"/>
      <c r="AA54" s="6550"/>
      <c r="AB54" s="6550"/>
      <c r="AC54" s="6550"/>
      <c r="AD54" s="6550"/>
      <c r="AE54" s="6550"/>
      <c r="AF54" s="6550"/>
      <c r="AG54" s="6550"/>
      <c r="AH54" s="6550"/>
      <c r="AI54" s="6550"/>
      <c r="AJ54" s="6550"/>
      <c r="AK54" s="6550"/>
      <c r="AL54" s="6550"/>
      <c r="AM54" s="6550"/>
      <c r="AN54" s="6550"/>
      <c r="AO54" s="6550"/>
      <c r="AP54" s="6550"/>
      <c r="AQ54" s="6551"/>
      <c r="AR54" s="6552" t="s">
        <v>1914</v>
      </c>
      <c r="AS54" s="6553"/>
      <c r="AT54" s="6554" t="s">
        <v>468</v>
      </c>
      <c r="AU54" s="6555"/>
      <c r="AV54" s="6560" t="s">
        <v>41</v>
      </c>
      <c r="AW54" s="6561" t="s">
        <v>42</v>
      </c>
    </row>
    <row r="55" spans="1:133" x14ac:dyDescent="0.25">
      <c r="A55" s="5480"/>
      <c r="B55" s="6176"/>
      <c r="C55" s="6244"/>
      <c r="D55" s="6558" t="s">
        <v>1915</v>
      </c>
      <c r="E55" s="6552"/>
      <c r="F55" s="6558" t="s">
        <v>953</v>
      </c>
      <c r="G55" s="6552"/>
      <c r="H55" s="6558" t="s">
        <v>1916</v>
      </c>
      <c r="I55" s="6559"/>
      <c r="J55" s="6552" t="s">
        <v>955</v>
      </c>
      <c r="K55" s="6552"/>
      <c r="L55" s="6558" t="s">
        <v>335</v>
      </c>
      <c r="M55" s="6552"/>
      <c r="N55" s="6558" t="s">
        <v>99</v>
      </c>
      <c r="O55" s="6552"/>
      <c r="P55" s="6558" t="s">
        <v>49</v>
      </c>
      <c r="Q55" s="6552"/>
      <c r="R55" s="6558" t="s">
        <v>50</v>
      </c>
      <c r="S55" s="6552"/>
      <c r="T55" s="6558" t="s">
        <v>51</v>
      </c>
      <c r="U55" s="6559"/>
      <c r="V55" s="6558" t="s">
        <v>52</v>
      </c>
      <c r="W55" s="6559"/>
      <c r="X55" s="6558" t="s">
        <v>53</v>
      </c>
      <c r="Y55" s="6559"/>
      <c r="Z55" s="6558" t="s">
        <v>54</v>
      </c>
      <c r="AA55" s="6559"/>
      <c r="AB55" s="6558" t="s">
        <v>55</v>
      </c>
      <c r="AC55" s="6559"/>
      <c r="AD55" s="6558" t="s">
        <v>56</v>
      </c>
      <c r="AE55" s="6559"/>
      <c r="AF55" s="6558" t="s">
        <v>57</v>
      </c>
      <c r="AG55" s="6559"/>
      <c r="AH55" s="6558" t="s">
        <v>58</v>
      </c>
      <c r="AI55" s="6559"/>
      <c r="AJ55" s="6558" t="s">
        <v>59</v>
      </c>
      <c r="AK55" s="6559"/>
      <c r="AL55" s="6558" t="s">
        <v>60</v>
      </c>
      <c r="AM55" s="6559"/>
      <c r="AN55" s="6558" t="s">
        <v>61</v>
      </c>
      <c r="AO55" s="6559"/>
      <c r="AP55" s="6558" t="s">
        <v>62</v>
      </c>
      <c r="AQ55" s="6553"/>
      <c r="AR55" s="6560" t="s">
        <v>63</v>
      </c>
      <c r="AS55" s="6562" t="s">
        <v>64</v>
      </c>
      <c r="AT55" s="6556"/>
      <c r="AU55" s="6557"/>
      <c r="AV55" s="5559"/>
      <c r="AW55" s="5484"/>
    </row>
    <row r="56" spans="1:133" x14ac:dyDescent="0.25">
      <c r="A56" s="6165"/>
      <c r="B56" s="3565" t="s">
        <v>1917</v>
      </c>
      <c r="C56" s="2523" t="s">
        <v>1918</v>
      </c>
      <c r="D56" s="3564" t="s">
        <v>1917</v>
      </c>
      <c r="E56" s="2648" t="s">
        <v>1918</v>
      </c>
      <c r="F56" s="3564" t="s">
        <v>1917</v>
      </c>
      <c r="G56" s="2648" t="s">
        <v>1918</v>
      </c>
      <c r="H56" s="3564" t="s">
        <v>1917</v>
      </c>
      <c r="I56" s="2523" t="s">
        <v>1918</v>
      </c>
      <c r="J56" s="3565" t="s">
        <v>1917</v>
      </c>
      <c r="K56" s="2648" t="s">
        <v>1918</v>
      </c>
      <c r="L56" s="3564" t="s">
        <v>1917</v>
      </c>
      <c r="M56" s="2648" t="s">
        <v>1918</v>
      </c>
      <c r="N56" s="3564" t="s">
        <v>1917</v>
      </c>
      <c r="O56" s="2648" t="s">
        <v>1918</v>
      </c>
      <c r="P56" s="3564" t="s">
        <v>1917</v>
      </c>
      <c r="Q56" s="2648" t="s">
        <v>1918</v>
      </c>
      <c r="R56" s="3564" t="s">
        <v>1917</v>
      </c>
      <c r="S56" s="2648" t="s">
        <v>1918</v>
      </c>
      <c r="T56" s="3564" t="s">
        <v>1917</v>
      </c>
      <c r="U56" s="2648" t="s">
        <v>1918</v>
      </c>
      <c r="V56" s="3564" t="s">
        <v>1917</v>
      </c>
      <c r="W56" s="2648" t="s">
        <v>1918</v>
      </c>
      <c r="X56" s="3564" t="s">
        <v>1917</v>
      </c>
      <c r="Y56" s="2648" t="s">
        <v>1918</v>
      </c>
      <c r="Z56" s="3564" t="s">
        <v>1917</v>
      </c>
      <c r="AA56" s="2648" t="s">
        <v>1918</v>
      </c>
      <c r="AB56" s="3564" t="s">
        <v>1917</v>
      </c>
      <c r="AC56" s="2648" t="s">
        <v>1918</v>
      </c>
      <c r="AD56" s="3564" t="s">
        <v>1917</v>
      </c>
      <c r="AE56" s="2648" t="s">
        <v>1918</v>
      </c>
      <c r="AF56" s="3564" t="s">
        <v>1917</v>
      </c>
      <c r="AG56" s="2648" t="s">
        <v>1918</v>
      </c>
      <c r="AH56" s="3564" t="s">
        <v>1917</v>
      </c>
      <c r="AI56" s="2648" t="s">
        <v>1918</v>
      </c>
      <c r="AJ56" s="3564" t="s">
        <v>1917</v>
      </c>
      <c r="AK56" s="2648" t="s">
        <v>1918</v>
      </c>
      <c r="AL56" s="3564" t="s">
        <v>1917</v>
      </c>
      <c r="AM56" s="2648" t="s">
        <v>1918</v>
      </c>
      <c r="AN56" s="3564" t="s">
        <v>1917</v>
      </c>
      <c r="AO56" s="2648" t="s">
        <v>1918</v>
      </c>
      <c r="AP56" s="3564" t="s">
        <v>1917</v>
      </c>
      <c r="AQ56" s="2515" t="s">
        <v>1918</v>
      </c>
      <c r="AR56" s="6322"/>
      <c r="AS56" s="5668"/>
      <c r="AT56" s="228" t="s">
        <v>473</v>
      </c>
      <c r="AU56" s="2992" t="s">
        <v>474</v>
      </c>
      <c r="AV56" s="6322"/>
      <c r="AW56" s="6162"/>
    </row>
    <row r="57" spans="1:133" x14ac:dyDescent="0.25">
      <c r="A57" s="2047" t="s">
        <v>1919</v>
      </c>
      <c r="B57" s="2303">
        <f t="shared" ref="B57:C64" si="148">+N57+P57+R57+T57+V57+X57+Z57+AB57+AD57+AF57+AH57+AJ57+AL57+AN57+AP57</f>
        <v>0</v>
      </c>
      <c r="C57" s="3566">
        <f t="shared" si="148"/>
        <v>0</v>
      </c>
      <c r="D57" s="3584"/>
      <c r="E57" s="3576"/>
      <c r="F57" s="3575"/>
      <c r="G57" s="3576"/>
      <c r="H57" s="3575"/>
      <c r="I57" s="3576"/>
      <c r="J57" s="3575"/>
      <c r="K57" s="3576"/>
      <c r="L57" s="3575"/>
      <c r="M57" s="3577"/>
      <c r="N57" s="3571"/>
      <c r="O57" s="3578"/>
      <c r="P57" s="3579"/>
      <c r="Q57" s="3578"/>
      <c r="R57" s="3579"/>
      <c r="S57" s="3578"/>
      <c r="T57" s="3579"/>
      <c r="U57" s="3578"/>
      <c r="V57" s="3579"/>
      <c r="W57" s="3578"/>
      <c r="X57" s="3579"/>
      <c r="Y57" s="3578"/>
      <c r="Z57" s="3579"/>
      <c r="AA57" s="3578"/>
      <c r="AB57" s="3579"/>
      <c r="AC57" s="3578"/>
      <c r="AD57" s="3579"/>
      <c r="AE57" s="3578"/>
      <c r="AF57" s="3579"/>
      <c r="AG57" s="3578"/>
      <c r="AH57" s="3579"/>
      <c r="AI57" s="3578"/>
      <c r="AJ57" s="3579"/>
      <c r="AK57" s="3578"/>
      <c r="AL57" s="3579"/>
      <c r="AM57" s="3578"/>
      <c r="AN57" s="3579"/>
      <c r="AO57" s="3578"/>
      <c r="AP57" s="3579"/>
      <c r="AQ57" s="3569"/>
      <c r="AR57" s="3568"/>
      <c r="AS57" s="3569"/>
      <c r="AT57" s="3570"/>
      <c r="AU57" s="3569"/>
      <c r="AV57" s="3571"/>
      <c r="AW57" s="3572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589" t="s">
        <v>1920</v>
      </c>
      <c r="B58" s="3574">
        <f t="shared" si="148"/>
        <v>0</v>
      </c>
      <c r="C58" s="1526">
        <f t="shared" si="148"/>
        <v>0</v>
      </c>
      <c r="D58" s="3584"/>
      <c r="E58" s="3576"/>
      <c r="F58" s="3575"/>
      <c r="G58" s="3576"/>
      <c r="H58" s="3575"/>
      <c r="I58" s="3576"/>
      <c r="J58" s="3575"/>
      <c r="K58" s="3576"/>
      <c r="L58" s="3575"/>
      <c r="M58" s="3577"/>
      <c r="N58" s="3571"/>
      <c r="O58" s="3578"/>
      <c r="P58" s="3579"/>
      <c r="Q58" s="3578"/>
      <c r="R58" s="3579"/>
      <c r="S58" s="3578"/>
      <c r="T58" s="3579"/>
      <c r="U58" s="3578"/>
      <c r="V58" s="3579"/>
      <c r="W58" s="3578"/>
      <c r="X58" s="3579"/>
      <c r="Y58" s="3578"/>
      <c r="Z58" s="3579"/>
      <c r="AA58" s="3578"/>
      <c r="AB58" s="3579"/>
      <c r="AC58" s="3578"/>
      <c r="AD58" s="3579"/>
      <c r="AE58" s="3578"/>
      <c r="AF58" s="3579"/>
      <c r="AG58" s="3578"/>
      <c r="AH58" s="3579"/>
      <c r="AI58" s="3578"/>
      <c r="AJ58" s="3579"/>
      <c r="AK58" s="3578"/>
      <c r="AL58" s="3579"/>
      <c r="AM58" s="3578"/>
      <c r="AN58" s="3579"/>
      <c r="AO58" s="3578"/>
      <c r="AP58" s="3579"/>
      <c r="AQ58" s="3569"/>
      <c r="AR58" s="3568"/>
      <c r="AS58" s="3569"/>
      <c r="AT58" s="3570"/>
      <c r="AU58" s="3569"/>
      <c r="AV58" s="3571"/>
      <c r="AW58" s="3572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589" t="s">
        <v>1921</v>
      </c>
      <c r="B59" s="3574">
        <f t="shared" si="148"/>
        <v>0</v>
      </c>
      <c r="C59" s="1526">
        <f t="shared" si="148"/>
        <v>0</v>
      </c>
      <c r="D59" s="3584"/>
      <c r="E59" s="3576"/>
      <c r="F59" s="3575"/>
      <c r="G59" s="3576"/>
      <c r="H59" s="3575"/>
      <c r="I59" s="3576"/>
      <c r="J59" s="3575"/>
      <c r="K59" s="3576"/>
      <c r="L59" s="3575"/>
      <c r="M59" s="3577"/>
      <c r="N59" s="3571"/>
      <c r="O59" s="3578"/>
      <c r="P59" s="3579"/>
      <c r="Q59" s="3578"/>
      <c r="R59" s="3579"/>
      <c r="S59" s="3578"/>
      <c r="T59" s="3579"/>
      <c r="U59" s="3578"/>
      <c r="V59" s="3579"/>
      <c r="W59" s="3578"/>
      <c r="X59" s="3579"/>
      <c r="Y59" s="3578"/>
      <c r="Z59" s="3579"/>
      <c r="AA59" s="3578"/>
      <c r="AB59" s="3579"/>
      <c r="AC59" s="3578"/>
      <c r="AD59" s="3579"/>
      <c r="AE59" s="3578"/>
      <c r="AF59" s="3579"/>
      <c r="AG59" s="3578"/>
      <c r="AH59" s="3579"/>
      <c r="AI59" s="3578"/>
      <c r="AJ59" s="3579"/>
      <c r="AK59" s="3578"/>
      <c r="AL59" s="3579"/>
      <c r="AM59" s="3578"/>
      <c r="AN59" s="3579"/>
      <c r="AO59" s="3578"/>
      <c r="AP59" s="3579"/>
      <c r="AQ59" s="3569"/>
      <c r="AR59" s="3568"/>
      <c r="AS59" s="3569"/>
      <c r="AT59" s="3570"/>
      <c r="AU59" s="3569"/>
      <c r="AV59" s="3571"/>
      <c r="AW59" s="3572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589" t="s">
        <v>1922</v>
      </c>
      <c r="B60" s="3574">
        <f t="shared" si="148"/>
        <v>0</v>
      </c>
      <c r="C60" s="1526">
        <f t="shared" si="148"/>
        <v>0</v>
      </c>
      <c r="D60" s="3584"/>
      <c r="E60" s="3576"/>
      <c r="F60" s="3575"/>
      <c r="G60" s="3576"/>
      <c r="H60" s="3575"/>
      <c r="I60" s="3576"/>
      <c r="J60" s="3575"/>
      <c r="K60" s="3576"/>
      <c r="L60" s="3575"/>
      <c r="M60" s="3577"/>
      <c r="N60" s="3571"/>
      <c r="O60" s="3578"/>
      <c r="P60" s="3579"/>
      <c r="Q60" s="3578"/>
      <c r="R60" s="3579"/>
      <c r="S60" s="3578"/>
      <c r="T60" s="3579"/>
      <c r="U60" s="3578"/>
      <c r="V60" s="3579"/>
      <c r="W60" s="3578"/>
      <c r="X60" s="3579"/>
      <c r="Y60" s="3578"/>
      <c r="Z60" s="3579"/>
      <c r="AA60" s="3578"/>
      <c r="AB60" s="3579"/>
      <c r="AC60" s="3578"/>
      <c r="AD60" s="3579"/>
      <c r="AE60" s="3578"/>
      <c r="AF60" s="3579"/>
      <c r="AG60" s="3578"/>
      <c r="AH60" s="3579"/>
      <c r="AI60" s="3578"/>
      <c r="AJ60" s="3579"/>
      <c r="AK60" s="3578"/>
      <c r="AL60" s="3579"/>
      <c r="AM60" s="3578"/>
      <c r="AN60" s="3579"/>
      <c r="AO60" s="3578"/>
      <c r="AP60" s="3579"/>
      <c r="AQ60" s="3569"/>
      <c r="AR60" s="3568"/>
      <c r="AS60" s="3569"/>
      <c r="AT60" s="3570"/>
      <c r="AU60" s="3569"/>
      <c r="AV60" s="3571"/>
      <c r="AW60" s="3572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590" t="s">
        <v>1923</v>
      </c>
      <c r="B61" s="3574">
        <f t="shared" si="148"/>
        <v>0</v>
      </c>
      <c r="C61" s="1526">
        <f t="shared" si="148"/>
        <v>0</v>
      </c>
      <c r="D61" s="3584"/>
      <c r="E61" s="3576"/>
      <c r="F61" s="3575"/>
      <c r="G61" s="3576"/>
      <c r="H61" s="3575"/>
      <c r="I61" s="3576"/>
      <c r="J61" s="3575"/>
      <c r="K61" s="3576"/>
      <c r="L61" s="3575"/>
      <c r="M61" s="3577"/>
      <c r="N61" s="3571"/>
      <c r="O61" s="3578"/>
      <c r="P61" s="3579"/>
      <c r="Q61" s="3578"/>
      <c r="R61" s="3579"/>
      <c r="S61" s="3578"/>
      <c r="T61" s="3579"/>
      <c r="U61" s="3578"/>
      <c r="V61" s="3579"/>
      <c r="W61" s="3578"/>
      <c r="X61" s="3579"/>
      <c r="Y61" s="3578"/>
      <c r="Z61" s="3579"/>
      <c r="AA61" s="3578"/>
      <c r="AB61" s="3579"/>
      <c r="AC61" s="3578"/>
      <c r="AD61" s="3579"/>
      <c r="AE61" s="3578"/>
      <c r="AF61" s="3579"/>
      <c r="AG61" s="3578"/>
      <c r="AH61" s="3579"/>
      <c r="AI61" s="3578"/>
      <c r="AJ61" s="3579"/>
      <c r="AK61" s="3578"/>
      <c r="AL61" s="3579"/>
      <c r="AM61" s="3578"/>
      <c r="AN61" s="3579"/>
      <c r="AO61" s="3578"/>
      <c r="AP61" s="3579"/>
      <c r="AQ61" s="3569"/>
      <c r="AR61" s="3568"/>
      <c r="AS61" s="3569"/>
      <c r="AT61" s="3570"/>
      <c r="AU61" s="3569"/>
      <c r="AV61" s="3571"/>
      <c r="AW61" s="3572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590" t="s">
        <v>1924</v>
      </c>
      <c r="B62" s="3574">
        <f t="shared" si="148"/>
        <v>0</v>
      </c>
      <c r="C62" s="1526">
        <f t="shared" si="148"/>
        <v>0</v>
      </c>
      <c r="D62" s="3584"/>
      <c r="E62" s="3576"/>
      <c r="F62" s="3575"/>
      <c r="G62" s="3576"/>
      <c r="H62" s="3575"/>
      <c r="I62" s="3576"/>
      <c r="J62" s="3575"/>
      <c r="K62" s="3576"/>
      <c r="L62" s="3575"/>
      <c r="M62" s="3577"/>
      <c r="N62" s="3571"/>
      <c r="O62" s="3578"/>
      <c r="P62" s="3579"/>
      <c r="Q62" s="3578"/>
      <c r="R62" s="3579"/>
      <c r="S62" s="3578"/>
      <c r="T62" s="3579"/>
      <c r="U62" s="3578"/>
      <c r="V62" s="3579"/>
      <c r="W62" s="3578"/>
      <c r="X62" s="3579"/>
      <c r="Y62" s="3578"/>
      <c r="Z62" s="3579"/>
      <c r="AA62" s="3578"/>
      <c r="AB62" s="3579"/>
      <c r="AC62" s="3578"/>
      <c r="AD62" s="3579"/>
      <c r="AE62" s="3578"/>
      <c r="AF62" s="3579"/>
      <c r="AG62" s="3578"/>
      <c r="AH62" s="3579"/>
      <c r="AI62" s="3578"/>
      <c r="AJ62" s="3579"/>
      <c r="AK62" s="3578"/>
      <c r="AL62" s="3579"/>
      <c r="AM62" s="3578"/>
      <c r="AN62" s="3579"/>
      <c r="AO62" s="3578"/>
      <c r="AP62" s="3579"/>
      <c r="AQ62" s="3569"/>
      <c r="AR62" s="3571"/>
      <c r="AS62" s="3569"/>
      <c r="AT62" s="3570"/>
      <c r="AU62" s="3569"/>
      <c r="AV62" s="3571"/>
      <c r="AW62" s="3572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590" t="s">
        <v>1925</v>
      </c>
      <c r="B63" s="3574">
        <f t="shared" si="148"/>
        <v>0</v>
      </c>
      <c r="C63" s="1526">
        <f t="shared" si="148"/>
        <v>0</v>
      </c>
      <c r="D63" s="3584"/>
      <c r="E63" s="3576"/>
      <c r="F63" s="3575"/>
      <c r="G63" s="3576"/>
      <c r="H63" s="3575"/>
      <c r="I63" s="3576"/>
      <c r="J63" s="3575"/>
      <c r="K63" s="3576"/>
      <c r="L63" s="3575"/>
      <c r="M63" s="3577"/>
      <c r="N63" s="3571"/>
      <c r="O63" s="3578"/>
      <c r="P63" s="3579"/>
      <c r="Q63" s="3578"/>
      <c r="R63" s="3579"/>
      <c r="S63" s="3578"/>
      <c r="T63" s="3579"/>
      <c r="U63" s="3578"/>
      <c r="V63" s="3579"/>
      <c r="W63" s="3578"/>
      <c r="X63" s="3579"/>
      <c r="Y63" s="3578"/>
      <c r="Z63" s="3579"/>
      <c r="AA63" s="3578"/>
      <c r="AB63" s="3579"/>
      <c r="AC63" s="3578"/>
      <c r="AD63" s="3579"/>
      <c r="AE63" s="3578"/>
      <c r="AF63" s="3579"/>
      <c r="AG63" s="3578"/>
      <c r="AH63" s="3579"/>
      <c r="AI63" s="3578"/>
      <c r="AJ63" s="3579"/>
      <c r="AK63" s="3578"/>
      <c r="AL63" s="3579"/>
      <c r="AM63" s="3578"/>
      <c r="AN63" s="3579"/>
      <c r="AO63" s="3578"/>
      <c r="AP63" s="3579"/>
      <c r="AQ63" s="3569"/>
      <c r="AR63" s="3568"/>
      <c r="AS63" s="3569"/>
      <c r="AT63" s="3570"/>
      <c r="AU63" s="3569"/>
      <c r="AV63" s="3571"/>
      <c r="AW63" s="3572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589" t="s">
        <v>1926</v>
      </c>
      <c r="B64" s="3574">
        <f t="shared" si="148"/>
        <v>0</v>
      </c>
      <c r="C64" s="1526">
        <f t="shared" si="148"/>
        <v>0</v>
      </c>
      <c r="D64" s="3584"/>
      <c r="E64" s="3576"/>
      <c r="F64" s="3575"/>
      <c r="G64" s="3576"/>
      <c r="H64" s="3575"/>
      <c r="I64" s="3576"/>
      <c r="J64" s="3575"/>
      <c r="K64" s="3576"/>
      <c r="L64" s="3575"/>
      <c r="M64" s="3577"/>
      <c r="N64" s="3571"/>
      <c r="O64" s="3578"/>
      <c r="P64" s="3579"/>
      <c r="Q64" s="3578"/>
      <c r="R64" s="3579"/>
      <c r="S64" s="3578"/>
      <c r="T64" s="3579"/>
      <c r="U64" s="3578"/>
      <c r="V64" s="3579"/>
      <c r="W64" s="3578"/>
      <c r="X64" s="3579"/>
      <c r="Y64" s="3578"/>
      <c r="Z64" s="3579"/>
      <c r="AA64" s="3578"/>
      <c r="AB64" s="3579"/>
      <c r="AC64" s="3578"/>
      <c r="AD64" s="3579"/>
      <c r="AE64" s="3578"/>
      <c r="AF64" s="3579"/>
      <c r="AG64" s="3578"/>
      <c r="AH64" s="3579"/>
      <c r="AI64" s="3578"/>
      <c r="AJ64" s="3579"/>
      <c r="AK64" s="3578"/>
      <c r="AL64" s="3579"/>
      <c r="AM64" s="3578"/>
      <c r="AN64" s="3579"/>
      <c r="AO64" s="3578"/>
      <c r="AP64" s="3579"/>
      <c r="AQ64" s="3569"/>
      <c r="AR64" s="3568"/>
      <c r="AS64" s="3569"/>
      <c r="AT64" s="3570"/>
      <c r="AU64" s="3569"/>
      <c r="AV64" s="3571"/>
      <c r="AW64" s="3572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589" t="s">
        <v>1927</v>
      </c>
      <c r="B65" s="3574">
        <f>+D65+F65+H65+J65+L65+N65+P65+R65+T65+V65+X65+Z65+AB65+AD65+AF65+AH65+AJ65+AL65+AN65+AP65</f>
        <v>0</v>
      </c>
      <c r="C65" s="1526">
        <f>+E65+G65+I65+K65+M65+O65+Q65+S65+U65+W65+Y65+AA65+AC65+AE65+AG65+AI65+AK65+AM65+AO65+AQ65</f>
        <v>0</v>
      </c>
      <c r="D65" s="3571"/>
      <c r="E65" s="3578"/>
      <c r="F65" s="3579"/>
      <c r="G65" s="3578"/>
      <c r="H65" s="3579"/>
      <c r="I65" s="3572"/>
      <c r="J65" s="3571"/>
      <c r="K65" s="3571"/>
      <c r="L65" s="3579"/>
      <c r="M65" s="3572"/>
      <c r="N65" s="3571"/>
      <c r="O65" s="3578"/>
      <c r="P65" s="3579"/>
      <c r="Q65" s="3578"/>
      <c r="R65" s="3579"/>
      <c r="S65" s="3578"/>
      <c r="T65" s="3579"/>
      <c r="U65" s="3578"/>
      <c r="V65" s="3579"/>
      <c r="W65" s="3578"/>
      <c r="X65" s="3579"/>
      <c r="Y65" s="3578"/>
      <c r="Z65" s="3579"/>
      <c r="AA65" s="3578"/>
      <c r="AB65" s="3579"/>
      <c r="AC65" s="3578"/>
      <c r="AD65" s="3579"/>
      <c r="AE65" s="3578"/>
      <c r="AF65" s="3579"/>
      <c r="AG65" s="3578"/>
      <c r="AH65" s="3579"/>
      <c r="AI65" s="3578"/>
      <c r="AJ65" s="3579"/>
      <c r="AK65" s="3578"/>
      <c r="AL65" s="3579"/>
      <c r="AM65" s="3578"/>
      <c r="AN65" s="3579"/>
      <c r="AO65" s="3578"/>
      <c r="AP65" s="3579"/>
      <c r="AQ65" s="3569"/>
      <c r="AR65" s="3568"/>
      <c r="AS65" s="3569"/>
      <c r="AT65" s="3570"/>
      <c r="AU65" s="3569"/>
      <c r="AV65" s="3571"/>
      <c r="AW65" s="3572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590" t="s">
        <v>1928</v>
      </c>
      <c r="B66" s="3574">
        <f>+D66+F66+H66</f>
        <v>0</v>
      </c>
      <c r="C66" s="1526">
        <f>+E66+G66+I66</f>
        <v>0</v>
      </c>
      <c r="D66" s="3571"/>
      <c r="E66" s="3578"/>
      <c r="F66" s="3579"/>
      <c r="G66" s="3578"/>
      <c r="H66" s="3579"/>
      <c r="I66" s="3572"/>
      <c r="J66" s="3581"/>
      <c r="K66" s="3582"/>
      <c r="L66" s="3581"/>
      <c r="M66" s="3582"/>
      <c r="N66" s="3581"/>
      <c r="O66" s="3582"/>
      <c r="P66" s="3581"/>
      <c r="Q66" s="3582"/>
      <c r="R66" s="3581"/>
      <c r="S66" s="3582"/>
      <c r="T66" s="3581"/>
      <c r="U66" s="3582"/>
      <c r="V66" s="3581"/>
      <c r="W66" s="3582"/>
      <c r="X66" s="3581"/>
      <c r="Y66" s="3582"/>
      <c r="Z66" s="3581"/>
      <c r="AA66" s="3582"/>
      <c r="AB66" s="3581"/>
      <c r="AC66" s="3582"/>
      <c r="AD66" s="3581"/>
      <c r="AE66" s="3582"/>
      <c r="AF66" s="3581"/>
      <c r="AG66" s="3582"/>
      <c r="AH66" s="3581"/>
      <c r="AI66" s="3582"/>
      <c r="AJ66" s="3581"/>
      <c r="AK66" s="3582"/>
      <c r="AL66" s="3581"/>
      <c r="AM66" s="3582"/>
      <c r="AN66" s="3581"/>
      <c r="AO66" s="3582"/>
      <c r="AP66" s="3581"/>
      <c r="AQ66" s="3583"/>
      <c r="AR66" s="3571"/>
      <c r="AS66" s="3569"/>
      <c r="AT66" s="3570"/>
      <c r="AU66" s="3569"/>
      <c r="AV66" s="3571"/>
      <c r="AW66" s="3572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590" t="s">
        <v>1929</v>
      </c>
      <c r="B67" s="3574">
        <f>+P67+R67+T67+V67+X67+Z67+AB67+AD67+AF67+AH67+AJ67+AL67+AN67+AP67</f>
        <v>0</v>
      </c>
      <c r="C67" s="1526">
        <f>+Q67+S67+U67+W67+Y67+AA67+AC67+AE67+AG67+AI67+AK67+AM67+AO67+AQ67</f>
        <v>0</v>
      </c>
      <c r="D67" s="3584"/>
      <c r="E67" s="3576"/>
      <c r="F67" s="3575"/>
      <c r="G67" s="3576"/>
      <c r="H67" s="3575"/>
      <c r="I67" s="3576"/>
      <c r="J67" s="3575"/>
      <c r="K67" s="3576"/>
      <c r="L67" s="3575"/>
      <c r="M67" s="3577"/>
      <c r="N67" s="3584"/>
      <c r="O67" s="3576"/>
      <c r="P67" s="3579"/>
      <c r="Q67" s="3578"/>
      <c r="R67" s="3579"/>
      <c r="S67" s="3578"/>
      <c r="T67" s="3579"/>
      <c r="U67" s="3578"/>
      <c r="V67" s="3579"/>
      <c r="W67" s="3578"/>
      <c r="X67" s="3579"/>
      <c r="Y67" s="3578"/>
      <c r="Z67" s="3579"/>
      <c r="AA67" s="3578"/>
      <c r="AB67" s="3579"/>
      <c r="AC67" s="3578"/>
      <c r="AD67" s="3579"/>
      <c r="AE67" s="3578"/>
      <c r="AF67" s="3579"/>
      <c r="AG67" s="3578"/>
      <c r="AH67" s="3579"/>
      <c r="AI67" s="3578"/>
      <c r="AJ67" s="3579"/>
      <c r="AK67" s="3578"/>
      <c r="AL67" s="3579"/>
      <c r="AM67" s="3578"/>
      <c r="AN67" s="3579"/>
      <c r="AO67" s="3578"/>
      <c r="AP67" s="3579"/>
      <c r="AQ67" s="3569"/>
      <c r="AR67" s="3571"/>
      <c r="AS67" s="3569"/>
      <c r="AT67" s="3570"/>
      <c r="AU67" s="3569"/>
      <c r="AV67" s="3571"/>
      <c r="AW67" s="3572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589" t="s">
        <v>1930</v>
      </c>
      <c r="B68" s="3574">
        <f>+N68+P68+R68+T68+V68+X68+Z68+AB68+AD68+AF68+AH68+AJ68+AL68+AN68+AP68</f>
        <v>0</v>
      </c>
      <c r="C68" s="1526">
        <f>+O68+Q68+S68+U68+W68+Y68+AA68+AC68+AE68+AG68+AI68+AK68+AM68+AO68+AQ68</f>
        <v>0</v>
      </c>
      <c r="D68" s="3568"/>
      <c r="E68" s="3582"/>
      <c r="F68" s="3581"/>
      <c r="G68" s="3582"/>
      <c r="H68" s="3581"/>
      <c r="I68" s="3585"/>
      <c r="J68" s="3568"/>
      <c r="K68" s="3568"/>
      <c r="L68" s="3581"/>
      <c r="M68" s="3585"/>
      <c r="N68" s="3571"/>
      <c r="O68" s="3578"/>
      <c r="P68" s="3579"/>
      <c r="Q68" s="3578"/>
      <c r="R68" s="3579"/>
      <c r="S68" s="3578"/>
      <c r="T68" s="3579"/>
      <c r="U68" s="3578"/>
      <c r="V68" s="3579"/>
      <c r="W68" s="3578"/>
      <c r="X68" s="3579"/>
      <c r="Y68" s="3578"/>
      <c r="Z68" s="3579"/>
      <c r="AA68" s="3578"/>
      <c r="AB68" s="3579"/>
      <c r="AC68" s="3578"/>
      <c r="AD68" s="3579"/>
      <c r="AE68" s="3578"/>
      <c r="AF68" s="3579"/>
      <c r="AG68" s="3578"/>
      <c r="AH68" s="3579"/>
      <c r="AI68" s="3578"/>
      <c r="AJ68" s="3579"/>
      <c r="AK68" s="3578"/>
      <c r="AL68" s="3579"/>
      <c r="AM68" s="3578"/>
      <c r="AN68" s="3579"/>
      <c r="AO68" s="3578"/>
      <c r="AP68" s="3579"/>
      <c r="AQ68" s="3569"/>
      <c r="AR68" s="3571"/>
      <c r="AS68" s="3569"/>
      <c r="AT68" s="3570"/>
      <c r="AU68" s="3569"/>
      <c r="AV68" s="3571"/>
      <c r="AW68" s="3572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589" t="s">
        <v>1931</v>
      </c>
      <c r="B69" s="3574">
        <f>+D69+F69+H69+J69+L69+N69+P69+R69+T69+V69+X69+Z69+AB69+AD69+AF69+AH69+AJ69+AL69+AN69+AP69</f>
        <v>0</v>
      </c>
      <c r="C69" s="1526">
        <f>+E69+G69+I69+K69+M69+O69+Q69+S69+U69+W69+Y69+AA69+AC69+AE69+AG69+AI69+AK69+AM69+AO69+AQ69</f>
        <v>0</v>
      </c>
      <c r="D69" s="3571"/>
      <c r="E69" s="3578"/>
      <c r="F69" s="3579"/>
      <c r="G69" s="3578"/>
      <c r="H69" s="3579"/>
      <c r="I69" s="3572"/>
      <c r="J69" s="3571"/>
      <c r="K69" s="3571"/>
      <c r="L69" s="3579"/>
      <c r="M69" s="3572"/>
      <c r="N69" s="3571"/>
      <c r="O69" s="3578"/>
      <c r="P69" s="3579"/>
      <c r="Q69" s="3578"/>
      <c r="R69" s="3579"/>
      <c r="S69" s="3578"/>
      <c r="T69" s="3579"/>
      <c r="U69" s="3578"/>
      <c r="V69" s="3579"/>
      <c r="W69" s="3578"/>
      <c r="X69" s="3579"/>
      <c r="Y69" s="3578"/>
      <c r="Z69" s="3579"/>
      <c r="AA69" s="3578"/>
      <c r="AB69" s="3579"/>
      <c r="AC69" s="3578"/>
      <c r="AD69" s="3579"/>
      <c r="AE69" s="3578"/>
      <c r="AF69" s="3579"/>
      <c r="AG69" s="3578"/>
      <c r="AH69" s="3579"/>
      <c r="AI69" s="3578"/>
      <c r="AJ69" s="3579"/>
      <c r="AK69" s="3578"/>
      <c r="AL69" s="3579"/>
      <c r="AM69" s="3578"/>
      <c r="AN69" s="3579"/>
      <c r="AO69" s="3578"/>
      <c r="AP69" s="3579"/>
      <c r="AQ69" s="3569"/>
      <c r="AR69" s="3571"/>
      <c r="AS69" s="3569"/>
      <c r="AT69" s="3570"/>
      <c r="AU69" s="3569"/>
      <c r="AV69" s="3571"/>
      <c r="AW69" s="3572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573" t="s">
        <v>1932</v>
      </c>
      <c r="B70" s="3574">
        <f>+P70+R70+T70+V70+X70+Z70+AB70+AD70+AF70+AH70+AJ70+AL70+AN70+AP70</f>
        <v>0</v>
      </c>
      <c r="C70" s="1526">
        <f>+Q70+S70+U70+W70+Y70+AA70+AC70+AE70+AG70+AI70+AK70+AM70+AO70+AQ70</f>
        <v>0</v>
      </c>
      <c r="D70" s="3584"/>
      <c r="E70" s="3576"/>
      <c r="F70" s="3575"/>
      <c r="G70" s="3576"/>
      <c r="H70" s="3575"/>
      <c r="I70" s="3576"/>
      <c r="J70" s="3575"/>
      <c r="K70" s="3576"/>
      <c r="L70" s="3575"/>
      <c r="M70" s="3577"/>
      <c r="N70" s="3584"/>
      <c r="O70" s="3576"/>
      <c r="P70" s="3579"/>
      <c r="Q70" s="3578"/>
      <c r="R70" s="3579"/>
      <c r="S70" s="3578"/>
      <c r="T70" s="3579"/>
      <c r="U70" s="3578"/>
      <c r="V70" s="3579"/>
      <c r="W70" s="3578"/>
      <c r="X70" s="3579"/>
      <c r="Y70" s="3578"/>
      <c r="Z70" s="3579"/>
      <c r="AA70" s="3578"/>
      <c r="AB70" s="3579"/>
      <c r="AC70" s="3578"/>
      <c r="AD70" s="3579"/>
      <c r="AE70" s="3578"/>
      <c r="AF70" s="3579"/>
      <c r="AG70" s="3578"/>
      <c r="AH70" s="3579"/>
      <c r="AI70" s="3578"/>
      <c r="AJ70" s="3579"/>
      <c r="AK70" s="3578"/>
      <c r="AL70" s="3579"/>
      <c r="AM70" s="3578"/>
      <c r="AN70" s="3579"/>
      <c r="AO70" s="3578"/>
      <c r="AP70" s="3579"/>
      <c r="AQ70" s="3569"/>
      <c r="AR70" s="3571"/>
      <c r="AS70" s="3569"/>
      <c r="AT70" s="3570"/>
      <c r="AU70" s="3569"/>
      <c r="AV70" s="3571"/>
      <c r="AW70" s="3572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589" t="s">
        <v>1933</v>
      </c>
      <c r="B71" s="3574">
        <f>+P71+R71+T71+V71+X71+Z71+AB71+AD71+AF71+AH71</f>
        <v>0</v>
      </c>
      <c r="C71" s="1526">
        <f>+Q71+S71+U71+W71+Y71+AA71+AC71+AE71+AG71+AI71</f>
        <v>0</v>
      </c>
      <c r="D71" s="3584"/>
      <c r="E71" s="3576"/>
      <c r="F71" s="3575"/>
      <c r="G71" s="3576"/>
      <c r="H71" s="3575"/>
      <c r="I71" s="3576"/>
      <c r="J71" s="3575"/>
      <c r="K71" s="3576"/>
      <c r="L71" s="3575"/>
      <c r="M71" s="3577"/>
      <c r="N71" s="3584"/>
      <c r="O71" s="3576"/>
      <c r="P71" s="3579"/>
      <c r="Q71" s="3578"/>
      <c r="R71" s="3579"/>
      <c r="S71" s="3578"/>
      <c r="T71" s="3579"/>
      <c r="U71" s="3578"/>
      <c r="V71" s="3579"/>
      <c r="W71" s="3578"/>
      <c r="X71" s="3579"/>
      <c r="Y71" s="3578"/>
      <c r="Z71" s="3579"/>
      <c r="AA71" s="3578"/>
      <c r="AB71" s="3579"/>
      <c r="AC71" s="3578"/>
      <c r="AD71" s="3579"/>
      <c r="AE71" s="3578"/>
      <c r="AF71" s="3579"/>
      <c r="AG71" s="3578"/>
      <c r="AH71" s="3579"/>
      <c r="AI71" s="3578"/>
      <c r="AJ71" s="3575"/>
      <c r="AK71" s="3576"/>
      <c r="AL71" s="3575"/>
      <c r="AM71" s="3576"/>
      <c r="AN71" s="3575"/>
      <c r="AO71" s="3576"/>
      <c r="AP71" s="3575"/>
      <c r="AQ71" s="3586"/>
      <c r="AR71" s="3571"/>
      <c r="AS71" s="3569"/>
      <c r="AT71" s="3570"/>
      <c r="AU71" s="3569"/>
      <c r="AV71" s="3571"/>
      <c r="AW71" s="3572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589" t="s">
        <v>1934</v>
      </c>
      <c r="B72" s="3574">
        <f t="shared" ref="B72:C74" si="205">+D72+F72+H72+J72+L72+N72+P72+R72+T72+V72+X72+Z72+AB72+AD72+AF72+AH72+AJ72+AL72+AN72+AP72</f>
        <v>0</v>
      </c>
      <c r="C72" s="1526">
        <f t="shared" si="205"/>
        <v>0</v>
      </c>
      <c r="D72" s="3571"/>
      <c r="E72" s="3578"/>
      <c r="F72" s="3579"/>
      <c r="G72" s="3578"/>
      <c r="H72" s="3579"/>
      <c r="I72" s="3572"/>
      <c r="J72" s="3571"/>
      <c r="K72" s="3571"/>
      <c r="L72" s="3579"/>
      <c r="M72" s="3572"/>
      <c r="N72" s="3571"/>
      <c r="O72" s="3578"/>
      <c r="P72" s="3579"/>
      <c r="Q72" s="3578"/>
      <c r="R72" s="3579"/>
      <c r="S72" s="3578"/>
      <c r="T72" s="3579"/>
      <c r="U72" s="3578"/>
      <c r="V72" s="3579"/>
      <c r="W72" s="3578"/>
      <c r="X72" s="3579"/>
      <c r="Y72" s="3578"/>
      <c r="Z72" s="3579"/>
      <c r="AA72" s="3578"/>
      <c r="AB72" s="3579"/>
      <c r="AC72" s="3578"/>
      <c r="AD72" s="3579"/>
      <c r="AE72" s="3578"/>
      <c r="AF72" s="3579"/>
      <c r="AG72" s="3578"/>
      <c r="AH72" s="3579"/>
      <c r="AI72" s="3578"/>
      <c r="AJ72" s="3579"/>
      <c r="AK72" s="3578"/>
      <c r="AL72" s="3579"/>
      <c r="AM72" s="3578"/>
      <c r="AN72" s="3579"/>
      <c r="AO72" s="3578"/>
      <c r="AP72" s="3579"/>
      <c r="AQ72" s="3569"/>
      <c r="AR72" s="3571"/>
      <c r="AS72" s="3569"/>
      <c r="AT72" s="3570"/>
      <c r="AU72" s="3569"/>
      <c r="AV72" s="3571"/>
      <c r="AW72" s="3572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589" t="s">
        <v>1935</v>
      </c>
      <c r="B73" s="3574">
        <f t="shared" si="205"/>
        <v>0</v>
      </c>
      <c r="C73" s="1526">
        <f t="shared" si="205"/>
        <v>0</v>
      </c>
      <c r="D73" s="3571"/>
      <c r="E73" s="3578"/>
      <c r="F73" s="3579"/>
      <c r="G73" s="3578"/>
      <c r="H73" s="3579"/>
      <c r="I73" s="3572"/>
      <c r="J73" s="3571"/>
      <c r="K73" s="3571"/>
      <c r="L73" s="3579"/>
      <c r="M73" s="3572"/>
      <c r="N73" s="3571"/>
      <c r="O73" s="3578"/>
      <c r="P73" s="3579"/>
      <c r="Q73" s="3578"/>
      <c r="R73" s="3579"/>
      <c r="S73" s="3578"/>
      <c r="T73" s="3579"/>
      <c r="U73" s="3578"/>
      <c r="V73" s="3579"/>
      <c r="W73" s="3578"/>
      <c r="X73" s="3579"/>
      <c r="Y73" s="3578"/>
      <c r="Z73" s="3579"/>
      <c r="AA73" s="3578"/>
      <c r="AB73" s="3579"/>
      <c r="AC73" s="3578"/>
      <c r="AD73" s="3579"/>
      <c r="AE73" s="3578"/>
      <c r="AF73" s="3579"/>
      <c r="AG73" s="3578"/>
      <c r="AH73" s="3579"/>
      <c r="AI73" s="3578"/>
      <c r="AJ73" s="3579"/>
      <c r="AK73" s="3578"/>
      <c r="AL73" s="3579"/>
      <c r="AM73" s="3578"/>
      <c r="AN73" s="3579"/>
      <c r="AO73" s="3578"/>
      <c r="AP73" s="3579"/>
      <c r="AQ73" s="3569"/>
      <c r="AR73" s="3571"/>
      <c r="AS73" s="3569"/>
      <c r="AT73" s="3570"/>
      <c r="AU73" s="3569"/>
      <c r="AV73" s="3571"/>
      <c r="AW73" s="3572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591" t="s">
        <v>1936</v>
      </c>
      <c r="B74" s="3049">
        <f t="shared" si="205"/>
        <v>0</v>
      </c>
      <c r="C74" s="2961">
        <f t="shared" si="205"/>
        <v>0</v>
      </c>
      <c r="D74" s="1494"/>
      <c r="E74" s="1503"/>
      <c r="F74" s="1492"/>
      <c r="G74" s="1503"/>
      <c r="H74" s="1492"/>
      <c r="I74" s="1493"/>
      <c r="J74" s="1494"/>
      <c r="K74" s="1494"/>
      <c r="L74" s="1492"/>
      <c r="M74" s="1493"/>
      <c r="N74" s="1494"/>
      <c r="O74" s="1503"/>
      <c r="P74" s="1492"/>
      <c r="Q74" s="1503"/>
      <c r="R74" s="1492"/>
      <c r="S74" s="1503"/>
      <c r="T74" s="1492"/>
      <c r="U74" s="1503"/>
      <c r="V74" s="1492"/>
      <c r="W74" s="1503"/>
      <c r="X74" s="1492"/>
      <c r="Y74" s="1503"/>
      <c r="Z74" s="1492"/>
      <c r="AA74" s="1503"/>
      <c r="AB74" s="1492"/>
      <c r="AC74" s="1503"/>
      <c r="AD74" s="1492"/>
      <c r="AE74" s="1503"/>
      <c r="AF74" s="1492"/>
      <c r="AG74" s="1503"/>
      <c r="AH74" s="1492"/>
      <c r="AI74" s="1503"/>
      <c r="AJ74" s="1492"/>
      <c r="AK74" s="1503"/>
      <c r="AL74" s="1492"/>
      <c r="AM74" s="1503"/>
      <c r="AN74" s="1492"/>
      <c r="AO74" s="1503"/>
      <c r="AP74" s="1492"/>
      <c r="AQ74" s="1496"/>
      <c r="AR74" s="1494"/>
      <c r="AS74" s="1496"/>
      <c r="AT74" s="1502"/>
      <c r="AU74" s="1496"/>
      <c r="AV74" s="1494"/>
      <c r="AW74" s="1493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587" t="s">
        <v>1939</v>
      </c>
      <c r="B75" s="3587"/>
      <c r="C75" s="3587"/>
      <c r="D75" s="3587"/>
      <c r="E75" s="3587"/>
      <c r="F75" s="3587"/>
      <c r="G75" s="3587"/>
      <c r="H75" s="3587"/>
      <c r="I75" s="3587"/>
      <c r="J75" s="3587"/>
      <c r="K75" s="3587"/>
      <c r="L75" s="3587"/>
      <c r="M75" s="3587"/>
      <c r="N75" s="3587"/>
      <c r="O75" s="3587"/>
      <c r="P75" s="3587"/>
      <c r="Q75" s="3587"/>
      <c r="R75" s="3587"/>
      <c r="S75" s="3587"/>
      <c r="T75" s="3587"/>
      <c r="U75" s="3587"/>
      <c r="V75" s="3587"/>
      <c r="W75" s="3587"/>
      <c r="X75" s="3587"/>
      <c r="Y75" s="3587"/>
      <c r="Z75" s="3587"/>
      <c r="AA75" s="3587"/>
      <c r="AB75" s="3587"/>
      <c r="AC75" s="3587"/>
      <c r="AD75" s="3587"/>
      <c r="AE75" s="3587"/>
      <c r="AF75" s="3587"/>
      <c r="AG75" s="3587"/>
      <c r="AH75" s="3587"/>
      <c r="AI75" s="3587"/>
      <c r="AJ75" s="3587"/>
      <c r="AK75" s="3587"/>
      <c r="AL75" s="3587"/>
      <c r="AM75" s="3587"/>
      <c r="AN75" s="3587"/>
      <c r="AO75" s="3587"/>
      <c r="AP75" s="3587"/>
      <c r="AQ75" s="3587"/>
      <c r="AR75" s="253"/>
      <c r="AS75" s="253"/>
      <c r="AT75" s="253"/>
      <c r="AU75" s="253"/>
      <c r="AV75" s="253"/>
      <c r="AW75" s="253"/>
    </row>
    <row r="76" spans="1:133" x14ac:dyDescent="0.25">
      <c r="A76" s="6546" t="s">
        <v>1913</v>
      </c>
      <c r="B76" s="6563" t="s">
        <v>82</v>
      </c>
      <c r="C76" s="6548"/>
      <c r="D76" s="6549" t="s">
        <v>34</v>
      </c>
      <c r="E76" s="6550"/>
      <c r="F76" s="6550"/>
      <c r="G76" s="6550"/>
      <c r="H76" s="6550"/>
      <c r="I76" s="6550"/>
      <c r="J76" s="6550"/>
      <c r="K76" s="6550"/>
      <c r="L76" s="6550"/>
      <c r="M76" s="6550"/>
      <c r="N76" s="6550"/>
      <c r="O76" s="6550"/>
      <c r="P76" s="6550"/>
      <c r="Q76" s="6550"/>
      <c r="R76" s="6550"/>
      <c r="S76" s="6550"/>
      <c r="T76" s="6550"/>
      <c r="U76" s="6550"/>
      <c r="V76" s="6550"/>
      <c r="W76" s="6550"/>
      <c r="X76" s="6550"/>
      <c r="Y76" s="6550"/>
      <c r="Z76" s="6550"/>
      <c r="AA76" s="6550"/>
      <c r="AB76" s="6550"/>
      <c r="AC76" s="6550"/>
      <c r="AD76" s="6550"/>
      <c r="AE76" s="6550"/>
      <c r="AF76" s="6550"/>
      <c r="AG76" s="6550"/>
      <c r="AH76" s="6550"/>
      <c r="AI76" s="6550"/>
      <c r="AJ76" s="6550"/>
      <c r="AK76" s="6550"/>
      <c r="AL76" s="6550"/>
      <c r="AM76" s="6550"/>
      <c r="AN76" s="6550"/>
      <c r="AO76" s="6550"/>
      <c r="AP76" s="6550"/>
      <c r="AQ76" s="6551"/>
      <c r="AR76" s="6552" t="s">
        <v>1914</v>
      </c>
      <c r="AS76" s="6553"/>
      <c r="AT76" s="6554" t="s">
        <v>468</v>
      </c>
      <c r="AU76" s="6555"/>
      <c r="AV76" s="6560" t="s">
        <v>41</v>
      </c>
      <c r="AW76" s="6561" t="s">
        <v>42</v>
      </c>
    </row>
    <row r="77" spans="1:133" x14ac:dyDescent="0.25">
      <c r="A77" s="5480"/>
      <c r="B77" s="6176"/>
      <c r="C77" s="6244"/>
      <c r="D77" s="6558" t="s">
        <v>1915</v>
      </c>
      <c r="E77" s="6552"/>
      <c r="F77" s="6558" t="s">
        <v>953</v>
      </c>
      <c r="G77" s="6552"/>
      <c r="H77" s="6558" t="s">
        <v>1916</v>
      </c>
      <c r="I77" s="6559"/>
      <c r="J77" s="6552" t="s">
        <v>955</v>
      </c>
      <c r="K77" s="6552"/>
      <c r="L77" s="6558" t="s">
        <v>335</v>
      </c>
      <c r="M77" s="6552"/>
      <c r="N77" s="6558" t="s">
        <v>99</v>
      </c>
      <c r="O77" s="6552"/>
      <c r="P77" s="6558" t="s">
        <v>49</v>
      </c>
      <c r="Q77" s="6552"/>
      <c r="R77" s="6558" t="s">
        <v>50</v>
      </c>
      <c r="S77" s="6552"/>
      <c r="T77" s="6558" t="s">
        <v>51</v>
      </c>
      <c r="U77" s="6559"/>
      <c r="V77" s="6558" t="s">
        <v>52</v>
      </c>
      <c r="W77" s="6559"/>
      <c r="X77" s="6558" t="s">
        <v>53</v>
      </c>
      <c r="Y77" s="6559"/>
      <c r="Z77" s="6558" t="s">
        <v>54</v>
      </c>
      <c r="AA77" s="6559"/>
      <c r="AB77" s="6558" t="s">
        <v>55</v>
      </c>
      <c r="AC77" s="6559"/>
      <c r="AD77" s="6558" t="s">
        <v>56</v>
      </c>
      <c r="AE77" s="6559"/>
      <c r="AF77" s="6558" t="s">
        <v>57</v>
      </c>
      <c r="AG77" s="6559"/>
      <c r="AH77" s="6558" t="s">
        <v>58</v>
      </c>
      <c r="AI77" s="6559"/>
      <c r="AJ77" s="6558" t="s">
        <v>59</v>
      </c>
      <c r="AK77" s="6559"/>
      <c r="AL77" s="6558" t="s">
        <v>60</v>
      </c>
      <c r="AM77" s="6559"/>
      <c r="AN77" s="6558" t="s">
        <v>61</v>
      </c>
      <c r="AO77" s="6559"/>
      <c r="AP77" s="6558" t="s">
        <v>62</v>
      </c>
      <c r="AQ77" s="6553"/>
      <c r="AR77" s="6560" t="s">
        <v>63</v>
      </c>
      <c r="AS77" s="6562" t="s">
        <v>64</v>
      </c>
      <c r="AT77" s="6556"/>
      <c r="AU77" s="6557"/>
      <c r="AV77" s="5559"/>
      <c r="AW77" s="5484"/>
    </row>
    <row r="78" spans="1:133" x14ac:dyDescent="0.25">
      <c r="A78" s="6165"/>
      <c r="B78" s="3565" t="s">
        <v>1917</v>
      </c>
      <c r="C78" s="2523" t="s">
        <v>1918</v>
      </c>
      <c r="D78" s="3564" t="s">
        <v>1917</v>
      </c>
      <c r="E78" s="2648" t="s">
        <v>1918</v>
      </c>
      <c r="F78" s="3564" t="s">
        <v>1917</v>
      </c>
      <c r="G78" s="2648" t="s">
        <v>1918</v>
      </c>
      <c r="H78" s="3564" t="s">
        <v>1917</v>
      </c>
      <c r="I78" s="2523" t="s">
        <v>1918</v>
      </c>
      <c r="J78" s="3565" t="s">
        <v>1917</v>
      </c>
      <c r="K78" s="2648" t="s">
        <v>1918</v>
      </c>
      <c r="L78" s="3564" t="s">
        <v>1917</v>
      </c>
      <c r="M78" s="2648" t="s">
        <v>1918</v>
      </c>
      <c r="N78" s="3564" t="s">
        <v>1917</v>
      </c>
      <c r="O78" s="2648" t="s">
        <v>1918</v>
      </c>
      <c r="P78" s="3564" t="s">
        <v>1917</v>
      </c>
      <c r="Q78" s="2648" t="s">
        <v>1918</v>
      </c>
      <c r="R78" s="3564" t="s">
        <v>1917</v>
      </c>
      <c r="S78" s="2648" t="s">
        <v>1918</v>
      </c>
      <c r="T78" s="3564" t="s">
        <v>1917</v>
      </c>
      <c r="U78" s="2648" t="s">
        <v>1918</v>
      </c>
      <c r="V78" s="3564" t="s">
        <v>1917</v>
      </c>
      <c r="W78" s="2648" t="s">
        <v>1918</v>
      </c>
      <c r="X78" s="3564" t="s">
        <v>1917</v>
      </c>
      <c r="Y78" s="2648" t="s">
        <v>1918</v>
      </c>
      <c r="Z78" s="3564" t="s">
        <v>1917</v>
      </c>
      <c r="AA78" s="2648" t="s">
        <v>1918</v>
      </c>
      <c r="AB78" s="3564" t="s">
        <v>1917</v>
      </c>
      <c r="AC78" s="2648" t="s">
        <v>1918</v>
      </c>
      <c r="AD78" s="3564" t="s">
        <v>1917</v>
      </c>
      <c r="AE78" s="2648" t="s">
        <v>1918</v>
      </c>
      <c r="AF78" s="3564" t="s">
        <v>1917</v>
      </c>
      <c r="AG78" s="2648" t="s">
        <v>1918</v>
      </c>
      <c r="AH78" s="3564" t="s">
        <v>1917</v>
      </c>
      <c r="AI78" s="2648" t="s">
        <v>1918</v>
      </c>
      <c r="AJ78" s="3564" t="s">
        <v>1917</v>
      </c>
      <c r="AK78" s="2648" t="s">
        <v>1918</v>
      </c>
      <c r="AL78" s="3564" t="s">
        <v>1917</v>
      </c>
      <c r="AM78" s="2648" t="s">
        <v>1918</v>
      </c>
      <c r="AN78" s="3564" t="s">
        <v>1917</v>
      </c>
      <c r="AO78" s="2648" t="s">
        <v>1918</v>
      </c>
      <c r="AP78" s="3564" t="s">
        <v>1917</v>
      </c>
      <c r="AQ78" s="2515" t="s">
        <v>1918</v>
      </c>
      <c r="AR78" s="6322"/>
      <c r="AS78" s="5668"/>
      <c r="AT78" s="228" t="s">
        <v>473</v>
      </c>
      <c r="AU78" s="2992" t="s">
        <v>474</v>
      </c>
      <c r="AV78" s="6322"/>
      <c r="AW78" s="6162"/>
    </row>
    <row r="79" spans="1:133" x14ac:dyDescent="0.25">
      <c r="A79" s="2047" t="s">
        <v>1919</v>
      </c>
      <c r="B79" s="2303">
        <f>+N79+P79+R79+T79+V79+X79+Z79+AB79+AD79+AF79+AH79+AJ79+AL79+AN79+AP79</f>
        <v>0</v>
      </c>
      <c r="C79" s="3566">
        <f t="shared" ref="B79:C86" si="206">+O79+Q79+S79+U79+W79+Y79+AA79+AC79+AE79+AG79+AI79+AK79+AM79+AO79+AQ79</f>
        <v>0</v>
      </c>
      <c r="D79" s="3584"/>
      <c r="E79" s="3576"/>
      <c r="F79" s="3575"/>
      <c r="G79" s="3576"/>
      <c r="H79" s="3575"/>
      <c r="I79" s="3576"/>
      <c r="J79" s="3575"/>
      <c r="K79" s="3576"/>
      <c r="L79" s="3575"/>
      <c r="M79" s="3577"/>
      <c r="N79" s="3571"/>
      <c r="O79" s="3578"/>
      <c r="P79" s="3579"/>
      <c r="Q79" s="3578"/>
      <c r="R79" s="3579"/>
      <c r="S79" s="3578"/>
      <c r="T79" s="3579"/>
      <c r="U79" s="3578"/>
      <c r="V79" s="3579"/>
      <c r="W79" s="3578"/>
      <c r="X79" s="3579"/>
      <c r="Y79" s="3578"/>
      <c r="Z79" s="3579"/>
      <c r="AA79" s="3578"/>
      <c r="AB79" s="3579"/>
      <c r="AC79" s="3578"/>
      <c r="AD79" s="3579"/>
      <c r="AE79" s="3578"/>
      <c r="AF79" s="3579"/>
      <c r="AG79" s="3578"/>
      <c r="AH79" s="3579"/>
      <c r="AI79" s="3578"/>
      <c r="AJ79" s="3579"/>
      <c r="AK79" s="3578"/>
      <c r="AL79" s="3579"/>
      <c r="AM79" s="3578"/>
      <c r="AN79" s="3579"/>
      <c r="AO79" s="3578"/>
      <c r="AP79" s="3579"/>
      <c r="AQ79" s="3569"/>
      <c r="AR79" s="3568"/>
      <c r="AS79" s="3569"/>
      <c r="AT79" s="3570"/>
      <c r="AU79" s="3569"/>
      <c r="AV79" s="3571"/>
      <c r="AW79" s="3572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589" t="s">
        <v>1920</v>
      </c>
      <c r="B80" s="3574">
        <f t="shared" si="206"/>
        <v>0</v>
      </c>
      <c r="C80" s="1526">
        <f t="shared" si="206"/>
        <v>0</v>
      </c>
      <c r="D80" s="3584"/>
      <c r="E80" s="3576"/>
      <c r="F80" s="3575"/>
      <c r="G80" s="3576"/>
      <c r="H80" s="3575"/>
      <c r="I80" s="3576"/>
      <c r="J80" s="3575"/>
      <c r="K80" s="3576"/>
      <c r="L80" s="3575"/>
      <c r="M80" s="3577"/>
      <c r="N80" s="3571"/>
      <c r="O80" s="3578"/>
      <c r="P80" s="3579"/>
      <c r="Q80" s="3578"/>
      <c r="R80" s="3579"/>
      <c r="S80" s="3578"/>
      <c r="T80" s="3579"/>
      <c r="U80" s="3578"/>
      <c r="V80" s="3579"/>
      <c r="W80" s="3578"/>
      <c r="X80" s="3579"/>
      <c r="Y80" s="3578"/>
      <c r="Z80" s="3579"/>
      <c r="AA80" s="3578"/>
      <c r="AB80" s="3579"/>
      <c r="AC80" s="3578"/>
      <c r="AD80" s="3579"/>
      <c r="AE80" s="3578"/>
      <c r="AF80" s="3579"/>
      <c r="AG80" s="3578"/>
      <c r="AH80" s="3579"/>
      <c r="AI80" s="3578"/>
      <c r="AJ80" s="3579"/>
      <c r="AK80" s="3578"/>
      <c r="AL80" s="3579"/>
      <c r="AM80" s="3578"/>
      <c r="AN80" s="3579"/>
      <c r="AO80" s="3578"/>
      <c r="AP80" s="3579"/>
      <c r="AQ80" s="3569"/>
      <c r="AR80" s="3568"/>
      <c r="AS80" s="3569"/>
      <c r="AT80" s="3570"/>
      <c r="AU80" s="3569"/>
      <c r="AV80" s="3571"/>
      <c r="AW80" s="3572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589" t="s">
        <v>1921</v>
      </c>
      <c r="B81" s="3574">
        <f t="shared" si="206"/>
        <v>0</v>
      </c>
      <c r="C81" s="1526">
        <f t="shared" si="206"/>
        <v>0</v>
      </c>
      <c r="D81" s="3584"/>
      <c r="E81" s="3576"/>
      <c r="F81" s="3575"/>
      <c r="G81" s="3576"/>
      <c r="H81" s="3575"/>
      <c r="I81" s="3576"/>
      <c r="J81" s="3575"/>
      <c r="K81" s="3576"/>
      <c r="L81" s="3575"/>
      <c r="M81" s="3577"/>
      <c r="N81" s="3571"/>
      <c r="O81" s="3578"/>
      <c r="P81" s="3579"/>
      <c r="Q81" s="3578"/>
      <c r="R81" s="3579"/>
      <c r="S81" s="3578"/>
      <c r="T81" s="3579"/>
      <c r="U81" s="3578"/>
      <c r="V81" s="3579"/>
      <c r="W81" s="3578"/>
      <c r="X81" s="3579"/>
      <c r="Y81" s="3578"/>
      <c r="Z81" s="3579"/>
      <c r="AA81" s="3578"/>
      <c r="AB81" s="3579"/>
      <c r="AC81" s="3578"/>
      <c r="AD81" s="3579"/>
      <c r="AE81" s="3578"/>
      <c r="AF81" s="3579"/>
      <c r="AG81" s="3578"/>
      <c r="AH81" s="3579"/>
      <c r="AI81" s="3578"/>
      <c r="AJ81" s="3579"/>
      <c r="AK81" s="3578"/>
      <c r="AL81" s="3579"/>
      <c r="AM81" s="3578"/>
      <c r="AN81" s="3579"/>
      <c r="AO81" s="3578"/>
      <c r="AP81" s="3579"/>
      <c r="AQ81" s="3569"/>
      <c r="AR81" s="3568"/>
      <c r="AS81" s="3569"/>
      <c r="AT81" s="3570"/>
      <c r="AU81" s="3569"/>
      <c r="AV81" s="3571"/>
      <c r="AW81" s="3572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589" t="s">
        <v>1922</v>
      </c>
      <c r="B82" s="3574">
        <f t="shared" si="206"/>
        <v>0</v>
      </c>
      <c r="C82" s="1526">
        <f t="shared" si="206"/>
        <v>0</v>
      </c>
      <c r="D82" s="3584"/>
      <c r="E82" s="3576"/>
      <c r="F82" s="3575"/>
      <c r="G82" s="3576"/>
      <c r="H82" s="3575"/>
      <c r="I82" s="3576"/>
      <c r="J82" s="3575"/>
      <c r="K82" s="3576"/>
      <c r="L82" s="3575"/>
      <c r="M82" s="3577"/>
      <c r="N82" s="3571"/>
      <c r="O82" s="3578"/>
      <c r="P82" s="3579"/>
      <c r="Q82" s="3578"/>
      <c r="R82" s="3579"/>
      <c r="S82" s="3578"/>
      <c r="T82" s="3579"/>
      <c r="U82" s="3578"/>
      <c r="V82" s="3579"/>
      <c r="W82" s="3578"/>
      <c r="X82" s="3579"/>
      <c r="Y82" s="3578"/>
      <c r="Z82" s="3579"/>
      <c r="AA82" s="3578"/>
      <c r="AB82" s="3579"/>
      <c r="AC82" s="3578"/>
      <c r="AD82" s="3579"/>
      <c r="AE82" s="3578"/>
      <c r="AF82" s="3579"/>
      <c r="AG82" s="3578"/>
      <c r="AH82" s="3579"/>
      <c r="AI82" s="3578"/>
      <c r="AJ82" s="3579"/>
      <c r="AK82" s="3578"/>
      <c r="AL82" s="3579"/>
      <c r="AM82" s="3578"/>
      <c r="AN82" s="3579"/>
      <c r="AO82" s="3578"/>
      <c r="AP82" s="3579"/>
      <c r="AQ82" s="3569"/>
      <c r="AR82" s="3568"/>
      <c r="AS82" s="3569"/>
      <c r="AT82" s="3570"/>
      <c r="AU82" s="3569"/>
      <c r="AV82" s="3571"/>
      <c r="AW82" s="3572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590" t="s">
        <v>1923</v>
      </c>
      <c r="B83" s="3574">
        <f t="shared" si="206"/>
        <v>0</v>
      </c>
      <c r="C83" s="1526">
        <f t="shared" si="206"/>
        <v>0</v>
      </c>
      <c r="D83" s="3584"/>
      <c r="E83" s="3576"/>
      <c r="F83" s="3575"/>
      <c r="G83" s="3576"/>
      <c r="H83" s="3575"/>
      <c r="I83" s="3576"/>
      <c r="J83" s="3575"/>
      <c r="K83" s="3576"/>
      <c r="L83" s="3575"/>
      <c r="M83" s="3577"/>
      <c r="N83" s="3571"/>
      <c r="O83" s="3578"/>
      <c r="P83" s="3579"/>
      <c r="Q83" s="3578"/>
      <c r="R83" s="3579"/>
      <c r="S83" s="3578"/>
      <c r="T83" s="3579"/>
      <c r="U83" s="3578"/>
      <c r="V83" s="3579"/>
      <c r="W83" s="3578"/>
      <c r="X83" s="3579"/>
      <c r="Y83" s="3578"/>
      <c r="Z83" s="3579"/>
      <c r="AA83" s="3578"/>
      <c r="AB83" s="3579"/>
      <c r="AC83" s="3578"/>
      <c r="AD83" s="3579"/>
      <c r="AE83" s="3578"/>
      <c r="AF83" s="3579"/>
      <c r="AG83" s="3578"/>
      <c r="AH83" s="3579"/>
      <c r="AI83" s="3578"/>
      <c r="AJ83" s="3579"/>
      <c r="AK83" s="3578"/>
      <c r="AL83" s="3579"/>
      <c r="AM83" s="3578"/>
      <c r="AN83" s="3579"/>
      <c r="AO83" s="3578"/>
      <c r="AP83" s="3579"/>
      <c r="AQ83" s="3569"/>
      <c r="AR83" s="3568"/>
      <c r="AS83" s="3569"/>
      <c r="AT83" s="3570"/>
      <c r="AU83" s="3569"/>
      <c r="AV83" s="3571"/>
      <c r="AW83" s="3572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590" t="s">
        <v>1924</v>
      </c>
      <c r="B84" s="3574">
        <f t="shared" si="206"/>
        <v>0</v>
      </c>
      <c r="C84" s="1526">
        <f t="shared" si="206"/>
        <v>0</v>
      </c>
      <c r="D84" s="3584"/>
      <c r="E84" s="3576"/>
      <c r="F84" s="3575"/>
      <c r="G84" s="3576"/>
      <c r="H84" s="3575"/>
      <c r="I84" s="3576"/>
      <c r="J84" s="3575"/>
      <c r="K84" s="3576"/>
      <c r="L84" s="3575"/>
      <c r="M84" s="3577"/>
      <c r="N84" s="3571"/>
      <c r="O84" s="3578"/>
      <c r="P84" s="3579"/>
      <c r="Q84" s="3578"/>
      <c r="R84" s="3579"/>
      <c r="S84" s="3578"/>
      <c r="T84" s="3579"/>
      <c r="U84" s="3578"/>
      <c r="V84" s="3579"/>
      <c r="W84" s="3578"/>
      <c r="X84" s="3579"/>
      <c r="Y84" s="3578"/>
      <c r="Z84" s="3579"/>
      <c r="AA84" s="3578"/>
      <c r="AB84" s="3579"/>
      <c r="AC84" s="3578"/>
      <c r="AD84" s="3579"/>
      <c r="AE84" s="3578"/>
      <c r="AF84" s="3579"/>
      <c r="AG84" s="3578"/>
      <c r="AH84" s="3579"/>
      <c r="AI84" s="3578"/>
      <c r="AJ84" s="3579"/>
      <c r="AK84" s="3578"/>
      <c r="AL84" s="3579"/>
      <c r="AM84" s="3578"/>
      <c r="AN84" s="3579"/>
      <c r="AO84" s="3578"/>
      <c r="AP84" s="3579"/>
      <c r="AQ84" s="3569"/>
      <c r="AR84" s="3571"/>
      <c r="AS84" s="3569"/>
      <c r="AT84" s="3570"/>
      <c r="AU84" s="3569"/>
      <c r="AV84" s="3571"/>
      <c r="AW84" s="3572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590" t="s">
        <v>1925</v>
      </c>
      <c r="B85" s="3574">
        <f t="shared" si="206"/>
        <v>0</v>
      </c>
      <c r="C85" s="1526">
        <f t="shared" si="206"/>
        <v>0</v>
      </c>
      <c r="D85" s="3584"/>
      <c r="E85" s="3576"/>
      <c r="F85" s="3575"/>
      <c r="G85" s="3576"/>
      <c r="H85" s="3575"/>
      <c r="I85" s="3576"/>
      <c r="J85" s="3575"/>
      <c r="K85" s="3576"/>
      <c r="L85" s="3575"/>
      <c r="M85" s="3577"/>
      <c r="N85" s="3571"/>
      <c r="O85" s="3578"/>
      <c r="P85" s="3579"/>
      <c r="Q85" s="3578"/>
      <c r="R85" s="3579"/>
      <c r="S85" s="3578"/>
      <c r="T85" s="3579"/>
      <c r="U85" s="3578"/>
      <c r="V85" s="3579"/>
      <c r="W85" s="3578"/>
      <c r="X85" s="3579"/>
      <c r="Y85" s="3578"/>
      <c r="Z85" s="3579"/>
      <c r="AA85" s="3578"/>
      <c r="AB85" s="3579"/>
      <c r="AC85" s="3578"/>
      <c r="AD85" s="3579"/>
      <c r="AE85" s="3578"/>
      <c r="AF85" s="3579"/>
      <c r="AG85" s="3578"/>
      <c r="AH85" s="3579"/>
      <c r="AI85" s="3578"/>
      <c r="AJ85" s="3579"/>
      <c r="AK85" s="3578"/>
      <c r="AL85" s="3579"/>
      <c r="AM85" s="3578"/>
      <c r="AN85" s="3579"/>
      <c r="AO85" s="3578"/>
      <c r="AP85" s="3579"/>
      <c r="AQ85" s="3569"/>
      <c r="AR85" s="3568"/>
      <c r="AS85" s="3569"/>
      <c r="AT85" s="3570"/>
      <c r="AU85" s="3569"/>
      <c r="AV85" s="3571"/>
      <c r="AW85" s="3572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589" t="s">
        <v>1926</v>
      </c>
      <c r="B86" s="3574">
        <f t="shared" si="206"/>
        <v>0</v>
      </c>
      <c r="C86" s="1526">
        <f t="shared" si="206"/>
        <v>0</v>
      </c>
      <c r="D86" s="3584"/>
      <c r="E86" s="3576"/>
      <c r="F86" s="3575"/>
      <c r="G86" s="3576"/>
      <c r="H86" s="3575"/>
      <c r="I86" s="3576"/>
      <c r="J86" s="3575"/>
      <c r="K86" s="3576"/>
      <c r="L86" s="3575"/>
      <c r="M86" s="3577"/>
      <c r="N86" s="3571"/>
      <c r="O86" s="3578"/>
      <c r="P86" s="3579"/>
      <c r="Q86" s="3578"/>
      <c r="R86" s="3579"/>
      <c r="S86" s="3578"/>
      <c r="T86" s="3579"/>
      <c r="U86" s="3578"/>
      <c r="V86" s="3579"/>
      <c r="W86" s="3578"/>
      <c r="X86" s="3579"/>
      <c r="Y86" s="3578"/>
      <c r="Z86" s="3579"/>
      <c r="AA86" s="3578"/>
      <c r="AB86" s="3579"/>
      <c r="AC86" s="3578"/>
      <c r="AD86" s="3579"/>
      <c r="AE86" s="3578"/>
      <c r="AF86" s="3579"/>
      <c r="AG86" s="3578"/>
      <c r="AH86" s="3579"/>
      <c r="AI86" s="3578"/>
      <c r="AJ86" s="3579"/>
      <c r="AK86" s="3578"/>
      <c r="AL86" s="3579"/>
      <c r="AM86" s="3578"/>
      <c r="AN86" s="3579"/>
      <c r="AO86" s="3578"/>
      <c r="AP86" s="3579"/>
      <c r="AQ86" s="3569"/>
      <c r="AR86" s="3568"/>
      <c r="AS86" s="3569"/>
      <c r="AT86" s="3570"/>
      <c r="AU86" s="3569"/>
      <c r="AV86" s="3571"/>
      <c r="AW86" s="3572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589" t="s">
        <v>1927</v>
      </c>
      <c r="B87" s="3574">
        <f>+D87+F87+H87+J87+L87+N87+P87+R87+T87+V87+X87+Z87+AB87+AD87+AF87+AH87+AJ87+AL87+AN87+AP87</f>
        <v>0</v>
      </c>
      <c r="C87" s="1526">
        <f>+E87+G87+I87+K87+M87+O87+Q87+S87+U87+W87+Y87+AA87+AC87+AE87+AG87+AI87+AK87+AM87+AO87+AQ87</f>
        <v>0</v>
      </c>
      <c r="D87" s="3571"/>
      <c r="E87" s="3578"/>
      <c r="F87" s="3579"/>
      <c r="G87" s="3578"/>
      <c r="H87" s="3579"/>
      <c r="I87" s="3572"/>
      <c r="J87" s="3571"/>
      <c r="K87" s="3571"/>
      <c r="L87" s="3579"/>
      <c r="M87" s="3572"/>
      <c r="N87" s="3571"/>
      <c r="O87" s="3578"/>
      <c r="P87" s="3579"/>
      <c r="Q87" s="3578"/>
      <c r="R87" s="3579"/>
      <c r="S87" s="3578"/>
      <c r="T87" s="3579"/>
      <c r="U87" s="3578"/>
      <c r="V87" s="3579"/>
      <c r="W87" s="3578"/>
      <c r="X87" s="3579"/>
      <c r="Y87" s="3578"/>
      <c r="Z87" s="3579"/>
      <c r="AA87" s="3578"/>
      <c r="AB87" s="3579"/>
      <c r="AC87" s="3578"/>
      <c r="AD87" s="3579"/>
      <c r="AE87" s="3578"/>
      <c r="AF87" s="3579"/>
      <c r="AG87" s="3578"/>
      <c r="AH87" s="3579"/>
      <c r="AI87" s="3578"/>
      <c r="AJ87" s="3579"/>
      <c r="AK87" s="3578"/>
      <c r="AL87" s="3579"/>
      <c r="AM87" s="3578"/>
      <c r="AN87" s="3579"/>
      <c r="AO87" s="3578"/>
      <c r="AP87" s="3579"/>
      <c r="AQ87" s="3569"/>
      <c r="AR87" s="3568"/>
      <c r="AS87" s="3569"/>
      <c r="AT87" s="3570"/>
      <c r="AU87" s="3569"/>
      <c r="AV87" s="3571"/>
      <c r="AW87" s="3572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590" t="s">
        <v>1928</v>
      </c>
      <c r="B88" s="3574">
        <f>+D88+F88+H88</f>
        <v>0</v>
      </c>
      <c r="C88" s="1526">
        <f>+E88+G88+I88</f>
        <v>0</v>
      </c>
      <c r="D88" s="3571"/>
      <c r="E88" s="3578"/>
      <c r="F88" s="3579"/>
      <c r="G88" s="3578"/>
      <c r="H88" s="3579"/>
      <c r="I88" s="3572"/>
      <c r="J88" s="3581"/>
      <c r="K88" s="3582"/>
      <c r="L88" s="3581"/>
      <c r="M88" s="3582"/>
      <c r="N88" s="3581"/>
      <c r="O88" s="3582"/>
      <c r="P88" s="3581"/>
      <c r="Q88" s="3582"/>
      <c r="R88" s="3581"/>
      <c r="S88" s="3582"/>
      <c r="T88" s="3581"/>
      <c r="U88" s="3582"/>
      <c r="V88" s="3581"/>
      <c r="W88" s="3582"/>
      <c r="X88" s="3581"/>
      <c r="Y88" s="3582"/>
      <c r="Z88" s="3581"/>
      <c r="AA88" s="3582"/>
      <c r="AB88" s="3581"/>
      <c r="AC88" s="3582"/>
      <c r="AD88" s="3581"/>
      <c r="AE88" s="3582"/>
      <c r="AF88" s="3581"/>
      <c r="AG88" s="3582"/>
      <c r="AH88" s="3581"/>
      <c r="AI88" s="3582"/>
      <c r="AJ88" s="3581"/>
      <c r="AK88" s="3582"/>
      <c r="AL88" s="3581"/>
      <c r="AM88" s="3582"/>
      <c r="AN88" s="3581"/>
      <c r="AO88" s="3582"/>
      <c r="AP88" s="3581"/>
      <c r="AQ88" s="3583"/>
      <c r="AR88" s="3571"/>
      <c r="AS88" s="3569"/>
      <c r="AT88" s="3570"/>
      <c r="AU88" s="3569"/>
      <c r="AV88" s="3571"/>
      <c r="AW88" s="3572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590" t="s">
        <v>1929</v>
      </c>
      <c r="B89" s="3574">
        <f>+P89+R89+T89+V89+X89+Z89+AB89+AD89+AF89+AH89+AJ89+AL89+AN89+AP89</f>
        <v>0</v>
      </c>
      <c r="C89" s="1526">
        <f>+Q89+S89+U89+W89+Y89+AA89+AC89+AE89+AG89+AI89+AK89+AM89+AO89+AQ89</f>
        <v>0</v>
      </c>
      <c r="D89" s="3584"/>
      <c r="E89" s="3576"/>
      <c r="F89" s="3575"/>
      <c r="G89" s="3576"/>
      <c r="H89" s="3575"/>
      <c r="I89" s="3576"/>
      <c r="J89" s="3575"/>
      <c r="K89" s="3576"/>
      <c r="L89" s="3575"/>
      <c r="M89" s="3577"/>
      <c r="N89" s="3584"/>
      <c r="O89" s="3576"/>
      <c r="P89" s="3579"/>
      <c r="Q89" s="3578"/>
      <c r="R89" s="3579"/>
      <c r="S89" s="3578"/>
      <c r="T89" s="3579"/>
      <c r="U89" s="3578"/>
      <c r="V89" s="3579"/>
      <c r="W89" s="3578"/>
      <c r="X89" s="3579"/>
      <c r="Y89" s="3578"/>
      <c r="Z89" s="3579"/>
      <c r="AA89" s="3578"/>
      <c r="AB89" s="3579"/>
      <c r="AC89" s="3578"/>
      <c r="AD89" s="3579"/>
      <c r="AE89" s="3578"/>
      <c r="AF89" s="3579"/>
      <c r="AG89" s="3578"/>
      <c r="AH89" s="3579"/>
      <c r="AI89" s="3578"/>
      <c r="AJ89" s="3579"/>
      <c r="AK89" s="3578"/>
      <c r="AL89" s="3579"/>
      <c r="AM89" s="3578"/>
      <c r="AN89" s="3579"/>
      <c r="AO89" s="3578"/>
      <c r="AP89" s="3579"/>
      <c r="AQ89" s="3569"/>
      <c r="AR89" s="3571"/>
      <c r="AS89" s="3569"/>
      <c r="AT89" s="3570"/>
      <c r="AU89" s="3569"/>
      <c r="AV89" s="3571"/>
      <c r="AW89" s="3572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589" t="s">
        <v>1930</v>
      </c>
      <c r="B90" s="3574">
        <f>+N90+P90+R90+T90+V90+X90+Z90+AB90+AD90+AF90+AH90+AJ90+AL90+AN90+AP90</f>
        <v>0</v>
      </c>
      <c r="C90" s="1526">
        <f>+O90+Q90+S90+U90+W90+Y90+AA90+AC90+AE90+AG90+AI90+AK90+AM90+AO90+AQ90</f>
        <v>0</v>
      </c>
      <c r="D90" s="3568"/>
      <c r="E90" s="3582"/>
      <c r="F90" s="3581"/>
      <c r="G90" s="3582"/>
      <c r="H90" s="3581"/>
      <c r="I90" s="3585"/>
      <c r="J90" s="3568"/>
      <c r="K90" s="3568"/>
      <c r="L90" s="3581"/>
      <c r="M90" s="3585"/>
      <c r="N90" s="3571"/>
      <c r="O90" s="3578"/>
      <c r="P90" s="3579"/>
      <c r="Q90" s="3578"/>
      <c r="R90" s="3579"/>
      <c r="S90" s="3578"/>
      <c r="T90" s="3579"/>
      <c r="U90" s="3578"/>
      <c r="V90" s="3579"/>
      <c r="W90" s="3578"/>
      <c r="X90" s="3579"/>
      <c r="Y90" s="3578"/>
      <c r="Z90" s="3579"/>
      <c r="AA90" s="3578"/>
      <c r="AB90" s="3579"/>
      <c r="AC90" s="3578"/>
      <c r="AD90" s="3579"/>
      <c r="AE90" s="3578"/>
      <c r="AF90" s="3579"/>
      <c r="AG90" s="3578"/>
      <c r="AH90" s="3579"/>
      <c r="AI90" s="3578"/>
      <c r="AJ90" s="3579"/>
      <c r="AK90" s="3578"/>
      <c r="AL90" s="3579"/>
      <c r="AM90" s="3578"/>
      <c r="AN90" s="3579"/>
      <c r="AO90" s="3578"/>
      <c r="AP90" s="3579"/>
      <c r="AQ90" s="3569"/>
      <c r="AR90" s="3571"/>
      <c r="AS90" s="3569"/>
      <c r="AT90" s="3570"/>
      <c r="AU90" s="3569"/>
      <c r="AV90" s="3571"/>
      <c r="AW90" s="3572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589" t="s">
        <v>1931</v>
      </c>
      <c r="B91" s="3574">
        <f>+D91+F91+H91+J91+L91+N91+P91+R91+T91+V91+X91+Z91+AB91+AD91+AF91+AH91+AJ91+AL91+AN91+AP91</f>
        <v>0</v>
      </c>
      <c r="C91" s="1526">
        <f>+E91+G91+I91+K91+M91+O91+Q91+S91+U91+W91+Y91+AA91+AC91+AE91+AG91+AI91+AK91+AM91+AO91+AQ91</f>
        <v>0</v>
      </c>
      <c r="D91" s="3571"/>
      <c r="E91" s="3578"/>
      <c r="F91" s="3579"/>
      <c r="G91" s="3578"/>
      <c r="H91" s="3579"/>
      <c r="I91" s="3572"/>
      <c r="J91" s="3571"/>
      <c r="K91" s="3571"/>
      <c r="L91" s="3579"/>
      <c r="M91" s="3572"/>
      <c r="N91" s="3571"/>
      <c r="O91" s="3578"/>
      <c r="P91" s="3579"/>
      <c r="Q91" s="3578"/>
      <c r="R91" s="3579"/>
      <c r="S91" s="3578"/>
      <c r="T91" s="3579"/>
      <c r="U91" s="3578"/>
      <c r="V91" s="3579"/>
      <c r="W91" s="3578"/>
      <c r="X91" s="3579"/>
      <c r="Y91" s="3578"/>
      <c r="Z91" s="3579"/>
      <c r="AA91" s="3578"/>
      <c r="AB91" s="3579"/>
      <c r="AC91" s="3578"/>
      <c r="AD91" s="3579"/>
      <c r="AE91" s="3578"/>
      <c r="AF91" s="3579"/>
      <c r="AG91" s="3578"/>
      <c r="AH91" s="3579"/>
      <c r="AI91" s="3578"/>
      <c r="AJ91" s="3579"/>
      <c r="AK91" s="3578"/>
      <c r="AL91" s="3579"/>
      <c r="AM91" s="3578"/>
      <c r="AN91" s="3579"/>
      <c r="AO91" s="3578"/>
      <c r="AP91" s="3579"/>
      <c r="AQ91" s="3569"/>
      <c r="AR91" s="3571"/>
      <c r="AS91" s="3569"/>
      <c r="AT91" s="3570"/>
      <c r="AU91" s="3569"/>
      <c r="AV91" s="3571"/>
      <c r="AW91" s="3572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573" t="s">
        <v>1932</v>
      </c>
      <c r="B92" s="3574">
        <f>+P92+R92+T92+V92+X92+Z92+AB92+AD92+AF92+AH92+AJ92+AL92+AN92+AP92</f>
        <v>0</v>
      </c>
      <c r="C92" s="1526">
        <f>+Q92+S92+U92+W92+Y92+AA92+AC92+AE92+AG92+AI92+AK92+AM92+AO92+AQ92</f>
        <v>0</v>
      </c>
      <c r="D92" s="3584"/>
      <c r="E92" s="3576"/>
      <c r="F92" s="3575"/>
      <c r="G92" s="3576"/>
      <c r="H92" s="3575"/>
      <c r="I92" s="3576"/>
      <c r="J92" s="3575"/>
      <c r="K92" s="3576"/>
      <c r="L92" s="3575"/>
      <c r="M92" s="3577"/>
      <c r="N92" s="3584"/>
      <c r="O92" s="3576"/>
      <c r="P92" s="3579"/>
      <c r="Q92" s="3578"/>
      <c r="R92" s="3579"/>
      <c r="S92" s="3578"/>
      <c r="T92" s="3579"/>
      <c r="U92" s="3578"/>
      <c r="V92" s="3579"/>
      <c r="W92" s="3578"/>
      <c r="X92" s="3579"/>
      <c r="Y92" s="3578"/>
      <c r="Z92" s="3579"/>
      <c r="AA92" s="3578"/>
      <c r="AB92" s="3579"/>
      <c r="AC92" s="3578"/>
      <c r="AD92" s="3579"/>
      <c r="AE92" s="3578"/>
      <c r="AF92" s="3579"/>
      <c r="AG92" s="3578"/>
      <c r="AH92" s="3579"/>
      <c r="AI92" s="3578"/>
      <c r="AJ92" s="3579"/>
      <c r="AK92" s="3578"/>
      <c r="AL92" s="3579"/>
      <c r="AM92" s="3578"/>
      <c r="AN92" s="3579"/>
      <c r="AO92" s="3578"/>
      <c r="AP92" s="3579"/>
      <c r="AQ92" s="3569"/>
      <c r="AR92" s="3571"/>
      <c r="AS92" s="3569"/>
      <c r="AT92" s="3570"/>
      <c r="AU92" s="3569"/>
      <c r="AV92" s="3571"/>
      <c r="AW92" s="3572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589" t="s">
        <v>1933</v>
      </c>
      <c r="B93" s="3574">
        <f>+P93+R93+T93+V93+X93+Z93+AB93+AD93+AF93+AH93</f>
        <v>0</v>
      </c>
      <c r="C93" s="1526">
        <f>+Q93+S93+U93+W93+Y93+AA93+AC93+AE93+AG93+AI93</f>
        <v>0</v>
      </c>
      <c r="D93" s="3584"/>
      <c r="E93" s="3576"/>
      <c r="F93" s="3575"/>
      <c r="G93" s="3576"/>
      <c r="H93" s="3575"/>
      <c r="I93" s="3576"/>
      <c r="J93" s="3575"/>
      <c r="K93" s="3576"/>
      <c r="L93" s="3575"/>
      <c r="M93" s="3577"/>
      <c r="N93" s="3584"/>
      <c r="O93" s="3576"/>
      <c r="P93" s="3579"/>
      <c r="Q93" s="3578"/>
      <c r="R93" s="3579"/>
      <c r="S93" s="3578"/>
      <c r="T93" s="3579"/>
      <c r="U93" s="3578"/>
      <c r="V93" s="3579"/>
      <c r="W93" s="3578"/>
      <c r="X93" s="3579"/>
      <c r="Y93" s="3578"/>
      <c r="Z93" s="3579"/>
      <c r="AA93" s="3578"/>
      <c r="AB93" s="3579"/>
      <c r="AC93" s="3578"/>
      <c r="AD93" s="3579"/>
      <c r="AE93" s="3578"/>
      <c r="AF93" s="3579"/>
      <c r="AG93" s="3578"/>
      <c r="AH93" s="3579"/>
      <c r="AI93" s="3578"/>
      <c r="AJ93" s="3575"/>
      <c r="AK93" s="3576"/>
      <c r="AL93" s="3575"/>
      <c r="AM93" s="3576"/>
      <c r="AN93" s="3575"/>
      <c r="AO93" s="3576"/>
      <c r="AP93" s="3575"/>
      <c r="AQ93" s="3586"/>
      <c r="AR93" s="3571"/>
      <c r="AS93" s="3569"/>
      <c r="AT93" s="3570"/>
      <c r="AU93" s="3569"/>
      <c r="AV93" s="3571"/>
      <c r="AW93" s="3572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589" t="s">
        <v>1934</v>
      </c>
      <c r="B94" s="3574">
        <f t="shared" ref="B94:C96" si="263">+D94+F94+H94+J94+L94+N94+P94+R94+T94+V94+X94+Z94+AB94+AD94+AF94+AH94+AJ94+AL94+AN94+AP94</f>
        <v>0</v>
      </c>
      <c r="C94" s="1526">
        <f t="shared" si="263"/>
        <v>0</v>
      </c>
      <c r="D94" s="3571"/>
      <c r="E94" s="3578"/>
      <c r="F94" s="3579"/>
      <c r="G94" s="3578"/>
      <c r="H94" s="3579"/>
      <c r="I94" s="3572"/>
      <c r="J94" s="3571"/>
      <c r="K94" s="3571"/>
      <c r="L94" s="3579"/>
      <c r="M94" s="3572"/>
      <c r="N94" s="3571"/>
      <c r="O94" s="3578"/>
      <c r="P94" s="3579"/>
      <c r="Q94" s="3578"/>
      <c r="R94" s="3579"/>
      <c r="S94" s="3578"/>
      <c r="T94" s="3579"/>
      <c r="U94" s="3578"/>
      <c r="V94" s="3579"/>
      <c r="W94" s="3578"/>
      <c r="X94" s="3579"/>
      <c r="Y94" s="3578"/>
      <c r="Z94" s="3579"/>
      <c r="AA94" s="3578"/>
      <c r="AB94" s="3579"/>
      <c r="AC94" s="3578"/>
      <c r="AD94" s="3579"/>
      <c r="AE94" s="3578"/>
      <c r="AF94" s="3579"/>
      <c r="AG94" s="3578"/>
      <c r="AH94" s="3579"/>
      <c r="AI94" s="3578"/>
      <c r="AJ94" s="3579"/>
      <c r="AK94" s="3578"/>
      <c r="AL94" s="3579"/>
      <c r="AM94" s="3578"/>
      <c r="AN94" s="3579"/>
      <c r="AO94" s="3578"/>
      <c r="AP94" s="3579"/>
      <c r="AQ94" s="3569"/>
      <c r="AR94" s="3571"/>
      <c r="AS94" s="3569"/>
      <c r="AT94" s="3570"/>
      <c r="AU94" s="3569"/>
      <c r="AV94" s="3571"/>
      <c r="AW94" s="3572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589" t="s">
        <v>1935</v>
      </c>
      <c r="B95" s="3574">
        <f t="shared" si="263"/>
        <v>0</v>
      </c>
      <c r="C95" s="1526">
        <f t="shared" si="263"/>
        <v>0</v>
      </c>
      <c r="D95" s="3571"/>
      <c r="E95" s="3578"/>
      <c r="F95" s="3579"/>
      <c r="G95" s="3578"/>
      <c r="H95" s="3579"/>
      <c r="I95" s="3572"/>
      <c r="J95" s="3571"/>
      <c r="K95" s="3571"/>
      <c r="L95" s="3579"/>
      <c r="M95" s="3572"/>
      <c r="N95" s="3571"/>
      <c r="O95" s="3578"/>
      <c r="P95" s="3579"/>
      <c r="Q95" s="3578"/>
      <c r="R95" s="3579"/>
      <c r="S95" s="3578"/>
      <c r="T95" s="3579"/>
      <c r="U95" s="3578"/>
      <c r="V95" s="3579"/>
      <c r="W95" s="3578"/>
      <c r="X95" s="3579"/>
      <c r="Y95" s="3578"/>
      <c r="Z95" s="3579"/>
      <c r="AA95" s="3578"/>
      <c r="AB95" s="3579"/>
      <c r="AC95" s="3578"/>
      <c r="AD95" s="3579"/>
      <c r="AE95" s="3578"/>
      <c r="AF95" s="3579"/>
      <c r="AG95" s="3578"/>
      <c r="AH95" s="3579"/>
      <c r="AI95" s="3578"/>
      <c r="AJ95" s="3579"/>
      <c r="AK95" s="3578"/>
      <c r="AL95" s="3579"/>
      <c r="AM95" s="3578"/>
      <c r="AN95" s="3579"/>
      <c r="AO95" s="3578"/>
      <c r="AP95" s="3579"/>
      <c r="AQ95" s="3569"/>
      <c r="AR95" s="3571"/>
      <c r="AS95" s="3569"/>
      <c r="AT95" s="3570"/>
      <c r="AU95" s="3569"/>
      <c r="AV95" s="3571"/>
      <c r="AW95" s="3572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591" t="s">
        <v>1936</v>
      </c>
      <c r="B96" s="3049">
        <f t="shared" si="263"/>
        <v>0</v>
      </c>
      <c r="C96" s="2961">
        <f t="shared" si="263"/>
        <v>0</v>
      </c>
      <c r="D96" s="1494"/>
      <c r="E96" s="1503"/>
      <c r="F96" s="1492"/>
      <c r="G96" s="1503"/>
      <c r="H96" s="1492"/>
      <c r="I96" s="1493"/>
      <c r="J96" s="1494"/>
      <c r="K96" s="1494"/>
      <c r="L96" s="1492"/>
      <c r="M96" s="1493"/>
      <c r="N96" s="1494"/>
      <c r="O96" s="1503"/>
      <c r="P96" s="1492"/>
      <c r="Q96" s="1503"/>
      <c r="R96" s="1492"/>
      <c r="S96" s="1503"/>
      <c r="T96" s="1492"/>
      <c r="U96" s="1503"/>
      <c r="V96" s="1492"/>
      <c r="W96" s="1503"/>
      <c r="X96" s="1492"/>
      <c r="Y96" s="1503"/>
      <c r="Z96" s="1492"/>
      <c r="AA96" s="1503"/>
      <c r="AB96" s="1492"/>
      <c r="AC96" s="1503"/>
      <c r="AD96" s="1492"/>
      <c r="AE96" s="1503"/>
      <c r="AF96" s="1492"/>
      <c r="AG96" s="1503"/>
      <c r="AH96" s="1492"/>
      <c r="AI96" s="1503"/>
      <c r="AJ96" s="1492"/>
      <c r="AK96" s="1503"/>
      <c r="AL96" s="1492"/>
      <c r="AM96" s="1503"/>
      <c r="AN96" s="1492"/>
      <c r="AO96" s="1503"/>
      <c r="AP96" s="1492"/>
      <c r="AQ96" s="1496"/>
      <c r="AR96" s="1494"/>
      <c r="AS96" s="1496"/>
      <c r="AT96" s="1502"/>
      <c r="AU96" s="1496"/>
      <c r="AV96" s="1494"/>
      <c r="AW96" s="1493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587" t="s">
        <v>1940</v>
      </c>
      <c r="B97" s="3587"/>
      <c r="C97" s="3587"/>
      <c r="D97" s="3587"/>
      <c r="E97" s="3587"/>
      <c r="F97" s="3587"/>
      <c r="G97" s="3587"/>
      <c r="H97" s="3587"/>
      <c r="I97" s="3587"/>
      <c r="J97" s="3587"/>
      <c r="K97" s="3587"/>
      <c r="L97" s="3587"/>
      <c r="M97" s="3587"/>
      <c r="N97" s="3587"/>
      <c r="O97" s="3587"/>
      <c r="P97" s="3587"/>
      <c r="Q97" s="3587"/>
      <c r="R97" s="3587"/>
      <c r="S97" s="3587"/>
      <c r="T97" s="3587"/>
      <c r="U97" s="3587"/>
      <c r="V97" s="3587"/>
      <c r="W97" s="3587"/>
      <c r="X97" s="3587"/>
      <c r="Y97" s="3587"/>
      <c r="Z97" s="3587"/>
      <c r="AA97" s="3587"/>
      <c r="AB97" s="3587"/>
      <c r="AC97" s="3587"/>
      <c r="AD97" s="3587"/>
      <c r="AE97" s="3587"/>
      <c r="AF97" s="3587"/>
      <c r="AG97" s="3587"/>
      <c r="AH97" s="3587"/>
      <c r="AI97" s="3587"/>
      <c r="AJ97" s="3587"/>
      <c r="AK97" s="3587"/>
      <c r="AL97" s="3587"/>
      <c r="AM97" s="3587"/>
      <c r="AN97" s="3587"/>
      <c r="AO97" s="3587"/>
      <c r="AP97" s="3587"/>
      <c r="AQ97" s="3587"/>
      <c r="AR97" s="253"/>
      <c r="AS97" s="253"/>
      <c r="AT97" s="253"/>
      <c r="AU97" s="253"/>
      <c r="AV97" s="253"/>
      <c r="AW97" s="253"/>
    </row>
    <row r="98" spans="1:133" x14ac:dyDescent="0.25">
      <c r="A98" s="6546" t="s">
        <v>1913</v>
      </c>
      <c r="B98" s="6563" t="s">
        <v>82</v>
      </c>
      <c r="C98" s="6548"/>
      <c r="D98" s="6549" t="s">
        <v>34</v>
      </c>
      <c r="E98" s="6550"/>
      <c r="F98" s="6550"/>
      <c r="G98" s="6550"/>
      <c r="H98" s="6550"/>
      <c r="I98" s="6550"/>
      <c r="J98" s="6550"/>
      <c r="K98" s="6550"/>
      <c r="L98" s="6550"/>
      <c r="M98" s="6550"/>
      <c r="N98" s="6550"/>
      <c r="O98" s="6550"/>
      <c r="P98" s="6550"/>
      <c r="Q98" s="6550"/>
      <c r="R98" s="6550"/>
      <c r="S98" s="6550"/>
      <c r="T98" s="6550"/>
      <c r="U98" s="6550"/>
      <c r="V98" s="6550"/>
      <c r="W98" s="6550"/>
      <c r="X98" s="6550"/>
      <c r="Y98" s="6550"/>
      <c r="Z98" s="6550"/>
      <c r="AA98" s="6550"/>
      <c r="AB98" s="6550"/>
      <c r="AC98" s="6550"/>
      <c r="AD98" s="6550"/>
      <c r="AE98" s="6550"/>
      <c r="AF98" s="6550"/>
      <c r="AG98" s="6550"/>
      <c r="AH98" s="6550"/>
      <c r="AI98" s="6550"/>
      <c r="AJ98" s="6550"/>
      <c r="AK98" s="6550"/>
      <c r="AL98" s="6550"/>
      <c r="AM98" s="6550"/>
      <c r="AN98" s="6550"/>
      <c r="AO98" s="6550"/>
      <c r="AP98" s="6550"/>
      <c r="AQ98" s="6551"/>
      <c r="AR98" s="6552" t="s">
        <v>1914</v>
      </c>
      <c r="AS98" s="6553"/>
      <c r="AT98" s="6554" t="s">
        <v>468</v>
      </c>
      <c r="AU98" s="6555"/>
      <c r="AV98" s="6560" t="s">
        <v>41</v>
      </c>
      <c r="AW98" s="6561" t="s">
        <v>42</v>
      </c>
    </row>
    <row r="99" spans="1:133" x14ac:dyDescent="0.25">
      <c r="A99" s="5480"/>
      <c r="B99" s="6176"/>
      <c r="C99" s="6244"/>
      <c r="D99" s="6558" t="s">
        <v>1915</v>
      </c>
      <c r="E99" s="6552"/>
      <c r="F99" s="6558" t="s">
        <v>1941</v>
      </c>
      <c r="G99" s="6552"/>
      <c r="H99" s="6558" t="s">
        <v>1916</v>
      </c>
      <c r="I99" s="6559"/>
      <c r="J99" s="6552" t="s">
        <v>1942</v>
      </c>
      <c r="K99" s="6552"/>
      <c r="L99" s="6558" t="s">
        <v>1383</v>
      </c>
      <c r="M99" s="6552"/>
      <c r="N99" s="6558" t="s">
        <v>99</v>
      </c>
      <c r="O99" s="6552"/>
      <c r="P99" s="6558" t="s">
        <v>49</v>
      </c>
      <c r="Q99" s="6552"/>
      <c r="R99" s="6558" t="s">
        <v>50</v>
      </c>
      <c r="S99" s="6552"/>
      <c r="T99" s="6558" t="s">
        <v>51</v>
      </c>
      <c r="U99" s="6559"/>
      <c r="V99" s="6558" t="s">
        <v>52</v>
      </c>
      <c r="W99" s="6559"/>
      <c r="X99" s="6558" t="s">
        <v>53</v>
      </c>
      <c r="Y99" s="6559"/>
      <c r="Z99" s="6558" t="s">
        <v>54</v>
      </c>
      <c r="AA99" s="6559"/>
      <c r="AB99" s="6558" t="s">
        <v>55</v>
      </c>
      <c r="AC99" s="6559"/>
      <c r="AD99" s="6558" t="s">
        <v>56</v>
      </c>
      <c r="AE99" s="6559"/>
      <c r="AF99" s="6558" t="s">
        <v>57</v>
      </c>
      <c r="AG99" s="6559"/>
      <c r="AH99" s="6558" t="s">
        <v>58</v>
      </c>
      <c r="AI99" s="6559"/>
      <c r="AJ99" s="6558" t="s">
        <v>59</v>
      </c>
      <c r="AK99" s="6559"/>
      <c r="AL99" s="6558" t="s">
        <v>60</v>
      </c>
      <c r="AM99" s="6559"/>
      <c r="AN99" s="6558" t="s">
        <v>61</v>
      </c>
      <c r="AO99" s="6559"/>
      <c r="AP99" s="6558" t="s">
        <v>62</v>
      </c>
      <c r="AQ99" s="6553"/>
      <c r="AR99" s="6560" t="s">
        <v>63</v>
      </c>
      <c r="AS99" s="6562" t="s">
        <v>64</v>
      </c>
      <c r="AT99" s="6556"/>
      <c r="AU99" s="6557"/>
      <c r="AV99" s="5559"/>
      <c r="AW99" s="5484"/>
    </row>
    <row r="100" spans="1:133" x14ac:dyDescent="0.25">
      <c r="A100" s="6165"/>
      <c r="B100" s="3565" t="s">
        <v>1917</v>
      </c>
      <c r="C100" s="2523" t="s">
        <v>1918</v>
      </c>
      <c r="D100" s="3564" t="s">
        <v>1917</v>
      </c>
      <c r="E100" s="2648" t="s">
        <v>1918</v>
      </c>
      <c r="F100" s="3564" t="s">
        <v>1917</v>
      </c>
      <c r="G100" s="2648" t="s">
        <v>1918</v>
      </c>
      <c r="H100" s="3564" t="s">
        <v>1917</v>
      </c>
      <c r="I100" s="2523" t="s">
        <v>1918</v>
      </c>
      <c r="J100" s="3565" t="s">
        <v>1917</v>
      </c>
      <c r="K100" s="2648" t="s">
        <v>1918</v>
      </c>
      <c r="L100" s="3564" t="s">
        <v>1917</v>
      </c>
      <c r="M100" s="2648" t="s">
        <v>1918</v>
      </c>
      <c r="N100" s="3564" t="s">
        <v>1917</v>
      </c>
      <c r="O100" s="2648" t="s">
        <v>1918</v>
      </c>
      <c r="P100" s="3564" t="s">
        <v>1917</v>
      </c>
      <c r="Q100" s="2648" t="s">
        <v>1918</v>
      </c>
      <c r="R100" s="3564" t="s">
        <v>1917</v>
      </c>
      <c r="S100" s="2648" t="s">
        <v>1918</v>
      </c>
      <c r="T100" s="3564" t="s">
        <v>1917</v>
      </c>
      <c r="U100" s="2648" t="s">
        <v>1918</v>
      </c>
      <c r="V100" s="3564" t="s">
        <v>1917</v>
      </c>
      <c r="W100" s="2648" t="s">
        <v>1918</v>
      </c>
      <c r="X100" s="3564" t="s">
        <v>1917</v>
      </c>
      <c r="Y100" s="2648" t="s">
        <v>1918</v>
      </c>
      <c r="Z100" s="3564" t="s">
        <v>1917</v>
      </c>
      <c r="AA100" s="2648" t="s">
        <v>1918</v>
      </c>
      <c r="AB100" s="3564" t="s">
        <v>1917</v>
      </c>
      <c r="AC100" s="2648" t="s">
        <v>1918</v>
      </c>
      <c r="AD100" s="3564" t="s">
        <v>1917</v>
      </c>
      <c r="AE100" s="2648" t="s">
        <v>1918</v>
      </c>
      <c r="AF100" s="3564" t="s">
        <v>1917</v>
      </c>
      <c r="AG100" s="2648" t="s">
        <v>1918</v>
      </c>
      <c r="AH100" s="3564" t="s">
        <v>1917</v>
      </c>
      <c r="AI100" s="2648" t="s">
        <v>1918</v>
      </c>
      <c r="AJ100" s="3564" t="s">
        <v>1917</v>
      </c>
      <c r="AK100" s="2648" t="s">
        <v>1918</v>
      </c>
      <c r="AL100" s="3564" t="s">
        <v>1917</v>
      </c>
      <c r="AM100" s="2648" t="s">
        <v>1918</v>
      </c>
      <c r="AN100" s="3564" t="s">
        <v>1917</v>
      </c>
      <c r="AO100" s="2648" t="s">
        <v>1918</v>
      </c>
      <c r="AP100" s="3564" t="s">
        <v>1917</v>
      </c>
      <c r="AQ100" s="2515" t="s">
        <v>1918</v>
      </c>
      <c r="AR100" s="6322"/>
      <c r="AS100" s="5668"/>
      <c r="AT100" s="228" t="s">
        <v>473</v>
      </c>
      <c r="AU100" s="2992" t="s">
        <v>474</v>
      </c>
      <c r="AV100" s="6322"/>
      <c r="AW100" s="6162"/>
    </row>
    <row r="101" spans="1:133" x14ac:dyDescent="0.25">
      <c r="A101" s="2047" t="s">
        <v>1919</v>
      </c>
      <c r="B101" s="2303">
        <f t="shared" ref="B101:C108" si="264">+N101+P101+R101+T101+V101+X101+Z101+AB101+AD101+AF101+AH101+AJ101+AL101+AN101+AP101</f>
        <v>0</v>
      </c>
      <c r="C101" s="3566">
        <f t="shared" si="264"/>
        <v>0</v>
      </c>
      <c r="D101" s="3584"/>
      <c r="E101" s="3576"/>
      <c r="F101" s="3575"/>
      <c r="G101" s="3576"/>
      <c r="H101" s="3575"/>
      <c r="I101" s="3576"/>
      <c r="J101" s="3575"/>
      <c r="K101" s="3576"/>
      <c r="L101" s="3575"/>
      <c r="M101" s="3577"/>
      <c r="N101" s="3571"/>
      <c r="O101" s="3578"/>
      <c r="P101" s="3579"/>
      <c r="Q101" s="3578"/>
      <c r="R101" s="3579"/>
      <c r="S101" s="3578"/>
      <c r="T101" s="3579"/>
      <c r="U101" s="3578"/>
      <c r="V101" s="3579"/>
      <c r="W101" s="3578"/>
      <c r="X101" s="3579"/>
      <c r="Y101" s="3578"/>
      <c r="Z101" s="3579"/>
      <c r="AA101" s="3578"/>
      <c r="AB101" s="3579"/>
      <c r="AC101" s="3578"/>
      <c r="AD101" s="3579"/>
      <c r="AE101" s="3578"/>
      <c r="AF101" s="3579"/>
      <c r="AG101" s="3578"/>
      <c r="AH101" s="3579"/>
      <c r="AI101" s="3578"/>
      <c r="AJ101" s="3579"/>
      <c r="AK101" s="3578"/>
      <c r="AL101" s="3579"/>
      <c r="AM101" s="3578"/>
      <c r="AN101" s="3579"/>
      <c r="AO101" s="3578"/>
      <c r="AP101" s="3579"/>
      <c r="AQ101" s="3569"/>
      <c r="AR101" s="3568"/>
      <c r="AS101" s="3569"/>
      <c r="AT101" s="3570"/>
      <c r="AU101" s="3569"/>
      <c r="AV101" s="3571"/>
      <c r="AW101" s="3572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589" t="s">
        <v>1920</v>
      </c>
      <c r="B102" s="3574">
        <f t="shared" si="264"/>
        <v>0</v>
      </c>
      <c r="C102" s="1526">
        <f t="shared" si="264"/>
        <v>0</v>
      </c>
      <c r="D102" s="3584"/>
      <c r="E102" s="3576"/>
      <c r="F102" s="3575"/>
      <c r="G102" s="3576"/>
      <c r="H102" s="3575"/>
      <c r="I102" s="3576"/>
      <c r="J102" s="3575"/>
      <c r="K102" s="3576"/>
      <c r="L102" s="3575"/>
      <c r="M102" s="3577"/>
      <c r="N102" s="3571"/>
      <c r="O102" s="3578"/>
      <c r="P102" s="3579"/>
      <c r="Q102" s="3578"/>
      <c r="R102" s="3579"/>
      <c r="S102" s="3578"/>
      <c r="T102" s="3579"/>
      <c r="U102" s="3578"/>
      <c r="V102" s="3579"/>
      <c r="W102" s="3578"/>
      <c r="X102" s="3579"/>
      <c r="Y102" s="3578"/>
      <c r="Z102" s="3579"/>
      <c r="AA102" s="3578"/>
      <c r="AB102" s="3579"/>
      <c r="AC102" s="3578"/>
      <c r="AD102" s="3579"/>
      <c r="AE102" s="3578"/>
      <c r="AF102" s="3579"/>
      <c r="AG102" s="3578"/>
      <c r="AH102" s="3579"/>
      <c r="AI102" s="3578"/>
      <c r="AJ102" s="3579"/>
      <c r="AK102" s="3578"/>
      <c r="AL102" s="3579"/>
      <c r="AM102" s="3578"/>
      <c r="AN102" s="3579"/>
      <c r="AO102" s="3578"/>
      <c r="AP102" s="3579"/>
      <c r="AQ102" s="3569"/>
      <c r="AR102" s="3568"/>
      <c r="AS102" s="3569"/>
      <c r="AT102" s="3570"/>
      <c r="AU102" s="3569"/>
      <c r="AV102" s="3571"/>
      <c r="AW102" s="3572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589" t="s">
        <v>1921</v>
      </c>
      <c r="B103" s="3574">
        <f t="shared" si="264"/>
        <v>0</v>
      </c>
      <c r="C103" s="1526">
        <f t="shared" si="264"/>
        <v>0</v>
      </c>
      <c r="D103" s="3584"/>
      <c r="E103" s="3576"/>
      <c r="F103" s="3575"/>
      <c r="G103" s="3576"/>
      <c r="H103" s="3575"/>
      <c r="I103" s="3576"/>
      <c r="J103" s="3575"/>
      <c r="K103" s="3576"/>
      <c r="L103" s="3575"/>
      <c r="M103" s="3577"/>
      <c r="N103" s="3571"/>
      <c r="O103" s="3578"/>
      <c r="P103" s="3579"/>
      <c r="Q103" s="3578"/>
      <c r="R103" s="3579"/>
      <c r="S103" s="3578"/>
      <c r="T103" s="3579"/>
      <c r="U103" s="3578"/>
      <c r="V103" s="3579"/>
      <c r="W103" s="3578"/>
      <c r="X103" s="3579"/>
      <c r="Y103" s="3578"/>
      <c r="Z103" s="3579"/>
      <c r="AA103" s="3578"/>
      <c r="AB103" s="3579"/>
      <c r="AC103" s="3578"/>
      <c r="AD103" s="3579"/>
      <c r="AE103" s="3578"/>
      <c r="AF103" s="3579"/>
      <c r="AG103" s="3578"/>
      <c r="AH103" s="3579"/>
      <c r="AI103" s="3578"/>
      <c r="AJ103" s="3579"/>
      <c r="AK103" s="3578"/>
      <c r="AL103" s="3579"/>
      <c r="AM103" s="3578"/>
      <c r="AN103" s="3579"/>
      <c r="AO103" s="3578"/>
      <c r="AP103" s="3579"/>
      <c r="AQ103" s="3569"/>
      <c r="AR103" s="3568"/>
      <c r="AS103" s="3569"/>
      <c r="AT103" s="3570"/>
      <c r="AU103" s="3569"/>
      <c r="AV103" s="3571"/>
      <c r="AW103" s="3572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589" t="s">
        <v>1922</v>
      </c>
      <c r="B104" s="3574">
        <f t="shared" si="264"/>
        <v>0</v>
      </c>
      <c r="C104" s="1526">
        <f t="shared" si="264"/>
        <v>0</v>
      </c>
      <c r="D104" s="3584"/>
      <c r="E104" s="3576"/>
      <c r="F104" s="3575"/>
      <c r="G104" s="3576"/>
      <c r="H104" s="3575"/>
      <c r="I104" s="3576"/>
      <c r="J104" s="3575"/>
      <c r="K104" s="3576"/>
      <c r="L104" s="3575"/>
      <c r="M104" s="3577"/>
      <c r="N104" s="3571"/>
      <c r="O104" s="3578"/>
      <c r="P104" s="3579"/>
      <c r="Q104" s="3578"/>
      <c r="R104" s="3579"/>
      <c r="S104" s="3578"/>
      <c r="T104" s="3579"/>
      <c r="U104" s="3578"/>
      <c r="V104" s="3579"/>
      <c r="W104" s="3578"/>
      <c r="X104" s="3579"/>
      <c r="Y104" s="3578"/>
      <c r="Z104" s="3579"/>
      <c r="AA104" s="3578"/>
      <c r="AB104" s="3579"/>
      <c r="AC104" s="3578"/>
      <c r="AD104" s="3579"/>
      <c r="AE104" s="3578"/>
      <c r="AF104" s="3579"/>
      <c r="AG104" s="3578"/>
      <c r="AH104" s="3579"/>
      <c r="AI104" s="3578"/>
      <c r="AJ104" s="3579"/>
      <c r="AK104" s="3578"/>
      <c r="AL104" s="3579"/>
      <c r="AM104" s="3578"/>
      <c r="AN104" s="3579"/>
      <c r="AO104" s="3578"/>
      <c r="AP104" s="3579"/>
      <c r="AQ104" s="3569"/>
      <c r="AR104" s="3568"/>
      <c r="AS104" s="3569"/>
      <c r="AT104" s="3570"/>
      <c r="AU104" s="3569"/>
      <c r="AV104" s="3571"/>
      <c r="AW104" s="3572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590" t="s">
        <v>1923</v>
      </c>
      <c r="B105" s="3574">
        <f t="shared" si="264"/>
        <v>0</v>
      </c>
      <c r="C105" s="1526">
        <f t="shared" si="264"/>
        <v>0</v>
      </c>
      <c r="D105" s="3584"/>
      <c r="E105" s="3576"/>
      <c r="F105" s="3575"/>
      <c r="G105" s="3576"/>
      <c r="H105" s="3575"/>
      <c r="I105" s="3576"/>
      <c r="J105" s="3575"/>
      <c r="K105" s="3576"/>
      <c r="L105" s="3575"/>
      <c r="M105" s="3577"/>
      <c r="N105" s="3571"/>
      <c r="O105" s="3578"/>
      <c r="P105" s="3579"/>
      <c r="Q105" s="3578"/>
      <c r="R105" s="3579"/>
      <c r="S105" s="3578"/>
      <c r="T105" s="3579"/>
      <c r="U105" s="3578"/>
      <c r="V105" s="3579"/>
      <c r="W105" s="3578"/>
      <c r="X105" s="3579"/>
      <c r="Y105" s="3578"/>
      <c r="Z105" s="3579"/>
      <c r="AA105" s="3578"/>
      <c r="AB105" s="3579"/>
      <c r="AC105" s="3578"/>
      <c r="AD105" s="3579"/>
      <c r="AE105" s="3578"/>
      <c r="AF105" s="3579"/>
      <c r="AG105" s="3578"/>
      <c r="AH105" s="3579"/>
      <c r="AI105" s="3578"/>
      <c r="AJ105" s="3579"/>
      <c r="AK105" s="3578"/>
      <c r="AL105" s="3579"/>
      <c r="AM105" s="3578"/>
      <c r="AN105" s="3579"/>
      <c r="AO105" s="3578"/>
      <c r="AP105" s="3579"/>
      <c r="AQ105" s="3569"/>
      <c r="AR105" s="3568"/>
      <c r="AS105" s="3569"/>
      <c r="AT105" s="3570"/>
      <c r="AU105" s="3569"/>
      <c r="AV105" s="3571"/>
      <c r="AW105" s="3572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590" t="s">
        <v>1924</v>
      </c>
      <c r="B106" s="3574">
        <f t="shared" si="264"/>
        <v>0</v>
      </c>
      <c r="C106" s="1526">
        <f t="shared" si="264"/>
        <v>0</v>
      </c>
      <c r="D106" s="3584"/>
      <c r="E106" s="3576"/>
      <c r="F106" s="3575"/>
      <c r="G106" s="3576"/>
      <c r="H106" s="3575"/>
      <c r="I106" s="3576"/>
      <c r="J106" s="3575"/>
      <c r="K106" s="3576"/>
      <c r="L106" s="3575"/>
      <c r="M106" s="3577"/>
      <c r="N106" s="3571"/>
      <c r="O106" s="3578"/>
      <c r="P106" s="3579"/>
      <c r="Q106" s="3578"/>
      <c r="R106" s="3579"/>
      <c r="S106" s="3578"/>
      <c r="T106" s="3579"/>
      <c r="U106" s="3578"/>
      <c r="V106" s="3579"/>
      <c r="W106" s="3578"/>
      <c r="X106" s="3579"/>
      <c r="Y106" s="3578"/>
      <c r="Z106" s="3579"/>
      <c r="AA106" s="3578"/>
      <c r="AB106" s="3579"/>
      <c r="AC106" s="3578"/>
      <c r="AD106" s="3579"/>
      <c r="AE106" s="3578"/>
      <c r="AF106" s="3579"/>
      <c r="AG106" s="3578"/>
      <c r="AH106" s="3579"/>
      <c r="AI106" s="3578"/>
      <c r="AJ106" s="3579"/>
      <c r="AK106" s="3578"/>
      <c r="AL106" s="3579"/>
      <c r="AM106" s="3578"/>
      <c r="AN106" s="3579"/>
      <c r="AO106" s="3578"/>
      <c r="AP106" s="3579"/>
      <c r="AQ106" s="3569"/>
      <c r="AR106" s="3571"/>
      <c r="AS106" s="3569"/>
      <c r="AT106" s="3570"/>
      <c r="AU106" s="3569"/>
      <c r="AV106" s="3571"/>
      <c r="AW106" s="3572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590" t="s">
        <v>1925</v>
      </c>
      <c r="B107" s="3574">
        <f t="shared" si="264"/>
        <v>0</v>
      </c>
      <c r="C107" s="1526">
        <f t="shared" si="264"/>
        <v>0</v>
      </c>
      <c r="D107" s="3584"/>
      <c r="E107" s="3576"/>
      <c r="F107" s="3575"/>
      <c r="G107" s="3576"/>
      <c r="H107" s="3575"/>
      <c r="I107" s="3576"/>
      <c r="J107" s="3575"/>
      <c r="K107" s="3576"/>
      <c r="L107" s="3575"/>
      <c r="M107" s="3577"/>
      <c r="N107" s="3571"/>
      <c r="O107" s="3578"/>
      <c r="P107" s="3579"/>
      <c r="Q107" s="3578"/>
      <c r="R107" s="3579"/>
      <c r="S107" s="3578"/>
      <c r="T107" s="3579"/>
      <c r="U107" s="3578"/>
      <c r="V107" s="3579"/>
      <c r="W107" s="3578"/>
      <c r="X107" s="3579"/>
      <c r="Y107" s="3578"/>
      <c r="Z107" s="3579"/>
      <c r="AA107" s="3578"/>
      <c r="AB107" s="3579"/>
      <c r="AC107" s="3578"/>
      <c r="AD107" s="3579"/>
      <c r="AE107" s="3578"/>
      <c r="AF107" s="3579"/>
      <c r="AG107" s="3578"/>
      <c r="AH107" s="3579"/>
      <c r="AI107" s="3578"/>
      <c r="AJ107" s="3579"/>
      <c r="AK107" s="3578"/>
      <c r="AL107" s="3579"/>
      <c r="AM107" s="3578"/>
      <c r="AN107" s="3579"/>
      <c r="AO107" s="3578"/>
      <c r="AP107" s="3579"/>
      <c r="AQ107" s="3569"/>
      <c r="AR107" s="3568"/>
      <c r="AS107" s="3569"/>
      <c r="AT107" s="3570"/>
      <c r="AU107" s="3569"/>
      <c r="AV107" s="3571"/>
      <c r="AW107" s="3572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589" t="s">
        <v>1926</v>
      </c>
      <c r="B108" s="3574">
        <f t="shared" si="264"/>
        <v>0</v>
      </c>
      <c r="C108" s="1526">
        <f t="shared" si="264"/>
        <v>0</v>
      </c>
      <c r="D108" s="3584"/>
      <c r="E108" s="3576"/>
      <c r="F108" s="3575"/>
      <c r="G108" s="3576"/>
      <c r="H108" s="3575"/>
      <c r="I108" s="3576"/>
      <c r="J108" s="3575"/>
      <c r="K108" s="3576"/>
      <c r="L108" s="3575"/>
      <c r="M108" s="3577"/>
      <c r="N108" s="3571"/>
      <c r="O108" s="3578"/>
      <c r="P108" s="3579"/>
      <c r="Q108" s="3578"/>
      <c r="R108" s="3579"/>
      <c r="S108" s="3578"/>
      <c r="T108" s="3579"/>
      <c r="U108" s="3578"/>
      <c r="V108" s="3579"/>
      <c r="W108" s="3578"/>
      <c r="X108" s="3579"/>
      <c r="Y108" s="3578"/>
      <c r="Z108" s="3579"/>
      <c r="AA108" s="3578"/>
      <c r="AB108" s="3579"/>
      <c r="AC108" s="3578"/>
      <c r="AD108" s="3579"/>
      <c r="AE108" s="3578"/>
      <c r="AF108" s="3579"/>
      <c r="AG108" s="3578"/>
      <c r="AH108" s="3579"/>
      <c r="AI108" s="3578"/>
      <c r="AJ108" s="3579"/>
      <c r="AK108" s="3578"/>
      <c r="AL108" s="3579"/>
      <c r="AM108" s="3578"/>
      <c r="AN108" s="3579"/>
      <c r="AO108" s="3578"/>
      <c r="AP108" s="3579"/>
      <c r="AQ108" s="3569"/>
      <c r="AR108" s="3568"/>
      <c r="AS108" s="3569"/>
      <c r="AT108" s="3570"/>
      <c r="AU108" s="3569"/>
      <c r="AV108" s="3571"/>
      <c r="AW108" s="3572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589" t="s">
        <v>1927</v>
      </c>
      <c r="B109" s="3574">
        <f>+D109+F109+H109+J109+L109+N109+P109+R109+T109+V109+X109+Z109+AB109+AD109+AF109+AH109+AJ109+AL109+AN109+AP109</f>
        <v>0</v>
      </c>
      <c r="C109" s="1526">
        <f>+E109+G109+I109+K109+M109+O109+Q109+S109+U109+W109+Y109+AA109+AC109+AE109+AG109+AI109+AK109+AM109+AO109+AQ109</f>
        <v>0</v>
      </c>
      <c r="D109" s="3571"/>
      <c r="E109" s="3578"/>
      <c r="F109" s="3579"/>
      <c r="G109" s="3578"/>
      <c r="H109" s="3579"/>
      <c r="I109" s="3572"/>
      <c r="J109" s="3571"/>
      <c r="K109" s="3571"/>
      <c r="L109" s="3579"/>
      <c r="M109" s="3572"/>
      <c r="N109" s="3571"/>
      <c r="O109" s="3578"/>
      <c r="P109" s="3579"/>
      <c r="Q109" s="3578"/>
      <c r="R109" s="3579"/>
      <c r="S109" s="3578"/>
      <c r="T109" s="3579"/>
      <c r="U109" s="3578"/>
      <c r="V109" s="3579"/>
      <c r="W109" s="3578"/>
      <c r="X109" s="3579"/>
      <c r="Y109" s="3578"/>
      <c r="Z109" s="3579"/>
      <c r="AA109" s="3578"/>
      <c r="AB109" s="3579"/>
      <c r="AC109" s="3578"/>
      <c r="AD109" s="3579"/>
      <c r="AE109" s="3578"/>
      <c r="AF109" s="3579"/>
      <c r="AG109" s="3578"/>
      <c r="AH109" s="3579"/>
      <c r="AI109" s="3578"/>
      <c r="AJ109" s="3579"/>
      <c r="AK109" s="3578"/>
      <c r="AL109" s="3579"/>
      <c r="AM109" s="3578"/>
      <c r="AN109" s="3579"/>
      <c r="AO109" s="3578"/>
      <c r="AP109" s="3579"/>
      <c r="AQ109" s="3569"/>
      <c r="AR109" s="3568"/>
      <c r="AS109" s="3569"/>
      <c r="AT109" s="3570"/>
      <c r="AU109" s="3569"/>
      <c r="AV109" s="3571"/>
      <c r="AW109" s="3572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590" t="s">
        <v>1928</v>
      </c>
      <c r="B110" s="3574">
        <f>+D110+F110+H110</f>
        <v>0</v>
      </c>
      <c r="C110" s="1526">
        <f>+E110+G110+I110</f>
        <v>0</v>
      </c>
      <c r="D110" s="3571"/>
      <c r="E110" s="3578"/>
      <c r="F110" s="3579"/>
      <c r="G110" s="3578"/>
      <c r="H110" s="3579"/>
      <c r="I110" s="3572"/>
      <c r="J110" s="3581"/>
      <c r="K110" s="3582"/>
      <c r="L110" s="3581"/>
      <c r="M110" s="3582"/>
      <c r="N110" s="3581"/>
      <c r="O110" s="3582"/>
      <c r="P110" s="3581"/>
      <c r="Q110" s="3582"/>
      <c r="R110" s="3581"/>
      <c r="S110" s="3582"/>
      <c r="T110" s="3581"/>
      <c r="U110" s="3582"/>
      <c r="V110" s="3581"/>
      <c r="W110" s="3582"/>
      <c r="X110" s="3581"/>
      <c r="Y110" s="3582"/>
      <c r="Z110" s="3581"/>
      <c r="AA110" s="3582"/>
      <c r="AB110" s="3581"/>
      <c r="AC110" s="3582"/>
      <c r="AD110" s="3581"/>
      <c r="AE110" s="3582"/>
      <c r="AF110" s="3581"/>
      <c r="AG110" s="3582"/>
      <c r="AH110" s="3581"/>
      <c r="AI110" s="3582"/>
      <c r="AJ110" s="3581"/>
      <c r="AK110" s="3582"/>
      <c r="AL110" s="3581"/>
      <c r="AM110" s="3582"/>
      <c r="AN110" s="3581"/>
      <c r="AO110" s="3582"/>
      <c r="AP110" s="3581"/>
      <c r="AQ110" s="3583"/>
      <c r="AR110" s="3571"/>
      <c r="AS110" s="3569"/>
      <c r="AT110" s="3570"/>
      <c r="AU110" s="3569"/>
      <c r="AV110" s="3571"/>
      <c r="AW110" s="3572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590" t="s">
        <v>1929</v>
      </c>
      <c r="B111" s="3574">
        <f>+P111+R111+T111+V111+X111+Z111+AB111+AD111+AF111+AH111+AJ111+AL111+AN111+AP111</f>
        <v>0</v>
      </c>
      <c r="C111" s="1526">
        <f>+Q111+S111+U111+W111+Y111+AA111+AC111+AE111+AG111+AI111+AK111+AM111+AO111+AQ111</f>
        <v>0</v>
      </c>
      <c r="D111" s="3584"/>
      <c r="E111" s="3576"/>
      <c r="F111" s="3575"/>
      <c r="G111" s="3576"/>
      <c r="H111" s="3575"/>
      <c r="I111" s="3576"/>
      <c r="J111" s="3575"/>
      <c r="K111" s="3576"/>
      <c r="L111" s="3575"/>
      <c r="M111" s="3577"/>
      <c r="N111" s="3584"/>
      <c r="O111" s="3576"/>
      <c r="P111" s="3579"/>
      <c r="Q111" s="3578"/>
      <c r="R111" s="3579"/>
      <c r="S111" s="3578"/>
      <c r="T111" s="3579"/>
      <c r="U111" s="3578"/>
      <c r="V111" s="3579"/>
      <c r="W111" s="3578"/>
      <c r="X111" s="3579"/>
      <c r="Y111" s="3578"/>
      <c r="Z111" s="3579"/>
      <c r="AA111" s="3578"/>
      <c r="AB111" s="3579"/>
      <c r="AC111" s="3578"/>
      <c r="AD111" s="3579"/>
      <c r="AE111" s="3578"/>
      <c r="AF111" s="3579"/>
      <c r="AG111" s="3578"/>
      <c r="AH111" s="3579"/>
      <c r="AI111" s="3578"/>
      <c r="AJ111" s="3579"/>
      <c r="AK111" s="3578"/>
      <c r="AL111" s="3579"/>
      <c r="AM111" s="3578"/>
      <c r="AN111" s="3579"/>
      <c r="AO111" s="3578"/>
      <c r="AP111" s="3579"/>
      <c r="AQ111" s="3569"/>
      <c r="AR111" s="3571"/>
      <c r="AS111" s="3569"/>
      <c r="AT111" s="3570"/>
      <c r="AU111" s="3569"/>
      <c r="AV111" s="3571"/>
      <c r="AW111" s="3572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589" t="s">
        <v>1930</v>
      </c>
      <c r="B112" s="3574">
        <f>+N112+P112+R112+T112+V112+X112+Z112+AB112+AD112+AF112+AH112+AJ112+AL112+AN112+AP112</f>
        <v>0</v>
      </c>
      <c r="C112" s="1526">
        <f>+O112+Q112+S112+U112+W112+Y112+AA112+AC112+AE112+AG112+AI112+AK112+AM112+AO112+AQ112</f>
        <v>0</v>
      </c>
      <c r="D112" s="3568"/>
      <c r="E112" s="3582"/>
      <c r="F112" s="3581"/>
      <c r="G112" s="3582"/>
      <c r="H112" s="3581"/>
      <c r="I112" s="3585"/>
      <c r="J112" s="3568"/>
      <c r="K112" s="3568"/>
      <c r="L112" s="3581"/>
      <c r="M112" s="3585"/>
      <c r="N112" s="3571"/>
      <c r="O112" s="3578"/>
      <c r="P112" s="3579"/>
      <c r="Q112" s="3578"/>
      <c r="R112" s="3579"/>
      <c r="S112" s="3578"/>
      <c r="T112" s="3579"/>
      <c r="U112" s="3578"/>
      <c r="V112" s="3579"/>
      <c r="W112" s="3578"/>
      <c r="X112" s="3579"/>
      <c r="Y112" s="3578"/>
      <c r="Z112" s="3579"/>
      <c r="AA112" s="3578"/>
      <c r="AB112" s="3579"/>
      <c r="AC112" s="3578"/>
      <c r="AD112" s="3579"/>
      <c r="AE112" s="3578"/>
      <c r="AF112" s="3579"/>
      <c r="AG112" s="3578"/>
      <c r="AH112" s="3579"/>
      <c r="AI112" s="3578"/>
      <c r="AJ112" s="3579"/>
      <c r="AK112" s="3578"/>
      <c r="AL112" s="3579"/>
      <c r="AM112" s="3578"/>
      <c r="AN112" s="3579"/>
      <c r="AO112" s="3578"/>
      <c r="AP112" s="3579"/>
      <c r="AQ112" s="3569"/>
      <c r="AR112" s="3571"/>
      <c r="AS112" s="3569"/>
      <c r="AT112" s="3570"/>
      <c r="AU112" s="3569"/>
      <c r="AV112" s="3571"/>
      <c r="AW112" s="3572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589" t="s">
        <v>1931</v>
      </c>
      <c r="B113" s="3574">
        <f>+D113+F113+H113+J113+L113+N113+P113+R113+T113+V113+X113+Z113+AB113+AD113+AF113+AH113+AJ113+AL113+AN113+AP113</f>
        <v>0</v>
      </c>
      <c r="C113" s="1526">
        <f>+E113+G113+I113+K113+M113+O113+Q113+S113+U113+W113+Y113+AA113+AC113+AE113+AG113+AI113+AK113+AM113+AO113+AQ113</f>
        <v>0</v>
      </c>
      <c r="D113" s="3571"/>
      <c r="E113" s="3578"/>
      <c r="F113" s="3579"/>
      <c r="G113" s="3578"/>
      <c r="H113" s="3579"/>
      <c r="I113" s="3572"/>
      <c r="J113" s="3571"/>
      <c r="K113" s="3571"/>
      <c r="L113" s="3579"/>
      <c r="M113" s="3572"/>
      <c r="N113" s="3571"/>
      <c r="O113" s="3578"/>
      <c r="P113" s="3579"/>
      <c r="Q113" s="3578"/>
      <c r="R113" s="3579"/>
      <c r="S113" s="3578"/>
      <c r="T113" s="3579"/>
      <c r="U113" s="3578"/>
      <c r="V113" s="3579"/>
      <c r="W113" s="3578"/>
      <c r="X113" s="3579"/>
      <c r="Y113" s="3578"/>
      <c r="Z113" s="3579"/>
      <c r="AA113" s="3578"/>
      <c r="AB113" s="3579"/>
      <c r="AC113" s="3578"/>
      <c r="AD113" s="3579"/>
      <c r="AE113" s="3578"/>
      <c r="AF113" s="3579"/>
      <c r="AG113" s="3578"/>
      <c r="AH113" s="3579"/>
      <c r="AI113" s="3578"/>
      <c r="AJ113" s="3579"/>
      <c r="AK113" s="3578"/>
      <c r="AL113" s="3579"/>
      <c r="AM113" s="3578"/>
      <c r="AN113" s="3579"/>
      <c r="AO113" s="3578"/>
      <c r="AP113" s="3579"/>
      <c r="AQ113" s="3569"/>
      <c r="AR113" s="3571"/>
      <c r="AS113" s="3569"/>
      <c r="AT113" s="3570"/>
      <c r="AU113" s="3569"/>
      <c r="AV113" s="3571"/>
      <c r="AW113" s="3572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573" t="s">
        <v>1932</v>
      </c>
      <c r="B114" s="3574">
        <f>+P114+R114+T114+V114+X114+Z114+AB114+AD114+AF114+AH114+AJ114+AL114+AN114+AP114</f>
        <v>0</v>
      </c>
      <c r="C114" s="1526">
        <f>+Q114+S114+U114+W114+Y114+AA114+AC114+AE114+AG114+AI114+AK114+AM114+AO114+AQ114</f>
        <v>0</v>
      </c>
      <c r="D114" s="3584"/>
      <c r="E114" s="3576"/>
      <c r="F114" s="3575"/>
      <c r="G114" s="3576"/>
      <c r="H114" s="3575"/>
      <c r="I114" s="3576"/>
      <c r="J114" s="3575"/>
      <c r="K114" s="3576"/>
      <c r="L114" s="3575"/>
      <c r="M114" s="3577"/>
      <c r="N114" s="3584"/>
      <c r="O114" s="3576"/>
      <c r="P114" s="3579"/>
      <c r="Q114" s="3578"/>
      <c r="R114" s="3579"/>
      <c r="S114" s="3578"/>
      <c r="T114" s="3579"/>
      <c r="U114" s="3578"/>
      <c r="V114" s="3579"/>
      <c r="W114" s="3578"/>
      <c r="X114" s="3579"/>
      <c r="Y114" s="3578"/>
      <c r="Z114" s="3579"/>
      <c r="AA114" s="3578"/>
      <c r="AB114" s="3579"/>
      <c r="AC114" s="3578"/>
      <c r="AD114" s="3579"/>
      <c r="AE114" s="3578"/>
      <c r="AF114" s="3579"/>
      <c r="AG114" s="3578"/>
      <c r="AH114" s="3579"/>
      <c r="AI114" s="3578"/>
      <c r="AJ114" s="3579"/>
      <c r="AK114" s="3578"/>
      <c r="AL114" s="3579"/>
      <c r="AM114" s="3578"/>
      <c r="AN114" s="3579"/>
      <c r="AO114" s="3578"/>
      <c r="AP114" s="3579"/>
      <c r="AQ114" s="3569"/>
      <c r="AR114" s="3571"/>
      <c r="AS114" s="3569"/>
      <c r="AT114" s="3570"/>
      <c r="AU114" s="3569"/>
      <c r="AV114" s="3571"/>
      <c r="AW114" s="3572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589" t="s">
        <v>1933</v>
      </c>
      <c r="B115" s="3574">
        <f>+P115+R115+T115+V115+X115+Z115+AB115+AD115+AF115+AH115</f>
        <v>0</v>
      </c>
      <c r="C115" s="1526">
        <f>+Q115+S115+U115+W115+Y115+AA115+AC115+AE115+AG115+AI115</f>
        <v>0</v>
      </c>
      <c r="D115" s="3584"/>
      <c r="E115" s="3576"/>
      <c r="F115" s="3575"/>
      <c r="G115" s="3576"/>
      <c r="H115" s="3575"/>
      <c r="I115" s="3576"/>
      <c r="J115" s="3575"/>
      <c r="K115" s="3576"/>
      <c r="L115" s="3575"/>
      <c r="M115" s="3577"/>
      <c r="N115" s="3584"/>
      <c r="O115" s="3576"/>
      <c r="P115" s="3579"/>
      <c r="Q115" s="3578"/>
      <c r="R115" s="3579"/>
      <c r="S115" s="3578"/>
      <c r="T115" s="3579"/>
      <c r="U115" s="3578"/>
      <c r="V115" s="3579"/>
      <c r="W115" s="3578"/>
      <c r="X115" s="3579"/>
      <c r="Y115" s="3578"/>
      <c r="Z115" s="3579"/>
      <c r="AA115" s="3578"/>
      <c r="AB115" s="3579"/>
      <c r="AC115" s="3578"/>
      <c r="AD115" s="3579"/>
      <c r="AE115" s="3578"/>
      <c r="AF115" s="3579"/>
      <c r="AG115" s="3578"/>
      <c r="AH115" s="3579"/>
      <c r="AI115" s="3578"/>
      <c r="AJ115" s="3575"/>
      <c r="AK115" s="3576"/>
      <c r="AL115" s="3575"/>
      <c r="AM115" s="3576"/>
      <c r="AN115" s="3575"/>
      <c r="AO115" s="3576"/>
      <c r="AP115" s="3575"/>
      <c r="AQ115" s="3586"/>
      <c r="AR115" s="3571"/>
      <c r="AS115" s="3569"/>
      <c r="AT115" s="3570"/>
      <c r="AU115" s="3569"/>
      <c r="AV115" s="3571"/>
      <c r="AW115" s="3572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589" t="s">
        <v>1934</v>
      </c>
      <c r="B116" s="3574">
        <f t="shared" ref="B116:C118" si="321">+D116+F116+H116+J116+L116+N116+P116+R116+T116+V116+X116+Z116+AB116+AD116+AF116+AH116+AJ116+AL116+AN116+AP116</f>
        <v>0</v>
      </c>
      <c r="C116" s="1526">
        <f t="shared" si="321"/>
        <v>0</v>
      </c>
      <c r="D116" s="3571"/>
      <c r="E116" s="3578"/>
      <c r="F116" s="3579"/>
      <c r="G116" s="3578"/>
      <c r="H116" s="3579"/>
      <c r="I116" s="3572"/>
      <c r="J116" s="3571"/>
      <c r="K116" s="3571"/>
      <c r="L116" s="3579"/>
      <c r="M116" s="3572"/>
      <c r="N116" s="3571"/>
      <c r="O116" s="3578"/>
      <c r="P116" s="3579"/>
      <c r="Q116" s="3578"/>
      <c r="R116" s="3579"/>
      <c r="S116" s="3578"/>
      <c r="T116" s="3579"/>
      <c r="U116" s="3578"/>
      <c r="V116" s="3579"/>
      <c r="W116" s="3578"/>
      <c r="X116" s="3579"/>
      <c r="Y116" s="3578"/>
      <c r="Z116" s="3579"/>
      <c r="AA116" s="3578"/>
      <c r="AB116" s="3579"/>
      <c r="AC116" s="3578"/>
      <c r="AD116" s="3579"/>
      <c r="AE116" s="3578"/>
      <c r="AF116" s="3579"/>
      <c r="AG116" s="3578"/>
      <c r="AH116" s="3579"/>
      <c r="AI116" s="3578"/>
      <c r="AJ116" s="3579"/>
      <c r="AK116" s="3578"/>
      <c r="AL116" s="3579"/>
      <c r="AM116" s="3578"/>
      <c r="AN116" s="3579"/>
      <c r="AO116" s="3578"/>
      <c r="AP116" s="3579"/>
      <c r="AQ116" s="3569"/>
      <c r="AR116" s="3571"/>
      <c r="AS116" s="3569"/>
      <c r="AT116" s="3570"/>
      <c r="AU116" s="3569"/>
      <c r="AV116" s="3571"/>
      <c r="AW116" s="3572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589" t="s">
        <v>1935</v>
      </c>
      <c r="B117" s="3574">
        <f t="shared" si="321"/>
        <v>0</v>
      </c>
      <c r="C117" s="1526">
        <f t="shared" si="321"/>
        <v>0</v>
      </c>
      <c r="D117" s="3571"/>
      <c r="E117" s="3578"/>
      <c r="F117" s="3579"/>
      <c r="G117" s="3578"/>
      <c r="H117" s="3579"/>
      <c r="I117" s="3572"/>
      <c r="J117" s="3571"/>
      <c r="K117" s="3571"/>
      <c r="L117" s="3579"/>
      <c r="M117" s="3572"/>
      <c r="N117" s="3571"/>
      <c r="O117" s="3578"/>
      <c r="P117" s="3579"/>
      <c r="Q117" s="3578"/>
      <c r="R117" s="3579"/>
      <c r="S117" s="3578"/>
      <c r="T117" s="3579"/>
      <c r="U117" s="3578"/>
      <c r="V117" s="3579"/>
      <c r="W117" s="3578"/>
      <c r="X117" s="3579"/>
      <c r="Y117" s="3578"/>
      <c r="Z117" s="3579"/>
      <c r="AA117" s="3578"/>
      <c r="AB117" s="3579"/>
      <c r="AC117" s="3578"/>
      <c r="AD117" s="3579"/>
      <c r="AE117" s="3578"/>
      <c r="AF117" s="3579"/>
      <c r="AG117" s="3578"/>
      <c r="AH117" s="3579"/>
      <c r="AI117" s="3578"/>
      <c r="AJ117" s="3579"/>
      <c r="AK117" s="3578"/>
      <c r="AL117" s="3579"/>
      <c r="AM117" s="3578"/>
      <c r="AN117" s="3579"/>
      <c r="AO117" s="3578"/>
      <c r="AP117" s="3579"/>
      <c r="AQ117" s="3569"/>
      <c r="AR117" s="3571"/>
      <c r="AS117" s="3569"/>
      <c r="AT117" s="3570"/>
      <c r="AU117" s="3569"/>
      <c r="AV117" s="3571"/>
      <c r="AW117" s="3572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591" t="s">
        <v>1936</v>
      </c>
      <c r="B118" s="3049">
        <f t="shared" si="321"/>
        <v>0</v>
      </c>
      <c r="C118" s="2961">
        <f t="shared" si="321"/>
        <v>0</v>
      </c>
      <c r="D118" s="1494"/>
      <c r="E118" s="1503"/>
      <c r="F118" s="1492"/>
      <c r="G118" s="1503"/>
      <c r="H118" s="1492"/>
      <c r="I118" s="1493"/>
      <c r="J118" s="1494"/>
      <c r="K118" s="1494"/>
      <c r="L118" s="1492"/>
      <c r="M118" s="1493"/>
      <c r="N118" s="1494"/>
      <c r="O118" s="1503"/>
      <c r="P118" s="1492"/>
      <c r="Q118" s="1503"/>
      <c r="R118" s="1492"/>
      <c r="S118" s="1503"/>
      <c r="T118" s="1492"/>
      <c r="U118" s="1503"/>
      <c r="V118" s="1492"/>
      <c r="W118" s="1503"/>
      <c r="X118" s="1492"/>
      <c r="Y118" s="1503"/>
      <c r="Z118" s="1492"/>
      <c r="AA118" s="1503"/>
      <c r="AB118" s="1492"/>
      <c r="AC118" s="1503"/>
      <c r="AD118" s="1492"/>
      <c r="AE118" s="1503"/>
      <c r="AF118" s="1492"/>
      <c r="AG118" s="1503"/>
      <c r="AH118" s="1492"/>
      <c r="AI118" s="1503"/>
      <c r="AJ118" s="1492"/>
      <c r="AK118" s="1503"/>
      <c r="AL118" s="1492"/>
      <c r="AM118" s="1503"/>
      <c r="AN118" s="1492"/>
      <c r="AO118" s="1503"/>
      <c r="AP118" s="1492"/>
      <c r="AQ118" s="1496"/>
      <c r="AR118" s="1494"/>
      <c r="AS118" s="1496"/>
      <c r="AT118" s="1502"/>
      <c r="AU118" s="1496"/>
      <c r="AV118" s="1494"/>
      <c r="AW118" s="1493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587" t="s">
        <v>1943</v>
      </c>
      <c r="B119" s="3587"/>
      <c r="C119" s="3587"/>
      <c r="D119" s="3587"/>
      <c r="E119" s="3587"/>
      <c r="F119" s="3587"/>
      <c r="G119" s="3587"/>
      <c r="H119" s="3587"/>
      <c r="I119" s="3587"/>
      <c r="J119" s="3587"/>
      <c r="K119" s="3587"/>
      <c r="L119" s="3587"/>
      <c r="M119" s="3587"/>
      <c r="N119" s="3587"/>
      <c r="O119" s="3587"/>
      <c r="P119" s="3587"/>
      <c r="Q119" s="3587"/>
      <c r="R119" s="3587"/>
      <c r="S119" s="3587"/>
      <c r="T119" s="3587"/>
      <c r="U119" s="3587"/>
      <c r="V119" s="3587"/>
      <c r="W119" s="3587"/>
      <c r="X119" s="3587"/>
      <c r="Y119" s="3587"/>
      <c r="Z119" s="3587"/>
      <c r="AA119" s="3587"/>
      <c r="AB119" s="3587"/>
      <c r="AC119" s="3587"/>
      <c r="AD119" s="3587"/>
      <c r="AE119" s="3587"/>
      <c r="AF119" s="3587"/>
      <c r="AG119" s="3587"/>
      <c r="AH119" s="3587"/>
      <c r="AI119" s="3587"/>
      <c r="AJ119" s="3587"/>
      <c r="AK119" s="3587"/>
      <c r="AL119" s="3587"/>
      <c r="AM119" s="3587"/>
      <c r="AN119" s="3587"/>
      <c r="AO119" s="3587"/>
      <c r="AP119" s="3587"/>
      <c r="AQ119" s="3587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546" t="s">
        <v>1913</v>
      </c>
      <c r="B120" s="6563" t="s">
        <v>82</v>
      </c>
      <c r="C120" s="6548"/>
      <c r="D120" s="6549" t="s">
        <v>34</v>
      </c>
      <c r="E120" s="6550"/>
      <c r="F120" s="6550"/>
      <c r="G120" s="6550"/>
      <c r="H120" s="6550"/>
      <c r="I120" s="6550"/>
      <c r="J120" s="6550"/>
      <c r="K120" s="6550"/>
      <c r="L120" s="6550"/>
      <c r="M120" s="6550"/>
      <c r="N120" s="6550"/>
      <c r="O120" s="6550"/>
      <c r="P120" s="6550"/>
      <c r="Q120" s="6550"/>
      <c r="R120" s="6550"/>
      <c r="S120" s="6550"/>
      <c r="T120" s="6550"/>
      <c r="U120" s="6550"/>
      <c r="V120" s="6550"/>
      <c r="W120" s="6550"/>
      <c r="X120" s="6550"/>
      <c r="Y120" s="6550"/>
      <c r="Z120" s="6550"/>
      <c r="AA120" s="6550"/>
      <c r="AB120" s="6550"/>
      <c r="AC120" s="6550"/>
      <c r="AD120" s="6550"/>
      <c r="AE120" s="6550"/>
      <c r="AF120" s="6550"/>
      <c r="AG120" s="6550"/>
      <c r="AH120" s="6550"/>
      <c r="AI120" s="6550"/>
      <c r="AJ120" s="6550"/>
      <c r="AK120" s="6550"/>
      <c r="AL120" s="6550"/>
      <c r="AM120" s="6550"/>
      <c r="AN120" s="6550"/>
      <c r="AO120" s="6550"/>
      <c r="AP120" s="6550"/>
      <c r="AQ120" s="6551"/>
      <c r="AR120" s="6552" t="s">
        <v>1914</v>
      </c>
      <c r="AS120" s="6553"/>
      <c r="AT120" s="6554" t="s">
        <v>468</v>
      </c>
      <c r="AU120" s="6555"/>
      <c r="AV120" s="6560" t="s">
        <v>41</v>
      </c>
      <c r="AW120" s="6561" t="s">
        <v>42</v>
      </c>
    </row>
    <row r="121" spans="1:133" x14ac:dyDescent="0.25">
      <c r="A121" s="5480"/>
      <c r="B121" s="6176"/>
      <c r="C121" s="6244"/>
      <c r="D121" s="6558" t="s">
        <v>1915</v>
      </c>
      <c r="E121" s="6552"/>
      <c r="F121" s="6558" t="s">
        <v>953</v>
      </c>
      <c r="G121" s="6552"/>
      <c r="H121" s="6558" t="s">
        <v>1916</v>
      </c>
      <c r="I121" s="6559"/>
      <c r="J121" s="6552" t="s">
        <v>955</v>
      </c>
      <c r="K121" s="6552"/>
      <c r="L121" s="6558" t="s">
        <v>335</v>
      </c>
      <c r="M121" s="6552"/>
      <c r="N121" s="6558" t="s">
        <v>99</v>
      </c>
      <c r="O121" s="6552"/>
      <c r="P121" s="6558" t="s">
        <v>49</v>
      </c>
      <c r="Q121" s="6552"/>
      <c r="R121" s="6558" t="s">
        <v>50</v>
      </c>
      <c r="S121" s="6552"/>
      <c r="T121" s="6558" t="s">
        <v>51</v>
      </c>
      <c r="U121" s="6559"/>
      <c r="V121" s="6558" t="s">
        <v>52</v>
      </c>
      <c r="W121" s="6559"/>
      <c r="X121" s="6558" t="s">
        <v>53</v>
      </c>
      <c r="Y121" s="6559"/>
      <c r="Z121" s="6558" t="s">
        <v>54</v>
      </c>
      <c r="AA121" s="6559"/>
      <c r="AB121" s="6558" t="s">
        <v>55</v>
      </c>
      <c r="AC121" s="6559"/>
      <c r="AD121" s="6558" t="s">
        <v>56</v>
      </c>
      <c r="AE121" s="6559"/>
      <c r="AF121" s="6558" t="s">
        <v>57</v>
      </c>
      <c r="AG121" s="6559"/>
      <c r="AH121" s="6558" t="s">
        <v>58</v>
      </c>
      <c r="AI121" s="6559"/>
      <c r="AJ121" s="6558" t="s">
        <v>59</v>
      </c>
      <c r="AK121" s="6559"/>
      <c r="AL121" s="6558" t="s">
        <v>60</v>
      </c>
      <c r="AM121" s="6559"/>
      <c r="AN121" s="6558" t="s">
        <v>61</v>
      </c>
      <c r="AO121" s="6559"/>
      <c r="AP121" s="6558" t="s">
        <v>62</v>
      </c>
      <c r="AQ121" s="6553"/>
      <c r="AR121" s="6560" t="s">
        <v>63</v>
      </c>
      <c r="AS121" s="6562" t="s">
        <v>64</v>
      </c>
      <c r="AT121" s="6556"/>
      <c r="AU121" s="6557"/>
      <c r="AV121" s="5559"/>
      <c r="AW121" s="5484"/>
    </row>
    <row r="122" spans="1:133" x14ac:dyDescent="0.25">
      <c r="A122" s="6165"/>
      <c r="B122" s="3565" t="s">
        <v>1917</v>
      </c>
      <c r="C122" s="2523" t="s">
        <v>1918</v>
      </c>
      <c r="D122" s="3564" t="s">
        <v>1917</v>
      </c>
      <c r="E122" s="2648" t="s">
        <v>1918</v>
      </c>
      <c r="F122" s="3564" t="s">
        <v>1917</v>
      </c>
      <c r="G122" s="2648" t="s">
        <v>1918</v>
      </c>
      <c r="H122" s="3564" t="s">
        <v>1917</v>
      </c>
      <c r="I122" s="2523" t="s">
        <v>1918</v>
      </c>
      <c r="J122" s="3565" t="s">
        <v>1917</v>
      </c>
      <c r="K122" s="2648" t="s">
        <v>1918</v>
      </c>
      <c r="L122" s="3564" t="s">
        <v>1917</v>
      </c>
      <c r="M122" s="2648" t="s">
        <v>1918</v>
      </c>
      <c r="N122" s="3564" t="s">
        <v>1917</v>
      </c>
      <c r="O122" s="2648" t="s">
        <v>1918</v>
      </c>
      <c r="P122" s="3564" t="s">
        <v>1917</v>
      </c>
      <c r="Q122" s="2648" t="s">
        <v>1918</v>
      </c>
      <c r="R122" s="3564" t="s">
        <v>1917</v>
      </c>
      <c r="S122" s="2648" t="s">
        <v>1918</v>
      </c>
      <c r="T122" s="3564" t="s">
        <v>1917</v>
      </c>
      <c r="U122" s="2648" t="s">
        <v>1918</v>
      </c>
      <c r="V122" s="3564" t="s">
        <v>1917</v>
      </c>
      <c r="W122" s="2648" t="s">
        <v>1918</v>
      </c>
      <c r="X122" s="3564" t="s">
        <v>1917</v>
      </c>
      <c r="Y122" s="2648" t="s">
        <v>1918</v>
      </c>
      <c r="Z122" s="3564" t="s">
        <v>1917</v>
      </c>
      <c r="AA122" s="2648" t="s">
        <v>1918</v>
      </c>
      <c r="AB122" s="3564" t="s">
        <v>1917</v>
      </c>
      <c r="AC122" s="2648" t="s">
        <v>1918</v>
      </c>
      <c r="AD122" s="3564" t="s">
        <v>1917</v>
      </c>
      <c r="AE122" s="2648" t="s">
        <v>1918</v>
      </c>
      <c r="AF122" s="3564" t="s">
        <v>1917</v>
      </c>
      <c r="AG122" s="2648" t="s">
        <v>1918</v>
      </c>
      <c r="AH122" s="3564" t="s">
        <v>1917</v>
      </c>
      <c r="AI122" s="2648" t="s">
        <v>1918</v>
      </c>
      <c r="AJ122" s="3564" t="s">
        <v>1917</v>
      </c>
      <c r="AK122" s="2648" t="s">
        <v>1918</v>
      </c>
      <c r="AL122" s="3564" t="s">
        <v>1917</v>
      </c>
      <c r="AM122" s="2648" t="s">
        <v>1918</v>
      </c>
      <c r="AN122" s="3564" t="s">
        <v>1917</v>
      </c>
      <c r="AO122" s="2648" t="s">
        <v>1918</v>
      </c>
      <c r="AP122" s="3564" t="s">
        <v>1917</v>
      </c>
      <c r="AQ122" s="2515" t="s">
        <v>1918</v>
      </c>
      <c r="AR122" s="6322"/>
      <c r="AS122" s="5668"/>
      <c r="AT122" s="228" t="s">
        <v>473</v>
      </c>
      <c r="AU122" s="2992" t="s">
        <v>474</v>
      </c>
      <c r="AV122" s="6322"/>
      <c r="AW122" s="6162"/>
    </row>
    <row r="123" spans="1:133" x14ac:dyDescent="0.25">
      <c r="A123" s="2047" t="s">
        <v>1919</v>
      </c>
      <c r="B123" s="2303">
        <f t="shared" ref="B123:C130" si="322">+N123+P123+R123+T123+V123+X123+Z123+AB123+AD123+AF123+AH123+AJ123+AL123+AN123+AP123</f>
        <v>0</v>
      </c>
      <c r="C123" s="3566">
        <f t="shared" si="322"/>
        <v>0</v>
      </c>
      <c r="D123" s="3584"/>
      <c r="E123" s="3576"/>
      <c r="F123" s="3575"/>
      <c r="G123" s="3576"/>
      <c r="H123" s="3575"/>
      <c r="I123" s="3576"/>
      <c r="J123" s="3575"/>
      <c r="K123" s="3576"/>
      <c r="L123" s="3575"/>
      <c r="M123" s="3577"/>
      <c r="N123" s="3571"/>
      <c r="O123" s="3578"/>
      <c r="P123" s="3579"/>
      <c r="Q123" s="3578"/>
      <c r="R123" s="3579"/>
      <c r="S123" s="3578"/>
      <c r="T123" s="3579"/>
      <c r="U123" s="3578"/>
      <c r="V123" s="3579"/>
      <c r="W123" s="3578"/>
      <c r="X123" s="3579"/>
      <c r="Y123" s="3578"/>
      <c r="Z123" s="3579"/>
      <c r="AA123" s="3578"/>
      <c r="AB123" s="3579"/>
      <c r="AC123" s="3578"/>
      <c r="AD123" s="3579"/>
      <c r="AE123" s="3578"/>
      <c r="AF123" s="3579"/>
      <c r="AG123" s="3578"/>
      <c r="AH123" s="3579"/>
      <c r="AI123" s="3578"/>
      <c r="AJ123" s="3579"/>
      <c r="AK123" s="3578"/>
      <c r="AL123" s="3579"/>
      <c r="AM123" s="3578"/>
      <c r="AN123" s="3579"/>
      <c r="AO123" s="3578"/>
      <c r="AP123" s="3579"/>
      <c r="AQ123" s="3569"/>
      <c r="AR123" s="3568"/>
      <c r="AS123" s="3569"/>
      <c r="AT123" s="3570"/>
      <c r="AU123" s="3569"/>
      <c r="AV123" s="3571"/>
      <c r="AW123" s="3572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589" t="s">
        <v>1920</v>
      </c>
      <c r="B124" s="3574">
        <f t="shared" si="322"/>
        <v>0</v>
      </c>
      <c r="C124" s="1526">
        <f t="shared" si="322"/>
        <v>0</v>
      </c>
      <c r="D124" s="3584"/>
      <c r="E124" s="3576"/>
      <c r="F124" s="3575"/>
      <c r="G124" s="3576"/>
      <c r="H124" s="3575"/>
      <c r="I124" s="3576"/>
      <c r="J124" s="3575"/>
      <c r="K124" s="3576"/>
      <c r="L124" s="3575"/>
      <c r="M124" s="3577"/>
      <c r="N124" s="3571"/>
      <c r="O124" s="3578"/>
      <c r="P124" s="3579"/>
      <c r="Q124" s="3578"/>
      <c r="R124" s="3579"/>
      <c r="S124" s="3578"/>
      <c r="T124" s="3579"/>
      <c r="U124" s="3578"/>
      <c r="V124" s="3579"/>
      <c r="W124" s="3578"/>
      <c r="X124" s="3579"/>
      <c r="Y124" s="3578"/>
      <c r="Z124" s="3579"/>
      <c r="AA124" s="3578"/>
      <c r="AB124" s="3579"/>
      <c r="AC124" s="3578"/>
      <c r="AD124" s="3579"/>
      <c r="AE124" s="3578"/>
      <c r="AF124" s="3579"/>
      <c r="AG124" s="3578"/>
      <c r="AH124" s="3579"/>
      <c r="AI124" s="3578"/>
      <c r="AJ124" s="3579"/>
      <c r="AK124" s="3578"/>
      <c r="AL124" s="3579"/>
      <c r="AM124" s="3578"/>
      <c r="AN124" s="3579"/>
      <c r="AO124" s="3578"/>
      <c r="AP124" s="3579"/>
      <c r="AQ124" s="3569"/>
      <c r="AR124" s="3568"/>
      <c r="AS124" s="3569"/>
      <c r="AT124" s="3570"/>
      <c r="AU124" s="3569"/>
      <c r="AV124" s="3571"/>
      <c r="AW124" s="3572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589" t="s">
        <v>1921</v>
      </c>
      <c r="B125" s="3574">
        <f t="shared" si="322"/>
        <v>0</v>
      </c>
      <c r="C125" s="1526">
        <f t="shared" si="322"/>
        <v>0</v>
      </c>
      <c r="D125" s="3584"/>
      <c r="E125" s="3576"/>
      <c r="F125" s="3575"/>
      <c r="G125" s="3576"/>
      <c r="H125" s="3575"/>
      <c r="I125" s="3576"/>
      <c r="J125" s="3575"/>
      <c r="K125" s="3576"/>
      <c r="L125" s="3575"/>
      <c r="M125" s="3577"/>
      <c r="N125" s="3571"/>
      <c r="O125" s="3578"/>
      <c r="P125" s="3579"/>
      <c r="Q125" s="3578"/>
      <c r="R125" s="3579"/>
      <c r="S125" s="3578"/>
      <c r="T125" s="3579"/>
      <c r="U125" s="3578"/>
      <c r="V125" s="3579"/>
      <c r="W125" s="3578"/>
      <c r="X125" s="3579"/>
      <c r="Y125" s="3578"/>
      <c r="Z125" s="3579"/>
      <c r="AA125" s="3578"/>
      <c r="AB125" s="3579"/>
      <c r="AC125" s="3578"/>
      <c r="AD125" s="3579"/>
      <c r="AE125" s="3578"/>
      <c r="AF125" s="3579"/>
      <c r="AG125" s="3578"/>
      <c r="AH125" s="3579"/>
      <c r="AI125" s="3578"/>
      <c r="AJ125" s="3579"/>
      <c r="AK125" s="3578"/>
      <c r="AL125" s="3579"/>
      <c r="AM125" s="3578"/>
      <c r="AN125" s="3579"/>
      <c r="AO125" s="3578"/>
      <c r="AP125" s="3579"/>
      <c r="AQ125" s="3569"/>
      <c r="AR125" s="3568"/>
      <c r="AS125" s="3569"/>
      <c r="AT125" s="3570"/>
      <c r="AU125" s="3569"/>
      <c r="AV125" s="3571"/>
      <c r="AW125" s="3572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589" t="s">
        <v>1922</v>
      </c>
      <c r="B126" s="3574">
        <f t="shared" si="322"/>
        <v>0</v>
      </c>
      <c r="C126" s="1526">
        <f t="shared" si="322"/>
        <v>0</v>
      </c>
      <c r="D126" s="3584"/>
      <c r="E126" s="3576"/>
      <c r="F126" s="3575"/>
      <c r="G126" s="3576"/>
      <c r="H126" s="3575"/>
      <c r="I126" s="3576"/>
      <c r="J126" s="3575"/>
      <c r="K126" s="3576"/>
      <c r="L126" s="3575"/>
      <c r="M126" s="3577"/>
      <c r="N126" s="3571"/>
      <c r="O126" s="3578"/>
      <c r="P126" s="3579"/>
      <c r="Q126" s="3578"/>
      <c r="R126" s="3579"/>
      <c r="S126" s="3578"/>
      <c r="T126" s="3579"/>
      <c r="U126" s="3578"/>
      <c r="V126" s="3579"/>
      <c r="W126" s="3578"/>
      <c r="X126" s="3579"/>
      <c r="Y126" s="3578"/>
      <c r="Z126" s="3579"/>
      <c r="AA126" s="3578"/>
      <c r="AB126" s="3579"/>
      <c r="AC126" s="3578"/>
      <c r="AD126" s="3579"/>
      <c r="AE126" s="3578"/>
      <c r="AF126" s="3579"/>
      <c r="AG126" s="3578"/>
      <c r="AH126" s="3579"/>
      <c r="AI126" s="3578"/>
      <c r="AJ126" s="3579"/>
      <c r="AK126" s="3578"/>
      <c r="AL126" s="3579"/>
      <c r="AM126" s="3578"/>
      <c r="AN126" s="3579"/>
      <c r="AO126" s="3578"/>
      <c r="AP126" s="3579"/>
      <c r="AQ126" s="3569"/>
      <c r="AR126" s="3568"/>
      <c r="AS126" s="3569"/>
      <c r="AT126" s="3570"/>
      <c r="AU126" s="3569"/>
      <c r="AV126" s="3571"/>
      <c r="AW126" s="3572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590" t="s">
        <v>1923</v>
      </c>
      <c r="B127" s="3574">
        <f t="shared" si="322"/>
        <v>0</v>
      </c>
      <c r="C127" s="1526">
        <f t="shared" si="322"/>
        <v>0</v>
      </c>
      <c r="D127" s="3584"/>
      <c r="E127" s="3576"/>
      <c r="F127" s="3575"/>
      <c r="G127" s="3576"/>
      <c r="H127" s="3575"/>
      <c r="I127" s="3576"/>
      <c r="J127" s="3575"/>
      <c r="K127" s="3576"/>
      <c r="L127" s="3575"/>
      <c r="M127" s="3577"/>
      <c r="N127" s="3571"/>
      <c r="O127" s="3578"/>
      <c r="P127" s="3579"/>
      <c r="Q127" s="3578"/>
      <c r="R127" s="3579"/>
      <c r="S127" s="3578"/>
      <c r="T127" s="3579"/>
      <c r="U127" s="3578"/>
      <c r="V127" s="3579"/>
      <c r="W127" s="3578"/>
      <c r="X127" s="3579"/>
      <c r="Y127" s="3578"/>
      <c r="Z127" s="3579"/>
      <c r="AA127" s="3578"/>
      <c r="AB127" s="3579"/>
      <c r="AC127" s="3578"/>
      <c r="AD127" s="3579"/>
      <c r="AE127" s="3578"/>
      <c r="AF127" s="3579"/>
      <c r="AG127" s="3578"/>
      <c r="AH127" s="3579"/>
      <c r="AI127" s="3578"/>
      <c r="AJ127" s="3579"/>
      <c r="AK127" s="3578"/>
      <c r="AL127" s="3579"/>
      <c r="AM127" s="3578"/>
      <c r="AN127" s="3579"/>
      <c r="AO127" s="3578"/>
      <c r="AP127" s="3579"/>
      <c r="AQ127" s="3569"/>
      <c r="AR127" s="3568"/>
      <c r="AS127" s="3569"/>
      <c r="AT127" s="3570"/>
      <c r="AU127" s="3569"/>
      <c r="AV127" s="3571"/>
      <c r="AW127" s="3572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590" t="s">
        <v>1924</v>
      </c>
      <c r="B128" s="3574">
        <f t="shared" si="322"/>
        <v>0</v>
      </c>
      <c r="C128" s="1526">
        <f t="shared" si="322"/>
        <v>0</v>
      </c>
      <c r="D128" s="3584"/>
      <c r="E128" s="3576"/>
      <c r="F128" s="3575"/>
      <c r="G128" s="3576"/>
      <c r="H128" s="3575"/>
      <c r="I128" s="3576"/>
      <c r="J128" s="3575"/>
      <c r="K128" s="3576"/>
      <c r="L128" s="3575"/>
      <c r="M128" s="3577"/>
      <c r="N128" s="3571"/>
      <c r="O128" s="3578"/>
      <c r="P128" s="3579"/>
      <c r="Q128" s="3578"/>
      <c r="R128" s="3579"/>
      <c r="S128" s="3578"/>
      <c r="T128" s="3579"/>
      <c r="U128" s="3578"/>
      <c r="V128" s="3579"/>
      <c r="W128" s="3578"/>
      <c r="X128" s="3579"/>
      <c r="Y128" s="3578"/>
      <c r="Z128" s="3579"/>
      <c r="AA128" s="3578"/>
      <c r="AB128" s="3579"/>
      <c r="AC128" s="3578"/>
      <c r="AD128" s="3579"/>
      <c r="AE128" s="3578"/>
      <c r="AF128" s="3579"/>
      <c r="AG128" s="3578"/>
      <c r="AH128" s="3579"/>
      <c r="AI128" s="3578"/>
      <c r="AJ128" s="3579"/>
      <c r="AK128" s="3578"/>
      <c r="AL128" s="3579"/>
      <c r="AM128" s="3578"/>
      <c r="AN128" s="3579"/>
      <c r="AO128" s="3578"/>
      <c r="AP128" s="3579"/>
      <c r="AQ128" s="3569"/>
      <c r="AR128" s="3571"/>
      <c r="AS128" s="3569"/>
      <c r="AT128" s="3570"/>
      <c r="AU128" s="3569"/>
      <c r="AV128" s="3571"/>
      <c r="AW128" s="3572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590" t="s">
        <v>1925</v>
      </c>
      <c r="B129" s="3574">
        <f t="shared" si="322"/>
        <v>0</v>
      </c>
      <c r="C129" s="1526">
        <f t="shared" si="322"/>
        <v>0</v>
      </c>
      <c r="D129" s="3584"/>
      <c r="E129" s="3576"/>
      <c r="F129" s="3575"/>
      <c r="G129" s="3576"/>
      <c r="H129" s="3575"/>
      <c r="I129" s="3576"/>
      <c r="J129" s="3575"/>
      <c r="K129" s="3576"/>
      <c r="L129" s="3575"/>
      <c r="M129" s="3577"/>
      <c r="N129" s="3571"/>
      <c r="O129" s="3578"/>
      <c r="P129" s="3579"/>
      <c r="Q129" s="3578"/>
      <c r="R129" s="3579"/>
      <c r="S129" s="3578"/>
      <c r="T129" s="3579"/>
      <c r="U129" s="3578"/>
      <c r="V129" s="3579"/>
      <c r="W129" s="3578"/>
      <c r="X129" s="3579"/>
      <c r="Y129" s="3578"/>
      <c r="Z129" s="3579"/>
      <c r="AA129" s="3578"/>
      <c r="AB129" s="3579"/>
      <c r="AC129" s="3578"/>
      <c r="AD129" s="3579"/>
      <c r="AE129" s="3578"/>
      <c r="AF129" s="3579"/>
      <c r="AG129" s="3578"/>
      <c r="AH129" s="3579"/>
      <c r="AI129" s="3578"/>
      <c r="AJ129" s="3579"/>
      <c r="AK129" s="3578"/>
      <c r="AL129" s="3579"/>
      <c r="AM129" s="3578"/>
      <c r="AN129" s="3579"/>
      <c r="AO129" s="3578"/>
      <c r="AP129" s="3579"/>
      <c r="AQ129" s="3569"/>
      <c r="AR129" s="3568"/>
      <c r="AS129" s="3569"/>
      <c r="AT129" s="3570"/>
      <c r="AU129" s="3569"/>
      <c r="AV129" s="3571"/>
      <c r="AW129" s="3572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589" t="s">
        <v>1926</v>
      </c>
      <c r="B130" s="3574">
        <f t="shared" si="322"/>
        <v>0</v>
      </c>
      <c r="C130" s="1526">
        <f t="shared" si="322"/>
        <v>0</v>
      </c>
      <c r="D130" s="3584"/>
      <c r="E130" s="3576"/>
      <c r="F130" s="3575"/>
      <c r="G130" s="3576"/>
      <c r="H130" s="3575"/>
      <c r="I130" s="3576"/>
      <c r="J130" s="3575"/>
      <c r="K130" s="3576"/>
      <c r="L130" s="3575"/>
      <c r="M130" s="3577"/>
      <c r="N130" s="3571"/>
      <c r="O130" s="3578"/>
      <c r="P130" s="3579"/>
      <c r="Q130" s="3578"/>
      <c r="R130" s="3579"/>
      <c r="S130" s="3578"/>
      <c r="T130" s="3579"/>
      <c r="U130" s="3578"/>
      <c r="V130" s="3579"/>
      <c r="W130" s="3578"/>
      <c r="X130" s="3579"/>
      <c r="Y130" s="3578"/>
      <c r="Z130" s="3579"/>
      <c r="AA130" s="3578"/>
      <c r="AB130" s="3579"/>
      <c r="AC130" s="3578"/>
      <c r="AD130" s="3579"/>
      <c r="AE130" s="3578"/>
      <c r="AF130" s="3579"/>
      <c r="AG130" s="3578"/>
      <c r="AH130" s="3579"/>
      <c r="AI130" s="3578"/>
      <c r="AJ130" s="3579"/>
      <c r="AK130" s="3578"/>
      <c r="AL130" s="3579"/>
      <c r="AM130" s="3578"/>
      <c r="AN130" s="3579"/>
      <c r="AO130" s="3578"/>
      <c r="AP130" s="3579"/>
      <c r="AQ130" s="3569"/>
      <c r="AR130" s="3568"/>
      <c r="AS130" s="3569"/>
      <c r="AT130" s="3570"/>
      <c r="AU130" s="3569"/>
      <c r="AV130" s="3571"/>
      <c r="AW130" s="3572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589" t="s">
        <v>1927</v>
      </c>
      <c r="B131" s="3574">
        <f>+D131+F131+H131+J131+L131+N131+P131+R131+T131+V131+X131+Z131+AB131+AD131+AF131+AH131+AJ131+AL131+AN131+AP131</f>
        <v>0</v>
      </c>
      <c r="C131" s="1526">
        <f>+E131+G131+I131+K131+M131+O131+Q131+S131+U131+W131+Y131+AA131+AC131+AE131+AG131+AI131+AK131+AM131+AO131+AQ131</f>
        <v>0</v>
      </c>
      <c r="D131" s="3571"/>
      <c r="E131" s="3578"/>
      <c r="F131" s="3579"/>
      <c r="G131" s="3578"/>
      <c r="H131" s="3579"/>
      <c r="I131" s="3572"/>
      <c r="J131" s="3571"/>
      <c r="K131" s="3571"/>
      <c r="L131" s="3579"/>
      <c r="M131" s="3572"/>
      <c r="N131" s="3571"/>
      <c r="O131" s="3578"/>
      <c r="P131" s="3579"/>
      <c r="Q131" s="3578"/>
      <c r="R131" s="3579"/>
      <c r="S131" s="3578"/>
      <c r="T131" s="3579"/>
      <c r="U131" s="3578"/>
      <c r="V131" s="3579"/>
      <c r="W131" s="3578"/>
      <c r="X131" s="3579"/>
      <c r="Y131" s="3578"/>
      <c r="Z131" s="3579"/>
      <c r="AA131" s="3578"/>
      <c r="AB131" s="3579"/>
      <c r="AC131" s="3578"/>
      <c r="AD131" s="3579"/>
      <c r="AE131" s="3578"/>
      <c r="AF131" s="3579"/>
      <c r="AG131" s="3578"/>
      <c r="AH131" s="3579"/>
      <c r="AI131" s="3578"/>
      <c r="AJ131" s="3579"/>
      <c r="AK131" s="3578"/>
      <c r="AL131" s="3579"/>
      <c r="AM131" s="3578"/>
      <c r="AN131" s="3579"/>
      <c r="AO131" s="3578"/>
      <c r="AP131" s="3579"/>
      <c r="AQ131" s="3569"/>
      <c r="AR131" s="3568"/>
      <c r="AS131" s="3569"/>
      <c r="AT131" s="3570"/>
      <c r="AU131" s="3569"/>
      <c r="AV131" s="3571"/>
      <c r="AW131" s="3572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590" t="s">
        <v>1928</v>
      </c>
      <c r="B132" s="3574">
        <f>+D132+F132+H132</f>
        <v>0</v>
      </c>
      <c r="C132" s="1526">
        <f>+E132+G132+I132</f>
        <v>0</v>
      </c>
      <c r="D132" s="3571"/>
      <c r="E132" s="3578"/>
      <c r="F132" s="3579"/>
      <c r="G132" s="3578"/>
      <c r="H132" s="3579"/>
      <c r="I132" s="3572"/>
      <c r="J132" s="3581"/>
      <c r="K132" s="3582"/>
      <c r="L132" s="3581"/>
      <c r="M132" s="3582"/>
      <c r="N132" s="3581"/>
      <c r="O132" s="3582"/>
      <c r="P132" s="3581"/>
      <c r="Q132" s="3582"/>
      <c r="R132" s="3581"/>
      <c r="S132" s="3582"/>
      <c r="T132" s="3581"/>
      <c r="U132" s="3582"/>
      <c r="V132" s="3581"/>
      <c r="W132" s="3582"/>
      <c r="X132" s="3581"/>
      <c r="Y132" s="3582"/>
      <c r="Z132" s="3581"/>
      <c r="AA132" s="3582"/>
      <c r="AB132" s="3581"/>
      <c r="AC132" s="3582"/>
      <c r="AD132" s="3581"/>
      <c r="AE132" s="3582"/>
      <c r="AF132" s="3581"/>
      <c r="AG132" s="3582"/>
      <c r="AH132" s="3581"/>
      <c r="AI132" s="3582"/>
      <c r="AJ132" s="3581"/>
      <c r="AK132" s="3582"/>
      <c r="AL132" s="3581"/>
      <c r="AM132" s="3582"/>
      <c r="AN132" s="3581"/>
      <c r="AO132" s="3582"/>
      <c r="AP132" s="3581"/>
      <c r="AQ132" s="3583"/>
      <c r="AR132" s="3571"/>
      <c r="AS132" s="3569"/>
      <c r="AT132" s="3570"/>
      <c r="AU132" s="3569"/>
      <c r="AV132" s="3571"/>
      <c r="AW132" s="3572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590" t="s">
        <v>1929</v>
      </c>
      <c r="B133" s="3574">
        <f>+P133+R133+T133+V133+X133+Z133+AB133+AD133+AF133+AH133+AJ133+AL133+AN133+AP133</f>
        <v>0</v>
      </c>
      <c r="C133" s="1526">
        <f>+Q133+S133+U133+W133+Y133+AA133+AC133+AE133+AG133+AI133+AK133+AM133+AO133+AQ133</f>
        <v>0</v>
      </c>
      <c r="D133" s="3584"/>
      <c r="E133" s="3576"/>
      <c r="F133" s="3575"/>
      <c r="G133" s="3576"/>
      <c r="H133" s="3575"/>
      <c r="I133" s="3576"/>
      <c r="J133" s="3575"/>
      <c r="K133" s="3576"/>
      <c r="L133" s="3575"/>
      <c r="M133" s="3577"/>
      <c r="N133" s="3584"/>
      <c r="O133" s="3576"/>
      <c r="P133" s="3579"/>
      <c r="Q133" s="3578"/>
      <c r="R133" s="3579"/>
      <c r="S133" s="3578"/>
      <c r="T133" s="3579"/>
      <c r="U133" s="3578"/>
      <c r="V133" s="3579"/>
      <c r="W133" s="3578"/>
      <c r="X133" s="3579"/>
      <c r="Y133" s="3578"/>
      <c r="Z133" s="3579"/>
      <c r="AA133" s="3578"/>
      <c r="AB133" s="3579"/>
      <c r="AC133" s="3578"/>
      <c r="AD133" s="3579"/>
      <c r="AE133" s="3578"/>
      <c r="AF133" s="3579"/>
      <c r="AG133" s="3578"/>
      <c r="AH133" s="3579"/>
      <c r="AI133" s="3578"/>
      <c r="AJ133" s="3579"/>
      <c r="AK133" s="3578"/>
      <c r="AL133" s="3579"/>
      <c r="AM133" s="3578"/>
      <c r="AN133" s="3579"/>
      <c r="AO133" s="3578"/>
      <c r="AP133" s="3579"/>
      <c r="AQ133" s="3569"/>
      <c r="AR133" s="3571"/>
      <c r="AS133" s="3569"/>
      <c r="AT133" s="3570"/>
      <c r="AU133" s="3569"/>
      <c r="AV133" s="3571"/>
      <c r="AW133" s="3572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589" t="s">
        <v>1930</v>
      </c>
      <c r="B134" s="3574">
        <f>+N134+P134+R134+T134+V134+X134+Z134+AB134+AD134+AF134+AH134+AJ134+AL134+AN134+AP134</f>
        <v>0</v>
      </c>
      <c r="C134" s="1526">
        <f>+O134+Q134+S134+U134+W134+Y134+AA134+AC134+AE134+AG134+AI134+AK134+AM134+AO134+AQ134</f>
        <v>0</v>
      </c>
      <c r="D134" s="3568"/>
      <c r="E134" s="3582"/>
      <c r="F134" s="3581"/>
      <c r="G134" s="3582"/>
      <c r="H134" s="3581"/>
      <c r="I134" s="3585"/>
      <c r="J134" s="3568"/>
      <c r="K134" s="3568"/>
      <c r="L134" s="3581"/>
      <c r="M134" s="3585"/>
      <c r="N134" s="3571"/>
      <c r="O134" s="3578"/>
      <c r="P134" s="3579"/>
      <c r="Q134" s="3578"/>
      <c r="R134" s="3579"/>
      <c r="S134" s="3578"/>
      <c r="T134" s="3579"/>
      <c r="U134" s="3578"/>
      <c r="V134" s="3579"/>
      <c r="W134" s="3578"/>
      <c r="X134" s="3579"/>
      <c r="Y134" s="3578"/>
      <c r="Z134" s="3579"/>
      <c r="AA134" s="3578"/>
      <c r="AB134" s="3579"/>
      <c r="AC134" s="3578"/>
      <c r="AD134" s="3579"/>
      <c r="AE134" s="3578"/>
      <c r="AF134" s="3579"/>
      <c r="AG134" s="3578"/>
      <c r="AH134" s="3579"/>
      <c r="AI134" s="3578"/>
      <c r="AJ134" s="3579"/>
      <c r="AK134" s="3578"/>
      <c r="AL134" s="3579"/>
      <c r="AM134" s="3578"/>
      <c r="AN134" s="3579"/>
      <c r="AO134" s="3578"/>
      <c r="AP134" s="3579"/>
      <c r="AQ134" s="3569"/>
      <c r="AR134" s="3571"/>
      <c r="AS134" s="3569"/>
      <c r="AT134" s="3570"/>
      <c r="AU134" s="3569"/>
      <c r="AV134" s="3571"/>
      <c r="AW134" s="3572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589" t="s">
        <v>1931</v>
      </c>
      <c r="B135" s="3574">
        <f>+D135+F135+H135+J135+L135+N135+P135+R135+T135+V135+X135+Z135+AB135+AD135+AF135+AH135+AJ135+AL135+AN135+AP135</f>
        <v>0</v>
      </c>
      <c r="C135" s="1526">
        <f>+E135+G135+I135+K135+M135+O135+Q135+S135+U135+W135+Y135+AA135+AC135+AE135+AG135+AI135+AK135+AM135+AO135+AQ135</f>
        <v>0</v>
      </c>
      <c r="D135" s="3571"/>
      <c r="E135" s="3578"/>
      <c r="F135" s="3579"/>
      <c r="G135" s="3578"/>
      <c r="H135" s="3579"/>
      <c r="I135" s="3572"/>
      <c r="J135" s="3571"/>
      <c r="K135" s="3571"/>
      <c r="L135" s="3579"/>
      <c r="M135" s="3572"/>
      <c r="N135" s="3571"/>
      <c r="O135" s="3578"/>
      <c r="P135" s="3579"/>
      <c r="Q135" s="3578"/>
      <c r="R135" s="3579"/>
      <c r="S135" s="3578"/>
      <c r="T135" s="3579"/>
      <c r="U135" s="3578"/>
      <c r="V135" s="3579"/>
      <c r="W135" s="3578"/>
      <c r="X135" s="3579"/>
      <c r="Y135" s="3578"/>
      <c r="Z135" s="3579"/>
      <c r="AA135" s="3578"/>
      <c r="AB135" s="3579"/>
      <c r="AC135" s="3578"/>
      <c r="AD135" s="3579"/>
      <c r="AE135" s="3578"/>
      <c r="AF135" s="3579"/>
      <c r="AG135" s="3578"/>
      <c r="AH135" s="3579"/>
      <c r="AI135" s="3578"/>
      <c r="AJ135" s="3579"/>
      <c r="AK135" s="3578"/>
      <c r="AL135" s="3579"/>
      <c r="AM135" s="3578"/>
      <c r="AN135" s="3579"/>
      <c r="AO135" s="3578"/>
      <c r="AP135" s="3579"/>
      <c r="AQ135" s="3569"/>
      <c r="AR135" s="3571"/>
      <c r="AS135" s="3569"/>
      <c r="AT135" s="3570"/>
      <c r="AU135" s="3569"/>
      <c r="AV135" s="3571"/>
      <c r="AW135" s="3572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573" t="s">
        <v>1932</v>
      </c>
      <c r="B136" s="3574">
        <f>+P136+R136+T136+V136+X136+Z136+AB136+AD136+AF136+AH136+AJ136+AL136+AN136+AP136</f>
        <v>0</v>
      </c>
      <c r="C136" s="1526">
        <f>+Q136+S136+U136+W136+Y136+AA136+AC136+AE136+AG136+AI136+AK136+AM136+AO136+AQ136</f>
        <v>0</v>
      </c>
      <c r="D136" s="3584"/>
      <c r="E136" s="3576"/>
      <c r="F136" s="3575"/>
      <c r="G136" s="3576"/>
      <c r="H136" s="3575"/>
      <c r="I136" s="3576"/>
      <c r="J136" s="3575"/>
      <c r="K136" s="3576"/>
      <c r="L136" s="3575"/>
      <c r="M136" s="3577"/>
      <c r="N136" s="3584"/>
      <c r="O136" s="3576"/>
      <c r="P136" s="3579"/>
      <c r="Q136" s="3578"/>
      <c r="R136" s="3579"/>
      <c r="S136" s="3578"/>
      <c r="T136" s="3579"/>
      <c r="U136" s="3578"/>
      <c r="V136" s="3579"/>
      <c r="W136" s="3578"/>
      <c r="X136" s="3579"/>
      <c r="Y136" s="3578"/>
      <c r="Z136" s="3579"/>
      <c r="AA136" s="3578"/>
      <c r="AB136" s="3579"/>
      <c r="AC136" s="3578"/>
      <c r="AD136" s="3579"/>
      <c r="AE136" s="3578"/>
      <c r="AF136" s="3579"/>
      <c r="AG136" s="3578"/>
      <c r="AH136" s="3579"/>
      <c r="AI136" s="3578"/>
      <c r="AJ136" s="3579"/>
      <c r="AK136" s="3578"/>
      <c r="AL136" s="3579"/>
      <c r="AM136" s="3578"/>
      <c r="AN136" s="3579"/>
      <c r="AO136" s="3578"/>
      <c r="AP136" s="3579"/>
      <c r="AQ136" s="3569"/>
      <c r="AR136" s="3571"/>
      <c r="AS136" s="3569"/>
      <c r="AT136" s="3570"/>
      <c r="AU136" s="3569"/>
      <c r="AV136" s="3571"/>
      <c r="AW136" s="3572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589" t="s">
        <v>1933</v>
      </c>
      <c r="B137" s="3574">
        <f>+P137+R137+T137+V137+X137+Z137+AB137+AD137+AF137+AH137</f>
        <v>0</v>
      </c>
      <c r="C137" s="1526">
        <f>+Q137+S137+U137+W137+Y137+AA137+AC137+AE137+AG137+AI137</f>
        <v>0</v>
      </c>
      <c r="D137" s="3584"/>
      <c r="E137" s="3576"/>
      <c r="F137" s="3575"/>
      <c r="G137" s="3576"/>
      <c r="H137" s="3575"/>
      <c r="I137" s="3576"/>
      <c r="J137" s="3575"/>
      <c r="K137" s="3576"/>
      <c r="L137" s="3575"/>
      <c r="M137" s="3577"/>
      <c r="N137" s="3584"/>
      <c r="O137" s="3576"/>
      <c r="P137" s="3579"/>
      <c r="Q137" s="3578"/>
      <c r="R137" s="3579"/>
      <c r="S137" s="3578"/>
      <c r="T137" s="3579"/>
      <c r="U137" s="3578"/>
      <c r="V137" s="3579"/>
      <c r="W137" s="3578"/>
      <c r="X137" s="3579"/>
      <c r="Y137" s="3578"/>
      <c r="Z137" s="3579"/>
      <c r="AA137" s="3578"/>
      <c r="AB137" s="3579"/>
      <c r="AC137" s="3578"/>
      <c r="AD137" s="3579"/>
      <c r="AE137" s="3578"/>
      <c r="AF137" s="3579"/>
      <c r="AG137" s="3578"/>
      <c r="AH137" s="3579"/>
      <c r="AI137" s="3578"/>
      <c r="AJ137" s="3575"/>
      <c r="AK137" s="3576"/>
      <c r="AL137" s="3575"/>
      <c r="AM137" s="3576"/>
      <c r="AN137" s="3575"/>
      <c r="AO137" s="3576"/>
      <c r="AP137" s="3575"/>
      <c r="AQ137" s="3586"/>
      <c r="AR137" s="3571"/>
      <c r="AS137" s="3569"/>
      <c r="AT137" s="3570"/>
      <c r="AU137" s="3569"/>
      <c r="AV137" s="3571"/>
      <c r="AW137" s="3572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589" t="s">
        <v>1934</v>
      </c>
      <c r="B138" s="3574">
        <f t="shared" ref="B138:C140" si="380">+D138+F138+H138+J138+L138+N138+P138+R138+T138+V138+X138+Z138+AB138+AD138+AF138+AH138+AJ138+AL138+AN138+AP138</f>
        <v>0</v>
      </c>
      <c r="C138" s="1526">
        <f t="shared" si="380"/>
        <v>0</v>
      </c>
      <c r="D138" s="3571"/>
      <c r="E138" s="3578"/>
      <c r="F138" s="3579"/>
      <c r="G138" s="3578"/>
      <c r="H138" s="3579"/>
      <c r="I138" s="3572"/>
      <c r="J138" s="3571"/>
      <c r="K138" s="3571"/>
      <c r="L138" s="3579"/>
      <c r="M138" s="3572"/>
      <c r="N138" s="3571"/>
      <c r="O138" s="3578"/>
      <c r="P138" s="3579"/>
      <c r="Q138" s="3578"/>
      <c r="R138" s="3579"/>
      <c r="S138" s="3578"/>
      <c r="T138" s="3579"/>
      <c r="U138" s="3578"/>
      <c r="V138" s="3579"/>
      <c r="W138" s="3578"/>
      <c r="X138" s="3579"/>
      <c r="Y138" s="3578"/>
      <c r="Z138" s="3579"/>
      <c r="AA138" s="3578"/>
      <c r="AB138" s="3579"/>
      <c r="AC138" s="3578"/>
      <c r="AD138" s="3579"/>
      <c r="AE138" s="3578"/>
      <c r="AF138" s="3579"/>
      <c r="AG138" s="3578"/>
      <c r="AH138" s="3579"/>
      <c r="AI138" s="3578"/>
      <c r="AJ138" s="3579"/>
      <c r="AK138" s="3578"/>
      <c r="AL138" s="3579"/>
      <c r="AM138" s="3578"/>
      <c r="AN138" s="3579"/>
      <c r="AO138" s="3578"/>
      <c r="AP138" s="3579"/>
      <c r="AQ138" s="3569"/>
      <c r="AR138" s="3571"/>
      <c r="AS138" s="3569"/>
      <c r="AT138" s="3570"/>
      <c r="AU138" s="3569"/>
      <c r="AV138" s="3571"/>
      <c r="AW138" s="3572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589" t="s">
        <v>1935</v>
      </c>
      <c r="B139" s="3574">
        <f t="shared" si="380"/>
        <v>0</v>
      </c>
      <c r="C139" s="1526">
        <f t="shared" si="380"/>
        <v>0</v>
      </c>
      <c r="D139" s="3571"/>
      <c r="E139" s="3578"/>
      <c r="F139" s="3579"/>
      <c r="G139" s="3578"/>
      <c r="H139" s="3579"/>
      <c r="I139" s="3572"/>
      <c r="J139" s="3571"/>
      <c r="K139" s="3571"/>
      <c r="L139" s="3579"/>
      <c r="M139" s="3572"/>
      <c r="N139" s="3571"/>
      <c r="O139" s="3578"/>
      <c r="P139" s="3579"/>
      <c r="Q139" s="3578"/>
      <c r="R139" s="3579"/>
      <c r="S139" s="3578"/>
      <c r="T139" s="3579"/>
      <c r="U139" s="3578"/>
      <c r="V139" s="3579"/>
      <c r="W139" s="3578"/>
      <c r="X139" s="3579"/>
      <c r="Y139" s="3578"/>
      <c r="Z139" s="3579"/>
      <c r="AA139" s="3578"/>
      <c r="AB139" s="3579"/>
      <c r="AC139" s="3578"/>
      <c r="AD139" s="3579"/>
      <c r="AE139" s="3578"/>
      <c r="AF139" s="3579"/>
      <c r="AG139" s="3578"/>
      <c r="AH139" s="3579"/>
      <c r="AI139" s="3578"/>
      <c r="AJ139" s="3579"/>
      <c r="AK139" s="3578"/>
      <c r="AL139" s="3579"/>
      <c r="AM139" s="3578"/>
      <c r="AN139" s="3579"/>
      <c r="AO139" s="3578"/>
      <c r="AP139" s="3579"/>
      <c r="AQ139" s="3569"/>
      <c r="AR139" s="3571"/>
      <c r="AS139" s="3569"/>
      <c r="AT139" s="3570"/>
      <c r="AU139" s="3569"/>
      <c r="AV139" s="3571"/>
      <c r="AW139" s="3572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591" t="s">
        <v>1936</v>
      </c>
      <c r="B140" s="3049">
        <f t="shared" si="380"/>
        <v>0</v>
      </c>
      <c r="C140" s="2961">
        <f t="shared" si="380"/>
        <v>0</v>
      </c>
      <c r="D140" s="1494"/>
      <c r="E140" s="1503"/>
      <c r="F140" s="1492"/>
      <c r="G140" s="1503"/>
      <c r="H140" s="1492"/>
      <c r="I140" s="1493"/>
      <c r="J140" s="1494"/>
      <c r="K140" s="1494"/>
      <c r="L140" s="1492"/>
      <c r="M140" s="1493"/>
      <c r="N140" s="1494"/>
      <c r="O140" s="1503"/>
      <c r="P140" s="1492"/>
      <c r="Q140" s="1503"/>
      <c r="R140" s="1492"/>
      <c r="S140" s="1503"/>
      <c r="T140" s="1492"/>
      <c r="U140" s="1503"/>
      <c r="V140" s="1492"/>
      <c r="W140" s="1503"/>
      <c r="X140" s="1492"/>
      <c r="Y140" s="1503"/>
      <c r="Z140" s="1492"/>
      <c r="AA140" s="1503"/>
      <c r="AB140" s="1492"/>
      <c r="AC140" s="1503"/>
      <c r="AD140" s="1492"/>
      <c r="AE140" s="1503"/>
      <c r="AF140" s="1492"/>
      <c r="AG140" s="1503"/>
      <c r="AH140" s="1492"/>
      <c r="AI140" s="1503"/>
      <c r="AJ140" s="1492"/>
      <c r="AK140" s="1503"/>
      <c r="AL140" s="1492"/>
      <c r="AM140" s="1503"/>
      <c r="AN140" s="1492"/>
      <c r="AO140" s="1503"/>
      <c r="AP140" s="1492"/>
      <c r="AQ140" s="1496"/>
      <c r="AR140" s="1494"/>
      <c r="AS140" s="1496"/>
      <c r="AT140" s="1502"/>
      <c r="AU140" s="1496"/>
      <c r="AV140" s="1494"/>
      <c r="AW140" s="1493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564" t="s">
        <v>1944</v>
      </c>
      <c r="B141" s="6564"/>
      <c r="C141" s="6564"/>
      <c r="D141" s="6564"/>
      <c r="E141" s="6564"/>
      <c r="F141" s="6564"/>
      <c r="G141" s="6564"/>
      <c r="H141" s="6564"/>
      <c r="I141" s="6564"/>
      <c r="J141" s="6564"/>
      <c r="K141" s="6564"/>
      <c r="L141" s="6564"/>
      <c r="M141" s="6564"/>
      <c r="N141" s="6564"/>
      <c r="O141" s="6564"/>
      <c r="P141" s="6564"/>
    </row>
    <row r="142" spans="1:133" x14ac:dyDescent="0.25">
      <c r="A142" s="6565" t="s">
        <v>1945</v>
      </c>
      <c r="B142" s="6561"/>
      <c r="C142" s="6549" t="s">
        <v>1946</v>
      </c>
      <c r="D142" s="6550"/>
      <c r="E142" s="6566"/>
      <c r="F142" s="6567" t="s">
        <v>1947</v>
      </c>
      <c r="G142" s="6567"/>
      <c r="H142" s="6567"/>
      <c r="I142" s="6567" t="s">
        <v>1948</v>
      </c>
      <c r="J142" s="6567"/>
      <c r="K142" s="6567"/>
      <c r="L142" s="6567" t="s">
        <v>1949</v>
      </c>
      <c r="M142" s="6567"/>
      <c r="N142" s="6567"/>
      <c r="O142" s="6549" t="s">
        <v>737</v>
      </c>
      <c r="P142" s="6566"/>
    </row>
    <row r="143" spans="1:133" x14ac:dyDescent="0.25">
      <c r="A143" s="6160"/>
      <c r="B143" s="6162"/>
      <c r="C143" s="3564" t="s">
        <v>1917</v>
      </c>
      <c r="D143" s="2648" t="s">
        <v>1918</v>
      </c>
      <c r="E143" s="3563" t="s">
        <v>1950</v>
      </c>
      <c r="F143" s="3564" t="s">
        <v>1917</v>
      </c>
      <c r="G143" s="2648" t="s">
        <v>1918</v>
      </c>
      <c r="H143" s="3563" t="s">
        <v>1950</v>
      </c>
      <c r="I143" s="3564" t="s">
        <v>1917</v>
      </c>
      <c r="J143" s="2648" t="s">
        <v>1918</v>
      </c>
      <c r="K143" s="3563" t="s">
        <v>1950</v>
      </c>
      <c r="L143" s="3564" t="s">
        <v>1917</v>
      </c>
      <c r="M143" s="2648" t="s">
        <v>1918</v>
      </c>
      <c r="N143" s="3563" t="s">
        <v>1950</v>
      </c>
      <c r="O143" s="3564" t="s">
        <v>1917</v>
      </c>
      <c r="P143" s="2523" t="s">
        <v>1918</v>
      </c>
    </row>
    <row r="144" spans="1:133" x14ac:dyDescent="0.25">
      <c r="A144" s="6568" t="s">
        <v>1951</v>
      </c>
      <c r="B144" s="6569"/>
      <c r="C144" s="3595"/>
      <c r="D144" s="3596"/>
      <c r="E144" s="1008"/>
      <c r="F144" s="3595"/>
      <c r="G144" s="3596"/>
      <c r="H144" s="1008"/>
      <c r="I144" s="3595"/>
      <c r="J144" s="3596"/>
      <c r="K144" s="1008"/>
      <c r="L144" s="3595"/>
      <c r="M144" s="3596"/>
      <c r="N144" s="1008"/>
      <c r="O144" s="3595"/>
      <c r="P144" s="3597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5753" t="s">
        <v>1952</v>
      </c>
      <c r="B145" s="1985" t="s">
        <v>1953</v>
      </c>
      <c r="C145" s="2938"/>
      <c r="D145" s="1049"/>
      <c r="E145" s="3598"/>
      <c r="F145" s="2938"/>
      <c r="G145" s="1049"/>
      <c r="H145" s="3598"/>
      <c r="I145" s="2938"/>
      <c r="J145" s="1049"/>
      <c r="K145" s="3598"/>
      <c r="L145" s="2938"/>
      <c r="M145" s="1049"/>
      <c r="N145" s="3598"/>
      <c r="O145" s="2938"/>
      <c r="P145" s="1836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570"/>
      <c r="B146" s="3590" t="s">
        <v>1954</v>
      </c>
      <c r="C146" s="2387"/>
      <c r="D146" s="1157"/>
      <c r="E146" s="2388"/>
      <c r="F146" s="2387"/>
      <c r="G146" s="1157"/>
      <c r="H146" s="2388"/>
      <c r="I146" s="2387"/>
      <c r="J146" s="1157"/>
      <c r="K146" s="2388"/>
      <c r="L146" s="2387"/>
      <c r="M146" s="1157"/>
      <c r="N146" s="2388"/>
      <c r="O146" s="2387"/>
      <c r="P146" s="1194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755"/>
      <c r="B147" s="3159" t="s">
        <v>1955</v>
      </c>
      <c r="C147" s="2962"/>
      <c r="D147" s="242"/>
      <c r="E147" s="2963"/>
      <c r="F147" s="2962"/>
      <c r="G147" s="242"/>
      <c r="H147" s="2963"/>
      <c r="I147" s="2962"/>
      <c r="J147" s="242"/>
      <c r="K147" s="2963"/>
      <c r="L147" s="2962"/>
      <c r="M147" s="242"/>
      <c r="N147" s="2963"/>
      <c r="O147" s="2962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571" t="s">
        <v>1956</v>
      </c>
      <c r="B148" s="6572"/>
      <c r="C148" s="2962"/>
      <c r="D148" s="242"/>
      <c r="E148" s="2963"/>
      <c r="F148" s="2962"/>
      <c r="G148" s="242"/>
      <c r="H148" s="2963"/>
      <c r="I148" s="2962"/>
      <c r="J148" s="242"/>
      <c r="K148" s="2963"/>
      <c r="L148" s="2962"/>
      <c r="M148" s="242"/>
      <c r="N148" s="2963"/>
      <c r="O148" s="2962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564" t="s">
        <v>1957</v>
      </c>
      <c r="B149" s="6564"/>
      <c r="C149" s="6564"/>
      <c r="D149" s="6564"/>
      <c r="E149" s="6564"/>
      <c r="F149" s="6564"/>
      <c r="G149" s="6564"/>
      <c r="H149" s="6564"/>
      <c r="I149" s="6564"/>
      <c r="J149" s="6564"/>
      <c r="K149" s="6564"/>
      <c r="L149" s="6564"/>
      <c r="M149" s="6564"/>
      <c r="N149" s="6564"/>
      <c r="O149" s="6564"/>
      <c r="P149" s="6564"/>
    </row>
    <row r="150" spans="1:118" x14ac:dyDescent="0.25">
      <c r="A150" s="6565" t="s">
        <v>1945</v>
      </c>
      <c r="B150" s="6561"/>
      <c r="C150" s="6549" t="s">
        <v>1946</v>
      </c>
      <c r="D150" s="6550"/>
      <c r="E150" s="6566"/>
      <c r="F150" s="6567" t="s">
        <v>1947</v>
      </c>
      <c r="G150" s="6567"/>
      <c r="H150" s="6567"/>
      <c r="I150" s="6567" t="s">
        <v>1948</v>
      </c>
      <c r="J150" s="6567"/>
      <c r="K150" s="6567"/>
      <c r="L150" s="6567" t="s">
        <v>1949</v>
      </c>
      <c r="M150" s="6567"/>
      <c r="N150" s="6567"/>
      <c r="O150" s="6549" t="s">
        <v>737</v>
      </c>
      <c r="P150" s="6566"/>
    </row>
    <row r="151" spans="1:118" x14ac:dyDescent="0.25">
      <c r="A151" s="6160"/>
      <c r="B151" s="6162"/>
      <c r="C151" s="3599" t="s">
        <v>1917</v>
      </c>
      <c r="D151" s="3600" t="s">
        <v>1918</v>
      </c>
      <c r="E151" s="3601" t="s">
        <v>1950</v>
      </c>
      <c r="F151" s="3599" t="s">
        <v>1917</v>
      </c>
      <c r="G151" s="3600" t="s">
        <v>1918</v>
      </c>
      <c r="H151" s="3601" t="s">
        <v>1950</v>
      </c>
      <c r="I151" s="3599" t="s">
        <v>1917</v>
      </c>
      <c r="J151" s="3600" t="s">
        <v>1918</v>
      </c>
      <c r="K151" s="3601" t="s">
        <v>1950</v>
      </c>
      <c r="L151" s="3599" t="s">
        <v>1917</v>
      </c>
      <c r="M151" s="3600" t="s">
        <v>1918</v>
      </c>
      <c r="N151" s="3601" t="s">
        <v>1950</v>
      </c>
      <c r="O151" s="3599" t="s">
        <v>1917</v>
      </c>
      <c r="P151" s="3602" t="s">
        <v>1918</v>
      </c>
    </row>
    <row r="152" spans="1:118" x14ac:dyDescent="0.25">
      <c r="A152" s="6573" t="s">
        <v>1951</v>
      </c>
      <c r="B152" s="6574"/>
      <c r="C152" s="3595"/>
      <c r="D152" s="3596"/>
      <c r="E152" s="1008"/>
      <c r="F152" s="3595"/>
      <c r="G152" s="3596"/>
      <c r="H152" s="1008"/>
      <c r="I152" s="3595"/>
      <c r="J152" s="3596"/>
      <c r="K152" s="1008"/>
      <c r="L152" s="3595"/>
      <c r="M152" s="3596"/>
      <c r="N152" s="1008"/>
      <c r="O152" s="3595"/>
      <c r="P152" s="3597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5753" t="s">
        <v>1952</v>
      </c>
      <c r="B153" s="2041" t="s">
        <v>1953</v>
      </c>
      <c r="C153" s="2938"/>
      <c r="D153" s="1049"/>
      <c r="E153" s="3598"/>
      <c r="F153" s="2938"/>
      <c r="G153" s="1049"/>
      <c r="H153" s="3598"/>
      <c r="I153" s="2938"/>
      <c r="J153" s="1049"/>
      <c r="K153" s="3598"/>
      <c r="L153" s="2938"/>
      <c r="M153" s="1049"/>
      <c r="N153" s="3598"/>
      <c r="O153" s="2938"/>
      <c r="P153" s="1836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570"/>
      <c r="B154" s="3603" t="s">
        <v>1954</v>
      </c>
      <c r="C154" s="2387"/>
      <c r="D154" s="1157"/>
      <c r="E154" s="2388"/>
      <c r="F154" s="2387"/>
      <c r="G154" s="1157"/>
      <c r="H154" s="2388"/>
      <c r="I154" s="2387"/>
      <c r="J154" s="1157"/>
      <c r="K154" s="2388"/>
      <c r="L154" s="2387"/>
      <c r="M154" s="1157"/>
      <c r="N154" s="2388"/>
      <c r="O154" s="2387"/>
      <c r="P154" s="1194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755"/>
      <c r="B155" s="3235" t="s">
        <v>1955</v>
      </c>
      <c r="C155" s="2962"/>
      <c r="D155" s="242"/>
      <c r="E155" s="2963"/>
      <c r="F155" s="2962"/>
      <c r="G155" s="242"/>
      <c r="H155" s="2963"/>
      <c r="I155" s="2962"/>
      <c r="J155" s="242"/>
      <c r="K155" s="2963"/>
      <c r="L155" s="2962"/>
      <c r="M155" s="242"/>
      <c r="N155" s="2963"/>
      <c r="O155" s="2962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575" t="s">
        <v>1956</v>
      </c>
      <c r="B156" s="6576"/>
      <c r="C156" s="2962"/>
      <c r="D156" s="242"/>
      <c r="E156" s="2963"/>
      <c r="F156" s="2962"/>
      <c r="G156" s="242"/>
      <c r="H156" s="2963"/>
      <c r="I156" s="2962"/>
      <c r="J156" s="242"/>
      <c r="K156" s="2963"/>
      <c r="L156" s="2962"/>
      <c r="M156" s="242"/>
      <c r="N156" s="2963"/>
      <c r="O156" s="2962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564" t="s">
        <v>1958</v>
      </c>
      <c r="B157" s="6564"/>
      <c r="C157" s="6564"/>
      <c r="D157" s="6564"/>
      <c r="E157" s="6564"/>
      <c r="F157" s="6564"/>
      <c r="G157" s="6564"/>
      <c r="H157" s="6564"/>
      <c r="I157" s="3604"/>
      <c r="J157" s="3604"/>
      <c r="K157" s="3604"/>
      <c r="L157" s="3604"/>
      <c r="M157" s="3604"/>
      <c r="N157" s="3604"/>
      <c r="O157" s="3604"/>
      <c r="P157" s="3604"/>
      <c r="Q157" s="3604"/>
      <c r="R157" s="3604"/>
      <c r="S157" s="3604"/>
      <c r="T157" s="3604"/>
      <c r="U157" s="3604"/>
      <c r="V157" s="3604"/>
      <c r="W157" s="3604"/>
      <c r="X157" s="3604"/>
      <c r="Y157" s="3604"/>
      <c r="Z157" s="3604"/>
      <c r="AA157" s="3604"/>
      <c r="AB157" s="3604"/>
      <c r="AC157" s="3604"/>
      <c r="AD157" s="3604"/>
      <c r="AE157" s="3604"/>
      <c r="AF157" s="3604"/>
      <c r="AG157" s="3604"/>
      <c r="AH157" s="3604"/>
      <c r="AI157" s="3604"/>
      <c r="AJ157" s="3604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565" t="s">
        <v>1945</v>
      </c>
      <c r="B158" s="6561"/>
      <c r="C158" s="6563" t="s">
        <v>82</v>
      </c>
      <c r="D158" s="6548"/>
      <c r="E158" s="6549" t="s">
        <v>34</v>
      </c>
      <c r="F158" s="6550"/>
      <c r="G158" s="6550"/>
      <c r="H158" s="6550"/>
      <c r="I158" s="6550"/>
      <c r="J158" s="6550"/>
      <c r="K158" s="6550"/>
      <c r="L158" s="6550"/>
      <c r="M158" s="6550"/>
      <c r="N158" s="6550"/>
      <c r="O158" s="6550"/>
      <c r="P158" s="6550"/>
      <c r="Q158" s="6550"/>
      <c r="R158" s="6550"/>
      <c r="S158" s="6550"/>
      <c r="T158" s="6550"/>
      <c r="U158" s="6550"/>
      <c r="V158" s="6550"/>
      <c r="W158" s="6550"/>
      <c r="X158" s="6550"/>
      <c r="Y158" s="6550"/>
      <c r="Z158" s="6550"/>
      <c r="AA158" s="6550"/>
      <c r="AB158" s="6550"/>
      <c r="AC158" s="6550"/>
      <c r="AD158" s="6550"/>
      <c r="AE158" s="6550"/>
      <c r="AF158" s="6550"/>
      <c r="AG158" s="6550"/>
      <c r="AH158" s="6550"/>
      <c r="AI158" s="6550"/>
      <c r="AJ158" s="6551"/>
      <c r="AK158" s="6577" t="s">
        <v>1959</v>
      </c>
      <c r="AL158" s="6577"/>
      <c r="AM158" s="6577"/>
      <c r="AN158" s="6578"/>
      <c r="AO158" s="6579" t="s">
        <v>468</v>
      </c>
      <c r="AP158" s="6577"/>
      <c r="AQ158" s="6577"/>
      <c r="AR158" s="6578"/>
      <c r="AS158" s="6554" t="s">
        <v>331</v>
      </c>
      <c r="AT158" s="6555"/>
      <c r="AU158" s="6554" t="s">
        <v>42</v>
      </c>
      <c r="AV158" s="6555"/>
      <c r="AW158" s="6580" t="s">
        <v>1960</v>
      </c>
      <c r="AX158" s="6561"/>
    </row>
    <row r="159" spans="1:118" x14ac:dyDescent="0.25">
      <c r="A159" s="5925"/>
      <c r="B159" s="5484"/>
      <c r="C159" s="6176"/>
      <c r="D159" s="6244"/>
      <c r="E159" s="6558" t="s">
        <v>1961</v>
      </c>
      <c r="F159" s="6552"/>
      <c r="G159" s="6558" t="s">
        <v>1916</v>
      </c>
      <c r="H159" s="6552"/>
      <c r="I159" s="6558" t="s">
        <v>955</v>
      </c>
      <c r="J159" s="6552"/>
      <c r="K159" s="6549" t="s">
        <v>335</v>
      </c>
      <c r="L159" s="6566"/>
      <c r="M159" s="6549" t="s">
        <v>99</v>
      </c>
      <c r="N159" s="6566"/>
      <c r="O159" s="6549" t="s">
        <v>49</v>
      </c>
      <c r="P159" s="6566"/>
      <c r="Q159" s="6549" t="s">
        <v>50</v>
      </c>
      <c r="R159" s="6566"/>
      <c r="S159" s="6549" t="s">
        <v>51</v>
      </c>
      <c r="T159" s="6566"/>
      <c r="U159" s="6549" t="s">
        <v>52</v>
      </c>
      <c r="V159" s="6566"/>
      <c r="W159" s="6549" t="s">
        <v>53</v>
      </c>
      <c r="X159" s="6566"/>
      <c r="Y159" s="6549" t="s">
        <v>54</v>
      </c>
      <c r="Z159" s="6566"/>
      <c r="AA159" s="6549" t="s">
        <v>55</v>
      </c>
      <c r="AB159" s="6566"/>
      <c r="AC159" s="6549" t="s">
        <v>56</v>
      </c>
      <c r="AD159" s="6566"/>
      <c r="AE159" s="6549" t="s">
        <v>57</v>
      </c>
      <c r="AF159" s="6566"/>
      <c r="AG159" s="6549" t="s">
        <v>58</v>
      </c>
      <c r="AH159" s="6566"/>
      <c r="AI159" s="6549" t="s">
        <v>1962</v>
      </c>
      <c r="AJ159" s="6551"/>
      <c r="AK159" s="6583" t="s">
        <v>63</v>
      </c>
      <c r="AL159" s="6584"/>
      <c r="AM159" s="6581" t="s">
        <v>64</v>
      </c>
      <c r="AN159" s="6582"/>
      <c r="AO159" s="6583" t="s">
        <v>473</v>
      </c>
      <c r="AP159" s="6584"/>
      <c r="AQ159" s="6585" t="s">
        <v>474</v>
      </c>
      <c r="AR159" s="6582"/>
      <c r="AS159" s="6556"/>
      <c r="AT159" s="6557"/>
      <c r="AU159" s="6556"/>
      <c r="AV159" s="6557"/>
      <c r="AW159" s="6161"/>
      <c r="AX159" s="6162"/>
    </row>
    <row r="160" spans="1:118" ht="31.5" x14ac:dyDescent="0.25">
      <c r="A160" s="6160"/>
      <c r="B160" s="6162"/>
      <c r="C160" s="3564" t="s">
        <v>1917</v>
      </c>
      <c r="D160" s="2648" t="s">
        <v>1963</v>
      </c>
      <c r="E160" s="3564" t="s">
        <v>1917</v>
      </c>
      <c r="F160" s="2648" t="s">
        <v>1963</v>
      </c>
      <c r="G160" s="3564" t="s">
        <v>1917</v>
      </c>
      <c r="H160" s="2648" t="s">
        <v>1963</v>
      </c>
      <c r="I160" s="3564" t="s">
        <v>1917</v>
      </c>
      <c r="J160" s="2648" t="s">
        <v>1963</v>
      </c>
      <c r="K160" s="3564" t="s">
        <v>1917</v>
      </c>
      <c r="L160" s="2648" t="s">
        <v>1963</v>
      </c>
      <c r="M160" s="3564" t="s">
        <v>1917</v>
      </c>
      <c r="N160" s="2648" t="s">
        <v>1963</v>
      </c>
      <c r="O160" s="3564" t="s">
        <v>1917</v>
      </c>
      <c r="P160" s="2648" t="s">
        <v>1963</v>
      </c>
      <c r="Q160" s="3564" t="s">
        <v>1917</v>
      </c>
      <c r="R160" s="2648" t="s">
        <v>1963</v>
      </c>
      <c r="S160" s="3564" t="s">
        <v>1917</v>
      </c>
      <c r="T160" s="2648" t="s">
        <v>1963</v>
      </c>
      <c r="U160" s="3564" t="s">
        <v>1917</v>
      </c>
      <c r="V160" s="2648" t="s">
        <v>1963</v>
      </c>
      <c r="W160" s="3564" t="s">
        <v>1917</v>
      </c>
      <c r="X160" s="2648" t="s">
        <v>1963</v>
      </c>
      <c r="Y160" s="3564" t="s">
        <v>1917</v>
      </c>
      <c r="Z160" s="2648" t="s">
        <v>1963</v>
      </c>
      <c r="AA160" s="3564" t="s">
        <v>1917</v>
      </c>
      <c r="AB160" s="2648" t="s">
        <v>1963</v>
      </c>
      <c r="AC160" s="3564" t="s">
        <v>1917</v>
      </c>
      <c r="AD160" s="2648" t="s">
        <v>1963</v>
      </c>
      <c r="AE160" s="3564" t="s">
        <v>1917</v>
      </c>
      <c r="AF160" s="2648" t="s">
        <v>1963</v>
      </c>
      <c r="AG160" s="3564" t="s">
        <v>1917</v>
      </c>
      <c r="AH160" s="2648" t="s">
        <v>1963</v>
      </c>
      <c r="AI160" s="3564" t="s">
        <v>1917</v>
      </c>
      <c r="AJ160" s="2515" t="s">
        <v>1963</v>
      </c>
      <c r="AK160" s="3565" t="s">
        <v>1917</v>
      </c>
      <c r="AL160" s="2648" t="s">
        <v>1963</v>
      </c>
      <c r="AM160" s="3564" t="s">
        <v>1917</v>
      </c>
      <c r="AN160" s="2648" t="s">
        <v>1963</v>
      </c>
      <c r="AO160" s="3608" t="s">
        <v>1917</v>
      </c>
      <c r="AP160" s="2648" t="s">
        <v>1963</v>
      </c>
      <c r="AQ160" s="3564" t="s">
        <v>1917</v>
      </c>
      <c r="AR160" s="2648" t="s">
        <v>1963</v>
      </c>
      <c r="AS160" s="3608" t="s">
        <v>1917</v>
      </c>
      <c r="AT160" s="2648" t="s">
        <v>1963</v>
      </c>
      <c r="AU160" s="3608" t="s">
        <v>1917</v>
      </c>
      <c r="AV160" s="2523" t="s">
        <v>1963</v>
      </c>
      <c r="AW160" s="3608" t="s">
        <v>1917</v>
      </c>
      <c r="AX160" s="2523" t="s">
        <v>1963</v>
      </c>
    </row>
    <row r="161" spans="1:130" x14ac:dyDescent="0.25">
      <c r="A161" s="6586" t="s">
        <v>1964</v>
      </c>
      <c r="B161" s="6587"/>
      <c r="C161" s="3574">
        <f t="shared" ref="C161:D163" si="401">+M161+O161+Q161+S161+U161+W161+Y161+AA161+AC161+AE161</f>
        <v>0</v>
      </c>
      <c r="D161" s="2994">
        <f t="shared" si="401"/>
        <v>0</v>
      </c>
      <c r="E161" s="2256"/>
      <c r="F161" s="1047"/>
      <c r="G161" s="2256"/>
      <c r="H161" s="1047"/>
      <c r="I161" s="2256"/>
      <c r="J161" s="1047"/>
      <c r="K161" s="2256"/>
      <c r="L161" s="1047"/>
      <c r="M161" s="2938"/>
      <c r="N161" s="1049"/>
      <c r="O161" s="2938"/>
      <c r="P161" s="1049"/>
      <c r="Q161" s="2938"/>
      <c r="R161" s="1049"/>
      <c r="S161" s="2938"/>
      <c r="T161" s="1049"/>
      <c r="U161" s="2938"/>
      <c r="V161" s="1049"/>
      <c r="W161" s="2938"/>
      <c r="X161" s="1049"/>
      <c r="Y161" s="2938"/>
      <c r="Z161" s="1049"/>
      <c r="AA161" s="2938"/>
      <c r="AB161" s="1049"/>
      <c r="AC161" s="2938"/>
      <c r="AD161" s="1049"/>
      <c r="AE161" s="2938"/>
      <c r="AF161" s="1049"/>
      <c r="AG161" s="2256"/>
      <c r="AH161" s="1835"/>
      <c r="AI161" s="2256"/>
      <c r="AJ161" s="1135"/>
      <c r="AK161" s="3609"/>
      <c r="AL161" s="3610"/>
      <c r="AM161" s="2387"/>
      <c r="AN161" s="3169"/>
      <c r="AO161" s="3570"/>
      <c r="AP161" s="1475"/>
      <c r="AQ161" s="3571"/>
      <c r="AR161" s="3611"/>
      <c r="AS161" s="3570"/>
      <c r="AT161" s="3611"/>
      <c r="AU161" s="3570"/>
      <c r="AV161" s="1475"/>
      <c r="AW161" s="3570"/>
      <c r="AX161" s="1475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588" t="s">
        <v>1965</v>
      </c>
      <c r="B162" s="6589"/>
      <c r="C162" s="3574">
        <f t="shared" si="401"/>
        <v>0</v>
      </c>
      <c r="D162" s="1340">
        <f t="shared" si="401"/>
        <v>0</v>
      </c>
      <c r="E162" s="3575"/>
      <c r="F162" s="3576"/>
      <c r="G162" s="3575"/>
      <c r="H162" s="3576"/>
      <c r="I162" s="3575"/>
      <c r="J162" s="3576"/>
      <c r="K162" s="3575"/>
      <c r="L162" s="3576"/>
      <c r="M162" s="2387"/>
      <c r="N162" s="1157"/>
      <c r="O162" s="2387"/>
      <c r="P162" s="1157"/>
      <c r="Q162" s="2387"/>
      <c r="R162" s="1157"/>
      <c r="S162" s="2387"/>
      <c r="T162" s="1157"/>
      <c r="U162" s="2387"/>
      <c r="V162" s="1157"/>
      <c r="W162" s="2387"/>
      <c r="X162" s="1157"/>
      <c r="Y162" s="2387"/>
      <c r="Z162" s="1157"/>
      <c r="AA162" s="2387"/>
      <c r="AB162" s="1157"/>
      <c r="AC162" s="2387"/>
      <c r="AD162" s="1157"/>
      <c r="AE162" s="2387"/>
      <c r="AF162" s="1157"/>
      <c r="AG162" s="3575"/>
      <c r="AH162" s="3577"/>
      <c r="AI162" s="3575"/>
      <c r="AJ162" s="3586"/>
      <c r="AK162" s="3568"/>
      <c r="AL162" s="2058"/>
      <c r="AM162" s="3579"/>
      <c r="AN162" s="3611"/>
      <c r="AO162" s="3570"/>
      <c r="AP162" s="1475"/>
      <c r="AQ162" s="3571"/>
      <c r="AR162" s="3611"/>
      <c r="AS162" s="3570"/>
      <c r="AT162" s="3611"/>
      <c r="AU162" s="3570"/>
      <c r="AV162" s="1475"/>
      <c r="AW162" s="3570"/>
      <c r="AX162" s="1475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588" t="s">
        <v>1966</v>
      </c>
      <c r="B163" s="6589"/>
      <c r="C163" s="3574">
        <f t="shared" si="401"/>
        <v>0</v>
      </c>
      <c r="D163" s="1340">
        <f t="shared" si="401"/>
        <v>0</v>
      </c>
      <c r="E163" s="3575"/>
      <c r="F163" s="3576"/>
      <c r="G163" s="3575"/>
      <c r="H163" s="3576"/>
      <c r="I163" s="3575"/>
      <c r="J163" s="3576"/>
      <c r="K163" s="3575"/>
      <c r="L163" s="3576"/>
      <c r="M163" s="3579"/>
      <c r="N163" s="3578"/>
      <c r="O163" s="3579"/>
      <c r="P163" s="3578"/>
      <c r="Q163" s="3579"/>
      <c r="R163" s="3578"/>
      <c r="S163" s="3579"/>
      <c r="T163" s="3578"/>
      <c r="U163" s="3579"/>
      <c r="V163" s="3578"/>
      <c r="W163" s="3579"/>
      <c r="X163" s="3578"/>
      <c r="Y163" s="3579"/>
      <c r="Z163" s="3578"/>
      <c r="AA163" s="3579"/>
      <c r="AB163" s="3578"/>
      <c r="AC163" s="3579"/>
      <c r="AD163" s="3578"/>
      <c r="AE163" s="3579"/>
      <c r="AF163" s="3578"/>
      <c r="AG163" s="3575"/>
      <c r="AH163" s="3577"/>
      <c r="AI163" s="3575"/>
      <c r="AJ163" s="3586"/>
      <c r="AK163" s="3568"/>
      <c r="AL163" s="2058"/>
      <c r="AM163" s="3579"/>
      <c r="AN163" s="3611"/>
      <c r="AO163" s="3570"/>
      <c r="AP163" s="1475"/>
      <c r="AQ163" s="3571"/>
      <c r="AR163" s="3611"/>
      <c r="AS163" s="3570"/>
      <c r="AT163" s="3611"/>
      <c r="AU163" s="3570"/>
      <c r="AV163" s="1475"/>
      <c r="AW163" s="3570"/>
      <c r="AX163" s="1475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588" t="s">
        <v>1929</v>
      </c>
      <c r="B164" s="6589"/>
      <c r="C164" s="3574">
        <f>+O164+Q164+S164+U164+W164+Y164+AA164+AC164+AE164+AG164+AI164</f>
        <v>0</v>
      </c>
      <c r="D164" s="3612">
        <f>+P164+R164+T164+V164+X164+Z164+AB164+AD164+AF164+AH164+AJ164</f>
        <v>0</v>
      </c>
      <c r="E164" s="3575"/>
      <c r="F164" s="3576"/>
      <c r="G164" s="3575"/>
      <c r="H164" s="3576"/>
      <c r="I164" s="3575"/>
      <c r="J164" s="3576"/>
      <c r="K164" s="3575"/>
      <c r="L164" s="3576"/>
      <c r="M164" s="3575"/>
      <c r="N164" s="3576"/>
      <c r="O164" s="3579"/>
      <c r="P164" s="3578"/>
      <c r="Q164" s="3579"/>
      <c r="R164" s="3578"/>
      <c r="S164" s="3579"/>
      <c r="T164" s="3578"/>
      <c r="U164" s="3579"/>
      <c r="V164" s="3578"/>
      <c r="W164" s="3579"/>
      <c r="X164" s="3578"/>
      <c r="Y164" s="3579"/>
      <c r="Z164" s="3578"/>
      <c r="AA164" s="3579"/>
      <c r="AB164" s="3578"/>
      <c r="AC164" s="3579"/>
      <c r="AD164" s="3578"/>
      <c r="AE164" s="3579"/>
      <c r="AF164" s="3578"/>
      <c r="AG164" s="3579"/>
      <c r="AH164" s="3578"/>
      <c r="AI164" s="3579"/>
      <c r="AJ164" s="3578"/>
      <c r="AK164" s="3570"/>
      <c r="AL164" s="1475"/>
      <c r="AM164" s="3579"/>
      <c r="AN164" s="3611"/>
      <c r="AO164" s="3570"/>
      <c r="AP164" s="1475"/>
      <c r="AQ164" s="3571"/>
      <c r="AR164" s="3611"/>
      <c r="AS164" s="3570"/>
      <c r="AT164" s="3611"/>
      <c r="AU164" s="3570"/>
      <c r="AV164" s="1475"/>
      <c r="AW164" s="3570"/>
      <c r="AX164" s="1475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588" t="s">
        <v>1935</v>
      </c>
      <c r="B165" s="6589"/>
      <c r="C165" s="3574">
        <f>+E165+G165+I165+K165+M165+O165+Q165+S165+U165+W165+Y165+AA165+AC165+AE165+AG165+AI165</f>
        <v>0</v>
      </c>
      <c r="D165" s="3612">
        <f>+F165+H165+J165+L165+N165+P165+R165+T165+V165+X165+Z165+AB165+AD165+AF165+AH165+AJ165</f>
        <v>0</v>
      </c>
      <c r="E165" s="3579"/>
      <c r="F165" s="3578"/>
      <c r="G165" s="3579"/>
      <c r="H165" s="3578"/>
      <c r="I165" s="3579"/>
      <c r="J165" s="3578"/>
      <c r="K165" s="3579"/>
      <c r="L165" s="3578"/>
      <c r="M165" s="3579"/>
      <c r="N165" s="3578"/>
      <c r="O165" s="3579"/>
      <c r="P165" s="3578"/>
      <c r="Q165" s="3579"/>
      <c r="R165" s="3578"/>
      <c r="S165" s="3579"/>
      <c r="T165" s="3578"/>
      <c r="U165" s="3579"/>
      <c r="V165" s="3578"/>
      <c r="W165" s="3579"/>
      <c r="X165" s="3578"/>
      <c r="Y165" s="3579"/>
      <c r="Z165" s="3578"/>
      <c r="AA165" s="3579"/>
      <c r="AB165" s="3578"/>
      <c r="AC165" s="3579"/>
      <c r="AD165" s="3578"/>
      <c r="AE165" s="3579"/>
      <c r="AF165" s="3578"/>
      <c r="AG165" s="3579"/>
      <c r="AH165" s="3578"/>
      <c r="AI165" s="3579"/>
      <c r="AJ165" s="3578"/>
      <c r="AK165" s="3613"/>
      <c r="AL165" s="2942"/>
      <c r="AM165" s="3614"/>
      <c r="AN165" s="3611"/>
      <c r="AO165" s="3570"/>
      <c r="AP165" s="1475"/>
      <c r="AQ165" s="3571"/>
      <c r="AR165" s="3611"/>
      <c r="AS165" s="3570"/>
      <c r="AT165" s="3611"/>
      <c r="AU165" s="3570"/>
      <c r="AV165" s="1475"/>
      <c r="AW165" s="3570"/>
      <c r="AX165" s="1475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588" t="s">
        <v>1967</v>
      </c>
      <c r="B166" s="6589"/>
      <c r="C166" s="3574">
        <f>+E166+G166+I166+K166+M166+O166+Q166+S166+U166+W166+Y166+AA166+AC166+AE166+AG166+AI166</f>
        <v>0</v>
      </c>
      <c r="D166" s="1340">
        <f>+F166+H166+J166+L166+N166+P166+R166+T166+V166+X166+Z166+AB166+AD166+AF166+AH166+AJ166</f>
        <v>0</v>
      </c>
      <c r="E166" s="3579"/>
      <c r="F166" s="3578"/>
      <c r="G166" s="3579"/>
      <c r="H166" s="3578"/>
      <c r="I166" s="3579"/>
      <c r="J166" s="3578"/>
      <c r="K166" s="3579"/>
      <c r="L166" s="3578"/>
      <c r="M166" s="3579"/>
      <c r="N166" s="3578"/>
      <c r="O166" s="3579"/>
      <c r="P166" s="3578"/>
      <c r="Q166" s="3579"/>
      <c r="R166" s="3578"/>
      <c r="S166" s="3579"/>
      <c r="T166" s="3578"/>
      <c r="U166" s="3579"/>
      <c r="V166" s="3578"/>
      <c r="W166" s="3579"/>
      <c r="X166" s="3578"/>
      <c r="Y166" s="3579"/>
      <c r="Z166" s="3578"/>
      <c r="AA166" s="3579"/>
      <c r="AB166" s="3578"/>
      <c r="AC166" s="3579"/>
      <c r="AD166" s="3578"/>
      <c r="AE166" s="3579"/>
      <c r="AF166" s="3578"/>
      <c r="AG166" s="3579"/>
      <c r="AH166" s="3578"/>
      <c r="AI166" s="3579"/>
      <c r="AJ166" s="3578"/>
      <c r="AK166" s="3570"/>
      <c r="AL166" s="1475"/>
      <c r="AM166" s="3579"/>
      <c r="AN166" s="3611"/>
      <c r="AO166" s="3570"/>
      <c r="AP166" s="1475"/>
      <c r="AQ166" s="3571"/>
      <c r="AR166" s="3611"/>
      <c r="AS166" s="3570"/>
      <c r="AT166" s="3611"/>
      <c r="AU166" s="3570"/>
      <c r="AV166" s="1475"/>
      <c r="AW166" s="3570"/>
      <c r="AX166" s="1475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588" t="s">
        <v>1968</v>
      </c>
      <c r="B167" s="6589"/>
      <c r="C167" s="3574">
        <f>+O167+Q167+S167+U167+W167+Y167+AA167+AC167+AE167+AG167+AI167</f>
        <v>0</v>
      </c>
      <c r="D167" s="1340">
        <f>+P167+R167+T167+V167+X167+Z167+AB167+AD167+AF167+AH167+AJ167</f>
        <v>0</v>
      </c>
      <c r="E167" s="3575"/>
      <c r="F167" s="3576"/>
      <c r="G167" s="3575"/>
      <c r="H167" s="3576"/>
      <c r="I167" s="3575"/>
      <c r="J167" s="3576"/>
      <c r="K167" s="3575"/>
      <c r="L167" s="3576"/>
      <c r="M167" s="3575"/>
      <c r="N167" s="3576"/>
      <c r="O167" s="3579"/>
      <c r="P167" s="3578"/>
      <c r="Q167" s="3579"/>
      <c r="R167" s="3578"/>
      <c r="S167" s="3579"/>
      <c r="T167" s="3578"/>
      <c r="U167" s="3579"/>
      <c r="V167" s="3578"/>
      <c r="W167" s="3579"/>
      <c r="X167" s="3578"/>
      <c r="Y167" s="3579"/>
      <c r="Z167" s="3578"/>
      <c r="AA167" s="3579"/>
      <c r="AB167" s="3578"/>
      <c r="AC167" s="3579"/>
      <c r="AD167" s="3578"/>
      <c r="AE167" s="3579"/>
      <c r="AF167" s="3578"/>
      <c r="AG167" s="3579"/>
      <c r="AH167" s="3578"/>
      <c r="AI167" s="3579"/>
      <c r="AJ167" s="3578"/>
      <c r="AK167" s="3570"/>
      <c r="AL167" s="1475"/>
      <c r="AM167" s="3579"/>
      <c r="AN167" s="3611"/>
      <c r="AO167" s="3570"/>
      <c r="AP167" s="1475"/>
      <c r="AQ167" s="3571"/>
      <c r="AR167" s="3611"/>
      <c r="AS167" s="3570"/>
      <c r="AT167" s="3611"/>
      <c r="AU167" s="3570"/>
      <c r="AV167" s="1475"/>
      <c r="AW167" s="3570"/>
      <c r="AX167" s="1475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588" t="s">
        <v>1932</v>
      </c>
      <c r="B168" s="6589"/>
      <c r="C168" s="3574">
        <f>+O168+Q168+S168+U168+W168+Y168+AA168+AC168+AE168+AG168+AI168</f>
        <v>0</v>
      </c>
      <c r="D168" s="1340">
        <f>+P168+R168+T168+V168+X168+Z168+AB168+AD168+AF168+AH168+AJ168</f>
        <v>0</v>
      </c>
      <c r="E168" s="3575"/>
      <c r="F168" s="3576"/>
      <c r="G168" s="3575"/>
      <c r="H168" s="3576"/>
      <c r="I168" s="3575"/>
      <c r="J168" s="3576"/>
      <c r="K168" s="3575"/>
      <c r="L168" s="3576"/>
      <c r="M168" s="3575"/>
      <c r="N168" s="3576"/>
      <c r="O168" s="3579"/>
      <c r="P168" s="3578"/>
      <c r="Q168" s="3579"/>
      <c r="R168" s="3578"/>
      <c r="S168" s="3579"/>
      <c r="T168" s="3578"/>
      <c r="U168" s="3579"/>
      <c r="V168" s="3578"/>
      <c r="W168" s="3579"/>
      <c r="X168" s="3578"/>
      <c r="Y168" s="3579"/>
      <c r="Z168" s="3578"/>
      <c r="AA168" s="3579"/>
      <c r="AB168" s="3578"/>
      <c r="AC168" s="3579"/>
      <c r="AD168" s="3578"/>
      <c r="AE168" s="3579"/>
      <c r="AF168" s="3578"/>
      <c r="AG168" s="3579"/>
      <c r="AH168" s="3578"/>
      <c r="AI168" s="3579"/>
      <c r="AJ168" s="3578"/>
      <c r="AK168" s="3570"/>
      <c r="AL168" s="1475"/>
      <c r="AM168" s="3579"/>
      <c r="AN168" s="3611"/>
      <c r="AO168" s="3570"/>
      <c r="AP168" s="1475"/>
      <c r="AQ168" s="3571"/>
      <c r="AR168" s="3611"/>
      <c r="AS168" s="3570"/>
      <c r="AT168" s="3611"/>
      <c r="AU168" s="3570"/>
      <c r="AV168" s="1475"/>
      <c r="AW168" s="3570"/>
      <c r="AX168" s="1475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590" t="s">
        <v>1969</v>
      </c>
      <c r="B169" s="6591"/>
      <c r="C169" s="1534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206"/>
      <c r="F169" s="1167"/>
      <c r="G169" s="1206"/>
      <c r="H169" s="1167"/>
      <c r="I169" s="1206"/>
      <c r="J169" s="1167"/>
      <c r="K169" s="1206"/>
      <c r="L169" s="1167"/>
      <c r="M169" s="1206"/>
      <c r="N169" s="1167"/>
      <c r="O169" s="1206"/>
      <c r="P169" s="1167"/>
      <c r="Q169" s="1206"/>
      <c r="R169" s="1167"/>
      <c r="S169" s="1206"/>
      <c r="T169" s="1167"/>
      <c r="U169" s="1206"/>
      <c r="V169" s="1167"/>
      <c r="W169" s="1206"/>
      <c r="X169" s="1167"/>
      <c r="Y169" s="1206"/>
      <c r="Z169" s="1167"/>
      <c r="AA169" s="1206"/>
      <c r="AB169" s="1167"/>
      <c r="AC169" s="1206"/>
      <c r="AD169" s="1167"/>
      <c r="AE169" s="1206"/>
      <c r="AF169" s="1167"/>
      <c r="AG169" s="1206"/>
      <c r="AH169" s="1167"/>
      <c r="AI169" s="1206"/>
      <c r="AJ169" s="1167"/>
      <c r="AK169" s="1166"/>
      <c r="AL169" s="1210"/>
      <c r="AM169" s="1206"/>
      <c r="AN169" s="1366"/>
      <c r="AO169" s="1166"/>
      <c r="AP169" s="1210"/>
      <c r="AQ169" s="1244"/>
      <c r="AR169" s="1366"/>
      <c r="AS169" s="1502"/>
      <c r="AT169" s="1159"/>
      <c r="AU169" s="1166"/>
      <c r="AV169" s="1210"/>
      <c r="AW169" s="1166"/>
      <c r="AX169" s="1210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5753" t="s">
        <v>1952</v>
      </c>
      <c r="B170" s="2041" t="s">
        <v>1953</v>
      </c>
      <c r="C170" s="2269">
        <f t="shared" ref="C170:D172" si="430">+O170+Q170+S170+U170+W170+Y170+AA170+AC170+AE170+AG170</f>
        <v>0</v>
      </c>
      <c r="D170" s="2994">
        <f t="shared" si="430"/>
        <v>0</v>
      </c>
      <c r="E170" s="2256"/>
      <c r="F170" s="1047"/>
      <c r="G170" s="2256"/>
      <c r="H170" s="1047"/>
      <c r="I170" s="2256"/>
      <c r="J170" s="1047"/>
      <c r="K170" s="2256"/>
      <c r="L170" s="1047"/>
      <c r="M170" s="2256"/>
      <c r="N170" s="1047"/>
      <c r="O170" s="2938"/>
      <c r="P170" s="1049"/>
      <c r="Q170" s="2938"/>
      <c r="R170" s="1049"/>
      <c r="S170" s="2938"/>
      <c r="T170" s="1049"/>
      <c r="U170" s="2938"/>
      <c r="V170" s="1049"/>
      <c r="W170" s="2938"/>
      <c r="X170" s="1049"/>
      <c r="Y170" s="2938"/>
      <c r="Z170" s="1049"/>
      <c r="AA170" s="2938"/>
      <c r="AB170" s="1049"/>
      <c r="AC170" s="2938"/>
      <c r="AD170" s="1049"/>
      <c r="AE170" s="2938"/>
      <c r="AF170" s="1049"/>
      <c r="AG170" s="2938"/>
      <c r="AH170" s="1049"/>
      <c r="AI170" s="3615"/>
      <c r="AJ170" s="3616"/>
      <c r="AK170" s="1837"/>
      <c r="AL170" s="3598"/>
      <c r="AM170" s="2938"/>
      <c r="AN170" s="2252"/>
      <c r="AO170" s="1837"/>
      <c r="AP170" s="3598"/>
      <c r="AQ170" s="2022"/>
      <c r="AR170" s="2252"/>
      <c r="AS170" s="2390"/>
      <c r="AT170" s="3169"/>
      <c r="AU170" s="2022"/>
      <c r="AV170" s="2252"/>
      <c r="AW170" s="3617"/>
      <c r="AX170" s="224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570"/>
      <c r="B171" s="3603" t="s">
        <v>1954</v>
      </c>
      <c r="C171" s="3574">
        <f t="shared" si="430"/>
        <v>0</v>
      </c>
      <c r="D171" s="1340">
        <f t="shared" si="430"/>
        <v>0</v>
      </c>
      <c r="E171" s="3575"/>
      <c r="F171" s="3576"/>
      <c r="G171" s="3575"/>
      <c r="H171" s="3576"/>
      <c r="I171" s="3575"/>
      <c r="J171" s="3576"/>
      <c r="K171" s="3575"/>
      <c r="L171" s="3576"/>
      <c r="M171" s="3575"/>
      <c r="N171" s="3576"/>
      <c r="O171" s="3579"/>
      <c r="P171" s="3578"/>
      <c r="Q171" s="3579"/>
      <c r="R171" s="3578"/>
      <c r="S171" s="3579"/>
      <c r="T171" s="3578"/>
      <c r="U171" s="3579"/>
      <c r="V171" s="3578"/>
      <c r="W171" s="3579"/>
      <c r="X171" s="3578"/>
      <c r="Y171" s="3579"/>
      <c r="Z171" s="3578"/>
      <c r="AA171" s="3579"/>
      <c r="AB171" s="3578"/>
      <c r="AC171" s="3579"/>
      <c r="AD171" s="3578"/>
      <c r="AE171" s="3579"/>
      <c r="AF171" s="3578"/>
      <c r="AG171" s="3579"/>
      <c r="AH171" s="3578"/>
      <c r="AI171" s="3575"/>
      <c r="AJ171" s="3577"/>
      <c r="AK171" s="3570"/>
      <c r="AL171" s="1475"/>
      <c r="AM171" s="3579"/>
      <c r="AN171" s="3611"/>
      <c r="AO171" s="3570"/>
      <c r="AP171" s="1475"/>
      <c r="AQ171" s="3571"/>
      <c r="AR171" s="3611"/>
      <c r="AS171" s="3570"/>
      <c r="AT171" s="3611"/>
      <c r="AU171" s="3571"/>
      <c r="AV171" s="3611"/>
      <c r="AW171" s="3618"/>
      <c r="AX171" s="2058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755"/>
      <c r="B172" s="1401" t="s">
        <v>1955</v>
      </c>
      <c r="C172" s="1534">
        <f t="shared" si="430"/>
        <v>0</v>
      </c>
      <c r="D172" s="2995">
        <f t="shared" si="430"/>
        <v>0</v>
      </c>
      <c r="E172" s="1505"/>
      <c r="F172" s="1618"/>
      <c r="G172" s="1505"/>
      <c r="H172" s="1618"/>
      <c r="I172" s="1505"/>
      <c r="J172" s="1618"/>
      <c r="K172" s="1505"/>
      <c r="L172" s="1618"/>
      <c r="M172" s="1505"/>
      <c r="N172" s="1618"/>
      <c r="O172" s="1492"/>
      <c r="P172" s="1503"/>
      <c r="Q172" s="1492"/>
      <c r="R172" s="1503"/>
      <c r="S172" s="1492"/>
      <c r="T172" s="1503"/>
      <c r="U172" s="1492"/>
      <c r="V172" s="1503"/>
      <c r="W172" s="1492"/>
      <c r="X172" s="1503"/>
      <c r="Y172" s="1492"/>
      <c r="Z172" s="1503"/>
      <c r="AA172" s="1492"/>
      <c r="AB172" s="1503"/>
      <c r="AC172" s="1492"/>
      <c r="AD172" s="1503"/>
      <c r="AE172" s="1492"/>
      <c r="AF172" s="1503"/>
      <c r="AG172" s="1492"/>
      <c r="AH172" s="1503"/>
      <c r="AI172" s="1505"/>
      <c r="AJ172" s="1791"/>
      <c r="AK172" s="1502"/>
      <c r="AL172" s="1160"/>
      <c r="AM172" s="1492"/>
      <c r="AN172" s="1159"/>
      <c r="AO172" s="1502"/>
      <c r="AP172" s="1160"/>
      <c r="AQ172" s="1494"/>
      <c r="AR172" s="1159"/>
      <c r="AS172" s="1502"/>
      <c r="AT172" s="1159"/>
      <c r="AU172" s="1494"/>
      <c r="AV172" s="1159"/>
      <c r="AW172" s="3619"/>
      <c r="AX172" s="1169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592" t="s">
        <v>1934</v>
      </c>
      <c r="B173" s="6593"/>
      <c r="C173" s="2269">
        <f t="shared" ref="C173:D175" si="439">+E173+G173+I173+K173+M173+O173+Q173+S173+U173+W173+Y173+AA173+AC173+AE173+AG173+AI173</f>
        <v>0</v>
      </c>
      <c r="D173" s="1340">
        <f t="shared" si="439"/>
        <v>0</v>
      </c>
      <c r="E173" s="2387"/>
      <c r="F173" s="1157"/>
      <c r="G173" s="2387"/>
      <c r="H173" s="1157"/>
      <c r="I173" s="2387"/>
      <c r="J173" s="1157"/>
      <c r="K173" s="2387"/>
      <c r="L173" s="1157"/>
      <c r="M173" s="909"/>
      <c r="N173" s="146"/>
      <c r="O173" s="909"/>
      <c r="P173" s="146"/>
      <c r="Q173" s="909"/>
      <c r="R173" s="146"/>
      <c r="S173" s="909"/>
      <c r="T173" s="146"/>
      <c r="U173" s="909"/>
      <c r="V173" s="146"/>
      <c r="W173" s="909"/>
      <c r="X173" s="146"/>
      <c r="Y173" s="909"/>
      <c r="Z173" s="146"/>
      <c r="AA173" s="909"/>
      <c r="AB173" s="146"/>
      <c r="AC173" s="909"/>
      <c r="AD173" s="312"/>
      <c r="AE173" s="909"/>
      <c r="AF173" s="312"/>
      <c r="AG173" s="3595"/>
      <c r="AH173" s="3597"/>
      <c r="AI173" s="909"/>
      <c r="AJ173" s="146"/>
      <c r="AK173" s="2390"/>
      <c r="AL173" s="2388"/>
      <c r="AM173" s="2387"/>
      <c r="AN173" s="3169"/>
      <c r="AO173" s="2390"/>
      <c r="AP173" s="2388"/>
      <c r="AQ173" s="2389"/>
      <c r="AR173" s="3169"/>
      <c r="AS173" s="2390"/>
      <c r="AT173" s="3169"/>
      <c r="AU173" s="2390"/>
      <c r="AV173" s="2388"/>
      <c r="AW173" s="2390"/>
      <c r="AX173" s="2388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588" t="s">
        <v>1970</v>
      </c>
      <c r="B174" s="6589"/>
      <c r="C174" s="3574">
        <f t="shared" si="439"/>
        <v>0</v>
      </c>
      <c r="D174" s="3612">
        <f t="shared" si="439"/>
        <v>0</v>
      </c>
      <c r="E174" s="3579"/>
      <c r="F174" s="3578"/>
      <c r="G174" s="3579"/>
      <c r="H174" s="3578"/>
      <c r="I174" s="3579"/>
      <c r="J174" s="3578"/>
      <c r="K174" s="3579"/>
      <c r="L174" s="3578"/>
      <c r="M174" s="3579"/>
      <c r="N174" s="3578"/>
      <c r="O174" s="1206"/>
      <c r="P174" s="1167"/>
      <c r="Q174" s="1206"/>
      <c r="R174" s="1167"/>
      <c r="S174" s="1206"/>
      <c r="T174" s="1167"/>
      <c r="U174" s="1206"/>
      <c r="V174" s="1167"/>
      <c r="W174" s="1206"/>
      <c r="X174" s="1167"/>
      <c r="Y174" s="1206"/>
      <c r="Z174" s="1167"/>
      <c r="AA174" s="1206"/>
      <c r="AB174" s="1167"/>
      <c r="AC174" s="1206"/>
      <c r="AD174" s="1209"/>
      <c r="AE174" s="1206"/>
      <c r="AF174" s="1209"/>
      <c r="AG174" s="1206"/>
      <c r="AH174" s="1207"/>
      <c r="AI174" s="1206"/>
      <c r="AJ174" s="1167"/>
      <c r="AK174" s="1166"/>
      <c r="AL174" s="1210"/>
      <c r="AM174" s="1206"/>
      <c r="AN174" s="1366"/>
      <c r="AO174" s="1166"/>
      <c r="AP174" s="1210"/>
      <c r="AQ174" s="1244"/>
      <c r="AR174" s="1366"/>
      <c r="AS174" s="1166"/>
      <c r="AT174" s="1366"/>
      <c r="AU174" s="1166"/>
      <c r="AV174" s="1210"/>
      <c r="AW174" s="1166"/>
      <c r="AX174" s="1210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588" t="s">
        <v>1936</v>
      </c>
      <c r="B175" s="6589"/>
      <c r="C175" s="3574">
        <f t="shared" si="439"/>
        <v>0</v>
      </c>
      <c r="D175" s="3612">
        <f>+F175+H175+J175+L175+N175+P175+R175+T175+V175+X175+Z175+AB175+AD175+AF175+AH175+AJ175</f>
        <v>0</v>
      </c>
      <c r="E175" s="3579"/>
      <c r="F175" s="3578"/>
      <c r="G175" s="3579"/>
      <c r="H175" s="3578"/>
      <c r="I175" s="3579"/>
      <c r="J175" s="3578"/>
      <c r="K175" s="3579"/>
      <c r="L175" s="3578"/>
      <c r="M175" s="3579"/>
      <c r="N175" s="3578"/>
      <c r="O175" s="1206"/>
      <c r="P175" s="1167"/>
      <c r="Q175" s="1206"/>
      <c r="R175" s="1167"/>
      <c r="S175" s="1206"/>
      <c r="T175" s="1167"/>
      <c r="U175" s="1206"/>
      <c r="V175" s="1167"/>
      <c r="W175" s="1206"/>
      <c r="X175" s="1167"/>
      <c r="Y175" s="1206"/>
      <c r="Z175" s="1167"/>
      <c r="AA175" s="1206"/>
      <c r="AB175" s="1167"/>
      <c r="AC175" s="1206"/>
      <c r="AD175" s="1209"/>
      <c r="AE175" s="1206"/>
      <c r="AF175" s="1209"/>
      <c r="AG175" s="1206"/>
      <c r="AH175" s="1207"/>
      <c r="AI175" s="1206"/>
      <c r="AJ175" s="1167"/>
      <c r="AK175" s="1166"/>
      <c r="AL175" s="1210"/>
      <c r="AM175" s="1206"/>
      <c r="AN175" s="1366"/>
      <c r="AO175" s="1166"/>
      <c r="AP175" s="1210"/>
      <c r="AQ175" s="1244"/>
      <c r="AR175" s="1366"/>
      <c r="AS175" s="1166"/>
      <c r="AT175" s="1366"/>
      <c r="AU175" s="1166"/>
      <c r="AV175" s="1210"/>
      <c r="AW175" s="1166"/>
      <c r="AX175" s="1210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588" t="s">
        <v>1971</v>
      </c>
      <c r="B176" s="6589"/>
      <c r="C176" s="3574">
        <f t="shared" ref="C176:D178" si="444">+O176+Q176+S176+U176+W176+Y176+AA176+AC176+AE176+AG176+AI176</f>
        <v>0</v>
      </c>
      <c r="D176" s="1430">
        <f t="shared" si="444"/>
        <v>0</v>
      </c>
      <c r="E176" s="3575"/>
      <c r="F176" s="3576"/>
      <c r="G176" s="3575"/>
      <c r="H176" s="3576"/>
      <c r="I176" s="3575"/>
      <c r="J176" s="3576"/>
      <c r="K176" s="3575"/>
      <c r="L176" s="3576"/>
      <c r="M176" s="3575"/>
      <c r="N176" s="3576"/>
      <c r="O176" s="1206"/>
      <c r="P176" s="1167"/>
      <c r="Q176" s="1206"/>
      <c r="R176" s="1167"/>
      <c r="S176" s="1206"/>
      <c r="T176" s="1167"/>
      <c r="U176" s="1206"/>
      <c r="V176" s="1167"/>
      <c r="W176" s="1206"/>
      <c r="X176" s="1167"/>
      <c r="Y176" s="1206"/>
      <c r="Z176" s="1167"/>
      <c r="AA176" s="1206"/>
      <c r="AB176" s="1167"/>
      <c r="AC176" s="1206"/>
      <c r="AD176" s="1209"/>
      <c r="AE176" s="1206"/>
      <c r="AF176" s="1209"/>
      <c r="AG176" s="1206"/>
      <c r="AH176" s="1207"/>
      <c r="AI176" s="1206"/>
      <c r="AJ176" s="1167"/>
      <c r="AK176" s="1166"/>
      <c r="AL176" s="1210"/>
      <c r="AM176" s="1206"/>
      <c r="AN176" s="1366"/>
      <c r="AO176" s="1166"/>
      <c r="AP176" s="1210"/>
      <c r="AQ176" s="1244"/>
      <c r="AR176" s="1366"/>
      <c r="AS176" s="1166"/>
      <c r="AT176" s="1366"/>
      <c r="AU176" s="1166"/>
      <c r="AV176" s="1210"/>
      <c r="AW176" s="1166"/>
      <c r="AX176" s="1210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588" t="s">
        <v>1972</v>
      </c>
      <c r="B177" s="6589"/>
      <c r="C177" s="3574">
        <f t="shared" si="444"/>
        <v>0</v>
      </c>
      <c r="D177" s="1430">
        <f t="shared" si="444"/>
        <v>0</v>
      </c>
      <c r="E177" s="3575"/>
      <c r="F177" s="3576"/>
      <c r="G177" s="3575"/>
      <c r="H177" s="3576"/>
      <c r="I177" s="3575"/>
      <c r="J177" s="3576"/>
      <c r="K177" s="3575"/>
      <c r="L177" s="3576"/>
      <c r="M177" s="3575"/>
      <c r="N177" s="3576"/>
      <c r="O177" s="1206"/>
      <c r="P177" s="1167"/>
      <c r="Q177" s="1206"/>
      <c r="R177" s="1167"/>
      <c r="S177" s="1206"/>
      <c r="T177" s="1167"/>
      <c r="U177" s="1206"/>
      <c r="V177" s="1167"/>
      <c r="W177" s="1206"/>
      <c r="X177" s="1167"/>
      <c r="Y177" s="1206"/>
      <c r="Z177" s="1167"/>
      <c r="AA177" s="1206"/>
      <c r="AB177" s="1167"/>
      <c r="AC177" s="1206"/>
      <c r="AD177" s="1209"/>
      <c r="AE177" s="1206"/>
      <c r="AF177" s="1209"/>
      <c r="AG177" s="3579"/>
      <c r="AH177" s="1210"/>
      <c r="AI177" s="3579"/>
      <c r="AJ177" s="1244"/>
      <c r="AK177" s="1166"/>
      <c r="AL177" s="1210"/>
      <c r="AM177" s="1206"/>
      <c r="AN177" s="1366"/>
      <c r="AO177" s="1166"/>
      <c r="AP177" s="1210"/>
      <c r="AQ177" s="1244"/>
      <c r="AR177" s="1366"/>
      <c r="AS177" s="1166"/>
      <c r="AT177" s="1366"/>
      <c r="AU177" s="1166"/>
      <c r="AV177" s="1210"/>
      <c r="AW177" s="1166"/>
      <c r="AX177" s="1210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588" t="s">
        <v>1973</v>
      </c>
      <c r="B178" s="6589"/>
      <c r="C178" s="3574">
        <f t="shared" si="444"/>
        <v>0</v>
      </c>
      <c r="D178" s="1430">
        <f t="shared" si="444"/>
        <v>0</v>
      </c>
      <c r="E178" s="3575"/>
      <c r="F178" s="3576"/>
      <c r="G178" s="3575"/>
      <c r="H178" s="3576"/>
      <c r="I178" s="3575"/>
      <c r="J178" s="3576"/>
      <c r="K178" s="3575"/>
      <c r="L178" s="3576"/>
      <c r="M178" s="3575"/>
      <c r="N178" s="3576"/>
      <c r="O178" s="1206"/>
      <c r="P178" s="1167"/>
      <c r="Q178" s="1206"/>
      <c r="R178" s="1167"/>
      <c r="S178" s="1206"/>
      <c r="T178" s="1167"/>
      <c r="U178" s="1206"/>
      <c r="V178" s="1167"/>
      <c r="W178" s="1206"/>
      <c r="X178" s="1167"/>
      <c r="Y178" s="1206"/>
      <c r="Z178" s="1167"/>
      <c r="AA178" s="1206"/>
      <c r="AB178" s="1167"/>
      <c r="AC178" s="1206"/>
      <c r="AD178" s="1209"/>
      <c r="AE178" s="1206"/>
      <c r="AF178" s="1209"/>
      <c r="AG178" s="1206"/>
      <c r="AH178" s="1207"/>
      <c r="AI178" s="1206"/>
      <c r="AJ178" s="1167"/>
      <c r="AK178" s="1166"/>
      <c r="AL178" s="1210"/>
      <c r="AM178" s="1206"/>
      <c r="AN178" s="1366"/>
      <c r="AO178" s="1166"/>
      <c r="AP178" s="1210"/>
      <c r="AQ178" s="1244"/>
      <c r="AR178" s="1366"/>
      <c r="AS178" s="1166"/>
      <c r="AT178" s="1366"/>
      <c r="AU178" s="1166"/>
      <c r="AV178" s="1210"/>
      <c r="AW178" s="1166"/>
      <c r="AX178" s="1210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588" t="s">
        <v>1974</v>
      </c>
      <c r="B179" s="6589"/>
      <c r="C179" s="3574">
        <f t="shared" ref="C179:D183" si="445">+E179+G179+I179+K179+M179+O179+Q179+S179+U179+W179+Y179+AA179+AC179+AE179+AG179+AI179</f>
        <v>0</v>
      </c>
      <c r="D179" s="1430">
        <f t="shared" si="445"/>
        <v>0</v>
      </c>
      <c r="E179" s="1206"/>
      <c r="F179" s="1167"/>
      <c r="G179" s="1206"/>
      <c r="H179" s="1167"/>
      <c r="I179" s="1206"/>
      <c r="J179" s="1167"/>
      <c r="K179" s="1206"/>
      <c r="L179" s="1167"/>
      <c r="M179" s="1206"/>
      <c r="N179" s="1167"/>
      <c r="O179" s="1206"/>
      <c r="P179" s="1167"/>
      <c r="Q179" s="1206"/>
      <c r="R179" s="1167"/>
      <c r="S179" s="1206"/>
      <c r="T179" s="1167"/>
      <c r="U179" s="1206"/>
      <c r="V179" s="1167"/>
      <c r="W179" s="1206"/>
      <c r="X179" s="1167"/>
      <c r="Y179" s="1206"/>
      <c r="Z179" s="1167"/>
      <c r="AA179" s="1206"/>
      <c r="AB179" s="1167"/>
      <c r="AC179" s="1206"/>
      <c r="AD179" s="1209"/>
      <c r="AE179" s="1206"/>
      <c r="AF179" s="1209"/>
      <c r="AG179" s="1206"/>
      <c r="AH179" s="1207"/>
      <c r="AI179" s="1206"/>
      <c r="AJ179" s="1167"/>
      <c r="AK179" s="1166"/>
      <c r="AL179" s="1210"/>
      <c r="AM179" s="1206"/>
      <c r="AN179" s="1366"/>
      <c r="AO179" s="1166"/>
      <c r="AP179" s="1210"/>
      <c r="AQ179" s="1244"/>
      <c r="AR179" s="1366"/>
      <c r="AS179" s="1166"/>
      <c r="AT179" s="1366"/>
      <c r="AU179" s="1166"/>
      <c r="AV179" s="1210"/>
      <c r="AW179" s="1166"/>
      <c r="AX179" s="1210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588" t="s">
        <v>1975</v>
      </c>
      <c r="B180" s="6589"/>
      <c r="C180" s="3574">
        <f t="shared" si="445"/>
        <v>0</v>
      </c>
      <c r="D180" s="1430">
        <f t="shared" si="445"/>
        <v>0</v>
      </c>
      <c r="E180" s="1206"/>
      <c r="F180" s="1167"/>
      <c r="G180" s="1206"/>
      <c r="H180" s="1167"/>
      <c r="I180" s="1206"/>
      <c r="J180" s="1167"/>
      <c r="K180" s="1206"/>
      <c r="L180" s="1167"/>
      <c r="M180" s="1206"/>
      <c r="N180" s="1167"/>
      <c r="O180" s="1206"/>
      <c r="P180" s="1167"/>
      <c r="Q180" s="1206"/>
      <c r="R180" s="1167"/>
      <c r="S180" s="1206"/>
      <c r="T180" s="1167"/>
      <c r="U180" s="1206"/>
      <c r="V180" s="1167"/>
      <c r="W180" s="1206"/>
      <c r="X180" s="1167"/>
      <c r="Y180" s="1206"/>
      <c r="Z180" s="1167"/>
      <c r="AA180" s="1206"/>
      <c r="AB180" s="1167"/>
      <c r="AC180" s="1206"/>
      <c r="AD180" s="1209"/>
      <c r="AE180" s="1206"/>
      <c r="AF180" s="1209"/>
      <c r="AG180" s="1206"/>
      <c r="AH180" s="1207"/>
      <c r="AI180" s="1206"/>
      <c r="AJ180" s="1167"/>
      <c r="AK180" s="1166"/>
      <c r="AL180" s="1210"/>
      <c r="AM180" s="1206"/>
      <c r="AN180" s="1366"/>
      <c r="AO180" s="1166"/>
      <c r="AP180" s="1210"/>
      <c r="AQ180" s="1244"/>
      <c r="AR180" s="1366"/>
      <c r="AS180" s="1166"/>
      <c r="AT180" s="1366"/>
      <c r="AU180" s="1166"/>
      <c r="AV180" s="1210"/>
      <c r="AW180" s="1166"/>
      <c r="AX180" s="1210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588" t="s">
        <v>1976</v>
      </c>
      <c r="B181" s="6589"/>
      <c r="C181" s="3574">
        <f t="shared" si="445"/>
        <v>0</v>
      </c>
      <c r="D181" s="1430">
        <f t="shared" si="445"/>
        <v>0</v>
      </c>
      <c r="E181" s="1206"/>
      <c r="F181" s="1167"/>
      <c r="G181" s="1206"/>
      <c r="H181" s="1167"/>
      <c r="I181" s="1206"/>
      <c r="J181" s="1167"/>
      <c r="K181" s="1206"/>
      <c r="L181" s="1167"/>
      <c r="M181" s="1206"/>
      <c r="N181" s="1167"/>
      <c r="O181" s="1206"/>
      <c r="P181" s="1167"/>
      <c r="Q181" s="1206"/>
      <c r="R181" s="1167"/>
      <c r="S181" s="1206"/>
      <c r="T181" s="1167"/>
      <c r="U181" s="1206"/>
      <c r="V181" s="1167"/>
      <c r="W181" s="1206"/>
      <c r="X181" s="1167"/>
      <c r="Y181" s="1206"/>
      <c r="Z181" s="1167"/>
      <c r="AA181" s="1206"/>
      <c r="AB181" s="1167"/>
      <c r="AC181" s="1206"/>
      <c r="AD181" s="1209"/>
      <c r="AE181" s="1206"/>
      <c r="AF181" s="1209"/>
      <c r="AG181" s="1206"/>
      <c r="AH181" s="1207"/>
      <c r="AI181" s="1206"/>
      <c r="AJ181" s="1167"/>
      <c r="AK181" s="1166"/>
      <c r="AL181" s="1210"/>
      <c r="AM181" s="1206"/>
      <c r="AN181" s="1366"/>
      <c r="AO181" s="1166"/>
      <c r="AP181" s="1210"/>
      <c r="AQ181" s="1244"/>
      <c r="AR181" s="1366"/>
      <c r="AS181" s="1166"/>
      <c r="AT181" s="1366"/>
      <c r="AU181" s="1166"/>
      <c r="AV181" s="1210"/>
      <c r="AW181" s="1166"/>
      <c r="AX181" s="1210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588" t="s">
        <v>1977</v>
      </c>
      <c r="B182" s="6589"/>
      <c r="C182" s="3574">
        <f t="shared" si="445"/>
        <v>0</v>
      </c>
      <c r="D182" s="1430">
        <f t="shared" si="445"/>
        <v>0</v>
      </c>
      <c r="E182" s="1206"/>
      <c r="F182" s="1167"/>
      <c r="G182" s="1206"/>
      <c r="H182" s="1167"/>
      <c r="I182" s="1206"/>
      <c r="J182" s="1167"/>
      <c r="K182" s="1206"/>
      <c r="L182" s="1167"/>
      <c r="M182" s="1206"/>
      <c r="N182" s="1167"/>
      <c r="O182" s="1206"/>
      <c r="P182" s="1167"/>
      <c r="Q182" s="1206"/>
      <c r="R182" s="1167"/>
      <c r="S182" s="1206"/>
      <c r="T182" s="1167"/>
      <c r="U182" s="1206"/>
      <c r="V182" s="1167"/>
      <c r="W182" s="1206"/>
      <c r="X182" s="1167"/>
      <c r="Y182" s="1206"/>
      <c r="Z182" s="1167"/>
      <c r="AA182" s="1206"/>
      <c r="AB182" s="1167"/>
      <c r="AC182" s="1206"/>
      <c r="AD182" s="1209"/>
      <c r="AE182" s="1206"/>
      <c r="AF182" s="1209"/>
      <c r="AG182" s="1206"/>
      <c r="AH182" s="1207"/>
      <c r="AI182" s="1206"/>
      <c r="AJ182" s="1167"/>
      <c r="AK182" s="1166"/>
      <c r="AL182" s="1210"/>
      <c r="AM182" s="1206"/>
      <c r="AN182" s="1366"/>
      <c r="AO182" s="1166"/>
      <c r="AP182" s="1210"/>
      <c r="AQ182" s="1244"/>
      <c r="AR182" s="1366"/>
      <c r="AS182" s="1166"/>
      <c r="AT182" s="1366"/>
      <c r="AU182" s="1166"/>
      <c r="AV182" s="1210"/>
      <c r="AW182" s="1166"/>
      <c r="AX182" s="1210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594" t="s">
        <v>1978</v>
      </c>
      <c r="B183" s="6595"/>
      <c r="C183" s="1534">
        <f t="shared" si="445"/>
        <v>0</v>
      </c>
      <c r="D183" s="2995">
        <f t="shared" si="445"/>
        <v>0</v>
      </c>
      <c r="E183" s="1492"/>
      <c r="F183" s="1503"/>
      <c r="G183" s="1492"/>
      <c r="H183" s="1503"/>
      <c r="I183" s="1492"/>
      <c r="J183" s="1503"/>
      <c r="K183" s="1492"/>
      <c r="L183" s="1503"/>
      <c r="M183" s="1492"/>
      <c r="N183" s="1493"/>
      <c r="O183" s="1492"/>
      <c r="P183" s="1503"/>
      <c r="Q183" s="1492"/>
      <c r="R183" s="1503"/>
      <c r="S183" s="1492"/>
      <c r="T183" s="1503"/>
      <c r="U183" s="1492"/>
      <c r="V183" s="1503"/>
      <c r="W183" s="1492"/>
      <c r="X183" s="1503"/>
      <c r="Y183" s="1492"/>
      <c r="Z183" s="1503"/>
      <c r="AA183" s="1492"/>
      <c r="AB183" s="1503"/>
      <c r="AC183" s="1492"/>
      <c r="AD183" s="1495"/>
      <c r="AE183" s="1492"/>
      <c r="AF183" s="1495"/>
      <c r="AG183" s="1492"/>
      <c r="AH183" s="1493"/>
      <c r="AI183" s="1492"/>
      <c r="AJ183" s="1503"/>
      <c r="AK183" s="1502"/>
      <c r="AL183" s="1160"/>
      <c r="AM183" s="1492"/>
      <c r="AN183" s="1159"/>
      <c r="AO183" s="1502"/>
      <c r="AP183" s="1160"/>
      <c r="AQ183" s="1494"/>
      <c r="AR183" s="1159"/>
      <c r="AS183" s="1502"/>
      <c r="AT183" s="1159"/>
      <c r="AU183" s="1502"/>
      <c r="AV183" s="1160"/>
      <c r="AW183" s="1502"/>
      <c r="AX183" s="1160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564" t="s">
        <v>1979</v>
      </c>
      <c r="B184" s="6564"/>
      <c r="C184" s="6564"/>
      <c r="D184" s="6564"/>
      <c r="E184" s="6564"/>
      <c r="F184" s="6564"/>
      <c r="G184" s="6564"/>
      <c r="H184" s="6564"/>
      <c r="I184" s="3620"/>
      <c r="J184" s="3620"/>
      <c r="K184" s="3620"/>
      <c r="L184" s="3620"/>
      <c r="M184" s="3620"/>
      <c r="N184" s="3620"/>
      <c r="O184" s="3620"/>
      <c r="P184" s="3620"/>
      <c r="Q184" s="3620"/>
      <c r="R184" s="3620"/>
      <c r="S184" s="3620"/>
      <c r="T184" s="3620"/>
      <c r="U184" s="3620"/>
      <c r="V184" s="3620"/>
      <c r="W184" s="3620"/>
      <c r="X184" s="3620"/>
      <c r="Y184" s="3620"/>
      <c r="Z184" s="3620"/>
      <c r="AA184" s="3620"/>
      <c r="AB184" s="3620"/>
      <c r="AC184" s="3620"/>
      <c r="AD184" s="3620"/>
      <c r="AE184" s="3620"/>
      <c r="AF184" s="3620"/>
      <c r="AG184" s="3620"/>
      <c r="AH184" s="3620"/>
      <c r="AI184" s="3620"/>
      <c r="AJ184" s="3620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565" t="s">
        <v>1945</v>
      </c>
      <c r="B185" s="6561"/>
      <c r="C185" s="6563" t="s">
        <v>82</v>
      </c>
      <c r="D185" s="6548"/>
      <c r="E185" s="6549" t="s">
        <v>34</v>
      </c>
      <c r="F185" s="6550"/>
      <c r="G185" s="6550"/>
      <c r="H185" s="6550"/>
      <c r="I185" s="6550"/>
      <c r="J185" s="6550"/>
      <c r="K185" s="6550"/>
      <c r="L185" s="6550"/>
      <c r="M185" s="6550"/>
      <c r="N185" s="6550"/>
      <c r="O185" s="6550"/>
      <c r="P185" s="6550"/>
      <c r="Q185" s="6550"/>
      <c r="R185" s="6550"/>
      <c r="S185" s="6550"/>
      <c r="T185" s="6550"/>
      <c r="U185" s="6550"/>
      <c r="V185" s="6550"/>
      <c r="W185" s="6550"/>
      <c r="X185" s="6550"/>
      <c r="Y185" s="6550"/>
      <c r="Z185" s="6550"/>
      <c r="AA185" s="6550"/>
      <c r="AB185" s="6550"/>
      <c r="AC185" s="6550"/>
      <c r="AD185" s="6550"/>
      <c r="AE185" s="6550"/>
      <c r="AF185" s="6550"/>
      <c r="AG185" s="6550"/>
      <c r="AH185" s="6550"/>
      <c r="AI185" s="6550"/>
      <c r="AJ185" s="6551"/>
      <c r="AK185" s="6577" t="s">
        <v>1959</v>
      </c>
      <c r="AL185" s="6577"/>
      <c r="AM185" s="6577"/>
      <c r="AN185" s="6578"/>
      <c r="AO185" s="6579" t="s">
        <v>468</v>
      </c>
      <c r="AP185" s="6577"/>
      <c r="AQ185" s="6577"/>
      <c r="AR185" s="6578"/>
      <c r="AS185" s="6554" t="s">
        <v>331</v>
      </c>
      <c r="AT185" s="6555"/>
      <c r="AU185" s="6554" t="s">
        <v>42</v>
      </c>
      <c r="AV185" s="6555"/>
      <c r="AW185" s="6580" t="s">
        <v>1960</v>
      </c>
      <c r="AX185" s="6561"/>
    </row>
    <row r="186" spans="1:130" x14ac:dyDescent="0.25">
      <c r="A186" s="5925"/>
      <c r="B186" s="5484"/>
      <c r="C186" s="6176"/>
      <c r="D186" s="6244"/>
      <c r="E186" s="6558" t="s">
        <v>1961</v>
      </c>
      <c r="F186" s="6552"/>
      <c r="G186" s="6558" t="s">
        <v>1916</v>
      </c>
      <c r="H186" s="6552"/>
      <c r="I186" s="6558" t="s">
        <v>955</v>
      </c>
      <c r="J186" s="6552"/>
      <c r="K186" s="6549" t="s">
        <v>335</v>
      </c>
      <c r="L186" s="6566"/>
      <c r="M186" s="6549" t="s">
        <v>99</v>
      </c>
      <c r="N186" s="6566"/>
      <c r="O186" s="6549" t="s">
        <v>49</v>
      </c>
      <c r="P186" s="6566"/>
      <c r="Q186" s="6549" t="s">
        <v>50</v>
      </c>
      <c r="R186" s="6566"/>
      <c r="S186" s="6549" t="s">
        <v>51</v>
      </c>
      <c r="T186" s="6566"/>
      <c r="U186" s="6549" t="s">
        <v>52</v>
      </c>
      <c r="V186" s="6566"/>
      <c r="W186" s="6549" t="s">
        <v>53</v>
      </c>
      <c r="X186" s="6566"/>
      <c r="Y186" s="6549" t="s">
        <v>54</v>
      </c>
      <c r="Z186" s="6566"/>
      <c r="AA186" s="6549" t="s">
        <v>55</v>
      </c>
      <c r="AB186" s="6566"/>
      <c r="AC186" s="6549" t="s">
        <v>56</v>
      </c>
      <c r="AD186" s="6566"/>
      <c r="AE186" s="6549" t="s">
        <v>57</v>
      </c>
      <c r="AF186" s="6566"/>
      <c r="AG186" s="6549" t="s">
        <v>58</v>
      </c>
      <c r="AH186" s="6566"/>
      <c r="AI186" s="6549" t="s">
        <v>1962</v>
      </c>
      <c r="AJ186" s="6551"/>
      <c r="AK186" s="6583" t="s">
        <v>63</v>
      </c>
      <c r="AL186" s="6584"/>
      <c r="AM186" s="6581" t="s">
        <v>64</v>
      </c>
      <c r="AN186" s="6582"/>
      <c r="AO186" s="6583" t="s">
        <v>474</v>
      </c>
      <c r="AP186" s="6584"/>
      <c r="AQ186" s="6585" t="s">
        <v>473</v>
      </c>
      <c r="AR186" s="6582"/>
      <c r="AS186" s="6556"/>
      <c r="AT186" s="6557"/>
      <c r="AU186" s="6556"/>
      <c r="AV186" s="6557"/>
      <c r="AW186" s="6161"/>
      <c r="AX186" s="6162"/>
    </row>
    <row r="187" spans="1:130" ht="31.5" x14ac:dyDescent="0.25">
      <c r="A187" s="6160"/>
      <c r="B187" s="6162"/>
      <c r="C187" s="3564" t="s">
        <v>1917</v>
      </c>
      <c r="D187" s="2648" t="s">
        <v>1963</v>
      </c>
      <c r="E187" s="3564" t="s">
        <v>1917</v>
      </c>
      <c r="F187" s="2648" t="s">
        <v>1963</v>
      </c>
      <c r="G187" s="3564" t="s">
        <v>1917</v>
      </c>
      <c r="H187" s="2648" t="s">
        <v>1963</v>
      </c>
      <c r="I187" s="3564" t="s">
        <v>1917</v>
      </c>
      <c r="J187" s="2648" t="s">
        <v>1963</v>
      </c>
      <c r="K187" s="3564" t="s">
        <v>1917</v>
      </c>
      <c r="L187" s="2648" t="s">
        <v>1963</v>
      </c>
      <c r="M187" s="3564" t="s">
        <v>1917</v>
      </c>
      <c r="N187" s="2648" t="s">
        <v>1963</v>
      </c>
      <c r="O187" s="3564" t="s">
        <v>1917</v>
      </c>
      <c r="P187" s="2648" t="s">
        <v>1963</v>
      </c>
      <c r="Q187" s="3564" t="s">
        <v>1917</v>
      </c>
      <c r="R187" s="2648" t="s">
        <v>1963</v>
      </c>
      <c r="S187" s="3564" t="s">
        <v>1917</v>
      </c>
      <c r="T187" s="2648" t="s">
        <v>1963</v>
      </c>
      <c r="U187" s="3564" t="s">
        <v>1917</v>
      </c>
      <c r="V187" s="2648" t="s">
        <v>1963</v>
      </c>
      <c r="W187" s="3564" t="s">
        <v>1917</v>
      </c>
      <c r="X187" s="2648" t="s">
        <v>1963</v>
      </c>
      <c r="Y187" s="3564" t="s">
        <v>1917</v>
      </c>
      <c r="Z187" s="2648" t="s">
        <v>1963</v>
      </c>
      <c r="AA187" s="3564" t="s">
        <v>1917</v>
      </c>
      <c r="AB187" s="2648" t="s">
        <v>1963</v>
      </c>
      <c r="AC187" s="3564" t="s">
        <v>1917</v>
      </c>
      <c r="AD187" s="2648" t="s">
        <v>1963</v>
      </c>
      <c r="AE187" s="3564" t="s">
        <v>1917</v>
      </c>
      <c r="AF187" s="2648" t="s">
        <v>1963</v>
      </c>
      <c r="AG187" s="3564" t="s">
        <v>1917</v>
      </c>
      <c r="AH187" s="2648" t="s">
        <v>1963</v>
      </c>
      <c r="AI187" s="3564" t="s">
        <v>1917</v>
      </c>
      <c r="AJ187" s="2515" t="s">
        <v>1963</v>
      </c>
      <c r="AK187" s="3565" t="s">
        <v>1917</v>
      </c>
      <c r="AL187" s="2648" t="s">
        <v>1963</v>
      </c>
      <c r="AM187" s="3564" t="s">
        <v>1917</v>
      </c>
      <c r="AN187" s="2648" t="s">
        <v>1963</v>
      </c>
      <c r="AO187" s="3608" t="s">
        <v>1917</v>
      </c>
      <c r="AP187" s="2648" t="s">
        <v>1963</v>
      </c>
      <c r="AQ187" s="3564" t="s">
        <v>1917</v>
      </c>
      <c r="AR187" s="2648" t="s">
        <v>1963</v>
      </c>
      <c r="AS187" s="3608" t="s">
        <v>1917</v>
      </c>
      <c r="AT187" s="2648" t="s">
        <v>1963</v>
      </c>
      <c r="AU187" s="3608" t="s">
        <v>1917</v>
      </c>
      <c r="AV187" s="2523" t="s">
        <v>1963</v>
      </c>
      <c r="AW187" s="3608" t="s">
        <v>1917</v>
      </c>
      <c r="AX187" s="2523" t="s">
        <v>1963</v>
      </c>
    </row>
    <row r="188" spans="1:130" x14ac:dyDescent="0.25">
      <c r="A188" s="6586" t="s">
        <v>1964</v>
      </c>
      <c r="B188" s="6587"/>
      <c r="C188" s="2303">
        <f t="shared" ref="C188:D190" si="446">+M188+O188+Q188+S188+U188+W188+Y188+AA188+AC188+AE188</f>
        <v>0</v>
      </c>
      <c r="D188" s="2994">
        <f t="shared" si="446"/>
        <v>0</v>
      </c>
      <c r="E188" s="2256"/>
      <c r="F188" s="1047"/>
      <c r="G188" s="2256"/>
      <c r="H188" s="1047"/>
      <c r="I188" s="2256"/>
      <c r="J188" s="1047"/>
      <c r="K188" s="2256"/>
      <c r="L188" s="1047"/>
      <c r="M188" s="2938"/>
      <c r="N188" s="1049"/>
      <c r="O188" s="2938"/>
      <c r="P188" s="1049"/>
      <c r="Q188" s="2938"/>
      <c r="R188" s="1049"/>
      <c r="S188" s="2938"/>
      <c r="T188" s="1049"/>
      <c r="U188" s="2938"/>
      <c r="V188" s="1049"/>
      <c r="W188" s="2938"/>
      <c r="X188" s="1049"/>
      <c r="Y188" s="2938"/>
      <c r="Z188" s="1049"/>
      <c r="AA188" s="2938"/>
      <c r="AB188" s="1049"/>
      <c r="AC188" s="2938"/>
      <c r="AD188" s="1049"/>
      <c r="AE188" s="2938"/>
      <c r="AF188" s="1049"/>
      <c r="AG188" s="2256"/>
      <c r="AH188" s="1835"/>
      <c r="AI188" s="2256"/>
      <c r="AJ188" s="1135"/>
      <c r="AK188" s="3609"/>
      <c r="AL188" s="3610"/>
      <c r="AM188" s="2387"/>
      <c r="AN188" s="3169"/>
      <c r="AO188" s="3570"/>
      <c r="AP188" s="1475"/>
      <c r="AQ188" s="3571"/>
      <c r="AR188" s="3611"/>
      <c r="AS188" s="3570"/>
      <c r="AT188" s="3611"/>
      <c r="AU188" s="3570"/>
      <c r="AV188" s="1475"/>
      <c r="AW188" s="3570"/>
      <c r="AX188" s="1475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588" t="s">
        <v>1965</v>
      </c>
      <c r="B189" s="6589"/>
      <c r="C189" s="3574">
        <f t="shared" si="446"/>
        <v>0</v>
      </c>
      <c r="D189" s="1340">
        <f t="shared" si="446"/>
        <v>0</v>
      </c>
      <c r="E189" s="3575"/>
      <c r="F189" s="3576"/>
      <c r="G189" s="3575"/>
      <c r="H189" s="3576"/>
      <c r="I189" s="3575"/>
      <c r="J189" s="3576"/>
      <c r="K189" s="3575"/>
      <c r="L189" s="3576"/>
      <c r="M189" s="2387"/>
      <c r="N189" s="1157"/>
      <c r="O189" s="2387"/>
      <c r="P189" s="1157"/>
      <c r="Q189" s="2387"/>
      <c r="R189" s="1157"/>
      <c r="S189" s="2387"/>
      <c r="T189" s="1157"/>
      <c r="U189" s="2387"/>
      <c r="V189" s="1157"/>
      <c r="W189" s="2387"/>
      <c r="X189" s="1157"/>
      <c r="Y189" s="2387"/>
      <c r="Z189" s="1157"/>
      <c r="AA189" s="2387"/>
      <c r="AB189" s="1157"/>
      <c r="AC189" s="2387"/>
      <c r="AD189" s="1157"/>
      <c r="AE189" s="2387"/>
      <c r="AF189" s="1157"/>
      <c r="AG189" s="3575"/>
      <c r="AH189" s="3577"/>
      <c r="AI189" s="3575"/>
      <c r="AJ189" s="3586"/>
      <c r="AK189" s="3568"/>
      <c r="AL189" s="2058"/>
      <c r="AM189" s="3579"/>
      <c r="AN189" s="3611"/>
      <c r="AO189" s="3570"/>
      <c r="AP189" s="1475"/>
      <c r="AQ189" s="3571"/>
      <c r="AR189" s="3611"/>
      <c r="AS189" s="3570"/>
      <c r="AT189" s="3611"/>
      <c r="AU189" s="3570"/>
      <c r="AV189" s="1475"/>
      <c r="AW189" s="3570"/>
      <c r="AX189" s="1475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588" t="s">
        <v>1966</v>
      </c>
      <c r="B190" s="6589"/>
      <c r="C190" s="3574">
        <f t="shared" si="446"/>
        <v>0</v>
      </c>
      <c r="D190" s="1340">
        <f t="shared" si="446"/>
        <v>0</v>
      </c>
      <c r="E190" s="3575"/>
      <c r="F190" s="3576"/>
      <c r="G190" s="3575"/>
      <c r="H190" s="3576"/>
      <c r="I190" s="3575"/>
      <c r="J190" s="3576"/>
      <c r="K190" s="3575"/>
      <c r="L190" s="3576"/>
      <c r="M190" s="3579"/>
      <c r="N190" s="3578"/>
      <c r="O190" s="3579"/>
      <c r="P190" s="3578"/>
      <c r="Q190" s="3579"/>
      <c r="R190" s="3578"/>
      <c r="S190" s="3579"/>
      <c r="T190" s="3578"/>
      <c r="U190" s="3579"/>
      <c r="V190" s="3578"/>
      <c r="W190" s="3579"/>
      <c r="X190" s="3578"/>
      <c r="Y190" s="3579"/>
      <c r="Z190" s="3578"/>
      <c r="AA190" s="3579"/>
      <c r="AB190" s="3578"/>
      <c r="AC190" s="3579"/>
      <c r="AD190" s="3578"/>
      <c r="AE190" s="3579"/>
      <c r="AF190" s="3578"/>
      <c r="AG190" s="3575"/>
      <c r="AH190" s="3577"/>
      <c r="AI190" s="3575"/>
      <c r="AJ190" s="3586"/>
      <c r="AK190" s="3568"/>
      <c r="AL190" s="2058"/>
      <c r="AM190" s="3579"/>
      <c r="AN190" s="3611"/>
      <c r="AO190" s="3570"/>
      <c r="AP190" s="1475"/>
      <c r="AQ190" s="3571"/>
      <c r="AR190" s="3611"/>
      <c r="AS190" s="3570"/>
      <c r="AT190" s="3611"/>
      <c r="AU190" s="3570"/>
      <c r="AV190" s="1475"/>
      <c r="AW190" s="3570"/>
      <c r="AX190" s="1475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588" t="s">
        <v>1929</v>
      </c>
      <c r="B191" s="6589"/>
      <c r="C191" s="3574">
        <f>+O191+Q191+S191+U191+W191+Y191+AA191+AC191+AE191+AG191+AI191</f>
        <v>0</v>
      </c>
      <c r="D191" s="3612">
        <f>+P191+R191+T191+V191+X191+Z191+AB191+AD191+AF191+AH191+AJ191</f>
        <v>0</v>
      </c>
      <c r="E191" s="3575"/>
      <c r="F191" s="3576"/>
      <c r="G191" s="3575"/>
      <c r="H191" s="3576"/>
      <c r="I191" s="3575"/>
      <c r="J191" s="3576"/>
      <c r="K191" s="3575"/>
      <c r="L191" s="3576"/>
      <c r="M191" s="3575"/>
      <c r="N191" s="3576"/>
      <c r="O191" s="3579"/>
      <c r="P191" s="3578"/>
      <c r="Q191" s="3579"/>
      <c r="R191" s="3578"/>
      <c r="S191" s="3579"/>
      <c r="T191" s="3578"/>
      <c r="U191" s="3579"/>
      <c r="V191" s="3578"/>
      <c r="W191" s="3579"/>
      <c r="X191" s="3578"/>
      <c r="Y191" s="3579"/>
      <c r="Z191" s="3578"/>
      <c r="AA191" s="3579"/>
      <c r="AB191" s="3578"/>
      <c r="AC191" s="3579"/>
      <c r="AD191" s="3578"/>
      <c r="AE191" s="3579"/>
      <c r="AF191" s="3578"/>
      <c r="AG191" s="3579"/>
      <c r="AH191" s="3578"/>
      <c r="AI191" s="3579"/>
      <c r="AJ191" s="3578"/>
      <c r="AK191" s="3570"/>
      <c r="AL191" s="1475"/>
      <c r="AM191" s="3579"/>
      <c r="AN191" s="3611"/>
      <c r="AO191" s="3570"/>
      <c r="AP191" s="1475"/>
      <c r="AQ191" s="3571"/>
      <c r="AR191" s="3611"/>
      <c r="AS191" s="3570"/>
      <c r="AT191" s="3611"/>
      <c r="AU191" s="3570"/>
      <c r="AV191" s="1475"/>
      <c r="AW191" s="3570"/>
      <c r="AX191" s="1475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588" t="s">
        <v>1935</v>
      </c>
      <c r="B192" s="6589"/>
      <c r="C192" s="3574">
        <f>+E192+G192+I192+K192+M192+O192+Q192+S192+U192+W192+Y192+AA192+AC192+AE192+AG192+AI192</f>
        <v>0</v>
      </c>
      <c r="D192" s="3612">
        <f>+F192+H192+J192+L192+N192+P192+R192+T192+V192+X192+Z192+AB192+AD192+AF192+AH192+AJ192</f>
        <v>0</v>
      </c>
      <c r="E192" s="3579"/>
      <c r="F192" s="3578"/>
      <c r="G192" s="3579"/>
      <c r="H192" s="3578"/>
      <c r="I192" s="3579"/>
      <c r="J192" s="3578"/>
      <c r="K192" s="3579"/>
      <c r="L192" s="3578"/>
      <c r="M192" s="3579"/>
      <c r="N192" s="3578"/>
      <c r="O192" s="3579"/>
      <c r="P192" s="3578"/>
      <c r="Q192" s="3579"/>
      <c r="R192" s="3578"/>
      <c r="S192" s="3579"/>
      <c r="T192" s="3578"/>
      <c r="U192" s="3579"/>
      <c r="V192" s="3578"/>
      <c r="W192" s="3579"/>
      <c r="X192" s="3578"/>
      <c r="Y192" s="3579"/>
      <c r="Z192" s="3578"/>
      <c r="AA192" s="3579"/>
      <c r="AB192" s="3578"/>
      <c r="AC192" s="3579"/>
      <c r="AD192" s="3578"/>
      <c r="AE192" s="3579"/>
      <c r="AF192" s="3578"/>
      <c r="AG192" s="3579"/>
      <c r="AH192" s="3578"/>
      <c r="AI192" s="3579"/>
      <c r="AJ192" s="3578"/>
      <c r="AK192" s="3613"/>
      <c r="AL192" s="2942"/>
      <c r="AM192" s="3614"/>
      <c r="AN192" s="3611"/>
      <c r="AO192" s="3570"/>
      <c r="AP192" s="1475"/>
      <c r="AQ192" s="3571"/>
      <c r="AR192" s="3611"/>
      <c r="AS192" s="3570"/>
      <c r="AT192" s="3611"/>
      <c r="AU192" s="3570"/>
      <c r="AV192" s="1475"/>
      <c r="AW192" s="3570"/>
      <c r="AX192" s="1475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588" t="s">
        <v>1967</v>
      </c>
      <c r="B193" s="6589"/>
      <c r="C193" s="3574">
        <f>+E193+G193+I193+K193+M193+O193+Q193+S193+U193+W193+Y193+AA193+AC193+AE193+AG193+AI193</f>
        <v>0</v>
      </c>
      <c r="D193" s="1340">
        <f>+F193+H193+J193+L193+N193+P193+R193+T193+V193+X193+Z193+AB193+AD193+AF193+AH193+AJ193</f>
        <v>0</v>
      </c>
      <c r="E193" s="3579"/>
      <c r="F193" s="3578"/>
      <c r="G193" s="3579"/>
      <c r="H193" s="3578"/>
      <c r="I193" s="3579"/>
      <c r="J193" s="3578"/>
      <c r="K193" s="3579"/>
      <c r="L193" s="3578"/>
      <c r="M193" s="3579"/>
      <c r="N193" s="3578"/>
      <c r="O193" s="3579"/>
      <c r="P193" s="3578"/>
      <c r="Q193" s="3579"/>
      <c r="R193" s="3578"/>
      <c r="S193" s="3579"/>
      <c r="T193" s="3578"/>
      <c r="U193" s="3579"/>
      <c r="V193" s="3578"/>
      <c r="W193" s="3579"/>
      <c r="X193" s="3578"/>
      <c r="Y193" s="3579"/>
      <c r="Z193" s="3578"/>
      <c r="AA193" s="3579"/>
      <c r="AB193" s="3578"/>
      <c r="AC193" s="3579"/>
      <c r="AD193" s="3578"/>
      <c r="AE193" s="3579"/>
      <c r="AF193" s="3578"/>
      <c r="AG193" s="3579"/>
      <c r="AH193" s="3578"/>
      <c r="AI193" s="3579"/>
      <c r="AJ193" s="3578"/>
      <c r="AK193" s="3570"/>
      <c r="AL193" s="1475"/>
      <c r="AM193" s="3579"/>
      <c r="AN193" s="3611"/>
      <c r="AO193" s="3570"/>
      <c r="AP193" s="1475"/>
      <c r="AQ193" s="3571"/>
      <c r="AR193" s="3611"/>
      <c r="AS193" s="3570"/>
      <c r="AT193" s="3611"/>
      <c r="AU193" s="3570"/>
      <c r="AV193" s="1475"/>
      <c r="AW193" s="3570"/>
      <c r="AX193" s="1475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588" t="s">
        <v>1968</v>
      </c>
      <c r="B194" s="6589"/>
      <c r="C194" s="3574">
        <f>+O194+Q194+S194+U194+W194+Y194+AA194+AC194+AE194+AG194+AI194</f>
        <v>0</v>
      </c>
      <c r="D194" s="1340">
        <f>+P194+R194+T194+V194+X194+Z194+AB194+AD194+AF194+AH194+AJ194</f>
        <v>0</v>
      </c>
      <c r="E194" s="3575"/>
      <c r="F194" s="3576"/>
      <c r="G194" s="3575"/>
      <c r="H194" s="3576"/>
      <c r="I194" s="3575"/>
      <c r="J194" s="3576"/>
      <c r="K194" s="3575"/>
      <c r="L194" s="3576"/>
      <c r="M194" s="3575"/>
      <c r="N194" s="3576"/>
      <c r="O194" s="3579"/>
      <c r="P194" s="3578"/>
      <c r="Q194" s="3579"/>
      <c r="R194" s="3578"/>
      <c r="S194" s="3579"/>
      <c r="T194" s="3578"/>
      <c r="U194" s="3579"/>
      <c r="V194" s="3578"/>
      <c r="W194" s="3579"/>
      <c r="X194" s="3578"/>
      <c r="Y194" s="3579"/>
      <c r="Z194" s="3578"/>
      <c r="AA194" s="3579"/>
      <c r="AB194" s="3578"/>
      <c r="AC194" s="3579"/>
      <c r="AD194" s="3578"/>
      <c r="AE194" s="3579"/>
      <c r="AF194" s="3578"/>
      <c r="AG194" s="3579"/>
      <c r="AH194" s="3578"/>
      <c r="AI194" s="3579"/>
      <c r="AJ194" s="3578"/>
      <c r="AK194" s="3570"/>
      <c r="AL194" s="1475"/>
      <c r="AM194" s="3579"/>
      <c r="AN194" s="3611"/>
      <c r="AO194" s="3570"/>
      <c r="AP194" s="1475"/>
      <c r="AQ194" s="3571"/>
      <c r="AR194" s="3611"/>
      <c r="AS194" s="3570"/>
      <c r="AT194" s="3611"/>
      <c r="AU194" s="3570"/>
      <c r="AV194" s="1475"/>
      <c r="AW194" s="3570"/>
      <c r="AX194" s="1475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588" t="s">
        <v>1932</v>
      </c>
      <c r="B195" s="6589"/>
      <c r="C195" s="3574">
        <f>+O195+Q195+S195+U195+W195+Y195+AA195+AC195+AE195+AG195+AI195</f>
        <v>0</v>
      </c>
      <c r="D195" s="1340">
        <f>+P195+R195+T195+V195+X195+Z195+AB195+AD195+AF195+AH195+AJ195</f>
        <v>0</v>
      </c>
      <c r="E195" s="3575"/>
      <c r="F195" s="3576"/>
      <c r="G195" s="3575"/>
      <c r="H195" s="3576"/>
      <c r="I195" s="3575"/>
      <c r="J195" s="3576"/>
      <c r="K195" s="3575"/>
      <c r="L195" s="3576"/>
      <c r="M195" s="3575"/>
      <c r="N195" s="3576"/>
      <c r="O195" s="3579"/>
      <c r="P195" s="3578"/>
      <c r="Q195" s="3579"/>
      <c r="R195" s="3578"/>
      <c r="S195" s="3579"/>
      <c r="T195" s="3578"/>
      <c r="U195" s="3579"/>
      <c r="V195" s="3578"/>
      <c r="W195" s="3579"/>
      <c r="X195" s="3578"/>
      <c r="Y195" s="3579"/>
      <c r="Z195" s="3578"/>
      <c r="AA195" s="3579"/>
      <c r="AB195" s="3578"/>
      <c r="AC195" s="3579"/>
      <c r="AD195" s="3578"/>
      <c r="AE195" s="3579"/>
      <c r="AF195" s="3578"/>
      <c r="AG195" s="3579"/>
      <c r="AH195" s="3578"/>
      <c r="AI195" s="3579"/>
      <c r="AJ195" s="3578"/>
      <c r="AK195" s="3570"/>
      <c r="AL195" s="1475"/>
      <c r="AM195" s="3579"/>
      <c r="AN195" s="3611"/>
      <c r="AO195" s="3570"/>
      <c r="AP195" s="1475"/>
      <c r="AQ195" s="3571"/>
      <c r="AR195" s="3611"/>
      <c r="AS195" s="3570"/>
      <c r="AT195" s="3611"/>
      <c r="AU195" s="3570"/>
      <c r="AV195" s="1475"/>
      <c r="AW195" s="3570"/>
      <c r="AX195" s="1475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590" t="s">
        <v>1969</v>
      </c>
      <c r="B196" s="6591"/>
      <c r="C196" s="1534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206"/>
      <c r="F196" s="1167"/>
      <c r="G196" s="1206"/>
      <c r="H196" s="1167"/>
      <c r="I196" s="1206"/>
      <c r="J196" s="1167"/>
      <c r="K196" s="1206"/>
      <c r="L196" s="1167"/>
      <c r="M196" s="1206"/>
      <c r="N196" s="1167"/>
      <c r="O196" s="1206"/>
      <c r="P196" s="1167"/>
      <c r="Q196" s="1206"/>
      <c r="R196" s="1167"/>
      <c r="S196" s="1206"/>
      <c r="T196" s="1167"/>
      <c r="U196" s="1206"/>
      <c r="V196" s="1167"/>
      <c r="W196" s="1206"/>
      <c r="X196" s="1167"/>
      <c r="Y196" s="1206"/>
      <c r="Z196" s="1167"/>
      <c r="AA196" s="1206"/>
      <c r="AB196" s="1167"/>
      <c r="AC196" s="1206"/>
      <c r="AD196" s="1167"/>
      <c r="AE196" s="1206"/>
      <c r="AF196" s="1167"/>
      <c r="AG196" s="1206"/>
      <c r="AH196" s="1167"/>
      <c r="AI196" s="1206"/>
      <c r="AJ196" s="1167"/>
      <c r="AK196" s="1166"/>
      <c r="AL196" s="1210"/>
      <c r="AM196" s="1206"/>
      <c r="AN196" s="1366"/>
      <c r="AO196" s="1166"/>
      <c r="AP196" s="1210"/>
      <c r="AQ196" s="1244"/>
      <c r="AR196" s="1366"/>
      <c r="AS196" s="1502"/>
      <c r="AT196" s="1159"/>
      <c r="AU196" s="1166"/>
      <c r="AV196" s="1210"/>
      <c r="AW196" s="1166"/>
      <c r="AX196" s="1210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5753" t="s">
        <v>1952</v>
      </c>
      <c r="B197" s="2041" t="s">
        <v>1953</v>
      </c>
      <c r="C197" s="2269">
        <f t="shared" ref="C197:D199" si="475">+O197+Q197+S197+U197+W197+Y197+AA197+AC197+AE197+AG197</f>
        <v>0</v>
      </c>
      <c r="D197" s="2994">
        <f t="shared" si="475"/>
        <v>0</v>
      </c>
      <c r="E197" s="2256"/>
      <c r="F197" s="1047"/>
      <c r="G197" s="2256"/>
      <c r="H197" s="1047"/>
      <c r="I197" s="2256"/>
      <c r="J197" s="1047"/>
      <c r="K197" s="2256"/>
      <c r="L197" s="1047"/>
      <c r="M197" s="2256"/>
      <c r="N197" s="1047"/>
      <c r="O197" s="2938"/>
      <c r="P197" s="1049"/>
      <c r="Q197" s="2938"/>
      <c r="R197" s="1049"/>
      <c r="S197" s="2938"/>
      <c r="T197" s="1049"/>
      <c r="U197" s="2938"/>
      <c r="V197" s="1049"/>
      <c r="W197" s="2938"/>
      <c r="X197" s="1049"/>
      <c r="Y197" s="2938"/>
      <c r="Z197" s="1049"/>
      <c r="AA197" s="2938"/>
      <c r="AB197" s="1049"/>
      <c r="AC197" s="2938"/>
      <c r="AD197" s="1049"/>
      <c r="AE197" s="2938"/>
      <c r="AF197" s="1049"/>
      <c r="AG197" s="2938"/>
      <c r="AH197" s="1049"/>
      <c r="AI197" s="3615"/>
      <c r="AJ197" s="3616"/>
      <c r="AK197" s="1837"/>
      <c r="AL197" s="3598"/>
      <c r="AM197" s="2938"/>
      <c r="AN197" s="2252"/>
      <c r="AO197" s="1837"/>
      <c r="AP197" s="3598"/>
      <c r="AQ197" s="2022"/>
      <c r="AR197" s="2252"/>
      <c r="AS197" s="2390"/>
      <c r="AT197" s="3169"/>
      <c r="AU197" s="2022"/>
      <c r="AV197" s="2252"/>
      <c r="AW197" s="3617"/>
      <c r="AX197" s="224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570"/>
      <c r="B198" s="3603" t="s">
        <v>1954</v>
      </c>
      <c r="C198" s="3574">
        <f t="shared" si="475"/>
        <v>0</v>
      </c>
      <c r="D198" s="1340">
        <f t="shared" si="475"/>
        <v>0</v>
      </c>
      <c r="E198" s="3575"/>
      <c r="F198" s="3576"/>
      <c r="G198" s="3575"/>
      <c r="H198" s="3576"/>
      <c r="I198" s="3575"/>
      <c r="J198" s="3576"/>
      <c r="K198" s="3575"/>
      <c r="L198" s="3576"/>
      <c r="M198" s="3575"/>
      <c r="N198" s="3576"/>
      <c r="O198" s="3579"/>
      <c r="P198" s="3578"/>
      <c r="Q198" s="3579"/>
      <c r="R198" s="3578"/>
      <c r="S198" s="3579"/>
      <c r="T198" s="3578"/>
      <c r="U198" s="3579"/>
      <c r="V198" s="3578"/>
      <c r="W198" s="3579"/>
      <c r="X198" s="3578"/>
      <c r="Y198" s="3579"/>
      <c r="Z198" s="3578"/>
      <c r="AA198" s="3579"/>
      <c r="AB198" s="3578"/>
      <c r="AC198" s="3579"/>
      <c r="AD198" s="3578"/>
      <c r="AE198" s="3579"/>
      <c r="AF198" s="3578"/>
      <c r="AG198" s="3579"/>
      <c r="AH198" s="3578"/>
      <c r="AI198" s="3575"/>
      <c r="AJ198" s="3577"/>
      <c r="AK198" s="3570"/>
      <c r="AL198" s="1475"/>
      <c r="AM198" s="3579"/>
      <c r="AN198" s="3611"/>
      <c r="AO198" s="3570"/>
      <c r="AP198" s="1475"/>
      <c r="AQ198" s="3571"/>
      <c r="AR198" s="3611"/>
      <c r="AS198" s="3570"/>
      <c r="AT198" s="3611"/>
      <c r="AU198" s="3571"/>
      <c r="AV198" s="3611"/>
      <c r="AW198" s="3618"/>
      <c r="AX198" s="2058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755"/>
      <c r="B199" s="1401" t="s">
        <v>1955</v>
      </c>
      <c r="C199" s="1534">
        <f t="shared" si="475"/>
        <v>0</v>
      </c>
      <c r="D199" s="2995">
        <f t="shared" si="475"/>
        <v>0</v>
      </c>
      <c r="E199" s="1505"/>
      <c r="F199" s="1618"/>
      <c r="G199" s="1505"/>
      <c r="H199" s="1618"/>
      <c r="I199" s="1505"/>
      <c r="J199" s="1618"/>
      <c r="K199" s="1505"/>
      <c r="L199" s="1618"/>
      <c r="M199" s="1505"/>
      <c r="N199" s="1618"/>
      <c r="O199" s="1492"/>
      <c r="P199" s="1503"/>
      <c r="Q199" s="1492"/>
      <c r="R199" s="1503"/>
      <c r="S199" s="1492"/>
      <c r="T199" s="1503"/>
      <c r="U199" s="1492"/>
      <c r="V199" s="1503"/>
      <c r="W199" s="1492"/>
      <c r="X199" s="1503"/>
      <c r="Y199" s="1492"/>
      <c r="Z199" s="1503"/>
      <c r="AA199" s="1492"/>
      <c r="AB199" s="1503"/>
      <c r="AC199" s="1492"/>
      <c r="AD199" s="1503"/>
      <c r="AE199" s="1492"/>
      <c r="AF199" s="1503"/>
      <c r="AG199" s="1492"/>
      <c r="AH199" s="1503"/>
      <c r="AI199" s="1505"/>
      <c r="AJ199" s="1791"/>
      <c r="AK199" s="1502"/>
      <c r="AL199" s="1160"/>
      <c r="AM199" s="1492"/>
      <c r="AN199" s="1159"/>
      <c r="AO199" s="1502"/>
      <c r="AP199" s="1160"/>
      <c r="AQ199" s="1494"/>
      <c r="AR199" s="1159"/>
      <c r="AS199" s="1502"/>
      <c r="AT199" s="1159"/>
      <c r="AU199" s="1494"/>
      <c r="AV199" s="1159"/>
      <c r="AW199" s="3619"/>
      <c r="AX199" s="1169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592" t="s">
        <v>1934</v>
      </c>
      <c r="B200" s="6593"/>
      <c r="C200" s="2269">
        <f t="shared" ref="C200:D202" si="477">+E200+G200+I200+K200+M200+O200+Q200+S200+U200+W200+Y200+AA200+AC200+AE200+AG200+AI200</f>
        <v>0</v>
      </c>
      <c r="D200" s="1340">
        <f t="shared" si="477"/>
        <v>0</v>
      </c>
      <c r="E200" s="2387"/>
      <c r="F200" s="1157"/>
      <c r="G200" s="2387"/>
      <c r="H200" s="1157"/>
      <c r="I200" s="2387"/>
      <c r="J200" s="1157"/>
      <c r="K200" s="2387"/>
      <c r="L200" s="1157"/>
      <c r="M200" s="909"/>
      <c r="N200" s="146"/>
      <c r="O200" s="909"/>
      <c r="P200" s="146"/>
      <c r="Q200" s="909"/>
      <c r="R200" s="146"/>
      <c r="S200" s="909"/>
      <c r="T200" s="146"/>
      <c r="U200" s="909"/>
      <c r="V200" s="146"/>
      <c r="W200" s="909"/>
      <c r="X200" s="146"/>
      <c r="Y200" s="909"/>
      <c r="Z200" s="146"/>
      <c r="AA200" s="909"/>
      <c r="AB200" s="146"/>
      <c r="AC200" s="909"/>
      <c r="AD200" s="312"/>
      <c r="AE200" s="909"/>
      <c r="AF200" s="312"/>
      <c r="AG200" s="3595"/>
      <c r="AH200" s="3597"/>
      <c r="AI200" s="909"/>
      <c r="AJ200" s="146"/>
      <c r="AK200" s="2390"/>
      <c r="AL200" s="2388"/>
      <c r="AM200" s="2387"/>
      <c r="AN200" s="3169"/>
      <c r="AO200" s="2390"/>
      <c r="AP200" s="2388"/>
      <c r="AQ200" s="2389"/>
      <c r="AR200" s="3169"/>
      <c r="AS200" s="2390"/>
      <c r="AT200" s="3169"/>
      <c r="AU200" s="2390"/>
      <c r="AV200" s="2388"/>
      <c r="AW200" s="2390"/>
      <c r="AX200" s="2388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588" t="s">
        <v>1970</v>
      </c>
      <c r="B201" s="6589"/>
      <c r="C201" s="3574">
        <f t="shared" si="477"/>
        <v>0</v>
      </c>
      <c r="D201" s="3612">
        <f t="shared" si="477"/>
        <v>0</v>
      </c>
      <c r="E201" s="3579"/>
      <c r="F201" s="3578"/>
      <c r="G201" s="3579"/>
      <c r="H201" s="3578"/>
      <c r="I201" s="3579"/>
      <c r="J201" s="3578"/>
      <c r="K201" s="3579"/>
      <c r="L201" s="3578"/>
      <c r="M201" s="3579"/>
      <c r="N201" s="3578"/>
      <c r="O201" s="1206"/>
      <c r="P201" s="1167"/>
      <c r="Q201" s="1206"/>
      <c r="R201" s="1167"/>
      <c r="S201" s="1206"/>
      <c r="T201" s="1167"/>
      <c r="U201" s="1206"/>
      <c r="V201" s="1167"/>
      <c r="W201" s="1206"/>
      <c r="X201" s="1167"/>
      <c r="Y201" s="1206"/>
      <c r="Z201" s="1167"/>
      <c r="AA201" s="1206"/>
      <c r="AB201" s="1167"/>
      <c r="AC201" s="1206"/>
      <c r="AD201" s="1209"/>
      <c r="AE201" s="1206"/>
      <c r="AF201" s="1209"/>
      <c r="AG201" s="1206"/>
      <c r="AH201" s="1207"/>
      <c r="AI201" s="1206"/>
      <c r="AJ201" s="1167"/>
      <c r="AK201" s="1166"/>
      <c r="AL201" s="1210"/>
      <c r="AM201" s="1206"/>
      <c r="AN201" s="1366"/>
      <c r="AO201" s="1166"/>
      <c r="AP201" s="1210"/>
      <c r="AQ201" s="1244"/>
      <c r="AR201" s="1366"/>
      <c r="AS201" s="1166"/>
      <c r="AT201" s="1366"/>
      <c r="AU201" s="1166"/>
      <c r="AV201" s="1210"/>
      <c r="AW201" s="1166"/>
      <c r="AX201" s="1210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588" t="s">
        <v>1936</v>
      </c>
      <c r="B202" s="6589"/>
      <c r="C202" s="3574">
        <f t="shared" si="477"/>
        <v>0</v>
      </c>
      <c r="D202" s="3612">
        <f>+F202+H202+J202+L202+N202+P202+R202+T202+V202+X202+Z202+AB202+AD202+AF202+AH202+AJ202</f>
        <v>0</v>
      </c>
      <c r="E202" s="3579"/>
      <c r="F202" s="3578"/>
      <c r="G202" s="3579"/>
      <c r="H202" s="3578"/>
      <c r="I202" s="3579"/>
      <c r="J202" s="3578"/>
      <c r="K202" s="3579"/>
      <c r="L202" s="3578"/>
      <c r="M202" s="3579"/>
      <c r="N202" s="3578"/>
      <c r="O202" s="1206"/>
      <c r="P202" s="1167"/>
      <c r="Q202" s="1206"/>
      <c r="R202" s="1167"/>
      <c r="S202" s="1206"/>
      <c r="T202" s="1167"/>
      <c r="U202" s="1206"/>
      <c r="V202" s="1167"/>
      <c r="W202" s="1206"/>
      <c r="X202" s="1167"/>
      <c r="Y202" s="1206"/>
      <c r="Z202" s="1167"/>
      <c r="AA202" s="1206"/>
      <c r="AB202" s="1167"/>
      <c r="AC202" s="1206"/>
      <c r="AD202" s="1209"/>
      <c r="AE202" s="1206"/>
      <c r="AF202" s="1209"/>
      <c r="AG202" s="1206"/>
      <c r="AH202" s="1207"/>
      <c r="AI202" s="1206"/>
      <c r="AJ202" s="1167"/>
      <c r="AK202" s="1166"/>
      <c r="AL202" s="1210"/>
      <c r="AM202" s="1206"/>
      <c r="AN202" s="1366"/>
      <c r="AO202" s="1166"/>
      <c r="AP202" s="1210"/>
      <c r="AQ202" s="1244"/>
      <c r="AR202" s="1366"/>
      <c r="AS202" s="1166"/>
      <c r="AT202" s="1366"/>
      <c r="AU202" s="1166"/>
      <c r="AV202" s="1210"/>
      <c r="AW202" s="1166"/>
      <c r="AX202" s="1210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588" t="s">
        <v>1971</v>
      </c>
      <c r="B203" s="6589"/>
      <c r="C203" s="3574">
        <f t="shared" ref="C203:D205" si="482">+O203+Q203+S203+U203+W203+Y203+AA203+AC203+AE203+AG203+AI203</f>
        <v>0</v>
      </c>
      <c r="D203" s="1430">
        <f t="shared" si="482"/>
        <v>0</v>
      </c>
      <c r="E203" s="3575"/>
      <c r="F203" s="3576"/>
      <c r="G203" s="3575"/>
      <c r="H203" s="3576"/>
      <c r="I203" s="3575"/>
      <c r="J203" s="3576"/>
      <c r="K203" s="3575"/>
      <c r="L203" s="3576"/>
      <c r="M203" s="3575"/>
      <c r="N203" s="3576"/>
      <c r="O203" s="1206"/>
      <c r="P203" s="1167"/>
      <c r="Q203" s="1206"/>
      <c r="R203" s="1167"/>
      <c r="S203" s="1206"/>
      <c r="T203" s="1167"/>
      <c r="U203" s="1206"/>
      <c r="V203" s="1167"/>
      <c r="W203" s="1206"/>
      <c r="X203" s="1167"/>
      <c r="Y203" s="1206"/>
      <c r="Z203" s="1167"/>
      <c r="AA203" s="1206"/>
      <c r="AB203" s="1167"/>
      <c r="AC203" s="1206"/>
      <c r="AD203" s="1209"/>
      <c r="AE203" s="1206"/>
      <c r="AF203" s="1209"/>
      <c r="AG203" s="1206"/>
      <c r="AH203" s="1207"/>
      <c r="AI203" s="1206"/>
      <c r="AJ203" s="1167"/>
      <c r="AK203" s="1166"/>
      <c r="AL203" s="1210"/>
      <c r="AM203" s="1206"/>
      <c r="AN203" s="1366"/>
      <c r="AO203" s="1166"/>
      <c r="AP203" s="1210"/>
      <c r="AQ203" s="1244"/>
      <c r="AR203" s="1366"/>
      <c r="AS203" s="1166"/>
      <c r="AT203" s="1366"/>
      <c r="AU203" s="1166"/>
      <c r="AV203" s="1210"/>
      <c r="AW203" s="1166"/>
      <c r="AX203" s="1210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588" t="s">
        <v>1972</v>
      </c>
      <c r="B204" s="6589"/>
      <c r="C204" s="3574">
        <f t="shared" si="482"/>
        <v>0</v>
      </c>
      <c r="D204" s="1430">
        <f t="shared" si="482"/>
        <v>0</v>
      </c>
      <c r="E204" s="3575"/>
      <c r="F204" s="3576"/>
      <c r="G204" s="3575"/>
      <c r="H204" s="3576"/>
      <c r="I204" s="3575"/>
      <c r="J204" s="3576"/>
      <c r="K204" s="3575"/>
      <c r="L204" s="3576"/>
      <c r="M204" s="3575"/>
      <c r="N204" s="3576"/>
      <c r="O204" s="1206"/>
      <c r="P204" s="1167"/>
      <c r="Q204" s="1206"/>
      <c r="R204" s="1167"/>
      <c r="S204" s="1206"/>
      <c r="T204" s="1167"/>
      <c r="U204" s="1206"/>
      <c r="V204" s="1167"/>
      <c r="W204" s="1206"/>
      <c r="X204" s="1167"/>
      <c r="Y204" s="1206"/>
      <c r="Z204" s="1167"/>
      <c r="AA204" s="1206"/>
      <c r="AB204" s="1167"/>
      <c r="AC204" s="1206"/>
      <c r="AD204" s="1209"/>
      <c r="AE204" s="1206"/>
      <c r="AF204" s="1209"/>
      <c r="AG204" s="3579"/>
      <c r="AH204" s="1210"/>
      <c r="AI204" s="3579"/>
      <c r="AJ204" s="1244"/>
      <c r="AK204" s="1166"/>
      <c r="AL204" s="1210"/>
      <c r="AM204" s="1206"/>
      <c r="AN204" s="1366"/>
      <c r="AO204" s="1166"/>
      <c r="AP204" s="1210"/>
      <c r="AQ204" s="1244"/>
      <c r="AR204" s="1366"/>
      <c r="AS204" s="1166"/>
      <c r="AT204" s="1366"/>
      <c r="AU204" s="1166"/>
      <c r="AV204" s="1210"/>
      <c r="AW204" s="1166"/>
      <c r="AX204" s="1210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588" t="s">
        <v>1973</v>
      </c>
      <c r="B205" s="6589"/>
      <c r="C205" s="3574">
        <f t="shared" si="482"/>
        <v>0</v>
      </c>
      <c r="D205" s="1430">
        <f t="shared" si="482"/>
        <v>0</v>
      </c>
      <c r="E205" s="3575"/>
      <c r="F205" s="3576"/>
      <c r="G205" s="3575"/>
      <c r="H205" s="3576"/>
      <c r="I205" s="3575"/>
      <c r="J205" s="3576"/>
      <c r="K205" s="3575"/>
      <c r="L205" s="3576"/>
      <c r="M205" s="3575"/>
      <c r="N205" s="3576"/>
      <c r="O205" s="1206"/>
      <c r="P205" s="1167"/>
      <c r="Q205" s="1206"/>
      <c r="R205" s="1167"/>
      <c r="S205" s="1206"/>
      <c r="T205" s="1167"/>
      <c r="U205" s="1206"/>
      <c r="V205" s="1167"/>
      <c r="W205" s="1206"/>
      <c r="X205" s="1167"/>
      <c r="Y205" s="1206"/>
      <c r="Z205" s="1167"/>
      <c r="AA205" s="1206"/>
      <c r="AB205" s="1167"/>
      <c r="AC205" s="1206"/>
      <c r="AD205" s="1209"/>
      <c r="AE205" s="1206"/>
      <c r="AF205" s="1209"/>
      <c r="AG205" s="1206"/>
      <c r="AH205" s="1207"/>
      <c r="AI205" s="1206"/>
      <c r="AJ205" s="1167"/>
      <c r="AK205" s="1166"/>
      <c r="AL205" s="1210"/>
      <c r="AM205" s="1206"/>
      <c r="AN205" s="1366"/>
      <c r="AO205" s="1166"/>
      <c r="AP205" s="1210"/>
      <c r="AQ205" s="1244"/>
      <c r="AR205" s="1366"/>
      <c r="AS205" s="1166"/>
      <c r="AT205" s="1366"/>
      <c r="AU205" s="1166"/>
      <c r="AV205" s="1210"/>
      <c r="AW205" s="1166"/>
      <c r="AX205" s="1210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588" t="s">
        <v>1974</v>
      </c>
      <c r="B206" s="6589"/>
      <c r="C206" s="3574">
        <f t="shared" ref="C206:D210" si="483">+E206+G206+I206+K206+M206+O206+Q206+S206+U206+W206+Y206+AA206+AC206+AE206+AG206+AI206</f>
        <v>0</v>
      </c>
      <c r="D206" s="1430">
        <f t="shared" si="483"/>
        <v>0</v>
      </c>
      <c r="E206" s="1206"/>
      <c r="F206" s="1167"/>
      <c r="G206" s="1206"/>
      <c r="H206" s="1167"/>
      <c r="I206" s="1206"/>
      <c r="J206" s="1167"/>
      <c r="K206" s="1206"/>
      <c r="L206" s="1167"/>
      <c r="M206" s="1206"/>
      <c r="N206" s="1167"/>
      <c r="O206" s="1206"/>
      <c r="P206" s="1167"/>
      <c r="Q206" s="1206"/>
      <c r="R206" s="1167"/>
      <c r="S206" s="1206"/>
      <c r="T206" s="1167"/>
      <c r="U206" s="1206"/>
      <c r="V206" s="1167"/>
      <c r="W206" s="1206"/>
      <c r="X206" s="1167"/>
      <c r="Y206" s="1206"/>
      <c r="Z206" s="1167"/>
      <c r="AA206" s="1206"/>
      <c r="AB206" s="1167"/>
      <c r="AC206" s="1206"/>
      <c r="AD206" s="1209"/>
      <c r="AE206" s="1206"/>
      <c r="AF206" s="1209"/>
      <c r="AG206" s="1206"/>
      <c r="AH206" s="1207"/>
      <c r="AI206" s="1206"/>
      <c r="AJ206" s="1167"/>
      <c r="AK206" s="1166"/>
      <c r="AL206" s="1210"/>
      <c r="AM206" s="1206"/>
      <c r="AN206" s="1366"/>
      <c r="AO206" s="1166"/>
      <c r="AP206" s="1210"/>
      <c r="AQ206" s="1244"/>
      <c r="AR206" s="1366"/>
      <c r="AS206" s="1166"/>
      <c r="AT206" s="1366"/>
      <c r="AU206" s="1166"/>
      <c r="AV206" s="1210"/>
      <c r="AW206" s="1166"/>
      <c r="AX206" s="1210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588" t="s">
        <v>1975</v>
      </c>
      <c r="B207" s="6589"/>
      <c r="C207" s="3574">
        <f t="shared" si="483"/>
        <v>0</v>
      </c>
      <c r="D207" s="1430">
        <f t="shared" si="483"/>
        <v>0</v>
      </c>
      <c r="E207" s="1206"/>
      <c r="F207" s="1167"/>
      <c r="G207" s="1206"/>
      <c r="H207" s="1167"/>
      <c r="I207" s="1206"/>
      <c r="J207" s="1167"/>
      <c r="K207" s="1206"/>
      <c r="L207" s="1167"/>
      <c r="M207" s="1206"/>
      <c r="N207" s="1167"/>
      <c r="O207" s="1206"/>
      <c r="P207" s="1167"/>
      <c r="Q207" s="1206"/>
      <c r="R207" s="1167"/>
      <c r="S207" s="1206"/>
      <c r="T207" s="1167"/>
      <c r="U207" s="1206"/>
      <c r="V207" s="1167"/>
      <c r="W207" s="1206"/>
      <c r="X207" s="1167"/>
      <c r="Y207" s="1206"/>
      <c r="Z207" s="1167"/>
      <c r="AA207" s="1206"/>
      <c r="AB207" s="1167"/>
      <c r="AC207" s="1206"/>
      <c r="AD207" s="1209"/>
      <c r="AE207" s="1206"/>
      <c r="AF207" s="1209"/>
      <c r="AG207" s="1206"/>
      <c r="AH207" s="1207"/>
      <c r="AI207" s="1206"/>
      <c r="AJ207" s="1167"/>
      <c r="AK207" s="1166"/>
      <c r="AL207" s="1210"/>
      <c r="AM207" s="1206"/>
      <c r="AN207" s="1366"/>
      <c r="AO207" s="1166"/>
      <c r="AP207" s="1210"/>
      <c r="AQ207" s="1244"/>
      <c r="AR207" s="1366"/>
      <c r="AS207" s="1166"/>
      <c r="AT207" s="1366"/>
      <c r="AU207" s="1166"/>
      <c r="AV207" s="1210"/>
      <c r="AW207" s="1166"/>
      <c r="AX207" s="1210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588" t="s">
        <v>1976</v>
      </c>
      <c r="B208" s="6589"/>
      <c r="C208" s="3574">
        <f t="shared" si="483"/>
        <v>0</v>
      </c>
      <c r="D208" s="1430">
        <f t="shared" si="483"/>
        <v>0</v>
      </c>
      <c r="E208" s="1206"/>
      <c r="F208" s="1167"/>
      <c r="G208" s="1206"/>
      <c r="H208" s="1167"/>
      <c r="I208" s="1206"/>
      <c r="J208" s="1167"/>
      <c r="K208" s="1206"/>
      <c r="L208" s="1167"/>
      <c r="M208" s="1206"/>
      <c r="N208" s="1167"/>
      <c r="O208" s="1206"/>
      <c r="P208" s="1167"/>
      <c r="Q208" s="1206"/>
      <c r="R208" s="1167"/>
      <c r="S208" s="1206"/>
      <c r="T208" s="1167"/>
      <c r="U208" s="1206"/>
      <c r="V208" s="1167"/>
      <c r="W208" s="1206"/>
      <c r="X208" s="1167"/>
      <c r="Y208" s="1206"/>
      <c r="Z208" s="1167"/>
      <c r="AA208" s="1206"/>
      <c r="AB208" s="1167"/>
      <c r="AC208" s="1206"/>
      <c r="AD208" s="1209"/>
      <c r="AE208" s="1206"/>
      <c r="AF208" s="1209"/>
      <c r="AG208" s="1206"/>
      <c r="AH208" s="1207"/>
      <c r="AI208" s="1206"/>
      <c r="AJ208" s="1167"/>
      <c r="AK208" s="1166"/>
      <c r="AL208" s="1210"/>
      <c r="AM208" s="1206"/>
      <c r="AN208" s="1366"/>
      <c r="AO208" s="1166"/>
      <c r="AP208" s="1210"/>
      <c r="AQ208" s="1244"/>
      <c r="AR208" s="1366"/>
      <c r="AS208" s="1166"/>
      <c r="AT208" s="1366"/>
      <c r="AU208" s="1166"/>
      <c r="AV208" s="1210"/>
      <c r="AW208" s="1166"/>
      <c r="AX208" s="1210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588" t="s">
        <v>1977</v>
      </c>
      <c r="B209" s="6589"/>
      <c r="C209" s="3574">
        <f t="shared" si="483"/>
        <v>0</v>
      </c>
      <c r="D209" s="1430">
        <f t="shared" si="483"/>
        <v>0</v>
      </c>
      <c r="E209" s="1206"/>
      <c r="F209" s="1167"/>
      <c r="G209" s="1206"/>
      <c r="H209" s="1167"/>
      <c r="I209" s="1206"/>
      <c r="J209" s="1167"/>
      <c r="K209" s="1206"/>
      <c r="L209" s="1167"/>
      <c r="M209" s="1206"/>
      <c r="N209" s="1167"/>
      <c r="O209" s="1206"/>
      <c r="P209" s="1167"/>
      <c r="Q209" s="1206"/>
      <c r="R209" s="1167"/>
      <c r="S209" s="1206"/>
      <c r="T209" s="1167"/>
      <c r="U209" s="1206"/>
      <c r="V209" s="1167"/>
      <c r="W209" s="1206"/>
      <c r="X209" s="1167"/>
      <c r="Y209" s="1206"/>
      <c r="Z209" s="1167"/>
      <c r="AA209" s="1206"/>
      <c r="AB209" s="1167"/>
      <c r="AC209" s="1206"/>
      <c r="AD209" s="1209"/>
      <c r="AE209" s="1206"/>
      <c r="AF209" s="1209"/>
      <c r="AG209" s="1206"/>
      <c r="AH209" s="1207"/>
      <c r="AI209" s="1206"/>
      <c r="AJ209" s="1167"/>
      <c r="AK209" s="1166"/>
      <c r="AL209" s="1210"/>
      <c r="AM209" s="1206"/>
      <c r="AN209" s="1366"/>
      <c r="AO209" s="1166"/>
      <c r="AP209" s="1210"/>
      <c r="AQ209" s="1244"/>
      <c r="AR209" s="1366"/>
      <c r="AS209" s="1166"/>
      <c r="AT209" s="1366"/>
      <c r="AU209" s="1166"/>
      <c r="AV209" s="1210"/>
      <c r="AW209" s="1166"/>
      <c r="AX209" s="1210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594" t="s">
        <v>1978</v>
      </c>
      <c r="B210" s="6595"/>
      <c r="C210" s="1534">
        <f t="shared" si="483"/>
        <v>0</v>
      </c>
      <c r="D210" s="2995">
        <f t="shared" si="483"/>
        <v>0</v>
      </c>
      <c r="E210" s="1492"/>
      <c r="F210" s="1503"/>
      <c r="G210" s="1492"/>
      <c r="H210" s="1503"/>
      <c r="I210" s="1492"/>
      <c r="J210" s="1503"/>
      <c r="K210" s="1492"/>
      <c r="L210" s="1503"/>
      <c r="M210" s="1492"/>
      <c r="N210" s="1493"/>
      <c r="O210" s="1492"/>
      <c r="P210" s="1503"/>
      <c r="Q210" s="1492"/>
      <c r="R210" s="1503"/>
      <c r="S210" s="1492"/>
      <c r="T210" s="1503"/>
      <c r="U210" s="1492"/>
      <c r="V210" s="1503"/>
      <c r="W210" s="1492"/>
      <c r="X210" s="1503"/>
      <c r="Y210" s="1492"/>
      <c r="Z210" s="1503"/>
      <c r="AA210" s="1492"/>
      <c r="AB210" s="1503"/>
      <c r="AC210" s="1492"/>
      <c r="AD210" s="1495"/>
      <c r="AE210" s="1492"/>
      <c r="AF210" s="1495"/>
      <c r="AG210" s="1492"/>
      <c r="AH210" s="1493"/>
      <c r="AI210" s="1492"/>
      <c r="AJ210" s="1503"/>
      <c r="AK210" s="1502"/>
      <c r="AL210" s="1160"/>
      <c r="AM210" s="1492"/>
      <c r="AN210" s="1159"/>
      <c r="AO210" s="1502"/>
      <c r="AP210" s="1160"/>
      <c r="AQ210" s="1494"/>
      <c r="AR210" s="1159"/>
      <c r="AS210" s="1502"/>
      <c r="AT210" s="1159"/>
      <c r="AU210" s="1502"/>
      <c r="AV210" s="1160"/>
      <c r="AW210" s="1502"/>
      <c r="AX210" s="1160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621" t="s">
        <v>1980</v>
      </c>
      <c r="B211" s="3621"/>
      <c r="C211" s="3621"/>
      <c r="D211" s="3621"/>
      <c r="E211" s="3621"/>
      <c r="F211" s="3621"/>
      <c r="G211" s="3621"/>
      <c r="H211" s="3621"/>
      <c r="I211" s="3621"/>
      <c r="J211" s="3621"/>
      <c r="K211" s="3621"/>
      <c r="L211" s="3621"/>
      <c r="M211" s="3621"/>
      <c r="N211" s="3621"/>
      <c r="O211" s="3621"/>
      <c r="P211" s="3621"/>
      <c r="Q211" s="3621"/>
      <c r="R211" s="3621"/>
      <c r="S211" s="3621"/>
      <c r="T211" s="3621"/>
      <c r="U211" s="3621"/>
      <c r="V211" s="3621"/>
      <c r="W211" s="3621"/>
      <c r="X211" s="3621"/>
      <c r="Y211" s="3621"/>
      <c r="Z211" s="3621"/>
      <c r="AA211" s="3621"/>
      <c r="AB211" s="3621"/>
      <c r="AC211" s="3621"/>
      <c r="AD211" s="3621"/>
      <c r="AE211" s="3621"/>
      <c r="AF211" s="3621"/>
      <c r="AG211" s="3621"/>
      <c r="AH211" s="3621"/>
      <c r="AI211" s="3621"/>
      <c r="AJ211" s="3621"/>
      <c r="AK211" s="3621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596" t="s">
        <v>1945</v>
      </c>
      <c r="B212" s="6599" t="s">
        <v>82</v>
      </c>
      <c r="C212" s="6599"/>
      <c r="D212" s="6599" t="s">
        <v>34</v>
      </c>
      <c r="E212" s="6599"/>
      <c r="F212" s="6599"/>
      <c r="G212" s="6599"/>
      <c r="H212" s="6599"/>
      <c r="I212" s="6599"/>
      <c r="J212" s="6599"/>
      <c r="K212" s="6599"/>
      <c r="L212" s="6599"/>
      <c r="M212" s="6599"/>
      <c r="N212" s="6599"/>
      <c r="O212" s="6599"/>
      <c r="P212" s="6599"/>
      <c r="Q212" s="6599"/>
      <c r="R212" s="6599"/>
      <c r="S212" s="6599"/>
      <c r="T212" s="6599"/>
      <c r="U212" s="6599"/>
      <c r="V212" s="6599"/>
      <c r="W212" s="6599"/>
      <c r="X212" s="6599"/>
      <c r="Y212" s="6599"/>
      <c r="Z212" s="6599"/>
      <c r="AA212" s="6599"/>
      <c r="AB212" s="6599"/>
      <c r="AC212" s="6599"/>
      <c r="AD212" s="6599"/>
      <c r="AE212" s="6599"/>
      <c r="AF212" s="6599"/>
      <c r="AG212" s="6599"/>
      <c r="AH212" s="6599"/>
      <c r="AI212" s="6599"/>
      <c r="AJ212" s="6599"/>
      <c r="AK212" s="6600"/>
      <c r="AL212" s="6584" t="s">
        <v>1981</v>
      </c>
      <c r="AM212" s="6601"/>
      <c r="AN212" s="6602" t="s">
        <v>468</v>
      </c>
      <c r="AO212" s="6553"/>
      <c r="AP212" s="6584" t="s">
        <v>41</v>
      </c>
      <c r="AQ212" s="6603" t="s">
        <v>42</v>
      </c>
    </row>
    <row r="213" spans="1:130" x14ac:dyDescent="0.25">
      <c r="A213" s="6597"/>
      <c r="B213" s="6599"/>
      <c r="C213" s="6599"/>
      <c r="D213" s="6599" t="s">
        <v>352</v>
      </c>
      <c r="E213" s="6599"/>
      <c r="F213" s="6599" t="s">
        <v>335</v>
      </c>
      <c r="G213" s="6599"/>
      <c r="H213" s="6599" t="s">
        <v>99</v>
      </c>
      <c r="I213" s="6599"/>
      <c r="J213" s="6599" t="s">
        <v>49</v>
      </c>
      <c r="K213" s="6599"/>
      <c r="L213" s="6599" t="s">
        <v>50</v>
      </c>
      <c r="M213" s="6599"/>
      <c r="N213" s="6599" t="s">
        <v>51</v>
      </c>
      <c r="O213" s="6599"/>
      <c r="P213" s="6599" t="s">
        <v>52</v>
      </c>
      <c r="Q213" s="6599"/>
      <c r="R213" s="6599" t="s">
        <v>53</v>
      </c>
      <c r="S213" s="6599"/>
      <c r="T213" s="6599" t="s">
        <v>54</v>
      </c>
      <c r="U213" s="6599"/>
      <c r="V213" s="6599" t="s">
        <v>55</v>
      </c>
      <c r="W213" s="6599"/>
      <c r="X213" s="6599" t="s">
        <v>56</v>
      </c>
      <c r="Y213" s="6599"/>
      <c r="Z213" s="6599" t="s">
        <v>57</v>
      </c>
      <c r="AA213" s="6599"/>
      <c r="AB213" s="6599" t="s">
        <v>58</v>
      </c>
      <c r="AC213" s="6599"/>
      <c r="AD213" s="6599" t="s">
        <v>59</v>
      </c>
      <c r="AE213" s="6599"/>
      <c r="AF213" s="6599" t="s">
        <v>60</v>
      </c>
      <c r="AG213" s="6599"/>
      <c r="AH213" s="6599" t="s">
        <v>61</v>
      </c>
      <c r="AI213" s="6599"/>
      <c r="AJ213" s="6599" t="s">
        <v>62</v>
      </c>
      <c r="AK213" s="6600"/>
      <c r="AL213" s="6604" t="s">
        <v>63</v>
      </c>
      <c r="AM213" s="6582" t="s">
        <v>64</v>
      </c>
      <c r="AN213" s="6605" t="s">
        <v>473</v>
      </c>
      <c r="AO213" s="5977" t="s">
        <v>474</v>
      </c>
      <c r="AP213" s="6584"/>
      <c r="AQ213" s="6603"/>
    </row>
    <row r="214" spans="1:130" x14ac:dyDescent="0.25">
      <c r="A214" s="6598"/>
      <c r="B214" s="3626" t="s">
        <v>1917</v>
      </c>
      <c r="C214" s="3627" t="s">
        <v>1918</v>
      </c>
      <c r="D214" s="3628" t="s">
        <v>1917</v>
      </c>
      <c r="E214" s="3605" t="s">
        <v>1918</v>
      </c>
      <c r="F214" s="3628" t="s">
        <v>1917</v>
      </c>
      <c r="G214" s="3605" t="s">
        <v>1918</v>
      </c>
      <c r="H214" s="3628" t="s">
        <v>1917</v>
      </c>
      <c r="I214" s="3605" t="s">
        <v>1918</v>
      </c>
      <c r="J214" s="3628" t="s">
        <v>1917</v>
      </c>
      <c r="K214" s="3605" t="s">
        <v>1918</v>
      </c>
      <c r="L214" s="3628" t="s">
        <v>1917</v>
      </c>
      <c r="M214" s="3605" t="s">
        <v>1918</v>
      </c>
      <c r="N214" s="3628" t="s">
        <v>1917</v>
      </c>
      <c r="O214" s="3605" t="s">
        <v>1918</v>
      </c>
      <c r="P214" s="3628" t="s">
        <v>1917</v>
      </c>
      <c r="Q214" s="3605" t="s">
        <v>1918</v>
      </c>
      <c r="R214" s="3628" t="s">
        <v>1917</v>
      </c>
      <c r="S214" s="3605" t="s">
        <v>1918</v>
      </c>
      <c r="T214" s="3628" t="s">
        <v>1917</v>
      </c>
      <c r="U214" s="3605" t="s">
        <v>1918</v>
      </c>
      <c r="V214" s="3628" t="s">
        <v>1917</v>
      </c>
      <c r="W214" s="3605" t="s">
        <v>1918</v>
      </c>
      <c r="X214" s="3628" t="s">
        <v>1917</v>
      </c>
      <c r="Y214" s="3605" t="s">
        <v>1918</v>
      </c>
      <c r="Z214" s="3628" t="s">
        <v>1917</v>
      </c>
      <c r="AA214" s="3605" t="s">
        <v>1918</v>
      </c>
      <c r="AB214" s="3628" t="s">
        <v>1917</v>
      </c>
      <c r="AC214" s="3605" t="s">
        <v>1918</v>
      </c>
      <c r="AD214" s="3628" t="s">
        <v>1917</v>
      </c>
      <c r="AE214" s="3605" t="s">
        <v>1918</v>
      </c>
      <c r="AF214" s="3628" t="s">
        <v>1917</v>
      </c>
      <c r="AG214" s="3605" t="s">
        <v>1918</v>
      </c>
      <c r="AH214" s="3628" t="s">
        <v>1917</v>
      </c>
      <c r="AI214" s="3605" t="s">
        <v>1918</v>
      </c>
      <c r="AJ214" s="3628" t="s">
        <v>1917</v>
      </c>
      <c r="AK214" s="3607" t="s">
        <v>1918</v>
      </c>
      <c r="AL214" s="6604"/>
      <c r="AM214" s="6582"/>
      <c r="AN214" s="5492"/>
      <c r="AO214" s="6186"/>
      <c r="AP214" s="6584"/>
      <c r="AQ214" s="6603"/>
      <c r="DF214" s="253"/>
    </row>
    <row r="215" spans="1:130" x14ac:dyDescent="0.25">
      <c r="A215" s="3629" t="s">
        <v>464</v>
      </c>
      <c r="B215" s="2303">
        <f>SUM(H215+J215+L215+N215+P215+R215+T215+V215+X215)</f>
        <v>0</v>
      </c>
      <c r="C215" s="3566">
        <f>SUM(I215+K215+M215+O215+Q215+S215+U215+W215+Y215)</f>
        <v>0</v>
      </c>
      <c r="D215" s="3568"/>
      <c r="E215" s="3582"/>
      <c r="F215" s="3581"/>
      <c r="G215" s="3582"/>
      <c r="H215" s="3579"/>
      <c r="I215" s="3578"/>
      <c r="J215" s="3579"/>
      <c r="K215" s="3578"/>
      <c r="L215" s="3579"/>
      <c r="M215" s="3578"/>
      <c r="N215" s="3579"/>
      <c r="O215" s="3578"/>
      <c r="P215" s="3579"/>
      <c r="Q215" s="3578"/>
      <c r="R215" s="3579"/>
      <c r="S215" s="3578"/>
      <c r="T215" s="3579"/>
      <c r="U215" s="3578"/>
      <c r="V215" s="3579"/>
      <c r="W215" s="3578"/>
      <c r="X215" s="3579"/>
      <c r="Y215" s="3578"/>
      <c r="Z215" s="3581"/>
      <c r="AA215" s="3582"/>
      <c r="AB215" s="3581"/>
      <c r="AC215" s="3582"/>
      <c r="AD215" s="3581"/>
      <c r="AE215" s="3582"/>
      <c r="AF215" s="3581"/>
      <c r="AG215" s="3582"/>
      <c r="AH215" s="3581"/>
      <c r="AI215" s="3582"/>
      <c r="AJ215" s="3581"/>
      <c r="AK215" s="3583"/>
      <c r="AL215" s="3568"/>
      <c r="AM215" s="1130"/>
      <c r="AN215" s="1837"/>
      <c r="AO215" s="3611"/>
      <c r="AP215" s="3571"/>
      <c r="AQ215" s="3630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629" t="s">
        <v>1982</v>
      </c>
      <c r="B216" s="3574">
        <f>SUM(J216+L216+N216+P216+R216+T216+V216+X216+Z216+AB216+AD216+AF216+AH216+AJ216)</f>
        <v>0</v>
      </c>
      <c r="C216" s="1526">
        <f>SUM(I216+K216+M216+O216+Q216+S216+U216+W216+Y216+AA216+AC216+AE216+AG216+AI216+AK216)</f>
        <v>0</v>
      </c>
      <c r="D216" s="3568"/>
      <c r="E216" s="3582"/>
      <c r="F216" s="3581"/>
      <c r="G216" s="3582"/>
      <c r="H216" s="3581"/>
      <c r="I216" s="3582"/>
      <c r="J216" s="3579"/>
      <c r="K216" s="3578"/>
      <c r="L216" s="3579"/>
      <c r="M216" s="3578"/>
      <c r="N216" s="3579"/>
      <c r="O216" s="3578"/>
      <c r="P216" s="3579"/>
      <c r="Q216" s="3578"/>
      <c r="R216" s="3579"/>
      <c r="S216" s="3578"/>
      <c r="T216" s="3579"/>
      <c r="U216" s="3578"/>
      <c r="V216" s="3579"/>
      <c r="W216" s="3578"/>
      <c r="X216" s="3579"/>
      <c r="Y216" s="3578"/>
      <c r="Z216" s="3579"/>
      <c r="AA216" s="3578"/>
      <c r="AB216" s="3579"/>
      <c r="AC216" s="3578"/>
      <c r="AD216" s="3579"/>
      <c r="AE216" s="3578"/>
      <c r="AF216" s="3579"/>
      <c r="AG216" s="3578"/>
      <c r="AH216" s="3579"/>
      <c r="AI216" s="3578"/>
      <c r="AJ216" s="3579"/>
      <c r="AK216" s="3569"/>
      <c r="AL216" s="3571"/>
      <c r="AM216" s="3569"/>
      <c r="AN216" s="3570"/>
      <c r="AO216" s="3611"/>
      <c r="AP216" s="3571"/>
      <c r="AQ216" s="3630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629" t="s">
        <v>1983</v>
      </c>
      <c r="B217" s="3574">
        <f t="shared" ref="B217:C221" si="495">SUM(D217+F217+H217+J217+L217+N217+P217+R217+T217+V217+X217+Z217+AB217+AD217+AF217+AH217+AJ217)</f>
        <v>0</v>
      </c>
      <c r="C217" s="1526">
        <f t="shared" si="495"/>
        <v>0</v>
      </c>
      <c r="D217" s="3571"/>
      <c r="E217" s="3578"/>
      <c r="F217" s="3579"/>
      <c r="G217" s="3578"/>
      <c r="H217" s="3579"/>
      <c r="I217" s="3578"/>
      <c r="J217" s="3579"/>
      <c r="K217" s="3578"/>
      <c r="L217" s="3579"/>
      <c r="M217" s="3578"/>
      <c r="N217" s="3579"/>
      <c r="O217" s="3578"/>
      <c r="P217" s="3579"/>
      <c r="Q217" s="3578"/>
      <c r="R217" s="3579"/>
      <c r="S217" s="3578"/>
      <c r="T217" s="3579"/>
      <c r="U217" s="3578"/>
      <c r="V217" s="3579"/>
      <c r="W217" s="3578"/>
      <c r="X217" s="3579"/>
      <c r="Y217" s="3578"/>
      <c r="Z217" s="3579"/>
      <c r="AA217" s="3578"/>
      <c r="AB217" s="3579"/>
      <c r="AC217" s="3578"/>
      <c r="AD217" s="3579"/>
      <c r="AE217" s="3578"/>
      <c r="AF217" s="3579"/>
      <c r="AG217" s="3578"/>
      <c r="AH217" s="3579"/>
      <c r="AI217" s="3578"/>
      <c r="AJ217" s="3579"/>
      <c r="AK217" s="3569"/>
      <c r="AL217" s="3571"/>
      <c r="AM217" s="3569"/>
      <c r="AN217" s="3570"/>
      <c r="AO217" s="3611"/>
      <c r="AP217" s="3571"/>
      <c r="AQ217" s="3630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629" t="s">
        <v>1984</v>
      </c>
      <c r="B218" s="3574">
        <f t="shared" si="495"/>
        <v>0</v>
      </c>
      <c r="C218" s="1526">
        <f>SUM(E218+G218+I218+K218+M218+O218+Q218+S218+U218+W218+Y218+AA218+AC218+AE218+AG218+AI218+AK218)</f>
        <v>0</v>
      </c>
      <c r="D218" s="3571"/>
      <c r="E218" s="3578"/>
      <c r="F218" s="3579"/>
      <c r="G218" s="3578"/>
      <c r="H218" s="3579"/>
      <c r="I218" s="3578"/>
      <c r="J218" s="3579"/>
      <c r="K218" s="3578"/>
      <c r="L218" s="3579"/>
      <c r="M218" s="3578"/>
      <c r="N218" s="3579"/>
      <c r="O218" s="3578"/>
      <c r="P218" s="3579"/>
      <c r="Q218" s="3578"/>
      <c r="R218" s="3579"/>
      <c r="S218" s="3578"/>
      <c r="T218" s="3579"/>
      <c r="U218" s="3578"/>
      <c r="V218" s="3579"/>
      <c r="W218" s="3578"/>
      <c r="X218" s="3579"/>
      <c r="Y218" s="3578"/>
      <c r="Z218" s="3579"/>
      <c r="AA218" s="3578"/>
      <c r="AB218" s="3579"/>
      <c r="AC218" s="3578"/>
      <c r="AD218" s="3579"/>
      <c r="AE218" s="3578"/>
      <c r="AF218" s="3579"/>
      <c r="AG218" s="3578"/>
      <c r="AH218" s="3579"/>
      <c r="AI218" s="3578"/>
      <c r="AJ218" s="3579"/>
      <c r="AK218" s="3569"/>
      <c r="AL218" s="3571"/>
      <c r="AM218" s="3569"/>
      <c r="AN218" s="3570"/>
      <c r="AO218" s="3611"/>
      <c r="AP218" s="3571"/>
      <c r="AQ218" s="3630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631" t="s">
        <v>1985</v>
      </c>
      <c r="B219" s="3574">
        <f t="shared" si="495"/>
        <v>0</v>
      </c>
      <c r="C219" s="1526">
        <f>SUM(E219+G219+I219+K219+M219+O219+Q219+S219+U219+W219+Y219+AA219+AC219+AE219+AG219+AI219+AK219)</f>
        <v>0</v>
      </c>
      <c r="D219" s="3571"/>
      <c r="E219" s="3578"/>
      <c r="F219" s="3579"/>
      <c r="G219" s="3578"/>
      <c r="H219" s="3579"/>
      <c r="I219" s="3578"/>
      <c r="J219" s="3579"/>
      <c r="K219" s="3578"/>
      <c r="L219" s="3579"/>
      <c r="M219" s="3578"/>
      <c r="N219" s="3579"/>
      <c r="O219" s="3578"/>
      <c r="P219" s="3579"/>
      <c r="Q219" s="3578"/>
      <c r="R219" s="3579"/>
      <c r="S219" s="3578"/>
      <c r="T219" s="3579"/>
      <c r="U219" s="3578"/>
      <c r="V219" s="3579"/>
      <c r="W219" s="3578"/>
      <c r="X219" s="3579"/>
      <c r="Y219" s="3578"/>
      <c r="Z219" s="3579"/>
      <c r="AA219" s="3578"/>
      <c r="AB219" s="3579"/>
      <c r="AC219" s="3578"/>
      <c r="AD219" s="3579"/>
      <c r="AE219" s="3578"/>
      <c r="AF219" s="3579"/>
      <c r="AG219" s="3578"/>
      <c r="AH219" s="3579"/>
      <c r="AI219" s="3578"/>
      <c r="AJ219" s="3579"/>
      <c r="AK219" s="3569"/>
      <c r="AL219" s="3571"/>
      <c r="AM219" s="3569"/>
      <c r="AN219" s="3570"/>
      <c r="AO219" s="3611"/>
      <c r="AP219" s="3571"/>
      <c r="AQ219" s="3630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629" t="s">
        <v>1936</v>
      </c>
      <c r="B220" s="3574">
        <f>SUM(D220+F220+H220+J220+L220+N220+P220+R220+T220+V220+X220+Z220+AB220+AD220+AF220+AH220+AJ220)</f>
        <v>0</v>
      </c>
      <c r="C220" s="1526">
        <f t="shared" si="495"/>
        <v>0</v>
      </c>
      <c r="D220" s="3571"/>
      <c r="E220" s="3578"/>
      <c r="F220" s="3579"/>
      <c r="G220" s="3578"/>
      <c r="H220" s="3579"/>
      <c r="I220" s="3578"/>
      <c r="J220" s="3579"/>
      <c r="K220" s="3578"/>
      <c r="L220" s="3579"/>
      <c r="M220" s="3578"/>
      <c r="N220" s="3579"/>
      <c r="O220" s="3578"/>
      <c r="P220" s="3579"/>
      <c r="Q220" s="3578"/>
      <c r="R220" s="3579"/>
      <c r="S220" s="3578"/>
      <c r="T220" s="3579"/>
      <c r="U220" s="3578"/>
      <c r="V220" s="3579"/>
      <c r="W220" s="3578"/>
      <c r="X220" s="3579"/>
      <c r="Y220" s="3578"/>
      <c r="Z220" s="3579"/>
      <c r="AA220" s="3578"/>
      <c r="AB220" s="3579"/>
      <c r="AC220" s="3578"/>
      <c r="AD220" s="3579"/>
      <c r="AE220" s="3578"/>
      <c r="AF220" s="3579"/>
      <c r="AG220" s="3578"/>
      <c r="AH220" s="3579"/>
      <c r="AI220" s="3578"/>
      <c r="AJ220" s="3579"/>
      <c r="AK220" s="3569"/>
      <c r="AL220" s="3571"/>
      <c r="AM220" s="3569"/>
      <c r="AN220" s="3570"/>
      <c r="AO220" s="3611"/>
      <c r="AP220" s="3571"/>
      <c r="AQ220" s="3630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587" t="s">
        <v>608</v>
      </c>
      <c r="B221" s="3049">
        <f>SUM(D221+F221+H221+J221+L221+N221+P221+R221+T221+V221+X221+Z221+AB221+AD221+AF221+AH221+AJ221)</f>
        <v>0</v>
      </c>
      <c r="C221" s="2961">
        <f t="shared" si="495"/>
        <v>0</v>
      </c>
      <c r="D221" s="1494"/>
      <c r="E221" s="1503"/>
      <c r="F221" s="1492"/>
      <c r="G221" s="1503"/>
      <c r="H221" s="1492"/>
      <c r="I221" s="1503"/>
      <c r="J221" s="1492"/>
      <c r="K221" s="1503"/>
      <c r="L221" s="1492"/>
      <c r="M221" s="1503"/>
      <c r="N221" s="1492"/>
      <c r="O221" s="1503"/>
      <c r="P221" s="1492"/>
      <c r="Q221" s="1503"/>
      <c r="R221" s="1492"/>
      <c r="S221" s="1503"/>
      <c r="T221" s="1492"/>
      <c r="U221" s="1503"/>
      <c r="V221" s="1492"/>
      <c r="W221" s="1503"/>
      <c r="X221" s="1492"/>
      <c r="Y221" s="1503"/>
      <c r="Z221" s="1492"/>
      <c r="AA221" s="1503"/>
      <c r="AB221" s="1492"/>
      <c r="AC221" s="1503"/>
      <c r="AD221" s="1492"/>
      <c r="AE221" s="1503"/>
      <c r="AF221" s="1492"/>
      <c r="AG221" s="1503"/>
      <c r="AH221" s="1492"/>
      <c r="AI221" s="1503"/>
      <c r="AJ221" s="1492"/>
      <c r="AK221" s="1496"/>
      <c r="AL221" s="1494"/>
      <c r="AM221" s="1496"/>
      <c r="AN221" s="1502"/>
      <c r="AO221" s="1159"/>
      <c r="AP221" s="1494"/>
      <c r="AQ221" s="1635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632" t="s">
        <v>1986</v>
      </c>
      <c r="B222" s="3632"/>
      <c r="C222" s="3632"/>
      <c r="D222" s="3632"/>
      <c r="E222" s="3632"/>
      <c r="F222" s="3632"/>
      <c r="G222" s="3632"/>
      <c r="H222" s="3632"/>
      <c r="I222" s="3632"/>
      <c r="J222" s="3632"/>
      <c r="K222" s="3632"/>
      <c r="L222" s="3632"/>
      <c r="M222" s="3632"/>
      <c r="N222" s="3632"/>
      <c r="O222" s="3632"/>
      <c r="P222" s="3632"/>
      <c r="Q222" s="3632"/>
      <c r="R222" s="3632"/>
      <c r="S222" s="3632"/>
      <c r="T222" s="3632"/>
      <c r="U222" s="3632"/>
      <c r="V222" s="3632"/>
      <c r="W222" s="3632"/>
      <c r="X222" s="3632"/>
      <c r="Y222" s="3632"/>
      <c r="Z222" s="3632"/>
      <c r="AA222" s="3632"/>
      <c r="AB222" s="3632"/>
      <c r="AC222" s="3632"/>
      <c r="AD222" s="3632"/>
      <c r="AE222" s="3632"/>
      <c r="AF222" s="3632"/>
      <c r="AG222" s="3632"/>
      <c r="AH222" s="3632"/>
      <c r="AI222" s="3632"/>
      <c r="AJ222" s="3632"/>
      <c r="AK222" s="3632"/>
      <c r="AL222" s="3632"/>
      <c r="AM222" s="3632"/>
      <c r="AN222" s="68"/>
      <c r="AO222" s="68"/>
      <c r="AP222" s="68"/>
      <c r="AQ222" s="68"/>
    </row>
    <row r="223" spans="1:130" x14ac:dyDescent="0.25">
      <c r="A223" s="6596" t="s">
        <v>1945</v>
      </c>
      <c r="B223" s="6599" t="s">
        <v>82</v>
      </c>
      <c r="C223" s="6599"/>
      <c r="D223" s="6599" t="s">
        <v>34</v>
      </c>
      <c r="E223" s="6599"/>
      <c r="F223" s="6599"/>
      <c r="G223" s="6599"/>
      <c r="H223" s="6599"/>
      <c r="I223" s="6599"/>
      <c r="J223" s="6599"/>
      <c r="K223" s="6599"/>
      <c r="L223" s="6599"/>
      <c r="M223" s="6599"/>
      <c r="N223" s="6599"/>
      <c r="O223" s="6599"/>
      <c r="P223" s="6599"/>
      <c r="Q223" s="6599"/>
      <c r="R223" s="6599"/>
      <c r="S223" s="6599"/>
      <c r="T223" s="6599"/>
      <c r="U223" s="6599"/>
      <c r="V223" s="6599"/>
      <c r="W223" s="6599"/>
      <c r="X223" s="6599"/>
      <c r="Y223" s="6599"/>
      <c r="Z223" s="6599"/>
      <c r="AA223" s="6599"/>
      <c r="AB223" s="6599"/>
      <c r="AC223" s="6599"/>
      <c r="AD223" s="6599"/>
      <c r="AE223" s="6599"/>
      <c r="AF223" s="6599"/>
      <c r="AG223" s="6599"/>
      <c r="AH223" s="6599"/>
      <c r="AI223" s="6599"/>
      <c r="AJ223" s="6599"/>
      <c r="AK223" s="6600"/>
      <c r="AL223" s="6584" t="s">
        <v>1914</v>
      </c>
      <c r="AM223" s="6601"/>
      <c r="AN223" s="6602" t="s">
        <v>468</v>
      </c>
      <c r="AO223" s="6553"/>
      <c r="AP223" s="6584" t="s">
        <v>41</v>
      </c>
      <c r="AQ223" s="6603" t="s">
        <v>42</v>
      </c>
    </row>
    <row r="224" spans="1:130" x14ac:dyDescent="0.25">
      <c r="A224" s="6597"/>
      <c r="B224" s="6599"/>
      <c r="C224" s="6599"/>
      <c r="D224" s="6599" t="s">
        <v>352</v>
      </c>
      <c r="E224" s="6599"/>
      <c r="F224" s="6599" t="s">
        <v>335</v>
      </c>
      <c r="G224" s="6599"/>
      <c r="H224" s="6599" t="s">
        <v>99</v>
      </c>
      <c r="I224" s="6599"/>
      <c r="J224" s="6599" t="s">
        <v>49</v>
      </c>
      <c r="K224" s="6599"/>
      <c r="L224" s="6599" t="s">
        <v>50</v>
      </c>
      <c r="M224" s="6599"/>
      <c r="N224" s="6599" t="s">
        <v>51</v>
      </c>
      <c r="O224" s="6599"/>
      <c r="P224" s="6599" t="s">
        <v>52</v>
      </c>
      <c r="Q224" s="6599"/>
      <c r="R224" s="6599" t="s">
        <v>53</v>
      </c>
      <c r="S224" s="6599"/>
      <c r="T224" s="6599" t="s">
        <v>54</v>
      </c>
      <c r="U224" s="6599"/>
      <c r="V224" s="6599" t="s">
        <v>55</v>
      </c>
      <c r="W224" s="6599"/>
      <c r="X224" s="6599" t="s">
        <v>56</v>
      </c>
      <c r="Y224" s="6599"/>
      <c r="Z224" s="6599" t="s">
        <v>57</v>
      </c>
      <c r="AA224" s="6599"/>
      <c r="AB224" s="6599" t="s">
        <v>58</v>
      </c>
      <c r="AC224" s="6599"/>
      <c r="AD224" s="6599" t="s">
        <v>59</v>
      </c>
      <c r="AE224" s="6599"/>
      <c r="AF224" s="6599" t="s">
        <v>60</v>
      </c>
      <c r="AG224" s="6599"/>
      <c r="AH224" s="6599" t="s">
        <v>61</v>
      </c>
      <c r="AI224" s="6599"/>
      <c r="AJ224" s="6599" t="s">
        <v>62</v>
      </c>
      <c r="AK224" s="6600"/>
      <c r="AL224" s="6604" t="s">
        <v>63</v>
      </c>
      <c r="AM224" s="6582" t="s">
        <v>64</v>
      </c>
      <c r="AN224" s="6605" t="s">
        <v>473</v>
      </c>
      <c r="AO224" s="5977" t="s">
        <v>474</v>
      </c>
      <c r="AP224" s="6584"/>
      <c r="AQ224" s="6603"/>
    </row>
    <row r="225" spans="1:132" x14ac:dyDescent="0.25">
      <c r="A225" s="6598"/>
      <c r="B225" s="3626" t="s">
        <v>1917</v>
      </c>
      <c r="C225" s="3627" t="s">
        <v>1918</v>
      </c>
      <c r="D225" s="3628" t="s">
        <v>1917</v>
      </c>
      <c r="E225" s="3605" t="s">
        <v>1918</v>
      </c>
      <c r="F225" s="3628" t="s">
        <v>1917</v>
      </c>
      <c r="G225" s="3605" t="s">
        <v>1918</v>
      </c>
      <c r="H225" s="3628" t="s">
        <v>1917</v>
      </c>
      <c r="I225" s="3605" t="s">
        <v>1918</v>
      </c>
      <c r="J225" s="3628" t="s">
        <v>1917</v>
      </c>
      <c r="K225" s="3605" t="s">
        <v>1918</v>
      </c>
      <c r="L225" s="3628" t="s">
        <v>1917</v>
      </c>
      <c r="M225" s="3605" t="s">
        <v>1918</v>
      </c>
      <c r="N225" s="3628" t="s">
        <v>1917</v>
      </c>
      <c r="O225" s="3605" t="s">
        <v>1918</v>
      </c>
      <c r="P225" s="3628" t="s">
        <v>1917</v>
      </c>
      <c r="Q225" s="3605" t="s">
        <v>1918</v>
      </c>
      <c r="R225" s="3628" t="s">
        <v>1917</v>
      </c>
      <c r="S225" s="3605" t="s">
        <v>1918</v>
      </c>
      <c r="T225" s="3628" t="s">
        <v>1917</v>
      </c>
      <c r="U225" s="3605" t="s">
        <v>1918</v>
      </c>
      <c r="V225" s="3628" t="s">
        <v>1917</v>
      </c>
      <c r="W225" s="3605" t="s">
        <v>1918</v>
      </c>
      <c r="X225" s="3628" t="s">
        <v>1917</v>
      </c>
      <c r="Y225" s="3605" t="s">
        <v>1918</v>
      </c>
      <c r="Z225" s="3628" t="s">
        <v>1917</v>
      </c>
      <c r="AA225" s="3605" t="s">
        <v>1918</v>
      </c>
      <c r="AB225" s="3628" t="s">
        <v>1917</v>
      </c>
      <c r="AC225" s="3605" t="s">
        <v>1918</v>
      </c>
      <c r="AD225" s="3628" t="s">
        <v>1917</v>
      </c>
      <c r="AE225" s="3605" t="s">
        <v>1918</v>
      </c>
      <c r="AF225" s="3628" t="s">
        <v>1917</v>
      </c>
      <c r="AG225" s="3605" t="s">
        <v>1918</v>
      </c>
      <c r="AH225" s="3628" t="s">
        <v>1917</v>
      </c>
      <c r="AI225" s="3605" t="s">
        <v>1918</v>
      </c>
      <c r="AJ225" s="3628" t="s">
        <v>1917</v>
      </c>
      <c r="AK225" s="3607" t="s">
        <v>1918</v>
      </c>
      <c r="AL225" s="6604"/>
      <c r="AM225" s="6582"/>
      <c r="AN225" s="5492"/>
      <c r="AO225" s="6186"/>
      <c r="AP225" s="6584"/>
      <c r="AQ225" s="6603"/>
    </row>
    <row r="226" spans="1:132" x14ac:dyDescent="0.25">
      <c r="A226" s="3629" t="s">
        <v>464</v>
      </c>
      <c r="B226" s="2303">
        <f>SUM(D226+F226+H226+J226+L226+N226+P226+R226+T226+V226+X226+Z226+AB226+AD226+AF226+AH226+AJ226)</f>
        <v>0</v>
      </c>
      <c r="C226" s="3566">
        <f t="shared" ref="C226:C227" si="496">SUM(E226+G226+I226+K226+M226+O226+Q226+S226+U226+W226+Y226+AA226+AC226+AE226+AG226+AI226+AK226)</f>
        <v>0</v>
      </c>
      <c r="D226" s="3568"/>
      <c r="E226" s="3582"/>
      <c r="F226" s="3581"/>
      <c r="G226" s="3582"/>
      <c r="H226" s="3579"/>
      <c r="I226" s="3578"/>
      <c r="J226" s="3579"/>
      <c r="K226" s="3578"/>
      <c r="L226" s="3579"/>
      <c r="M226" s="3578"/>
      <c r="N226" s="3579"/>
      <c r="O226" s="3578"/>
      <c r="P226" s="3579"/>
      <c r="Q226" s="3578"/>
      <c r="R226" s="3579"/>
      <c r="S226" s="3578"/>
      <c r="T226" s="3579"/>
      <c r="U226" s="3578"/>
      <c r="V226" s="3579"/>
      <c r="W226" s="3578"/>
      <c r="X226" s="3579"/>
      <c r="Y226" s="3578"/>
      <c r="Z226" s="3581"/>
      <c r="AA226" s="3582"/>
      <c r="AB226" s="3581"/>
      <c r="AC226" s="3582"/>
      <c r="AD226" s="3581"/>
      <c r="AE226" s="3582"/>
      <c r="AF226" s="3581"/>
      <c r="AG226" s="3582"/>
      <c r="AH226" s="3581"/>
      <c r="AI226" s="3582"/>
      <c r="AJ226" s="3581"/>
      <c r="AK226" s="3583"/>
      <c r="AL226" s="3568"/>
      <c r="AM226" s="1130"/>
      <c r="AN226" s="1837"/>
      <c r="AO226" s="3611"/>
      <c r="AP226" s="3571"/>
      <c r="AQ226" s="3630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629" t="s">
        <v>1982</v>
      </c>
      <c r="B227" s="3574">
        <f t="shared" ref="B227:C232" si="497">SUM(D227+F227+H227+J227+L227+N227+P227+R227+T227+V227+X227+Z227+AB227+AD227+AF227+AH227+AJ227)</f>
        <v>0</v>
      </c>
      <c r="C227" s="1526">
        <f t="shared" si="496"/>
        <v>0</v>
      </c>
      <c r="D227" s="3568"/>
      <c r="E227" s="3582"/>
      <c r="F227" s="3581"/>
      <c r="G227" s="3582"/>
      <c r="H227" s="3581"/>
      <c r="I227" s="3582"/>
      <c r="J227" s="3579"/>
      <c r="K227" s="3578"/>
      <c r="L227" s="3579"/>
      <c r="M227" s="3578"/>
      <c r="N227" s="3579"/>
      <c r="O227" s="3578"/>
      <c r="P227" s="3579"/>
      <c r="Q227" s="3578"/>
      <c r="R227" s="3579"/>
      <c r="S227" s="3578"/>
      <c r="T227" s="3579"/>
      <c r="U227" s="3578"/>
      <c r="V227" s="3579"/>
      <c r="W227" s="3578"/>
      <c r="X227" s="3579"/>
      <c r="Y227" s="3578"/>
      <c r="Z227" s="3579"/>
      <c r="AA227" s="3578"/>
      <c r="AB227" s="3579"/>
      <c r="AC227" s="3578"/>
      <c r="AD227" s="3579"/>
      <c r="AE227" s="3578"/>
      <c r="AF227" s="3579"/>
      <c r="AG227" s="3578"/>
      <c r="AH227" s="3579"/>
      <c r="AI227" s="3578"/>
      <c r="AJ227" s="3579"/>
      <c r="AK227" s="3569"/>
      <c r="AL227" s="3571"/>
      <c r="AM227" s="3569"/>
      <c r="AN227" s="3570"/>
      <c r="AO227" s="3611"/>
      <c r="AP227" s="3571"/>
      <c r="AQ227" s="3630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629" t="s">
        <v>1983</v>
      </c>
      <c r="B228" s="3574">
        <f t="shared" si="497"/>
        <v>0</v>
      </c>
      <c r="C228" s="1526">
        <f>SUM(E228+G228+I228+K228+M228+O228+Q228+S228+U228+W228+Y228+AA228+AC228+AE228+AG228+AI228+AK228)</f>
        <v>0</v>
      </c>
      <c r="D228" s="3571"/>
      <c r="E228" s="3578"/>
      <c r="F228" s="3579"/>
      <c r="G228" s="3578"/>
      <c r="H228" s="3579"/>
      <c r="I228" s="3578"/>
      <c r="J228" s="3579"/>
      <c r="K228" s="3578"/>
      <c r="L228" s="3579"/>
      <c r="M228" s="3578"/>
      <c r="N228" s="3579"/>
      <c r="O228" s="3578"/>
      <c r="P228" s="3579"/>
      <c r="Q228" s="3578"/>
      <c r="R228" s="3579"/>
      <c r="S228" s="3578"/>
      <c r="T228" s="3579"/>
      <c r="U228" s="3578"/>
      <c r="V228" s="3579"/>
      <c r="W228" s="3578"/>
      <c r="X228" s="3579"/>
      <c r="Y228" s="3578"/>
      <c r="Z228" s="3579"/>
      <c r="AA228" s="3578"/>
      <c r="AB228" s="3579"/>
      <c r="AC228" s="3578"/>
      <c r="AD228" s="3579"/>
      <c r="AE228" s="3578"/>
      <c r="AF228" s="3579"/>
      <c r="AG228" s="3578"/>
      <c r="AH228" s="3579"/>
      <c r="AI228" s="3578"/>
      <c r="AJ228" s="3579"/>
      <c r="AK228" s="3569"/>
      <c r="AL228" s="3571"/>
      <c r="AM228" s="3569"/>
      <c r="AN228" s="3570"/>
      <c r="AO228" s="3611"/>
      <c r="AP228" s="3571"/>
      <c r="AQ228" s="3630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629" t="s">
        <v>1984</v>
      </c>
      <c r="B229" s="3574">
        <f t="shared" si="497"/>
        <v>0</v>
      </c>
      <c r="C229" s="1526">
        <f>SUM(E229+G229+I229+K229+M229+O229+Q229+S229+U229+W229+Y229+AA229+AC229+AE229+AG229+AI229+AK229)</f>
        <v>0</v>
      </c>
      <c r="D229" s="3571"/>
      <c r="E229" s="3578"/>
      <c r="F229" s="3579"/>
      <c r="G229" s="3578"/>
      <c r="H229" s="3579"/>
      <c r="I229" s="3578"/>
      <c r="J229" s="3579"/>
      <c r="K229" s="3578"/>
      <c r="L229" s="3579"/>
      <c r="M229" s="3578"/>
      <c r="N229" s="3579"/>
      <c r="O229" s="3578"/>
      <c r="P229" s="3579"/>
      <c r="Q229" s="3578"/>
      <c r="R229" s="3579"/>
      <c r="S229" s="3578"/>
      <c r="T229" s="3579"/>
      <c r="U229" s="3578"/>
      <c r="V229" s="3579"/>
      <c r="W229" s="3578"/>
      <c r="X229" s="3579"/>
      <c r="Y229" s="3578"/>
      <c r="Z229" s="3579"/>
      <c r="AA229" s="3578"/>
      <c r="AB229" s="3579"/>
      <c r="AC229" s="3578"/>
      <c r="AD229" s="3579"/>
      <c r="AE229" s="3578"/>
      <c r="AF229" s="3579"/>
      <c r="AG229" s="3578"/>
      <c r="AH229" s="3579"/>
      <c r="AI229" s="3578"/>
      <c r="AJ229" s="3579"/>
      <c r="AK229" s="3569"/>
      <c r="AL229" s="3571"/>
      <c r="AM229" s="3569"/>
      <c r="AN229" s="3570"/>
      <c r="AO229" s="3611"/>
      <c r="AP229" s="3571"/>
      <c r="AQ229" s="3630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631" t="s">
        <v>1987</v>
      </c>
      <c r="B230" s="3574">
        <f t="shared" si="497"/>
        <v>0</v>
      </c>
      <c r="C230" s="1526">
        <f>SUM(E230+G230+I230+K230+M230+O230+Q230+S230+U230+W230+Y230+AA230+AC230+AE230+AG230+AI230+AK230)</f>
        <v>0</v>
      </c>
      <c r="D230" s="3571"/>
      <c r="E230" s="3578"/>
      <c r="F230" s="3579"/>
      <c r="G230" s="3578"/>
      <c r="H230" s="3579"/>
      <c r="I230" s="3578"/>
      <c r="J230" s="3579"/>
      <c r="K230" s="3578"/>
      <c r="L230" s="3579"/>
      <c r="M230" s="3578"/>
      <c r="N230" s="3579"/>
      <c r="O230" s="3578"/>
      <c r="P230" s="3579"/>
      <c r="Q230" s="3578"/>
      <c r="R230" s="3579"/>
      <c r="S230" s="3578"/>
      <c r="T230" s="3579"/>
      <c r="U230" s="3578"/>
      <c r="V230" s="3579"/>
      <c r="W230" s="3578"/>
      <c r="X230" s="3579"/>
      <c r="Y230" s="3578"/>
      <c r="Z230" s="3579"/>
      <c r="AA230" s="3578"/>
      <c r="AB230" s="3579"/>
      <c r="AC230" s="3578"/>
      <c r="AD230" s="3579"/>
      <c r="AE230" s="3578"/>
      <c r="AF230" s="3579"/>
      <c r="AG230" s="3578"/>
      <c r="AH230" s="3579"/>
      <c r="AI230" s="3578"/>
      <c r="AJ230" s="3579"/>
      <c r="AK230" s="3569"/>
      <c r="AL230" s="3571"/>
      <c r="AM230" s="3569"/>
      <c r="AN230" s="3570"/>
      <c r="AO230" s="3611"/>
      <c r="AP230" s="3571"/>
      <c r="AQ230" s="3630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629" t="s">
        <v>1936</v>
      </c>
      <c r="B231" s="3574">
        <f t="shared" si="497"/>
        <v>0</v>
      </c>
      <c r="C231" s="1526">
        <f t="shared" si="497"/>
        <v>0</v>
      </c>
      <c r="D231" s="3571"/>
      <c r="E231" s="3578"/>
      <c r="F231" s="3579"/>
      <c r="G231" s="3578"/>
      <c r="H231" s="3579"/>
      <c r="I231" s="3578"/>
      <c r="J231" s="3579"/>
      <c r="K231" s="3578"/>
      <c r="L231" s="3579"/>
      <c r="M231" s="3578"/>
      <c r="N231" s="3579"/>
      <c r="O231" s="3578"/>
      <c r="P231" s="3579"/>
      <c r="Q231" s="3578"/>
      <c r="R231" s="3579"/>
      <c r="S231" s="3578"/>
      <c r="T231" s="3579"/>
      <c r="U231" s="3578"/>
      <c r="V231" s="3579"/>
      <c r="W231" s="3578"/>
      <c r="X231" s="3579"/>
      <c r="Y231" s="3578"/>
      <c r="Z231" s="3579"/>
      <c r="AA231" s="3578"/>
      <c r="AB231" s="3579"/>
      <c r="AC231" s="3578"/>
      <c r="AD231" s="3579"/>
      <c r="AE231" s="3578"/>
      <c r="AF231" s="3579"/>
      <c r="AG231" s="3578"/>
      <c r="AH231" s="3579"/>
      <c r="AI231" s="3578"/>
      <c r="AJ231" s="3579"/>
      <c r="AK231" s="3569"/>
      <c r="AL231" s="3571"/>
      <c r="AM231" s="3569"/>
      <c r="AN231" s="3570"/>
      <c r="AO231" s="3611"/>
      <c r="AP231" s="3571"/>
      <c r="AQ231" s="3630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587" t="s">
        <v>608</v>
      </c>
      <c r="B232" s="3049">
        <f t="shared" si="497"/>
        <v>0</v>
      </c>
      <c r="C232" s="2961">
        <f t="shared" si="497"/>
        <v>0</v>
      </c>
      <c r="D232" s="1494"/>
      <c r="E232" s="1503"/>
      <c r="F232" s="1492"/>
      <c r="G232" s="1503"/>
      <c r="H232" s="1492"/>
      <c r="I232" s="1503"/>
      <c r="J232" s="1492"/>
      <c r="K232" s="1503"/>
      <c r="L232" s="1492"/>
      <c r="M232" s="1503"/>
      <c r="N232" s="1492"/>
      <c r="O232" s="1503"/>
      <c r="P232" s="1492"/>
      <c r="Q232" s="1503"/>
      <c r="R232" s="1492"/>
      <c r="S232" s="1503"/>
      <c r="T232" s="1492"/>
      <c r="U232" s="1503"/>
      <c r="V232" s="1492"/>
      <c r="W232" s="1503"/>
      <c r="X232" s="1492"/>
      <c r="Y232" s="1503"/>
      <c r="Z232" s="1492"/>
      <c r="AA232" s="1503"/>
      <c r="AB232" s="1492"/>
      <c r="AC232" s="1503"/>
      <c r="AD232" s="1492"/>
      <c r="AE232" s="1503"/>
      <c r="AF232" s="1492"/>
      <c r="AG232" s="1503"/>
      <c r="AH232" s="1492"/>
      <c r="AI232" s="1503"/>
      <c r="AJ232" s="1492"/>
      <c r="AK232" s="1496"/>
      <c r="AL232" s="1494"/>
      <c r="AM232" s="1496"/>
      <c r="AN232" s="1502"/>
      <c r="AO232" s="1159"/>
      <c r="AP232" s="1494"/>
      <c r="AQ232" s="1635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632" t="s">
        <v>1988</v>
      </c>
      <c r="B233" s="3632"/>
      <c r="C233" s="3632"/>
      <c r="D233" s="3632"/>
      <c r="E233" s="3632"/>
      <c r="F233" s="3632"/>
      <c r="G233" s="3632"/>
      <c r="H233" s="3632"/>
      <c r="I233" s="3632"/>
      <c r="J233" s="3632"/>
      <c r="K233" s="3632"/>
      <c r="L233" s="3632"/>
      <c r="M233" s="3632"/>
      <c r="N233" s="3632"/>
      <c r="O233" s="3632"/>
      <c r="P233" s="3632"/>
      <c r="Q233" s="3632"/>
      <c r="R233" s="3632"/>
      <c r="S233" s="3632"/>
      <c r="T233" s="3632"/>
      <c r="U233" s="3632"/>
      <c r="V233" s="3632"/>
      <c r="W233" s="3632"/>
      <c r="X233" s="3632"/>
      <c r="Y233" s="3632"/>
      <c r="Z233" s="3632"/>
      <c r="AA233" s="3632"/>
      <c r="AB233" s="3632"/>
      <c r="AC233" s="3632"/>
      <c r="AD233" s="3632"/>
      <c r="AE233" s="3632"/>
      <c r="AF233" s="3632"/>
      <c r="AG233" s="3632"/>
      <c r="AH233" s="3632"/>
      <c r="AI233" s="3632"/>
      <c r="AJ233" s="3632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610" t="s">
        <v>1989</v>
      </c>
      <c r="B234" s="6611"/>
      <c r="C234" s="6612" t="s">
        <v>82</v>
      </c>
      <c r="D234" s="6611"/>
      <c r="E234" s="6614" t="s">
        <v>34</v>
      </c>
      <c r="F234" s="6615"/>
      <c r="G234" s="6615"/>
      <c r="H234" s="6615"/>
      <c r="I234" s="6615"/>
      <c r="J234" s="6615"/>
      <c r="K234" s="6615"/>
      <c r="L234" s="6615"/>
      <c r="M234" s="6615"/>
      <c r="N234" s="6615"/>
      <c r="O234" s="6615"/>
      <c r="P234" s="6615"/>
      <c r="Q234" s="6615"/>
      <c r="R234" s="6615"/>
      <c r="S234" s="6615"/>
      <c r="T234" s="6615"/>
      <c r="U234" s="6615"/>
      <c r="V234" s="6615"/>
      <c r="W234" s="6615"/>
      <c r="X234" s="6615"/>
      <c r="Y234" s="6615"/>
      <c r="Z234" s="6615"/>
      <c r="AA234" s="6615"/>
      <c r="AB234" s="6615"/>
      <c r="AC234" s="6615"/>
      <c r="AD234" s="6615"/>
      <c r="AE234" s="6615"/>
      <c r="AF234" s="6615"/>
      <c r="AG234" s="6615"/>
      <c r="AH234" s="6615"/>
      <c r="AI234" s="6615"/>
      <c r="AJ234" s="6616"/>
      <c r="AK234" s="6579" t="s">
        <v>1959</v>
      </c>
      <c r="AL234" s="6577"/>
      <c r="AM234" s="6577"/>
      <c r="AN234" s="6578"/>
      <c r="AO234" s="6579" t="s">
        <v>468</v>
      </c>
      <c r="AP234" s="6577"/>
      <c r="AQ234" s="6577"/>
      <c r="AR234" s="6578"/>
      <c r="AS234" s="6606" t="s">
        <v>331</v>
      </c>
      <c r="AT234" s="6607"/>
      <c r="AU234" s="6606" t="s">
        <v>42</v>
      </c>
      <c r="AV234" s="6607"/>
      <c r="AW234" s="6580" t="s">
        <v>1960</v>
      </c>
      <c r="AX234" s="6561"/>
    </row>
    <row r="235" spans="1:132" x14ac:dyDescent="0.25">
      <c r="A235" s="6275"/>
      <c r="B235" s="5595"/>
      <c r="C235" s="6613"/>
      <c r="D235" s="6267"/>
      <c r="E235" s="6558" t="s">
        <v>1961</v>
      </c>
      <c r="F235" s="6552"/>
      <c r="G235" s="6558" t="s">
        <v>1916</v>
      </c>
      <c r="H235" s="6552"/>
      <c r="I235" s="6558" t="s">
        <v>955</v>
      </c>
      <c r="J235" s="6552"/>
      <c r="K235" s="6549" t="s">
        <v>335</v>
      </c>
      <c r="L235" s="6566"/>
      <c r="M235" s="6549" t="s">
        <v>99</v>
      </c>
      <c r="N235" s="6566"/>
      <c r="O235" s="6549" t="s">
        <v>49</v>
      </c>
      <c r="P235" s="6566"/>
      <c r="Q235" s="6549" t="s">
        <v>50</v>
      </c>
      <c r="R235" s="6566"/>
      <c r="S235" s="6549" t="s">
        <v>51</v>
      </c>
      <c r="T235" s="6566"/>
      <c r="U235" s="6549" t="s">
        <v>52</v>
      </c>
      <c r="V235" s="6566"/>
      <c r="W235" s="6550" t="s">
        <v>53</v>
      </c>
      <c r="X235" s="6566"/>
      <c r="Y235" s="6550" t="s">
        <v>54</v>
      </c>
      <c r="Z235" s="6566"/>
      <c r="AA235" s="6550" t="s">
        <v>55</v>
      </c>
      <c r="AB235" s="6566"/>
      <c r="AC235" s="6549" t="s">
        <v>56</v>
      </c>
      <c r="AD235" s="6566"/>
      <c r="AE235" s="6550" t="s">
        <v>57</v>
      </c>
      <c r="AF235" s="6566"/>
      <c r="AG235" s="6550" t="s">
        <v>58</v>
      </c>
      <c r="AH235" s="6566"/>
      <c r="AI235" s="6550" t="s">
        <v>1990</v>
      </c>
      <c r="AJ235" s="6551"/>
      <c r="AK235" s="6583" t="s">
        <v>63</v>
      </c>
      <c r="AL235" s="6584"/>
      <c r="AM235" s="6585" t="s">
        <v>64</v>
      </c>
      <c r="AN235" s="6582"/>
      <c r="AO235" s="6583" t="s">
        <v>473</v>
      </c>
      <c r="AP235" s="6584"/>
      <c r="AQ235" s="6585" t="s">
        <v>474</v>
      </c>
      <c r="AR235" s="6582"/>
      <c r="AS235" s="6168"/>
      <c r="AT235" s="6608"/>
      <c r="AU235" s="6168"/>
      <c r="AV235" s="6608"/>
      <c r="AW235" s="6161"/>
      <c r="AX235" s="6162"/>
    </row>
    <row r="236" spans="1:132" ht="31.5" x14ac:dyDescent="0.25">
      <c r="A236" s="6266"/>
      <c r="B236" s="6267"/>
      <c r="C236" s="3565" t="s">
        <v>1917</v>
      </c>
      <c r="D236" s="2523" t="s">
        <v>1963</v>
      </c>
      <c r="E236" s="3564" t="s">
        <v>1917</v>
      </c>
      <c r="F236" s="2523" t="s">
        <v>1963</v>
      </c>
      <c r="G236" s="3564" t="s">
        <v>1917</v>
      </c>
      <c r="H236" s="2523" t="s">
        <v>1963</v>
      </c>
      <c r="I236" s="3565" t="s">
        <v>1917</v>
      </c>
      <c r="J236" s="2523" t="s">
        <v>1963</v>
      </c>
      <c r="K236" s="3565" t="s">
        <v>1917</v>
      </c>
      <c r="L236" s="2523" t="s">
        <v>1963</v>
      </c>
      <c r="M236" s="3564" t="s">
        <v>1917</v>
      </c>
      <c r="N236" s="2523" t="s">
        <v>1963</v>
      </c>
      <c r="O236" s="3564" t="s">
        <v>1917</v>
      </c>
      <c r="P236" s="2523" t="s">
        <v>1963</v>
      </c>
      <c r="Q236" s="3564" t="s">
        <v>1917</v>
      </c>
      <c r="R236" s="2523" t="s">
        <v>1963</v>
      </c>
      <c r="S236" s="3564" t="s">
        <v>1917</v>
      </c>
      <c r="T236" s="2523" t="s">
        <v>1963</v>
      </c>
      <c r="U236" s="3564" t="s">
        <v>1917</v>
      </c>
      <c r="V236" s="2523" t="s">
        <v>1963</v>
      </c>
      <c r="W236" s="3565" t="s">
        <v>1917</v>
      </c>
      <c r="X236" s="2523" t="s">
        <v>1963</v>
      </c>
      <c r="Y236" s="3565" t="s">
        <v>1917</v>
      </c>
      <c r="Z236" s="2523" t="s">
        <v>1963</v>
      </c>
      <c r="AA236" s="3565" t="s">
        <v>1917</v>
      </c>
      <c r="AB236" s="2523" t="s">
        <v>1963</v>
      </c>
      <c r="AC236" s="3564" t="s">
        <v>1917</v>
      </c>
      <c r="AD236" s="2523" t="s">
        <v>1963</v>
      </c>
      <c r="AE236" s="3565" t="s">
        <v>1917</v>
      </c>
      <c r="AF236" s="2523" t="s">
        <v>1963</v>
      </c>
      <c r="AG236" s="3565" t="s">
        <v>1917</v>
      </c>
      <c r="AH236" s="2523" t="s">
        <v>1963</v>
      </c>
      <c r="AI236" s="3565" t="s">
        <v>1917</v>
      </c>
      <c r="AJ236" s="2523" t="s">
        <v>1963</v>
      </c>
      <c r="AK236" s="3608" t="s">
        <v>1917</v>
      </c>
      <c r="AL236" s="2523" t="s">
        <v>1963</v>
      </c>
      <c r="AM236" s="3565" t="s">
        <v>1917</v>
      </c>
      <c r="AN236" s="2515" t="s">
        <v>1963</v>
      </c>
      <c r="AO236" s="3608" t="s">
        <v>1917</v>
      </c>
      <c r="AP236" s="2523" t="s">
        <v>1963</v>
      </c>
      <c r="AQ236" s="3565" t="s">
        <v>1917</v>
      </c>
      <c r="AR236" s="2515" t="s">
        <v>1963</v>
      </c>
      <c r="AS236" s="3608" t="s">
        <v>1917</v>
      </c>
      <c r="AT236" s="3559" t="s">
        <v>1963</v>
      </c>
      <c r="AU236" s="3608" t="s">
        <v>1917</v>
      </c>
      <c r="AV236" s="3559" t="s">
        <v>1963</v>
      </c>
      <c r="AW236" s="3565" t="s">
        <v>1917</v>
      </c>
      <c r="AX236" s="2523" t="s">
        <v>1963</v>
      </c>
    </row>
    <row r="237" spans="1:132" ht="15" customHeight="1" x14ac:dyDescent="0.25">
      <c r="A237" s="6609" t="s">
        <v>1991</v>
      </c>
      <c r="B237" s="2088" t="s">
        <v>1964</v>
      </c>
      <c r="C237" s="2049">
        <f>+M237+O237+Q237+S237+U237+W237+Y237+AA237+AC237</f>
        <v>0</v>
      </c>
      <c r="D237" s="3566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71"/>
      <c r="N237" s="1475"/>
      <c r="O237" s="3578"/>
      <c r="P237" s="1475"/>
      <c r="Q237" s="3579"/>
      <c r="R237" s="1475"/>
      <c r="S237" s="3579"/>
      <c r="T237" s="1475"/>
      <c r="U237" s="3579"/>
      <c r="V237" s="1475"/>
      <c r="W237" s="3571"/>
      <c r="X237" s="1475"/>
      <c r="Y237" s="3571"/>
      <c r="Z237" s="1475"/>
      <c r="AA237" s="3571"/>
      <c r="AB237" s="1475"/>
      <c r="AC237" s="3579"/>
      <c r="AD237" s="1475"/>
      <c r="AE237" s="3568"/>
      <c r="AF237" s="2058"/>
      <c r="AG237" s="3568"/>
      <c r="AH237" s="2058"/>
      <c r="AI237" s="3568"/>
      <c r="AJ237" s="3636"/>
      <c r="AK237" s="3618"/>
      <c r="AL237" s="2058"/>
      <c r="AM237" s="3571"/>
      <c r="AN237" s="3611"/>
      <c r="AO237" s="3570"/>
      <c r="AP237" s="1475"/>
      <c r="AQ237" s="3571"/>
      <c r="AR237" s="3611"/>
      <c r="AS237" s="3570"/>
      <c r="AT237" s="3611"/>
      <c r="AU237" s="3570"/>
      <c r="AV237" s="3611"/>
      <c r="AW237" s="3571"/>
      <c r="AX237" s="1475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515"/>
      <c r="B238" s="3637" t="s">
        <v>1965</v>
      </c>
      <c r="C238" s="3638">
        <f>+M238+O238+Q238+S238+U238+W238+Y238+AA238+AC238</f>
        <v>0</v>
      </c>
      <c r="D238" s="1526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71"/>
      <c r="N238" s="1475"/>
      <c r="O238" s="3578"/>
      <c r="P238" s="1475"/>
      <c r="Q238" s="3579"/>
      <c r="R238" s="1475"/>
      <c r="S238" s="3579"/>
      <c r="T238" s="1475"/>
      <c r="U238" s="3579"/>
      <c r="V238" s="1475"/>
      <c r="W238" s="3571"/>
      <c r="X238" s="1475"/>
      <c r="Y238" s="3571"/>
      <c r="Z238" s="1475"/>
      <c r="AA238" s="3571"/>
      <c r="AB238" s="1475"/>
      <c r="AC238" s="3579"/>
      <c r="AD238" s="1475"/>
      <c r="AE238" s="3568"/>
      <c r="AF238" s="2058"/>
      <c r="AG238" s="3568"/>
      <c r="AH238" s="2058"/>
      <c r="AI238" s="3568"/>
      <c r="AJ238" s="3636"/>
      <c r="AK238" s="3618"/>
      <c r="AL238" s="2058"/>
      <c r="AM238" s="3571"/>
      <c r="AN238" s="3611"/>
      <c r="AO238" s="3570"/>
      <c r="AP238" s="1475"/>
      <c r="AQ238" s="3571"/>
      <c r="AR238" s="3611"/>
      <c r="AS238" s="3570"/>
      <c r="AT238" s="3611"/>
      <c r="AU238" s="3570"/>
      <c r="AV238" s="3611"/>
      <c r="AW238" s="3571"/>
      <c r="AX238" s="1475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515"/>
      <c r="B239" s="3639" t="s">
        <v>1992</v>
      </c>
      <c r="C239" s="3638">
        <f t="shared" si="509"/>
        <v>0</v>
      </c>
      <c r="D239" s="1526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578"/>
      <c r="P239" s="1475"/>
      <c r="Q239" s="3579"/>
      <c r="R239" s="1475"/>
      <c r="S239" s="3579"/>
      <c r="T239" s="1475"/>
      <c r="U239" s="3579"/>
      <c r="V239" s="1475"/>
      <c r="W239" s="3571"/>
      <c r="X239" s="1475"/>
      <c r="Y239" s="3571"/>
      <c r="Z239" s="1475"/>
      <c r="AA239" s="3571"/>
      <c r="AB239" s="1475"/>
      <c r="AC239" s="3579"/>
      <c r="AD239" s="1475"/>
      <c r="AE239" s="3568"/>
      <c r="AF239" s="2058"/>
      <c r="AG239" s="3568"/>
      <c r="AH239" s="2058"/>
      <c r="AI239" s="3568"/>
      <c r="AJ239" s="3636"/>
      <c r="AK239" s="3618"/>
      <c r="AL239" s="2058"/>
      <c r="AM239" s="3571"/>
      <c r="AN239" s="3611"/>
      <c r="AO239" s="3570"/>
      <c r="AP239" s="1475"/>
      <c r="AQ239" s="3571"/>
      <c r="AR239" s="3611"/>
      <c r="AS239" s="3570"/>
      <c r="AT239" s="3611"/>
      <c r="AU239" s="3570"/>
      <c r="AV239" s="3611"/>
      <c r="AW239" s="3571"/>
      <c r="AX239" s="1475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515"/>
      <c r="B240" s="3639" t="s">
        <v>1929</v>
      </c>
      <c r="C240" s="3638">
        <f>+O240+Q240+S240+U240+W240+Y240+AA240+AC240+AE240+AG240+AI240</f>
        <v>0</v>
      </c>
      <c r="D240" s="1526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71"/>
      <c r="P240" s="1475"/>
      <c r="Q240" s="3579"/>
      <c r="R240" s="1475"/>
      <c r="S240" s="3579"/>
      <c r="T240" s="1475"/>
      <c r="U240" s="3579"/>
      <c r="V240" s="1475"/>
      <c r="W240" s="3571"/>
      <c r="X240" s="1475"/>
      <c r="Y240" s="3571"/>
      <c r="Z240" s="1475"/>
      <c r="AA240" s="3571"/>
      <c r="AB240" s="1475"/>
      <c r="AC240" s="3579"/>
      <c r="AD240" s="1475"/>
      <c r="AE240" s="3571"/>
      <c r="AF240" s="1475"/>
      <c r="AG240" s="3571"/>
      <c r="AH240" s="1475"/>
      <c r="AI240" s="3571"/>
      <c r="AJ240" s="3611"/>
      <c r="AK240" s="3570"/>
      <c r="AL240" s="1475"/>
      <c r="AM240" s="3571"/>
      <c r="AN240" s="3611"/>
      <c r="AO240" s="3570"/>
      <c r="AP240" s="1475"/>
      <c r="AQ240" s="3571"/>
      <c r="AR240" s="3611"/>
      <c r="AS240" s="3570"/>
      <c r="AT240" s="3611"/>
      <c r="AU240" s="3570"/>
      <c r="AV240" s="3611"/>
      <c r="AW240" s="3571"/>
      <c r="AX240" s="1475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515"/>
      <c r="B241" s="3637" t="s">
        <v>1967</v>
      </c>
      <c r="C241" s="3638">
        <f>+E241+G241+I241+K241+M241+O241+Q241+S241+U241+W241+Y241+AA241+AC241+AE241+AG241+AI241</f>
        <v>0</v>
      </c>
      <c r="D241" s="3640">
        <f>+F241+H241+J241+L241+N241+P241+R241+T241+V241+X241+Z241+AB241+AD241+AF241+AH241+AJ241</f>
        <v>0</v>
      </c>
      <c r="E241" s="2389"/>
      <c r="F241" s="2388"/>
      <c r="G241" s="2389"/>
      <c r="H241" s="2388"/>
      <c r="I241" s="2389"/>
      <c r="J241" s="2388"/>
      <c r="K241" s="2389"/>
      <c r="L241" s="2388"/>
      <c r="M241" s="2389"/>
      <c r="N241" s="2388"/>
      <c r="O241" s="3578"/>
      <c r="P241" s="1475"/>
      <c r="Q241" s="3579"/>
      <c r="R241" s="1475"/>
      <c r="S241" s="3579"/>
      <c r="T241" s="1475"/>
      <c r="U241" s="3579"/>
      <c r="V241" s="1475"/>
      <c r="W241" s="3571"/>
      <c r="X241" s="1475"/>
      <c r="Y241" s="3571"/>
      <c r="Z241" s="1475"/>
      <c r="AA241" s="3571"/>
      <c r="AB241" s="1475"/>
      <c r="AC241" s="3579"/>
      <c r="AD241" s="1475"/>
      <c r="AE241" s="3571"/>
      <c r="AF241" s="1475"/>
      <c r="AG241" s="3571"/>
      <c r="AH241" s="1475"/>
      <c r="AI241" s="3571"/>
      <c r="AJ241" s="3611"/>
      <c r="AK241" s="3570"/>
      <c r="AL241" s="1475"/>
      <c r="AM241" s="3571"/>
      <c r="AN241" s="3611"/>
      <c r="AO241" s="3570"/>
      <c r="AP241" s="1475"/>
      <c r="AQ241" s="3571"/>
      <c r="AR241" s="3611"/>
      <c r="AS241" s="3570"/>
      <c r="AT241" s="3611"/>
      <c r="AU241" s="3570"/>
      <c r="AV241" s="3611"/>
      <c r="AW241" s="3571"/>
      <c r="AX241" s="1475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515"/>
      <c r="B242" s="3641" t="s">
        <v>1968</v>
      </c>
      <c r="C242" s="3642">
        <f>+M242+O242+Q242+S242+U242+W242+Y242+AA242+AC242+AE242+AG242+AI242</f>
        <v>0</v>
      </c>
      <c r="D242" s="1526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579"/>
      <c r="N242" s="1475"/>
      <c r="O242" s="3571"/>
      <c r="P242" s="1475"/>
      <c r="Q242" s="3579"/>
      <c r="R242" s="1475"/>
      <c r="S242" s="3579"/>
      <c r="T242" s="1475"/>
      <c r="U242" s="3579"/>
      <c r="V242" s="1475"/>
      <c r="W242" s="3571"/>
      <c r="X242" s="1475"/>
      <c r="Y242" s="3571"/>
      <c r="Z242" s="1475"/>
      <c r="AA242" s="3571"/>
      <c r="AB242" s="1475"/>
      <c r="AC242" s="3579"/>
      <c r="AD242" s="1475"/>
      <c r="AE242" s="3571"/>
      <c r="AF242" s="1475"/>
      <c r="AG242" s="3571"/>
      <c r="AH242" s="1475"/>
      <c r="AI242" s="3571"/>
      <c r="AJ242" s="3611"/>
      <c r="AK242" s="3570"/>
      <c r="AL242" s="1475"/>
      <c r="AM242" s="3571"/>
      <c r="AN242" s="3611"/>
      <c r="AO242" s="3570"/>
      <c r="AP242" s="1475"/>
      <c r="AQ242" s="3571"/>
      <c r="AR242" s="3611"/>
      <c r="AS242" s="3570"/>
      <c r="AT242" s="3611"/>
      <c r="AU242" s="3570"/>
      <c r="AV242" s="3611"/>
      <c r="AW242" s="3571"/>
      <c r="AX242" s="1475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515"/>
      <c r="B243" s="3637" t="s">
        <v>1993</v>
      </c>
      <c r="C243" s="3638">
        <f>+O243+Q243+S243+U243+W243+Y243+AA243+AC243+AE243+AG243+AI243</f>
        <v>0</v>
      </c>
      <c r="D243" s="1526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643"/>
      <c r="N243" s="613"/>
      <c r="O243" s="3571"/>
      <c r="P243" s="1475"/>
      <c r="Q243" s="3579"/>
      <c r="R243" s="1475"/>
      <c r="S243" s="3579"/>
      <c r="T243" s="1475"/>
      <c r="U243" s="3579"/>
      <c r="V243" s="1475"/>
      <c r="W243" s="3571"/>
      <c r="X243" s="1475"/>
      <c r="Y243" s="3571"/>
      <c r="Z243" s="1475"/>
      <c r="AA243" s="3571"/>
      <c r="AB243" s="1475"/>
      <c r="AC243" s="3579"/>
      <c r="AD243" s="1475"/>
      <c r="AE243" s="3571"/>
      <c r="AF243" s="1475"/>
      <c r="AG243" s="3571"/>
      <c r="AH243" s="1475"/>
      <c r="AI243" s="3571"/>
      <c r="AJ243" s="3611"/>
      <c r="AK243" s="3570"/>
      <c r="AL243" s="1475"/>
      <c r="AM243" s="3571"/>
      <c r="AN243" s="3611"/>
      <c r="AO243" s="3570"/>
      <c r="AP243" s="1475"/>
      <c r="AQ243" s="3571"/>
      <c r="AR243" s="3611"/>
      <c r="AS243" s="3570"/>
      <c r="AT243" s="3611"/>
      <c r="AU243" s="3570"/>
      <c r="AV243" s="3611"/>
      <c r="AW243" s="3571"/>
      <c r="AX243" s="1475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515"/>
      <c r="B244" s="3639" t="s">
        <v>1969</v>
      </c>
      <c r="C244" s="3644">
        <f>+E244+G244+I244+K244+M244+O244+Q244+S244+U244+W244+Y244+AA244+AC244+AE244+AG244+AI244</f>
        <v>0</v>
      </c>
      <c r="D244" s="3640">
        <f>+F244+H244+J244+L244+N244+P244+R244+T244+V244+X244+Z244+AB244+AD244+AF244+AH244+AJ244</f>
        <v>0</v>
      </c>
      <c r="E244" s="2389"/>
      <c r="F244" s="2388"/>
      <c r="G244" s="2389"/>
      <c r="H244" s="2388"/>
      <c r="I244" s="2389"/>
      <c r="J244" s="2388"/>
      <c r="K244" s="2389"/>
      <c r="L244" s="2388"/>
      <c r="M244" s="3579"/>
      <c r="N244" s="1475"/>
      <c r="O244" s="3571"/>
      <c r="P244" s="1475"/>
      <c r="Q244" s="3579"/>
      <c r="R244" s="1475"/>
      <c r="S244" s="3579"/>
      <c r="T244" s="1475"/>
      <c r="U244" s="3579"/>
      <c r="V244" s="1475"/>
      <c r="W244" s="3571"/>
      <c r="X244" s="1475"/>
      <c r="Y244" s="3571"/>
      <c r="Z244" s="1475"/>
      <c r="AA244" s="3571"/>
      <c r="AB244" s="1475"/>
      <c r="AC244" s="3579"/>
      <c r="AD244" s="1475"/>
      <c r="AE244" s="3571"/>
      <c r="AF244" s="1475"/>
      <c r="AG244" s="3571"/>
      <c r="AH244" s="1475"/>
      <c r="AI244" s="3571"/>
      <c r="AJ244" s="3611"/>
      <c r="AK244" s="3570"/>
      <c r="AL244" s="1475"/>
      <c r="AM244" s="3571"/>
      <c r="AN244" s="3611"/>
      <c r="AO244" s="3570"/>
      <c r="AP244" s="1475"/>
      <c r="AQ244" s="3571"/>
      <c r="AR244" s="3611"/>
      <c r="AS244" s="3570"/>
      <c r="AT244" s="3611"/>
      <c r="AU244" s="3570"/>
      <c r="AV244" s="3611"/>
      <c r="AW244" s="3571"/>
      <c r="AX244" s="1475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515"/>
      <c r="B245" s="3639" t="s">
        <v>1934</v>
      </c>
      <c r="C245" s="3638">
        <f>+M245+O245+Q245+S245+U245+W245+Y245+AA245+AC245+AE245+AG245+AI245</f>
        <v>0</v>
      </c>
      <c r="D245" s="3640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71"/>
      <c r="N245" s="1475"/>
      <c r="O245" s="3578"/>
      <c r="P245" s="1475"/>
      <c r="Q245" s="3579"/>
      <c r="R245" s="1475"/>
      <c r="S245" s="3579"/>
      <c r="T245" s="1475"/>
      <c r="U245" s="3579"/>
      <c r="V245" s="1475"/>
      <c r="W245" s="3571"/>
      <c r="X245" s="1475"/>
      <c r="Y245" s="3571"/>
      <c r="Z245" s="1475"/>
      <c r="AA245" s="3571"/>
      <c r="AB245" s="1475"/>
      <c r="AC245" s="3579"/>
      <c r="AD245" s="1475"/>
      <c r="AE245" s="3571"/>
      <c r="AF245" s="1475"/>
      <c r="AG245" s="3571"/>
      <c r="AH245" s="1475"/>
      <c r="AI245" s="3571"/>
      <c r="AJ245" s="3611"/>
      <c r="AK245" s="3570"/>
      <c r="AL245" s="1475"/>
      <c r="AM245" s="3571"/>
      <c r="AN245" s="3611"/>
      <c r="AO245" s="3570"/>
      <c r="AP245" s="1475"/>
      <c r="AQ245" s="3571"/>
      <c r="AR245" s="3611"/>
      <c r="AS245" s="3570"/>
      <c r="AT245" s="3611"/>
      <c r="AU245" s="3570"/>
      <c r="AV245" s="3611"/>
      <c r="AW245" s="3571"/>
      <c r="AX245" s="1475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515"/>
      <c r="B246" s="3637" t="s">
        <v>1970</v>
      </c>
      <c r="C246" s="3638">
        <f>+M246+O246+Q246+S246+U246+W246+Y246+AA246+AC246+AE246+AG246+AI246</f>
        <v>0</v>
      </c>
      <c r="D246" s="3640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71"/>
      <c r="N246" s="1475"/>
      <c r="O246" s="3571"/>
      <c r="P246" s="1475"/>
      <c r="Q246" s="3579"/>
      <c r="R246" s="1475"/>
      <c r="S246" s="3579"/>
      <c r="T246" s="1475"/>
      <c r="U246" s="3579"/>
      <c r="V246" s="1475"/>
      <c r="W246" s="3571"/>
      <c r="X246" s="1475"/>
      <c r="Y246" s="3571"/>
      <c r="Z246" s="1475"/>
      <c r="AA246" s="3571"/>
      <c r="AB246" s="1475"/>
      <c r="AC246" s="3579"/>
      <c r="AD246" s="1475"/>
      <c r="AE246" s="3571"/>
      <c r="AF246" s="1475"/>
      <c r="AG246" s="3571"/>
      <c r="AH246" s="1475"/>
      <c r="AI246" s="3571"/>
      <c r="AJ246" s="3611"/>
      <c r="AK246" s="3570"/>
      <c r="AL246" s="1475"/>
      <c r="AM246" s="3571"/>
      <c r="AN246" s="3611"/>
      <c r="AO246" s="3570"/>
      <c r="AP246" s="1475"/>
      <c r="AQ246" s="3571"/>
      <c r="AR246" s="3611"/>
      <c r="AS246" s="3570"/>
      <c r="AT246" s="3611"/>
      <c r="AU246" s="3570"/>
      <c r="AV246" s="3611"/>
      <c r="AW246" s="3571"/>
      <c r="AX246" s="1475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515"/>
      <c r="B247" s="3637" t="s">
        <v>1936</v>
      </c>
      <c r="C247" s="3638">
        <f>+E247+G247+I247+K247+M247+O247+Q247+S247+U247+W247+Y247+AA247+AC247+AE247+AG247+AI247</f>
        <v>0</v>
      </c>
      <c r="D247" s="3640">
        <f>+F247+H247+J247+L247+N247+P247+R247+T247+V247+X247+Z247+AB247+AD247+AF247+AH247+AJ247</f>
        <v>0</v>
      </c>
      <c r="E247" s="2389"/>
      <c r="F247" s="2388"/>
      <c r="G247" s="2389"/>
      <c r="H247" s="2388"/>
      <c r="I247" s="2389"/>
      <c r="J247" s="2388"/>
      <c r="K247" s="2389"/>
      <c r="L247" s="2388"/>
      <c r="M247" s="3571"/>
      <c r="N247" s="1475"/>
      <c r="O247" s="3571"/>
      <c r="P247" s="1475"/>
      <c r="Q247" s="3579"/>
      <c r="R247" s="1475"/>
      <c r="S247" s="3579"/>
      <c r="T247" s="1475"/>
      <c r="U247" s="3579"/>
      <c r="V247" s="1475"/>
      <c r="W247" s="3571"/>
      <c r="X247" s="1475"/>
      <c r="Y247" s="3571"/>
      <c r="Z247" s="1475"/>
      <c r="AA247" s="3571"/>
      <c r="AB247" s="1475"/>
      <c r="AC247" s="3579"/>
      <c r="AD247" s="1475"/>
      <c r="AE247" s="3571"/>
      <c r="AF247" s="1475"/>
      <c r="AG247" s="3571"/>
      <c r="AH247" s="1475"/>
      <c r="AI247" s="3571"/>
      <c r="AJ247" s="3611"/>
      <c r="AK247" s="3570"/>
      <c r="AL247" s="1475"/>
      <c r="AM247" s="3571"/>
      <c r="AN247" s="3611"/>
      <c r="AO247" s="3570"/>
      <c r="AP247" s="1475"/>
      <c r="AQ247" s="3571"/>
      <c r="AR247" s="3611"/>
      <c r="AS247" s="3570"/>
      <c r="AT247" s="3611"/>
      <c r="AU247" s="3570"/>
      <c r="AV247" s="3611"/>
      <c r="AW247" s="3571"/>
      <c r="AX247" s="1475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515"/>
      <c r="B248" s="3637" t="s">
        <v>1971</v>
      </c>
      <c r="C248" s="3638">
        <f>+O248+Q248+S248+U248+W248+Y248+AA248+AC248+AE248+AG248+AI248</f>
        <v>0</v>
      </c>
      <c r="D248" s="1526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71"/>
      <c r="P248" s="1475"/>
      <c r="Q248" s="3579"/>
      <c r="R248" s="1475"/>
      <c r="S248" s="3579"/>
      <c r="T248" s="1475"/>
      <c r="U248" s="3579"/>
      <c r="V248" s="1475"/>
      <c r="W248" s="3571"/>
      <c r="X248" s="1475"/>
      <c r="Y248" s="3571"/>
      <c r="Z248" s="1475"/>
      <c r="AA248" s="3571"/>
      <c r="AB248" s="1475"/>
      <c r="AC248" s="3579"/>
      <c r="AD248" s="1475"/>
      <c r="AE248" s="3571"/>
      <c r="AF248" s="1475"/>
      <c r="AG248" s="3571"/>
      <c r="AH248" s="1475"/>
      <c r="AI248" s="3571"/>
      <c r="AJ248" s="3611"/>
      <c r="AK248" s="3570"/>
      <c r="AL248" s="1475"/>
      <c r="AM248" s="3571"/>
      <c r="AN248" s="3611"/>
      <c r="AO248" s="3570"/>
      <c r="AP248" s="1475"/>
      <c r="AQ248" s="3571"/>
      <c r="AR248" s="3611"/>
      <c r="AS248" s="3570"/>
      <c r="AT248" s="3611"/>
      <c r="AU248" s="3570"/>
      <c r="AV248" s="3611"/>
      <c r="AW248" s="3571"/>
      <c r="AX248" s="1475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515"/>
      <c r="B249" s="3639" t="s">
        <v>1972</v>
      </c>
      <c r="C249" s="3638">
        <f>+M249+O249+Q249+S249+U249+W249+Y249+AA249+AC249+AE249+AG249+AI249</f>
        <v>0</v>
      </c>
      <c r="D249" s="1526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579"/>
      <c r="N249" s="1475"/>
      <c r="O249" s="3571"/>
      <c r="P249" s="1475"/>
      <c r="Q249" s="3579"/>
      <c r="R249" s="1475"/>
      <c r="S249" s="3579"/>
      <c r="T249" s="1475"/>
      <c r="U249" s="3579"/>
      <c r="V249" s="1475"/>
      <c r="W249" s="3571"/>
      <c r="X249" s="1475"/>
      <c r="Y249" s="3571"/>
      <c r="Z249" s="1475"/>
      <c r="AA249" s="3571"/>
      <c r="AB249" s="1475"/>
      <c r="AC249" s="3579"/>
      <c r="AD249" s="1475"/>
      <c r="AE249" s="3571"/>
      <c r="AF249" s="1475"/>
      <c r="AG249" s="3571"/>
      <c r="AH249" s="1475"/>
      <c r="AI249" s="3571"/>
      <c r="AJ249" s="3611"/>
      <c r="AK249" s="3570"/>
      <c r="AL249" s="1475"/>
      <c r="AM249" s="3571"/>
      <c r="AN249" s="3611"/>
      <c r="AO249" s="3570"/>
      <c r="AP249" s="1475"/>
      <c r="AQ249" s="3571"/>
      <c r="AR249" s="3611"/>
      <c r="AS249" s="3570"/>
      <c r="AT249" s="3611"/>
      <c r="AU249" s="3570"/>
      <c r="AV249" s="3611"/>
      <c r="AW249" s="3571"/>
      <c r="AX249" s="1475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515"/>
      <c r="B250" s="3639" t="s">
        <v>1973</v>
      </c>
      <c r="C250" s="3638">
        <f>+O250+Q250+S250+U250+W250+Y250+AA250+AC250+AE250+AG250+AI250</f>
        <v>0</v>
      </c>
      <c r="D250" s="1526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643"/>
      <c r="N250" s="613"/>
      <c r="O250" s="3571"/>
      <c r="P250" s="1475"/>
      <c r="Q250" s="3579"/>
      <c r="R250" s="1475"/>
      <c r="S250" s="3579"/>
      <c r="T250" s="1475"/>
      <c r="U250" s="3579"/>
      <c r="V250" s="1475"/>
      <c r="W250" s="3571"/>
      <c r="X250" s="1475"/>
      <c r="Y250" s="3571"/>
      <c r="Z250" s="1475"/>
      <c r="AA250" s="3571"/>
      <c r="AB250" s="1475"/>
      <c r="AC250" s="3579"/>
      <c r="AD250" s="1475"/>
      <c r="AE250" s="3571"/>
      <c r="AF250" s="1475"/>
      <c r="AG250" s="3571"/>
      <c r="AH250" s="1475"/>
      <c r="AI250" s="3571"/>
      <c r="AJ250" s="3611"/>
      <c r="AK250" s="3570"/>
      <c r="AL250" s="1475"/>
      <c r="AM250" s="3571"/>
      <c r="AN250" s="3611"/>
      <c r="AO250" s="3570"/>
      <c r="AP250" s="1475"/>
      <c r="AQ250" s="3571"/>
      <c r="AR250" s="3611"/>
      <c r="AS250" s="3570"/>
      <c r="AT250" s="3611"/>
      <c r="AU250" s="3570"/>
      <c r="AV250" s="3611"/>
      <c r="AW250" s="3571"/>
      <c r="AX250" s="1475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515"/>
      <c r="B251" s="3639" t="s">
        <v>1974</v>
      </c>
      <c r="C251" s="3638">
        <f>+M251+O251+Q251+S251+U251+W251+Y251+AA251+AC251+AE251+AG251+AI251</f>
        <v>0</v>
      </c>
      <c r="D251" s="3640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2389"/>
      <c r="N251" s="1194"/>
      <c r="O251" s="3571"/>
      <c r="P251" s="3572"/>
      <c r="Q251" s="3579"/>
      <c r="R251" s="3572"/>
      <c r="S251" s="3579"/>
      <c r="T251" s="3572"/>
      <c r="U251" s="3579"/>
      <c r="V251" s="3572"/>
      <c r="W251" s="3571"/>
      <c r="X251" s="3572"/>
      <c r="Y251" s="3571"/>
      <c r="Z251" s="3572"/>
      <c r="AA251" s="3571"/>
      <c r="AB251" s="3572"/>
      <c r="AC251" s="3579"/>
      <c r="AD251" s="3572"/>
      <c r="AE251" s="3571"/>
      <c r="AF251" s="3572"/>
      <c r="AG251" s="3571"/>
      <c r="AH251" s="3572"/>
      <c r="AI251" s="3571"/>
      <c r="AJ251" s="3569"/>
      <c r="AK251" s="3570"/>
      <c r="AL251" s="3572"/>
      <c r="AM251" s="3571"/>
      <c r="AN251" s="3569"/>
      <c r="AO251" s="3570"/>
      <c r="AP251" s="3572"/>
      <c r="AQ251" s="3571"/>
      <c r="AR251" s="3569"/>
      <c r="AS251" s="3570"/>
      <c r="AT251" s="3611"/>
      <c r="AU251" s="3570"/>
      <c r="AV251" s="3611"/>
      <c r="AW251" s="3571"/>
      <c r="AX251" s="3572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515"/>
      <c r="B252" s="3639" t="s">
        <v>1994</v>
      </c>
      <c r="C252" s="3638">
        <f t="shared" si="547"/>
        <v>0</v>
      </c>
      <c r="D252" s="3640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71"/>
      <c r="N252" s="3572"/>
      <c r="O252" s="3571"/>
      <c r="P252" s="3572"/>
      <c r="Q252" s="3579"/>
      <c r="R252" s="3572"/>
      <c r="S252" s="3579"/>
      <c r="T252" s="3572"/>
      <c r="U252" s="3579"/>
      <c r="V252" s="3572"/>
      <c r="W252" s="3571"/>
      <c r="X252" s="3572"/>
      <c r="Y252" s="3571"/>
      <c r="Z252" s="3572"/>
      <c r="AA252" s="3571"/>
      <c r="AB252" s="3572"/>
      <c r="AC252" s="3579"/>
      <c r="AD252" s="3572"/>
      <c r="AE252" s="3571"/>
      <c r="AF252" s="3572"/>
      <c r="AG252" s="3571"/>
      <c r="AH252" s="3572"/>
      <c r="AI252" s="3571"/>
      <c r="AJ252" s="3569"/>
      <c r="AK252" s="3570"/>
      <c r="AL252" s="3572"/>
      <c r="AM252" s="3571"/>
      <c r="AN252" s="3569"/>
      <c r="AO252" s="3570"/>
      <c r="AP252" s="3572"/>
      <c r="AQ252" s="3571"/>
      <c r="AR252" s="3569"/>
      <c r="AS252" s="3570"/>
      <c r="AT252" s="3611"/>
      <c r="AU252" s="3570"/>
      <c r="AV252" s="3611"/>
      <c r="AW252" s="3571"/>
      <c r="AX252" s="3572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515"/>
      <c r="B253" s="3639" t="s">
        <v>1995</v>
      </c>
      <c r="C253" s="3644">
        <f t="shared" si="547"/>
        <v>0</v>
      </c>
      <c r="D253" s="3640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71"/>
      <c r="N253" s="3572"/>
      <c r="O253" s="3571"/>
      <c r="P253" s="3572"/>
      <c r="Q253" s="3579"/>
      <c r="R253" s="3572"/>
      <c r="S253" s="3579"/>
      <c r="T253" s="3572"/>
      <c r="U253" s="3579"/>
      <c r="V253" s="3572"/>
      <c r="W253" s="3571"/>
      <c r="X253" s="3572"/>
      <c r="Y253" s="3571"/>
      <c r="Z253" s="3572"/>
      <c r="AA253" s="3571"/>
      <c r="AB253" s="3572"/>
      <c r="AC253" s="3579"/>
      <c r="AD253" s="3572"/>
      <c r="AE253" s="3571"/>
      <c r="AF253" s="3572"/>
      <c r="AG253" s="3571"/>
      <c r="AH253" s="3572"/>
      <c r="AI253" s="3571"/>
      <c r="AJ253" s="3569"/>
      <c r="AK253" s="3570"/>
      <c r="AL253" s="3572"/>
      <c r="AM253" s="3571"/>
      <c r="AN253" s="3569"/>
      <c r="AO253" s="3570"/>
      <c r="AP253" s="3572"/>
      <c r="AQ253" s="3571"/>
      <c r="AR253" s="3569"/>
      <c r="AS253" s="3570"/>
      <c r="AT253" s="3611"/>
      <c r="AU253" s="3570"/>
      <c r="AV253" s="3611"/>
      <c r="AW253" s="3571"/>
      <c r="AX253" s="3572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515"/>
      <c r="B254" s="3637" t="s">
        <v>1977</v>
      </c>
      <c r="C254" s="3638">
        <f t="shared" si="547"/>
        <v>0</v>
      </c>
      <c r="D254" s="3640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71"/>
      <c r="N254" s="3572"/>
      <c r="O254" s="3571"/>
      <c r="P254" s="3572"/>
      <c r="Q254" s="3579"/>
      <c r="R254" s="3572"/>
      <c r="S254" s="3579"/>
      <c r="T254" s="3572"/>
      <c r="U254" s="3579"/>
      <c r="V254" s="3572"/>
      <c r="W254" s="3571"/>
      <c r="X254" s="3572"/>
      <c r="Y254" s="3571"/>
      <c r="Z254" s="3572"/>
      <c r="AA254" s="3571"/>
      <c r="AB254" s="3572"/>
      <c r="AC254" s="3579"/>
      <c r="AD254" s="3572"/>
      <c r="AE254" s="3571"/>
      <c r="AF254" s="3572"/>
      <c r="AG254" s="3571"/>
      <c r="AH254" s="3572"/>
      <c r="AI254" s="3571"/>
      <c r="AJ254" s="3569"/>
      <c r="AK254" s="3570"/>
      <c r="AL254" s="3572"/>
      <c r="AM254" s="3571"/>
      <c r="AN254" s="3569"/>
      <c r="AO254" s="3570"/>
      <c r="AP254" s="3572"/>
      <c r="AQ254" s="3571"/>
      <c r="AR254" s="3569"/>
      <c r="AS254" s="3570"/>
      <c r="AT254" s="3611"/>
      <c r="AU254" s="3570"/>
      <c r="AV254" s="3611"/>
      <c r="AW254" s="3571"/>
      <c r="AX254" s="3572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255"/>
      <c r="B255" s="1466" t="s">
        <v>1978</v>
      </c>
      <c r="C255" s="1535">
        <f t="shared" si="547"/>
        <v>0</v>
      </c>
      <c r="D255" s="1201">
        <f t="shared" si="547"/>
        <v>0</v>
      </c>
      <c r="E255" s="3645"/>
      <c r="F255" s="615"/>
      <c r="G255" s="3646"/>
      <c r="H255" s="615"/>
      <c r="I255" s="3646"/>
      <c r="J255" s="615"/>
      <c r="K255" s="3646"/>
      <c r="L255" s="615"/>
      <c r="M255" s="1494"/>
      <c r="N255" s="1493"/>
      <c r="O255" s="1494"/>
      <c r="P255" s="1493"/>
      <c r="Q255" s="1492"/>
      <c r="R255" s="1493"/>
      <c r="S255" s="1492"/>
      <c r="T255" s="1493"/>
      <c r="U255" s="1492"/>
      <c r="V255" s="1493"/>
      <c r="W255" s="1494"/>
      <c r="X255" s="1493"/>
      <c r="Y255" s="1494"/>
      <c r="Z255" s="1493"/>
      <c r="AA255" s="1494"/>
      <c r="AB255" s="1493"/>
      <c r="AC255" s="1492"/>
      <c r="AD255" s="1493"/>
      <c r="AE255" s="1494"/>
      <c r="AF255" s="1493"/>
      <c r="AG255" s="1494"/>
      <c r="AH255" s="1493"/>
      <c r="AI255" s="1494"/>
      <c r="AJ255" s="1496"/>
      <c r="AK255" s="1502"/>
      <c r="AL255" s="1493"/>
      <c r="AM255" s="1494"/>
      <c r="AN255" s="1496"/>
      <c r="AO255" s="1502"/>
      <c r="AP255" s="1493"/>
      <c r="AQ255" s="1494"/>
      <c r="AR255" s="1496"/>
      <c r="AS255" s="1502"/>
      <c r="AT255" s="1159"/>
      <c r="AU255" s="1502"/>
      <c r="AV255" s="1159"/>
      <c r="AW255" s="1494"/>
      <c r="AX255" s="1493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609" t="s">
        <v>1996</v>
      </c>
      <c r="B256" s="2311" t="s">
        <v>1997</v>
      </c>
      <c r="C256" s="3647">
        <f t="shared" ref="C256:D259" si="548">+E256+G256+I256+K256+M256+O256+Q256+S256+U256+W256+Y256+AA256+AC256+AE256+AG256+AI256</f>
        <v>0</v>
      </c>
      <c r="D256" s="3648">
        <f t="shared" si="548"/>
        <v>0</v>
      </c>
      <c r="E256" s="2389"/>
      <c r="F256" s="1194"/>
      <c r="G256" s="2389"/>
      <c r="H256" s="1194"/>
      <c r="I256" s="2389"/>
      <c r="J256" s="1194"/>
      <c r="K256" s="2389"/>
      <c r="L256" s="1194"/>
      <c r="M256" s="2389"/>
      <c r="N256" s="1194"/>
      <c r="O256" s="2389"/>
      <c r="P256" s="1194"/>
      <c r="Q256" s="2387"/>
      <c r="R256" s="1194"/>
      <c r="S256" s="2387"/>
      <c r="T256" s="1194"/>
      <c r="U256" s="2387"/>
      <c r="V256" s="1194"/>
      <c r="W256" s="2389"/>
      <c r="X256" s="1194"/>
      <c r="Y256" s="2389"/>
      <c r="Z256" s="1194"/>
      <c r="AA256" s="2389"/>
      <c r="AB256" s="1194"/>
      <c r="AC256" s="2387"/>
      <c r="AD256" s="1194"/>
      <c r="AE256" s="2389"/>
      <c r="AF256" s="1194"/>
      <c r="AG256" s="2389"/>
      <c r="AH256" s="1194"/>
      <c r="AI256" s="2389"/>
      <c r="AJ256" s="1195"/>
      <c r="AK256" s="2390"/>
      <c r="AL256" s="1194"/>
      <c r="AM256" s="2389"/>
      <c r="AN256" s="1195"/>
      <c r="AO256" s="2390"/>
      <c r="AP256" s="1194"/>
      <c r="AQ256" s="2389"/>
      <c r="AR256" s="1195"/>
      <c r="AS256" s="2390"/>
      <c r="AT256" s="3169"/>
      <c r="AU256" s="2390"/>
      <c r="AV256" s="3169"/>
      <c r="AW256" s="2389"/>
      <c r="AX256" s="1194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515"/>
      <c r="B257" s="3637" t="s">
        <v>1998</v>
      </c>
      <c r="C257" s="3644">
        <f t="shared" si="548"/>
        <v>0</v>
      </c>
      <c r="D257" s="3640">
        <f t="shared" si="548"/>
        <v>0</v>
      </c>
      <c r="E257" s="3571"/>
      <c r="F257" s="3572"/>
      <c r="G257" s="3571"/>
      <c r="H257" s="3572"/>
      <c r="I257" s="3571"/>
      <c r="J257" s="3572"/>
      <c r="K257" s="3571"/>
      <c r="L257" s="3572"/>
      <c r="M257" s="3571"/>
      <c r="N257" s="3572"/>
      <c r="O257" s="3571"/>
      <c r="P257" s="3572"/>
      <c r="Q257" s="3579"/>
      <c r="R257" s="3572"/>
      <c r="S257" s="3579"/>
      <c r="T257" s="3572"/>
      <c r="U257" s="3579"/>
      <c r="V257" s="3572"/>
      <c r="W257" s="3571"/>
      <c r="X257" s="3572"/>
      <c r="Y257" s="3571"/>
      <c r="Z257" s="3572"/>
      <c r="AA257" s="3571"/>
      <c r="AB257" s="3572"/>
      <c r="AC257" s="3579"/>
      <c r="AD257" s="3572"/>
      <c r="AE257" s="3571"/>
      <c r="AF257" s="3572"/>
      <c r="AG257" s="3571"/>
      <c r="AH257" s="3572"/>
      <c r="AI257" s="3571"/>
      <c r="AJ257" s="3569"/>
      <c r="AK257" s="3570"/>
      <c r="AL257" s="3572"/>
      <c r="AM257" s="3571"/>
      <c r="AN257" s="3569"/>
      <c r="AO257" s="3570"/>
      <c r="AP257" s="3572"/>
      <c r="AQ257" s="3571"/>
      <c r="AR257" s="3569"/>
      <c r="AS257" s="3570"/>
      <c r="AT257" s="3611"/>
      <c r="AU257" s="3570"/>
      <c r="AV257" s="3611"/>
      <c r="AW257" s="3571"/>
      <c r="AX257" s="3572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515"/>
      <c r="B258" s="3637" t="s">
        <v>1999</v>
      </c>
      <c r="C258" s="3644">
        <f t="shared" si="548"/>
        <v>0</v>
      </c>
      <c r="D258" s="3640">
        <f t="shared" si="548"/>
        <v>0</v>
      </c>
      <c r="E258" s="3571"/>
      <c r="F258" s="3572"/>
      <c r="G258" s="3571"/>
      <c r="H258" s="3572"/>
      <c r="I258" s="3571"/>
      <c r="J258" s="3572"/>
      <c r="K258" s="3571"/>
      <c r="L258" s="3572"/>
      <c r="M258" s="3571"/>
      <c r="N258" s="3572"/>
      <c r="O258" s="3571"/>
      <c r="P258" s="3572"/>
      <c r="Q258" s="3579"/>
      <c r="R258" s="3572"/>
      <c r="S258" s="3579"/>
      <c r="T258" s="3572"/>
      <c r="U258" s="3579"/>
      <c r="V258" s="3572"/>
      <c r="W258" s="3571"/>
      <c r="X258" s="3572"/>
      <c r="Y258" s="3571"/>
      <c r="Z258" s="3572"/>
      <c r="AA258" s="3571"/>
      <c r="AB258" s="3572"/>
      <c r="AC258" s="3579"/>
      <c r="AD258" s="3572"/>
      <c r="AE258" s="3571"/>
      <c r="AF258" s="3572"/>
      <c r="AG258" s="3571"/>
      <c r="AH258" s="3572"/>
      <c r="AI258" s="3571"/>
      <c r="AJ258" s="3569"/>
      <c r="AK258" s="3570"/>
      <c r="AL258" s="3572"/>
      <c r="AM258" s="3571"/>
      <c r="AN258" s="3569"/>
      <c r="AO258" s="3570"/>
      <c r="AP258" s="3572"/>
      <c r="AQ258" s="3571"/>
      <c r="AR258" s="3569"/>
      <c r="AS258" s="3570"/>
      <c r="AT258" s="3611"/>
      <c r="AU258" s="3570"/>
      <c r="AV258" s="3611"/>
      <c r="AW258" s="3571"/>
      <c r="AX258" s="3572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255"/>
      <c r="B259" s="1470" t="s">
        <v>2000</v>
      </c>
      <c r="C259" s="3649">
        <f t="shared" si="548"/>
        <v>0</v>
      </c>
      <c r="D259" s="1431">
        <f t="shared" si="548"/>
        <v>0</v>
      </c>
      <c r="E259" s="1494"/>
      <c r="F259" s="1493"/>
      <c r="G259" s="1494"/>
      <c r="H259" s="1493"/>
      <c r="I259" s="1494"/>
      <c r="J259" s="1493"/>
      <c r="K259" s="1494"/>
      <c r="L259" s="1493"/>
      <c r="M259" s="1494"/>
      <c r="N259" s="1493"/>
      <c r="O259" s="1494"/>
      <c r="P259" s="1493"/>
      <c r="Q259" s="1492"/>
      <c r="R259" s="1493"/>
      <c r="S259" s="1492"/>
      <c r="T259" s="1493"/>
      <c r="U259" s="1492"/>
      <c r="V259" s="1493"/>
      <c r="W259" s="1494"/>
      <c r="X259" s="1493"/>
      <c r="Y259" s="1494"/>
      <c r="Z259" s="1493"/>
      <c r="AA259" s="1494"/>
      <c r="AB259" s="1493"/>
      <c r="AC259" s="1492"/>
      <c r="AD259" s="1493"/>
      <c r="AE259" s="1494"/>
      <c r="AF259" s="1493"/>
      <c r="AG259" s="1494"/>
      <c r="AH259" s="1493"/>
      <c r="AI259" s="1494"/>
      <c r="AJ259" s="1496"/>
      <c r="AK259" s="1502"/>
      <c r="AL259" s="1493"/>
      <c r="AM259" s="1494"/>
      <c r="AN259" s="1496"/>
      <c r="AO259" s="1502"/>
      <c r="AP259" s="1493"/>
      <c r="AQ259" s="1494"/>
      <c r="AR259" s="1496"/>
      <c r="AS259" s="1502"/>
      <c r="AT259" s="1159"/>
      <c r="AU259" s="1502"/>
      <c r="AV259" s="1159"/>
      <c r="AW259" s="1494"/>
      <c r="AX259" s="1493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617" t="s">
        <v>2001</v>
      </c>
      <c r="B260" s="6617"/>
      <c r="C260" s="6617"/>
      <c r="D260" s="6617"/>
      <c r="E260" s="6617"/>
      <c r="F260" s="6617"/>
      <c r="G260" s="6617"/>
      <c r="H260" s="6617"/>
      <c r="I260" s="6617"/>
      <c r="J260" s="6617"/>
      <c r="K260" s="6617"/>
      <c r="L260" s="6617"/>
      <c r="M260" s="6617"/>
      <c r="N260" s="6617"/>
      <c r="O260" s="6617"/>
      <c r="P260" s="6617"/>
      <c r="Q260" s="6617"/>
      <c r="R260" s="6617"/>
      <c r="S260" s="6617"/>
      <c r="T260" s="6617"/>
      <c r="U260" s="6617"/>
      <c r="V260" s="6617"/>
      <c r="W260" s="6617"/>
      <c r="X260" s="6617"/>
      <c r="Y260" s="6617"/>
      <c r="Z260" s="6617"/>
      <c r="AA260" s="6617"/>
      <c r="AB260" s="6617"/>
      <c r="AC260" s="253"/>
      <c r="AD260" s="253"/>
    </row>
    <row r="261" spans="1:132" x14ac:dyDescent="0.25">
      <c r="A261" s="6596" t="s">
        <v>714</v>
      </c>
      <c r="B261" s="6618" t="s">
        <v>82</v>
      </c>
      <c r="C261" s="6619"/>
      <c r="D261" s="6620"/>
      <c r="E261" s="6614" t="s">
        <v>106</v>
      </c>
      <c r="F261" s="6615"/>
      <c r="G261" s="6615"/>
      <c r="H261" s="6615"/>
      <c r="I261" s="6615"/>
      <c r="J261" s="6615"/>
      <c r="K261" s="6615"/>
      <c r="L261" s="6615"/>
      <c r="M261" s="6615"/>
      <c r="N261" s="6615"/>
      <c r="O261" s="6615"/>
      <c r="P261" s="6615"/>
      <c r="Q261" s="6615"/>
      <c r="R261" s="6615"/>
      <c r="S261" s="6615"/>
      <c r="T261" s="6615"/>
      <c r="U261" s="6615"/>
      <c r="V261" s="6615"/>
      <c r="W261" s="6615"/>
      <c r="X261" s="6615"/>
      <c r="Y261" s="6615"/>
      <c r="Z261" s="6615"/>
      <c r="AA261" s="6615"/>
      <c r="AB261" s="6616"/>
      <c r="AC261" s="6621" t="s">
        <v>41</v>
      </c>
      <c r="AD261" s="6620" t="s">
        <v>42</v>
      </c>
    </row>
    <row r="262" spans="1:132" ht="15" customHeight="1" x14ac:dyDescent="0.25">
      <c r="A262" s="6597"/>
      <c r="B262" s="6025"/>
      <c r="C262" s="5903"/>
      <c r="D262" s="5835"/>
      <c r="E262" s="6581" t="s">
        <v>1227</v>
      </c>
      <c r="F262" s="6584"/>
      <c r="G262" s="6581" t="s">
        <v>50</v>
      </c>
      <c r="H262" s="6584"/>
      <c r="I262" s="6581" t="s">
        <v>51</v>
      </c>
      <c r="J262" s="6584"/>
      <c r="K262" s="6581" t="s">
        <v>52</v>
      </c>
      <c r="L262" s="6584"/>
      <c r="M262" s="6581" t="s">
        <v>53</v>
      </c>
      <c r="N262" s="6584"/>
      <c r="O262" s="6581" t="s">
        <v>54</v>
      </c>
      <c r="P262" s="6584"/>
      <c r="Q262" s="6581" t="s">
        <v>55</v>
      </c>
      <c r="R262" s="6584"/>
      <c r="S262" s="6581" t="s">
        <v>56</v>
      </c>
      <c r="T262" s="6584"/>
      <c r="U262" s="6581" t="s">
        <v>2002</v>
      </c>
      <c r="V262" s="6584"/>
      <c r="W262" s="6581" t="s">
        <v>1630</v>
      </c>
      <c r="X262" s="6584"/>
      <c r="Y262" s="6581" t="s">
        <v>317</v>
      </c>
      <c r="Z262" s="6584"/>
      <c r="AA262" s="6581" t="s">
        <v>754</v>
      </c>
      <c r="AB262" s="6582"/>
      <c r="AC262" s="5832"/>
      <c r="AD262" s="5835"/>
    </row>
    <row r="263" spans="1:132" x14ac:dyDescent="0.25">
      <c r="A263" s="6598"/>
      <c r="B263" s="3650" t="s">
        <v>398</v>
      </c>
      <c r="C263" s="3565" t="s">
        <v>63</v>
      </c>
      <c r="D263" s="3563" t="s">
        <v>64</v>
      </c>
      <c r="E263" s="3564" t="s">
        <v>63</v>
      </c>
      <c r="F263" s="3563" t="s">
        <v>64</v>
      </c>
      <c r="G263" s="3564" t="s">
        <v>63</v>
      </c>
      <c r="H263" s="3563" t="s">
        <v>64</v>
      </c>
      <c r="I263" s="3564" t="s">
        <v>63</v>
      </c>
      <c r="J263" s="3563" t="s">
        <v>64</v>
      </c>
      <c r="K263" s="3564" t="s">
        <v>63</v>
      </c>
      <c r="L263" s="3563" t="s">
        <v>64</v>
      </c>
      <c r="M263" s="3564" t="s">
        <v>63</v>
      </c>
      <c r="N263" s="3563" t="s">
        <v>64</v>
      </c>
      <c r="O263" s="3564" t="s">
        <v>63</v>
      </c>
      <c r="P263" s="3563" t="s">
        <v>64</v>
      </c>
      <c r="Q263" s="3564" t="s">
        <v>63</v>
      </c>
      <c r="R263" s="3563" t="s">
        <v>64</v>
      </c>
      <c r="S263" s="3564" t="s">
        <v>63</v>
      </c>
      <c r="T263" s="3563" t="s">
        <v>64</v>
      </c>
      <c r="U263" s="3564" t="s">
        <v>63</v>
      </c>
      <c r="V263" s="3563" t="s">
        <v>64</v>
      </c>
      <c r="W263" s="3564" t="s">
        <v>63</v>
      </c>
      <c r="X263" s="3563" t="s">
        <v>64</v>
      </c>
      <c r="Y263" s="3564" t="s">
        <v>63</v>
      </c>
      <c r="Z263" s="3563" t="s">
        <v>64</v>
      </c>
      <c r="AA263" s="3564" t="s">
        <v>63</v>
      </c>
      <c r="AB263" s="2515" t="s">
        <v>64</v>
      </c>
      <c r="AC263" s="6200"/>
      <c r="AD263" s="6622"/>
    </row>
    <row r="264" spans="1:132" ht="22.5" x14ac:dyDescent="0.25">
      <c r="A264" s="3091" t="s">
        <v>2003</v>
      </c>
      <c r="B264" s="2809">
        <f>SUM(C264:D264)</f>
        <v>0</v>
      </c>
      <c r="C264" s="2250">
        <f>+E264+G264+I264+K264+M264+O264+Q264+S264+U264+W264+Y264+AA264</f>
        <v>0</v>
      </c>
      <c r="D264" s="3652">
        <f>+F264+H264+J264+L264+N264+P264+R264+T264+V264+X264+Z264+AB264</f>
        <v>0</v>
      </c>
      <c r="E264" s="3653"/>
      <c r="F264" s="3654"/>
      <c r="G264" s="3653"/>
      <c r="H264" s="3654"/>
      <c r="I264" s="3653"/>
      <c r="J264" s="3654"/>
      <c r="K264" s="3653"/>
      <c r="L264" s="3654"/>
      <c r="M264" s="3653"/>
      <c r="N264" s="3654"/>
      <c r="O264" s="3653"/>
      <c r="P264" s="3654"/>
      <c r="Q264" s="3653"/>
      <c r="R264" s="3654"/>
      <c r="S264" s="3653"/>
      <c r="T264" s="3654"/>
      <c r="U264" s="3653"/>
      <c r="V264" s="3654"/>
      <c r="W264" s="3653"/>
      <c r="X264" s="3654"/>
      <c r="Y264" s="3653"/>
      <c r="Z264" s="3654"/>
      <c r="AA264" s="3653"/>
      <c r="AB264" s="2287"/>
      <c r="AC264" s="2476"/>
      <c r="AD264" s="1295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94" t="s">
        <v>2004</v>
      </c>
      <c r="B265" s="3655">
        <f>SUM(C265:D265)</f>
        <v>0</v>
      </c>
      <c r="C265" s="3656">
        <f>+E265+G265+I265+K265+M265+O265+Q265+S265+U265+W265+Y265+AA265</f>
        <v>0</v>
      </c>
      <c r="D265" s="3657">
        <f>+F265+H265+J265+L265+N265+P265+R265+T265+V265+X265+Z265+AB265</f>
        <v>0</v>
      </c>
      <c r="E265" s="1538"/>
      <c r="F265" s="1278"/>
      <c r="G265" s="1538"/>
      <c r="H265" s="1278"/>
      <c r="I265" s="1538"/>
      <c r="J265" s="1278"/>
      <c r="K265" s="1538"/>
      <c r="L265" s="1278"/>
      <c r="M265" s="1538"/>
      <c r="N265" s="1278"/>
      <c r="O265" s="1538"/>
      <c r="P265" s="1278"/>
      <c r="Q265" s="1538"/>
      <c r="R265" s="1278"/>
      <c r="S265" s="1538"/>
      <c r="T265" s="1278"/>
      <c r="U265" s="1538"/>
      <c r="V265" s="1278"/>
      <c r="W265" s="1538"/>
      <c r="X265" s="1278"/>
      <c r="Y265" s="1538"/>
      <c r="Z265" s="1278"/>
      <c r="AA265" s="1538"/>
      <c r="AB265" s="1571"/>
      <c r="AC265" s="1540"/>
      <c r="AD265" s="1469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623" t="s">
        <v>2005</v>
      </c>
      <c r="B266" s="6623"/>
      <c r="C266" s="6623"/>
      <c r="D266" s="6623"/>
      <c r="E266" s="6623"/>
      <c r="F266" s="6623"/>
      <c r="G266" s="6623"/>
      <c r="H266" s="6623"/>
      <c r="I266" s="6623"/>
      <c r="J266" s="6623"/>
      <c r="K266" s="6623"/>
      <c r="L266" s="6623"/>
      <c r="M266" s="6623"/>
      <c r="N266" s="6623"/>
      <c r="O266" s="6623"/>
      <c r="P266" s="6623"/>
      <c r="Q266" s="6623"/>
      <c r="R266" s="6623"/>
      <c r="S266" s="6623"/>
      <c r="T266" s="6623"/>
      <c r="U266" s="6623"/>
      <c r="V266" s="6623"/>
      <c r="W266" s="6623"/>
      <c r="X266" s="6623"/>
      <c r="Y266" s="6623"/>
      <c r="Z266" s="6623"/>
      <c r="AA266" s="6623"/>
      <c r="AB266" s="6623"/>
      <c r="AC266" s="6623"/>
      <c r="AD266" s="6623"/>
      <c r="AE266" s="6623"/>
      <c r="AF266" s="6623"/>
      <c r="AG266" s="6623"/>
      <c r="AH266" s="6623"/>
      <c r="AI266" s="6623"/>
      <c r="AJ266" s="6623"/>
      <c r="AK266" s="253"/>
      <c r="AL266" s="253"/>
    </row>
    <row r="267" spans="1:132" x14ac:dyDescent="0.25">
      <c r="A267" s="6596" t="s">
        <v>714</v>
      </c>
      <c r="B267" s="6618" t="s">
        <v>82</v>
      </c>
      <c r="C267" s="6619"/>
      <c r="D267" s="6620"/>
      <c r="E267" s="6599" t="s">
        <v>106</v>
      </c>
      <c r="F267" s="6599"/>
      <c r="G267" s="6599"/>
      <c r="H267" s="6599"/>
      <c r="I267" s="6599"/>
      <c r="J267" s="6599"/>
      <c r="K267" s="6599"/>
      <c r="L267" s="6599"/>
      <c r="M267" s="6599"/>
      <c r="N267" s="6599"/>
      <c r="O267" s="6599"/>
      <c r="P267" s="6599"/>
      <c r="Q267" s="6599"/>
      <c r="R267" s="6599"/>
      <c r="S267" s="6599"/>
      <c r="T267" s="6599"/>
      <c r="U267" s="6599"/>
      <c r="V267" s="6599"/>
      <c r="W267" s="6599"/>
      <c r="X267" s="6599"/>
      <c r="Y267" s="6599"/>
      <c r="Z267" s="6599"/>
      <c r="AA267" s="6599"/>
      <c r="AB267" s="6599"/>
      <c r="AC267" s="6599"/>
      <c r="AD267" s="6599"/>
      <c r="AE267" s="6599"/>
      <c r="AF267" s="6599"/>
      <c r="AG267" s="6599"/>
      <c r="AH267" s="6599"/>
      <c r="AI267" s="6599"/>
      <c r="AJ267" s="6600"/>
      <c r="AK267" s="6621" t="s">
        <v>41</v>
      </c>
      <c r="AL267" s="6620" t="s">
        <v>42</v>
      </c>
    </row>
    <row r="268" spans="1:132" ht="15" customHeight="1" x14ac:dyDescent="0.25">
      <c r="A268" s="6597"/>
      <c r="B268" s="6025"/>
      <c r="C268" s="5903"/>
      <c r="D268" s="5835"/>
      <c r="E268" s="6581" t="s">
        <v>485</v>
      </c>
      <c r="F268" s="6584"/>
      <c r="G268" s="6624" t="s">
        <v>2006</v>
      </c>
      <c r="H268" s="6625"/>
      <c r="I268" s="6624" t="s">
        <v>2007</v>
      </c>
      <c r="J268" s="6625"/>
      <c r="K268" s="6624" t="s">
        <v>312</v>
      </c>
      <c r="L268" s="6625"/>
      <c r="M268" s="6581" t="s">
        <v>49</v>
      </c>
      <c r="N268" s="6584"/>
      <c r="O268" s="6581" t="s">
        <v>50</v>
      </c>
      <c r="P268" s="6584"/>
      <c r="Q268" s="6581" t="s">
        <v>51</v>
      </c>
      <c r="R268" s="6584"/>
      <c r="S268" s="6581" t="s">
        <v>52</v>
      </c>
      <c r="T268" s="6584"/>
      <c r="U268" s="6581" t="s">
        <v>53</v>
      </c>
      <c r="V268" s="6584"/>
      <c r="W268" s="6581" t="s">
        <v>54</v>
      </c>
      <c r="X268" s="6584"/>
      <c r="Y268" s="6581" t="s">
        <v>55</v>
      </c>
      <c r="Z268" s="6584"/>
      <c r="AA268" s="6581" t="s">
        <v>56</v>
      </c>
      <c r="AB268" s="6584"/>
      <c r="AC268" s="6581" t="s">
        <v>2002</v>
      </c>
      <c r="AD268" s="6584"/>
      <c r="AE268" s="6581" t="s">
        <v>1630</v>
      </c>
      <c r="AF268" s="6584"/>
      <c r="AG268" s="6581" t="s">
        <v>317</v>
      </c>
      <c r="AH268" s="6584"/>
      <c r="AI268" s="6581" t="s">
        <v>754</v>
      </c>
      <c r="AJ268" s="6582"/>
      <c r="AK268" s="5832"/>
      <c r="AL268" s="5835"/>
    </row>
    <row r="269" spans="1:132" x14ac:dyDescent="0.25">
      <c r="A269" s="6598"/>
      <c r="B269" s="3650" t="s">
        <v>398</v>
      </c>
      <c r="C269" s="3565" t="s">
        <v>63</v>
      </c>
      <c r="D269" s="3563" t="s">
        <v>64</v>
      </c>
      <c r="E269" s="3564" t="s">
        <v>63</v>
      </c>
      <c r="F269" s="3563" t="s">
        <v>64</v>
      </c>
      <c r="G269" s="3564" t="s">
        <v>63</v>
      </c>
      <c r="H269" s="3563" t="s">
        <v>64</v>
      </c>
      <c r="I269" s="3564" t="s">
        <v>63</v>
      </c>
      <c r="J269" s="3563" t="s">
        <v>64</v>
      </c>
      <c r="K269" s="3564" t="s">
        <v>63</v>
      </c>
      <c r="L269" s="3563" t="s">
        <v>64</v>
      </c>
      <c r="M269" s="3564" t="s">
        <v>63</v>
      </c>
      <c r="N269" s="3563" t="s">
        <v>64</v>
      </c>
      <c r="O269" s="3564" t="s">
        <v>63</v>
      </c>
      <c r="P269" s="3563" t="s">
        <v>64</v>
      </c>
      <c r="Q269" s="3564" t="s">
        <v>63</v>
      </c>
      <c r="R269" s="3563" t="s">
        <v>64</v>
      </c>
      <c r="S269" s="3564" t="s">
        <v>63</v>
      </c>
      <c r="T269" s="3563" t="s">
        <v>64</v>
      </c>
      <c r="U269" s="3564" t="s">
        <v>63</v>
      </c>
      <c r="V269" s="3563" t="s">
        <v>64</v>
      </c>
      <c r="W269" s="3564" t="s">
        <v>63</v>
      </c>
      <c r="X269" s="3563" t="s">
        <v>64</v>
      </c>
      <c r="Y269" s="3564" t="s">
        <v>63</v>
      </c>
      <c r="Z269" s="3563" t="s">
        <v>64</v>
      </c>
      <c r="AA269" s="3564" t="s">
        <v>63</v>
      </c>
      <c r="AB269" s="3563" t="s">
        <v>64</v>
      </c>
      <c r="AC269" s="3564" t="s">
        <v>63</v>
      </c>
      <c r="AD269" s="3563" t="s">
        <v>64</v>
      </c>
      <c r="AE269" s="3564" t="s">
        <v>63</v>
      </c>
      <c r="AF269" s="3563" t="s">
        <v>64</v>
      </c>
      <c r="AG269" s="3564" t="s">
        <v>63</v>
      </c>
      <c r="AH269" s="3563" t="s">
        <v>64</v>
      </c>
      <c r="AI269" s="3564" t="s">
        <v>63</v>
      </c>
      <c r="AJ269" s="3559" t="s">
        <v>64</v>
      </c>
      <c r="AK269" s="6200"/>
      <c r="AL269" s="6622"/>
    </row>
    <row r="270" spans="1:132" ht="22.5" x14ac:dyDescent="0.25">
      <c r="A270" s="3091" t="s">
        <v>2008</v>
      </c>
      <c r="B270" s="3242">
        <f>SUM(C270:D270)</f>
        <v>0</v>
      </c>
      <c r="C270" s="3659">
        <f>+E270+G270+I270+K270+M270+O270+Q270+S270+U270+W270+Y270+AA270+AC270+AE270+AG270+AI270</f>
        <v>0</v>
      </c>
      <c r="D270" s="3652">
        <f t="shared" ref="C270:D272" si="549">+F270+H270+J270+L270+N270+P270+R270+T270+V270+X270+Z270+AB270+AD270+AF270+AH270+AJ270</f>
        <v>0</v>
      </c>
      <c r="E270" s="3653"/>
      <c r="F270" s="1531"/>
      <c r="G270" s="3653"/>
      <c r="H270" s="1531"/>
      <c r="I270" s="3653"/>
      <c r="J270" s="1531"/>
      <c r="K270" s="3653"/>
      <c r="L270" s="1531"/>
      <c r="M270" s="3653"/>
      <c r="N270" s="1531"/>
      <c r="O270" s="3653"/>
      <c r="P270" s="1531"/>
      <c r="Q270" s="3653"/>
      <c r="R270" s="1531"/>
      <c r="S270" s="3653"/>
      <c r="T270" s="1531"/>
      <c r="U270" s="3653"/>
      <c r="V270" s="1531"/>
      <c r="W270" s="3653"/>
      <c r="X270" s="1531"/>
      <c r="Y270" s="3653"/>
      <c r="Z270" s="1531"/>
      <c r="AA270" s="3653"/>
      <c r="AB270" s="1531"/>
      <c r="AC270" s="3653"/>
      <c r="AD270" s="1531"/>
      <c r="AE270" s="3653"/>
      <c r="AF270" s="1531"/>
      <c r="AG270" s="3653"/>
      <c r="AH270" s="1531"/>
      <c r="AI270" s="3653"/>
      <c r="AJ270" s="2287"/>
      <c r="AK270" s="3654"/>
      <c r="AL270" s="1531"/>
      <c r="CA270" s="597"/>
      <c r="DF270" s="240"/>
      <c r="DG270" s="240"/>
    </row>
    <row r="271" spans="1:132" ht="22.5" x14ac:dyDescent="0.25">
      <c r="A271" s="3660" t="s">
        <v>2009</v>
      </c>
      <c r="B271" s="3661">
        <f>SUM(C271:D271)</f>
        <v>0</v>
      </c>
      <c r="C271" s="3662">
        <f t="shared" si="549"/>
        <v>0</v>
      </c>
      <c r="D271" s="1526">
        <f>+F271+H271+J271+L271+N271+P271+R271+T271+V271+X271+Z271+AB271+AD271+AF271+AH271+AJ271</f>
        <v>0</v>
      </c>
      <c r="E271" s="3653"/>
      <c r="F271" s="1531"/>
      <c r="G271" s="3653"/>
      <c r="H271" s="1531"/>
      <c r="I271" s="3653"/>
      <c r="J271" s="1531"/>
      <c r="K271" s="3653"/>
      <c r="L271" s="1531"/>
      <c r="M271" s="3653"/>
      <c r="N271" s="1531"/>
      <c r="O271" s="3653"/>
      <c r="P271" s="1531"/>
      <c r="Q271" s="3653"/>
      <c r="R271" s="1531"/>
      <c r="S271" s="3653"/>
      <c r="T271" s="1531"/>
      <c r="U271" s="3653"/>
      <c r="V271" s="1531"/>
      <c r="W271" s="3653"/>
      <c r="X271" s="1531"/>
      <c r="Y271" s="3653"/>
      <c r="Z271" s="1531"/>
      <c r="AA271" s="3653"/>
      <c r="AB271" s="1531"/>
      <c r="AC271" s="3653"/>
      <c r="AD271" s="1531"/>
      <c r="AE271" s="3653"/>
      <c r="AF271" s="1531"/>
      <c r="AG271" s="3653"/>
      <c r="AH271" s="1531"/>
      <c r="AI271" s="3653"/>
      <c r="AJ271" s="2287"/>
      <c r="AK271" s="3654"/>
      <c r="AL271" s="1531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750" t="s">
        <v>2010</v>
      </c>
      <c r="B272" s="3663">
        <f>SUM(C272:D272)</f>
        <v>0</v>
      </c>
      <c r="C272" s="3664">
        <f t="shared" si="549"/>
        <v>0</v>
      </c>
      <c r="D272" s="2961">
        <f>+F272+H272+J272+L272+N272+P272+R272+T272+V272+X272+Z272+AB272+AD272+AF272+AH272+AJ272</f>
        <v>0</v>
      </c>
      <c r="E272" s="3101"/>
      <c r="F272" s="198"/>
      <c r="G272" s="3101"/>
      <c r="H272" s="198"/>
      <c r="I272" s="3101"/>
      <c r="J272" s="198"/>
      <c r="K272" s="3101"/>
      <c r="L272" s="198"/>
      <c r="M272" s="3101"/>
      <c r="N272" s="198"/>
      <c r="O272" s="3101"/>
      <c r="P272" s="198"/>
      <c r="Q272" s="3101"/>
      <c r="R272" s="198"/>
      <c r="S272" s="3101"/>
      <c r="T272" s="198"/>
      <c r="U272" s="3101"/>
      <c r="V272" s="198"/>
      <c r="W272" s="3101"/>
      <c r="X272" s="198"/>
      <c r="Y272" s="3101"/>
      <c r="Z272" s="198"/>
      <c r="AA272" s="3101"/>
      <c r="AB272" s="198"/>
      <c r="AC272" s="3101"/>
      <c r="AD272" s="198"/>
      <c r="AE272" s="3101"/>
      <c r="AF272" s="198"/>
      <c r="AG272" s="3101"/>
      <c r="AH272" s="198"/>
      <c r="AI272" s="3101"/>
      <c r="AJ272" s="191"/>
      <c r="AK272" s="3118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22" workbookViewId="0">
      <selection activeCell="O100" sqref="O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40" t="s">
        <v>2011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</row>
    <row r="8" spans="1:86" ht="18" customHeight="1" x14ac:dyDescent="0.25">
      <c r="A8" s="6638" t="s">
        <v>2012</v>
      </c>
      <c r="B8" s="6638"/>
      <c r="C8" s="6638"/>
      <c r="D8" s="6638"/>
      <c r="E8" s="6638"/>
      <c r="F8" s="6638"/>
      <c r="G8" s="6638"/>
      <c r="H8" s="6638"/>
      <c r="I8" s="6638"/>
      <c r="J8" s="6638"/>
      <c r="K8" s="6638"/>
      <c r="L8" s="3665"/>
      <c r="M8" s="3665"/>
    </row>
    <row r="9" spans="1:86" x14ac:dyDescent="0.25">
      <c r="A9" s="6628"/>
      <c r="B9" s="6596" t="s">
        <v>82</v>
      </c>
      <c r="C9" s="6614" t="s">
        <v>2013</v>
      </c>
      <c r="D9" s="6615"/>
      <c r="E9" s="6615"/>
      <c r="F9" s="6615"/>
      <c r="G9" s="6615"/>
      <c r="H9" s="6615"/>
      <c r="I9" s="6615"/>
      <c r="J9" s="6615"/>
      <c r="K9" s="6616"/>
      <c r="L9" s="6635" t="s">
        <v>41</v>
      </c>
      <c r="M9" s="6620" t="s">
        <v>42</v>
      </c>
    </row>
    <row r="10" spans="1:86" x14ac:dyDescent="0.25">
      <c r="A10" s="6629"/>
      <c r="B10" s="6598"/>
      <c r="C10" s="3667" t="s">
        <v>99</v>
      </c>
      <c r="D10" s="2520" t="s">
        <v>49</v>
      </c>
      <c r="E10" s="2520" t="s">
        <v>50</v>
      </c>
      <c r="F10" s="2520" t="s">
        <v>51</v>
      </c>
      <c r="G10" s="2520" t="s">
        <v>52</v>
      </c>
      <c r="H10" s="2520" t="s">
        <v>53</v>
      </c>
      <c r="I10" s="2520" t="s">
        <v>54</v>
      </c>
      <c r="J10" s="2520" t="s">
        <v>55</v>
      </c>
      <c r="K10" s="3634" t="s">
        <v>56</v>
      </c>
      <c r="L10" s="5619"/>
      <c r="M10" s="6622"/>
    </row>
    <row r="11" spans="1:86" ht="18" customHeight="1" x14ac:dyDescent="0.25">
      <c r="A11" s="3668" t="s">
        <v>2014</v>
      </c>
      <c r="B11" s="3669"/>
      <c r="C11" s="3670"/>
      <c r="D11" s="3670"/>
      <c r="E11" s="3670"/>
      <c r="F11" s="3670"/>
      <c r="G11" s="3670"/>
      <c r="H11" s="3670"/>
      <c r="I11" s="3670"/>
      <c r="J11" s="3670"/>
      <c r="K11" s="3671"/>
      <c r="L11" s="3672"/>
      <c r="M11" s="3673"/>
    </row>
    <row r="12" spans="1:86" ht="22.5" x14ac:dyDescent="0.25">
      <c r="A12" s="3674" t="s">
        <v>2015</v>
      </c>
      <c r="B12" s="2251">
        <f>SUM(C12:K12)</f>
        <v>0</v>
      </c>
      <c r="C12" s="2938"/>
      <c r="D12" s="1049"/>
      <c r="E12" s="1049"/>
      <c r="F12" s="1049"/>
      <c r="G12" s="1049"/>
      <c r="H12" s="1049"/>
      <c r="I12" s="1049"/>
      <c r="J12" s="1049"/>
      <c r="K12" s="2252"/>
      <c r="L12" s="1837"/>
      <c r="M12" s="3598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675" t="s">
        <v>2016</v>
      </c>
      <c r="B13" s="2961">
        <f>SUM(C13:K13)</f>
        <v>0</v>
      </c>
      <c r="C13" s="2962"/>
      <c r="D13" s="242"/>
      <c r="E13" s="242"/>
      <c r="F13" s="242"/>
      <c r="G13" s="242"/>
      <c r="H13" s="242"/>
      <c r="I13" s="242"/>
      <c r="J13" s="242"/>
      <c r="K13" s="3173"/>
      <c r="L13" s="267"/>
      <c r="M13" s="2963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034" t="s">
        <v>2017</v>
      </c>
      <c r="B14" s="3676"/>
      <c r="C14" s="3677"/>
      <c r="D14" s="3677"/>
      <c r="E14" s="3677"/>
      <c r="F14" s="3677"/>
      <c r="G14" s="3677"/>
      <c r="H14" s="3677"/>
      <c r="I14" s="3677"/>
      <c r="J14" s="3677"/>
      <c r="K14" s="3678"/>
      <c r="L14" s="3679"/>
      <c r="M14" s="3348"/>
      <c r="N14" s="252" t="str">
        <f t="shared" si="0"/>
        <v/>
      </c>
      <c r="CA14" s="253"/>
    </row>
    <row r="15" spans="1:86" ht="22.5" x14ac:dyDescent="0.25">
      <c r="A15" s="3674" t="s">
        <v>2018</v>
      </c>
      <c r="B15" s="3566">
        <f>SUM(C15:K15)</f>
        <v>0</v>
      </c>
      <c r="C15" s="2938"/>
      <c r="D15" s="1049"/>
      <c r="E15" s="1049"/>
      <c r="F15" s="1049"/>
      <c r="G15" s="1049"/>
      <c r="H15" s="1049"/>
      <c r="I15" s="1049"/>
      <c r="J15" s="1049"/>
      <c r="K15" s="2252"/>
      <c r="L15" s="1837"/>
      <c r="M15" s="3598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675" t="s">
        <v>2019</v>
      </c>
      <c r="B16" s="2961">
        <f>SUM(C16:K16)</f>
        <v>0</v>
      </c>
      <c r="C16" s="2962"/>
      <c r="D16" s="242"/>
      <c r="E16" s="242"/>
      <c r="F16" s="242"/>
      <c r="G16" s="242"/>
      <c r="H16" s="242"/>
      <c r="I16" s="242"/>
      <c r="J16" s="242"/>
      <c r="K16" s="3173"/>
      <c r="L16" s="267"/>
      <c r="M16" s="2963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680" t="s">
        <v>2020</v>
      </c>
      <c r="B17" s="3676"/>
      <c r="C17" s="3677"/>
      <c r="D17" s="3677"/>
      <c r="E17" s="3677"/>
      <c r="F17" s="3677"/>
      <c r="G17" s="3677"/>
      <c r="H17" s="3677"/>
      <c r="I17" s="3677"/>
      <c r="J17" s="3677"/>
      <c r="K17" s="3678"/>
      <c r="L17" s="3679"/>
      <c r="M17" s="3348"/>
      <c r="N17" s="252" t="str">
        <f t="shared" si="0"/>
        <v/>
      </c>
      <c r="CA17" s="253"/>
    </row>
    <row r="18" spans="1:86" ht="22.5" x14ac:dyDescent="0.25">
      <c r="A18" s="3081" t="s">
        <v>2021</v>
      </c>
      <c r="B18" s="2705">
        <f>SUM(C18:K18)</f>
        <v>0</v>
      </c>
      <c r="C18" s="2387"/>
      <c r="D18" s="1157"/>
      <c r="E18" s="1157"/>
      <c r="F18" s="1157"/>
      <c r="G18" s="1157"/>
      <c r="H18" s="1157"/>
      <c r="I18" s="1157"/>
      <c r="J18" s="1157"/>
      <c r="K18" s="3169"/>
      <c r="L18" s="2390"/>
      <c r="M18" s="2388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675" t="s">
        <v>2019</v>
      </c>
      <c r="B19" s="2961">
        <f>SUM(C19:K19)</f>
        <v>0</v>
      </c>
      <c r="C19" s="2962"/>
      <c r="D19" s="242"/>
      <c r="E19" s="242"/>
      <c r="F19" s="242"/>
      <c r="G19" s="242"/>
      <c r="H19" s="242"/>
      <c r="I19" s="242"/>
      <c r="J19" s="242"/>
      <c r="K19" s="3173"/>
      <c r="L19" s="267"/>
      <c r="M19" s="2963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627" t="s">
        <v>2022</v>
      </c>
      <c r="B20" s="6627"/>
      <c r="C20" s="6627"/>
      <c r="D20" s="6627"/>
      <c r="CA20" s="253"/>
    </row>
    <row r="21" spans="1:86" ht="21" x14ac:dyDescent="0.25">
      <c r="A21" s="3681"/>
      <c r="B21" s="3623" t="s">
        <v>82</v>
      </c>
      <c r="C21" s="3682" t="s">
        <v>41</v>
      </c>
      <c r="D21" s="3605" t="s">
        <v>42</v>
      </c>
      <c r="CA21" s="253"/>
    </row>
    <row r="22" spans="1:86" ht="33" x14ac:dyDescent="0.25">
      <c r="A22" s="3081" t="s">
        <v>2023</v>
      </c>
      <c r="B22" s="3168"/>
      <c r="C22" s="1837"/>
      <c r="D22" s="3598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328" t="s">
        <v>2024</v>
      </c>
      <c r="B23" s="3174"/>
      <c r="C23" s="267"/>
      <c r="D23" s="2963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630" t="s">
        <v>2025</v>
      </c>
      <c r="B24" s="6630"/>
      <c r="C24" s="6630"/>
      <c r="D24" s="6630"/>
      <c r="E24" s="6630"/>
      <c r="F24" s="6630"/>
      <c r="G24" s="6630"/>
      <c r="H24" s="6630"/>
      <c r="I24" s="6630"/>
      <c r="J24" s="6630"/>
      <c r="K24" s="6630"/>
      <c r="CA24" s="253"/>
    </row>
    <row r="25" spans="1:86" x14ac:dyDescent="0.25">
      <c r="A25" s="6636"/>
      <c r="B25" s="6628" t="s">
        <v>82</v>
      </c>
      <c r="C25" s="6615" t="s">
        <v>2013</v>
      </c>
      <c r="D25" s="6615"/>
      <c r="E25" s="6615"/>
      <c r="F25" s="6615"/>
      <c r="G25" s="6615"/>
      <c r="H25" s="6615"/>
      <c r="I25" s="6615"/>
      <c r="J25" s="6615"/>
      <c r="K25" s="6616"/>
      <c r="L25" s="6620" t="s">
        <v>41</v>
      </c>
      <c r="M25" s="6628" t="s">
        <v>42</v>
      </c>
      <c r="CA25" s="253"/>
    </row>
    <row r="26" spans="1:86" x14ac:dyDescent="0.25">
      <c r="A26" s="6637"/>
      <c r="B26" s="6629"/>
      <c r="C26" s="3683" t="s">
        <v>99</v>
      </c>
      <c r="D26" s="2520" t="s">
        <v>49</v>
      </c>
      <c r="E26" s="2520" t="s">
        <v>50</v>
      </c>
      <c r="F26" s="2520" t="s">
        <v>51</v>
      </c>
      <c r="G26" s="2520" t="s">
        <v>52</v>
      </c>
      <c r="H26" s="2520" t="s">
        <v>53</v>
      </c>
      <c r="I26" s="2520" t="s">
        <v>54</v>
      </c>
      <c r="J26" s="2520" t="s">
        <v>55</v>
      </c>
      <c r="K26" s="3634" t="s">
        <v>56</v>
      </c>
      <c r="L26" s="6622"/>
      <c r="M26" s="6629"/>
      <c r="CA26" s="253"/>
    </row>
    <row r="27" spans="1:86" ht="22.5" x14ac:dyDescent="0.25">
      <c r="A27" s="3081" t="s">
        <v>2026</v>
      </c>
      <c r="B27" s="3566">
        <f t="shared" ref="B27:B32" si="7">SUM(C27:K27)</f>
        <v>0</v>
      </c>
      <c r="C27" s="2387"/>
      <c r="D27" s="1157"/>
      <c r="E27" s="1157"/>
      <c r="F27" s="1157"/>
      <c r="G27" s="1157"/>
      <c r="H27" s="1157"/>
      <c r="I27" s="1157"/>
      <c r="J27" s="1157"/>
      <c r="K27" s="3169"/>
      <c r="L27" s="2389"/>
      <c r="M27" s="3684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081" t="s">
        <v>2027</v>
      </c>
      <c r="B28" s="1526">
        <f t="shared" si="7"/>
        <v>0</v>
      </c>
      <c r="C28" s="2387"/>
      <c r="D28" s="1157"/>
      <c r="E28" s="1157"/>
      <c r="F28" s="1157"/>
      <c r="G28" s="1157"/>
      <c r="H28" s="1157"/>
      <c r="I28" s="1157"/>
      <c r="J28" s="1157"/>
      <c r="K28" s="3169"/>
      <c r="L28" s="2389"/>
      <c r="M28" s="3684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081" t="s">
        <v>2028</v>
      </c>
      <c r="B29" s="1526">
        <f t="shared" si="7"/>
        <v>0</v>
      </c>
      <c r="C29" s="2387"/>
      <c r="D29" s="1157"/>
      <c r="E29" s="1157"/>
      <c r="F29" s="1157"/>
      <c r="G29" s="1157"/>
      <c r="H29" s="1157"/>
      <c r="I29" s="1157"/>
      <c r="J29" s="1157"/>
      <c r="K29" s="3169"/>
      <c r="L29" s="2389"/>
      <c r="M29" s="3684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081" t="s">
        <v>2029</v>
      </c>
      <c r="B30" s="1526">
        <f t="shared" si="7"/>
        <v>0</v>
      </c>
      <c r="C30" s="2387"/>
      <c r="D30" s="1157"/>
      <c r="E30" s="1157"/>
      <c r="F30" s="1157"/>
      <c r="G30" s="1157"/>
      <c r="H30" s="1157"/>
      <c r="I30" s="1157"/>
      <c r="J30" s="1157"/>
      <c r="K30" s="3169"/>
      <c r="L30" s="2389"/>
      <c r="M30" s="3684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081" t="s">
        <v>2030</v>
      </c>
      <c r="B31" s="1526">
        <f t="shared" si="7"/>
        <v>0</v>
      </c>
      <c r="C31" s="2387"/>
      <c r="D31" s="1157"/>
      <c r="E31" s="1157"/>
      <c r="F31" s="1157"/>
      <c r="G31" s="1157"/>
      <c r="H31" s="1157"/>
      <c r="I31" s="1157"/>
      <c r="J31" s="1157"/>
      <c r="K31" s="3169"/>
      <c r="L31" s="2389"/>
      <c r="M31" s="3684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675" t="s">
        <v>2031</v>
      </c>
      <c r="B32" s="2961">
        <f t="shared" si="7"/>
        <v>0</v>
      </c>
      <c r="C32" s="1492"/>
      <c r="D32" s="1503"/>
      <c r="E32" s="1503"/>
      <c r="F32" s="1503"/>
      <c r="G32" s="1503"/>
      <c r="H32" s="1503"/>
      <c r="I32" s="1503"/>
      <c r="J32" s="1503"/>
      <c r="K32" s="1159"/>
      <c r="L32" s="1494"/>
      <c r="M32" s="1635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627" t="s">
        <v>2032</v>
      </c>
      <c r="B33" s="6627"/>
      <c r="C33" s="6627"/>
      <c r="D33" s="6627"/>
      <c r="CA33" s="253"/>
    </row>
    <row r="34" spans="1:86" ht="21" x14ac:dyDescent="0.25">
      <c r="A34" s="3685"/>
      <c r="B34" s="3623" t="s">
        <v>82</v>
      </c>
      <c r="C34" s="3682" t="s">
        <v>41</v>
      </c>
      <c r="D34" s="3605" t="s">
        <v>42</v>
      </c>
      <c r="CA34" s="253"/>
    </row>
    <row r="35" spans="1:86" ht="22.5" x14ac:dyDescent="0.25">
      <c r="A35" s="3081" t="s">
        <v>2033</v>
      </c>
      <c r="B35" s="3170"/>
      <c r="C35" s="2389"/>
      <c r="D35" s="1194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328" t="s">
        <v>2034</v>
      </c>
      <c r="B36" s="1747"/>
      <c r="C36" s="1494"/>
      <c r="D36" s="1493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630" t="s">
        <v>2035</v>
      </c>
      <c r="B37" s="6630"/>
      <c r="C37" s="6630"/>
      <c r="D37" s="6630"/>
      <c r="E37" s="6630"/>
      <c r="F37" s="6630"/>
      <c r="G37" s="6630"/>
      <c r="H37" s="6630"/>
      <c r="I37" s="6630"/>
      <c r="J37" s="6630"/>
      <c r="K37" s="6630"/>
      <c r="CA37" s="253"/>
      <c r="CB37" s="253"/>
    </row>
    <row r="38" spans="1:86" x14ac:dyDescent="0.25">
      <c r="A38" s="6631"/>
      <c r="B38" s="6633" t="s">
        <v>82</v>
      </c>
      <c r="C38" s="6614" t="s">
        <v>2013</v>
      </c>
      <c r="D38" s="6615"/>
      <c r="E38" s="6615"/>
      <c r="F38" s="6615"/>
      <c r="G38" s="6615"/>
      <c r="H38" s="6615"/>
      <c r="I38" s="6615"/>
      <c r="J38" s="6615"/>
      <c r="K38" s="6616"/>
      <c r="L38" s="6635" t="s">
        <v>41</v>
      </c>
      <c r="M38" s="6620" t="s">
        <v>42</v>
      </c>
      <c r="CA38" s="253"/>
    </row>
    <row r="39" spans="1:86" x14ac:dyDescent="0.25">
      <c r="A39" s="6632"/>
      <c r="B39" s="6634"/>
      <c r="C39" s="3667" t="s">
        <v>99</v>
      </c>
      <c r="D39" s="2520" t="s">
        <v>49</v>
      </c>
      <c r="E39" s="2520" t="s">
        <v>50</v>
      </c>
      <c r="F39" s="2520" t="s">
        <v>51</v>
      </c>
      <c r="G39" s="2520" t="s">
        <v>52</v>
      </c>
      <c r="H39" s="2520" t="s">
        <v>53</v>
      </c>
      <c r="I39" s="2520" t="s">
        <v>54</v>
      </c>
      <c r="J39" s="2520" t="s">
        <v>55</v>
      </c>
      <c r="K39" s="3634" t="s">
        <v>56</v>
      </c>
      <c r="L39" s="5619"/>
      <c r="M39" s="6622"/>
      <c r="CA39" s="253"/>
    </row>
    <row r="40" spans="1:86" ht="22.5" x14ac:dyDescent="0.25">
      <c r="A40" s="3081" t="s">
        <v>2036</v>
      </c>
      <c r="B40" s="3686">
        <f>SUM(C40:K40)</f>
        <v>0</v>
      </c>
      <c r="C40" s="3571"/>
      <c r="D40" s="2389"/>
      <c r="E40" s="2389"/>
      <c r="F40" s="2389"/>
      <c r="G40" s="2389"/>
      <c r="H40" s="2389"/>
      <c r="I40" s="2389"/>
      <c r="J40" s="2389"/>
      <c r="K40" s="3169"/>
      <c r="L40" s="2390"/>
      <c r="M40" s="2388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081" t="s">
        <v>2037</v>
      </c>
      <c r="B41" s="3686">
        <f t="shared" ref="B41:B47" si="13">SUM(C41:K41)</f>
        <v>0</v>
      </c>
      <c r="C41" s="3571"/>
      <c r="D41" s="2389"/>
      <c r="E41" s="2389"/>
      <c r="F41" s="2389"/>
      <c r="G41" s="2389"/>
      <c r="H41" s="2389"/>
      <c r="I41" s="2389"/>
      <c r="J41" s="2389"/>
      <c r="K41" s="3169"/>
      <c r="L41" s="2390"/>
      <c r="M41" s="2388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081" t="s">
        <v>2038</v>
      </c>
      <c r="B42" s="3686">
        <f t="shared" si="13"/>
        <v>0</v>
      </c>
      <c r="C42" s="3571"/>
      <c r="D42" s="2389"/>
      <c r="E42" s="2389"/>
      <c r="F42" s="2389"/>
      <c r="G42" s="2389"/>
      <c r="H42" s="2389"/>
      <c r="I42" s="2389"/>
      <c r="J42" s="2389"/>
      <c r="K42" s="3169"/>
      <c r="L42" s="2390"/>
      <c r="M42" s="2388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675" t="s">
        <v>2039</v>
      </c>
      <c r="B43" s="3687">
        <f t="shared" si="13"/>
        <v>0</v>
      </c>
      <c r="C43" s="1494"/>
      <c r="D43" s="3688"/>
      <c r="E43" s="3688"/>
      <c r="F43" s="3688"/>
      <c r="G43" s="3688"/>
      <c r="H43" s="3688"/>
      <c r="I43" s="3688"/>
      <c r="J43" s="3688"/>
      <c r="K43" s="3173"/>
      <c r="L43" s="267"/>
      <c r="M43" s="2963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081" t="s">
        <v>2040</v>
      </c>
      <c r="B44" s="3689">
        <f>SUM(C44:K44)</f>
        <v>0</v>
      </c>
      <c r="C44" s="2389"/>
      <c r="D44" s="2389"/>
      <c r="E44" s="2389"/>
      <c r="F44" s="2389"/>
      <c r="G44" s="2389"/>
      <c r="H44" s="2389"/>
      <c r="I44" s="2389"/>
      <c r="J44" s="2389"/>
      <c r="K44" s="3169"/>
      <c r="L44" s="2390"/>
      <c r="M44" s="2388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081" t="s">
        <v>2041</v>
      </c>
      <c r="B45" s="3686">
        <f t="shared" si="13"/>
        <v>0</v>
      </c>
      <c r="C45" s="3571"/>
      <c r="D45" s="2389"/>
      <c r="E45" s="2389"/>
      <c r="F45" s="2389"/>
      <c r="G45" s="2389"/>
      <c r="H45" s="2389"/>
      <c r="I45" s="2389"/>
      <c r="J45" s="2389"/>
      <c r="K45" s="3169"/>
      <c r="L45" s="2390"/>
      <c r="M45" s="2388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081" t="s">
        <v>2042</v>
      </c>
      <c r="B46" s="3686">
        <f>SUM(C46:K46)</f>
        <v>0</v>
      </c>
      <c r="C46" s="3571"/>
      <c r="D46" s="2389"/>
      <c r="E46" s="2389"/>
      <c r="F46" s="2389"/>
      <c r="G46" s="2389"/>
      <c r="H46" s="2389"/>
      <c r="I46" s="2389"/>
      <c r="J46" s="2389"/>
      <c r="K46" s="3169"/>
      <c r="L46" s="2390"/>
      <c r="M46" s="2388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328" t="s">
        <v>2043</v>
      </c>
      <c r="B47" s="3687">
        <f t="shared" si="13"/>
        <v>0</v>
      </c>
      <c r="C47" s="1494"/>
      <c r="D47" s="1494"/>
      <c r="E47" s="1494"/>
      <c r="F47" s="1494"/>
      <c r="G47" s="1494"/>
      <c r="H47" s="1494"/>
      <c r="I47" s="1494"/>
      <c r="J47" s="1494"/>
      <c r="K47" s="1159"/>
      <c r="L47" s="1502"/>
      <c r="M47" s="1160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626" t="s">
        <v>2044</v>
      </c>
      <c r="B48" s="6626"/>
      <c r="C48" s="6626"/>
      <c r="D48" s="6626"/>
      <c r="E48" s="6626"/>
      <c r="F48" s="6626"/>
      <c r="G48" s="6626"/>
      <c r="H48" s="6626"/>
      <c r="I48" s="6626"/>
      <c r="J48" s="6626"/>
      <c r="K48" s="6626"/>
      <c r="CA48" s="253"/>
    </row>
    <row r="49" spans="1:86" ht="21" x14ac:dyDescent="0.25">
      <c r="A49" s="3624"/>
      <c r="B49" s="3623" t="s">
        <v>82</v>
      </c>
      <c r="C49" s="3682" t="s">
        <v>41</v>
      </c>
      <c r="D49" s="3605" t="s">
        <v>42</v>
      </c>
      <c r="CA49" s="253"/>
    </row>
    <row r="50" spans="1:86" ht="22.5" x14ac:dyDescent="0.25">
      <c r="A50" s="3081" t="s">
        <v>2045</v>
      </c>
      <c r="B50" s="3611"/>
      <c r="C50" s="3571"/>
      <c r="D50" s="1475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081" t="s">
        <v>2046</v>
      </c>
      <c r="B51" s="3611"/>
      <c r="C51" s="3571"/>
      <c r="D51" s="1475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081" t="s">
        <v>2047</v>
      </c>
      <c r="B52" s="3611"/>
      <c r="C52" s="3571"/>
      <c r="D52" s="1475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328" t="s">
        <v>2048</v>
      </c>
      <c r="B53" s="1159"/>
      <c r="C53" s="1494"/>
      <c r="D53" s="1160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627" t="s">
        <v>2049</v>
      </c>
      <c r="B54" s="6627"/>
      <c r="C54" s="6627"/>
      <c r="D54" s="6627"/>
      <c r="CA54" s="253"/>
    </row>
    <row r="55" spans="1:86" ht="21" x14ac:dyDescent="0.25">
      <c r="A55" s="3690"/>
      <c r="B55" s="3623" t="s">
        <v>82</v>
      </c>
      <c r="C55" s="3682" t="s">
        <v>41</v>
      </c>
      <c r="D55" s="3605" t="s">
        <v>42</v>
      </c>
      <c r="CA55" s="253"/>
    </row>
    <row r="56" spans="1:86" ht="22.5" x14ac:dyDescent="0.25">
      <c r="A56" s="3081" t="s">
        <v>2050</v>
      </c>
      <c r="B56" s="3611"/>
      <c r="C56" s="3571"/>
      <c r="D56" s="1475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081" t="s">
        <v>2046</v>
      </c>
      <c r="B57" s="3611"/>
      <c r="C57" s="3571"/>
      <c r="D57" s="1475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081" t="s">
        <v>2051</v>
      </c>
      <c r="B58" s="3611"/>
      <c r="C58" s="3571"/>
      <c r="D58" s="1475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675" t="s">
        <v>2052</v>
      </c>
      <c r="B59" s="1747"/>
      <c r="C59" s="1502"/>
      <c r="D59" s="1160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630" t="s">
        <v>2053</v>
      </c>
      <c r="B60" s="6630"/>
      <c r="C60" s="6630"/>
      <c r="D60" s="6630"/>
      <c r="E60" s="6630"/>
      <c r="F60" s="6630"/>
      <c r="G60" s="6630"/>
      <c r="H60" s="6630"/>
      <c r="I60" s="6630"/>
      <c r="J60" s="6630"/>
      <c r="K60" s="6630"/>
      <c r="L60" s="5"/>
      <c r="M60" s="5"/>
      <c r="CA60" s="253"/>
    </row>
    <row r="61" spans="1:86" x14ac:dyDescent="0.25">
      <c r="A61" s="6628"/>
      <c r="B61" s="6596" t="s">
        <v>82</v>
      </c>
      <c r="C61" s="6615" t="s">
        <v>2013</v>
      </c>
      <c r="D61" s="6615"/>
      <c r="E61" s="6615"/>
      <c r="F61" s="6615"/>
      <c r="G61" s="6615"/>
      <c r="H61" s="6615"/>
      <c r="I61" s="6615"/>
      <c r="J61" s="6615"/>
      <c r="K61" s="6616"/>
      <c r="L61" s="6621" t="s">
        <v>41</v>
      </c>
      <c r="M61" s="6620" t="s">
        <v>42</v>
      </c>
      <c r="CA61" s="253"/>
    </row>
    <row r="62" spans="1:86" x14ac:dyDescent="0.25">
      <c r="A62" s="6629"/>
      <c r="B62" s="6598"/>
      <c r="C62" s="3683" t="s">
        <v>99</v>
      </c>
      <c r="D62" s="2520" t="s">
        <v>49</v>
      </c>
      <c r="E62" s="2520" t="s">
        <v>50</v>
      </c>
      <c r="F62" s="2520" t="s">
        <v>51</v>
      </c>
      <c r="G62" s="2520" t="s">
        <v>52</v>
      </c>
      <c r="H62" s="2520" t="s">
        <v>53</v>
      </c>
      <c r="I62" s="2520" t="s">
        <v>54</v>
      </c>
      <c r="J62" s="2520" t="s">
        <v>55</v>
      </c>
      <c r="K62" s="3691" t="s">
        <v>56</v>
      </c>
      <c r="L62" s="6200"/>
      <c r="M62" s="6622"/>
      <c r="CA62" s="253"/>
    </row>
    <row r="63" spans="1:86" ht="21" x14ac:dyDescent="0.25">
      <c r="A63" s="3692" t="s">
        <v>2054</v>
      </c>
      <c r="B63" s="3693"/>
      <c r="C63" s="3694"/>
      <c r="D63" s="3694"/>
      <c r="E63" s="3694"/>
      <c r="F63" s="3694"/>
      <c r="G63" s="3694"/>
      <c r="H63" s="3694"/>
      <c r="I63" s="3694"/>
      <c r="J63" s="3694"/>
      <c r="K63" s="3695"/>
      <c r="L63" s="3696"/>
      <c r="M63" s="3673"/>
      <c r="CA63" s="253"/>
    </row>
    <row r="64" spans="1:86" x14ac:dyDescent="0.25">
      <c r="A64" s="3674" t="s">
        <v>2055</v>
      </c>
      <c r="B64" s="3697">
        <f>SUM(C64:K64)</f>
        <v>15</v>
      </c>
      <c r="C64" s="2022">
        <v>0</v>
      </c>
      <c r="D64" s="2022">
        <v>0</v>
      </c>
      <c r="E64" s="2022">
        <v>2</v>
      </c>
      <c r="F64" s="2022">
        <v>2</v>
      </c>
      <c r="G64" s="2022">
        <v>7</v>
      </c>
      <c r="H64" s="2022">
        <v>3</v>
      </c>
      <c r="I64" s="2022">
        <v>1</v>
      </c>
      <c r="J64" s="2022">
        <v>0</v>
      </c>
      <c r="K64" s="1130">
        <v>0</v>
      </c>
      <c r="L64" s="2022">
        <v>5</v>
      </c>
      <c r="M64" s="3598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328" t="s">
        <v>2056</v>
      </c>
      <c r="B65" s="1432">
        <f>SUM(C65:K65)</f>
        <v>2</v>
      </c>
      <c r="C65" s="1494">
        <v>0</v>
      </c>
      <c r="D65" s="1494">
        <v>1</v>
      </c>
      <c r="E65" s="1494">
        <v>0</v>
      </c>
      <c r="F65" s="1494">
        <v>0</v>
      </c>
      <c r="G65" s="1494">
        <v>1</v>
      </c>
      <c r="H65" s="1494">
        <v>0</v>
      </c>
      <c r="I65" s="1494">
        <v>0</v>
      </c>
      <c r="J65" s="1494">
        <v>0</v>
      </c>
      <c r="K65" s="1496">
        <v>0</v>
      </c>
      <c r="L65" s="1494">
        <v>0</v>
      </c>
      <c r="M65" s="1160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698" t="s">
        <v>2057</v>
      </c>
      <c r="B66" s="3699"/>
      <c r="C66" s="3700"/>
      <c r="D66" s="616"/>
      <c r="E66" s="3700"/>
      <c r="F66" s="616"/>
      <c r="G66" s="3700"/>
      <c r="H66" s="616"/>
      <c r="I66" s="3700"/>
      <c r="J66" s="616"/>
      <c r="K66" s="3701"/>
      <c r="L66" s="3702"/>
      <c r="M66" s="3425"/>
      <c r="CA66" s="253"/>
    </row>
    <row r="67" spans="1:86" x14ac:dyDescent="0.25">
      <c r="A67" s="3674" t="s">
        <v>2058</v>
      </c>
      <c r="B67" s="3697">
        <f>SUM(C67:K67)</f>
        <v>0</v>
      </c>
      <c r="C67" s="2022"/>
      <c r="D67" s="2022"/>
      <c r="E67" s="2022"/>
      <c r="F67" s="2022"/>
      <c r="G67" s="2022"/>
      <c r="H67" s="2022"/>
      <c r="I67" s="2022"/>
      <c r="J67" s="2022"/>
      <c r="K67" s="1130"/>
      <c r="L67" s="2022"/>
      <c r="M67" s="3598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328" t="s">
        <v>2059</v>
      </c>
      <c r="B68" s="1432">
        <f>SUM(C68:K68)</f>
        <v>0</v>
      </c>
      <c r="C68" s="1494"/>
      <c r="D68" s="1494"/>
      <c r="E68" s="1494"/>
      <c r="F68" s="1494"/>
      <c r="G68" s="1494"/>
      <c r="H68" s="1494"/>
      <c r="I68" s="1494"/>
      <c r="J68" s="1494"/>
      <c r="K68" s="1496"/>
      <c r="L68" s="3688"/>
      <c r="M68" s="2963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698" t="s">
        <v>2060</v>
      </c>
      <c r="B69" s="3699"/>
      <c r="C69" s="3700"/>
      <c r="D69" s="616"/>
      <c r="E69" s="3700"/>
      <c r="F69" s="616"/>
      <c r="G69" s="3700"/>
      <c r="H69" s="616"/>
      <c r="I69" s="3700"/>
      <c r="J69" s="616"/>
      <c r="K69" s="3701"/>
      <c r="L69" s="3703"/>
      <c r="M69" s="3425"/>
      <c r="CA69" s="253"/>
    </row>
    <row r="70" spans="1:86" x14ac:dyDescent="0.25">
      <c r="A70" s="3674" t="s">
        <v>2061</v>
      </c>
      <c r="B70" s="3697">
        <f>SUM(C70:K70)</f>
        <v>0</v>
      </c>
      <c r="C70" s="2022"/>
      <c r="D70" s="2022"/>
      <c r="E70" s="2022"/>
      <c r="F70" s="2022"/>
      <c r="G70" s="2022"/>
      <c r="H70" s="2022"/>
      <c r="I70" s="2022"/>
      <c r="J70" s="2022"/>
      <c r="K70" s="1130"/>
      <c r="L70" s="2022"/>
      <c r="M70" s="3598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328" t="s">
        <v>2062</v>
      </c>
      <c r="B71" s="1432">
        <f>SUM(C71:K71)</f>
        <v>0</v>
      </c>
      <c r="C71" s="1494"/>
      <c r="D71" s="1494"/>
      <c r="E71" s="1494"/>
      <c r="F71" s="1494"/>
      <c r="G71" s="1494"/>
      <c r="H71" s="1494"/>
      <c r="I71" s="1494"/>
      <c r="J71" s="1494"/>
      <c r="K71" s="1496"/>
      <c r="L71" s="1494"/>
      <c r="M71" s="1160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698" t="s">
        <v>2063</v>
      </c>
      <c r="B72" s="3699"/>
      <c r="C72" s="3700"/>
      <c r="D72" s="3702"/>
      <c r="E72" s="3700"/>
      <c r="F72" s="3702"/>
      <c r="G72" s="3700"/>
      <c r="H72" s="3702"/>
      <c r="I72" s="3700"/>
      <c r="J72" s="3702"/>
      <c r="K72" s="3701"/>
      <c r="L72" s="3702"/>
      <c r="M72" s="3425"/>
      <c r="CA72" s="253"/>
    </row>
    <row r="73" spans="1:86" x14ac:dyDescent="0.25">
      <c r="A73" s="3675" t="s">
        <v>2064</v>
      </c>
      <c r="B73" s="3704">
        <f>SUM(C73:K73)</f>
        <v>0</v>
      </c>
      <c r="C73" s="3688"/>
      <c r="D73" s="3688"/>
      <c r="E73" s="3688"/>
      <c r="F73" s="3688"/>
      <c r="G73" s="3688"/>
      <c r="H73" s="3688"/>
      <c r="I73" s="3688"/>
      <c r="J73" s="3688"/>
      <c r="K73" s="207"/>
      <c r="L73" s="3688"/>
      <c r="M73" s="2963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627" t="s">
        <v>2065</v>
      </c>
      <c r="B74" s="6627"/>
      <c r="C74" s="6627"/>
      <c r="D74" s="6627"/>
      <c r="E74" s="6627"/>
      <c r="F74" s="6627"/>
      <c r="G74" s="6627"/>
      <c r="H74" s="6627"/>
      <c r="I74" s="6627"/>
      <c r="J74" s="6627"/>
      <c r="K74" s="6627"/>
      <c r="CA74" s="253"/>
    </row>
    <row r="75" spans="1:86" x14ac:dyDescent="0.25">
      <c r="A75" s="6628"/>
      <c r="B75" s="6596" t="s">
        <v>82</v>
      </c>
      <c r="C75" s="6615" t="s">
        <v>34</v>
      </c>
      <c r="D75" s="6615"/>
      <c r="E75" s="6615"/>
      <c r="F75" s="6615"/>
      <c r="G75" s="6615"/>
      <c r="H75" s="6615"/>
      <c r="I75" s="6615"/>
      <c r="J75" s="6615"/>
      <c r="K75" s="6616"/>
      <c r="L75" s="6621" t="s">
        <v>41</v>
      </c>
      <c r="M75" s="6620" t="s">
        <v>42</v>
      </c>
      <c r="CA75" s="253"/>
    </row>
    <row r="76" spans="1:86" x14ac:dyDescent="0.25">
      <c r="A76" s="6629"/>
      <c r="B76" s="6598"/>
      <c r="C76" s="3683" t="s">
        <v>99</v>
      </c>
      <c r="D76" s="2520" t="s">
        <v>49</v>
      </c>
      <c r="E76" s="2520" t="s">
        <v>50</v>
      </c>
      <c r="F76" s="2520" t="s">
        <v>51</v>
      </c>
      <c r="G76" s="2520" t="s">
        <v>52</v>
      </c>
      <c r="H76" s="2520" t="s">
        <v>53</v>
      </c>
      <c r="I76" s="2520" t="s">
        <v>54</v>
      </c>
      <c r="J76" s="2520" t="s">
        <v>55</v>
      </c>
      <c r="K76" s="3691" t="s">
        <v>56</v>
      </c>
      <c r="L76" s="6200"/>
      <c r="M76" s="6622"/>
      <c r="CA76" s="253"/>
    </row>
    <row r="77" spans="1:86" ht="22.5" customHeight="1" x14ac:dyDescent="0.25">
      <c r="A77" s="3705" t="s">
        <v>2066</v>
      </c>
      <c r="B77" s="3706"/>
      <c r="C77" s="3694"/>
      <c r="D77" s="3694"/>
      <c r="E77" s="3694"/>
      <c r="F77" s="3694"/>
      <c r="G77" s="3694"/>
      <c r="H77" s="3694"/>
      <c r="I77" s="3694"/>
      <c r="J77" s="3694"/>
      <c r="K77" s="3707"/>
      <c r="L77" s="3696"/>
      <c r="M77" s="3673"/>
      <c r="CA77" s="253"/>
    </row>
    <row r="78" spans="1:86" x14ac:dyDescent="0.25">
      <c r="A78" s="3081" t="s">
        <v>2067</v>
      </c>
      <c r="B78" s="3708">
        <f>SUM(C78:K78)</f>
        <v>33</v>
      </c>
      <c r="C78" s="2389">
        <v>0</v>
      </c>
      <c r="D78" s="2389">
        <v>4</v>
      </c>
      <c r="E78" s="2389">
        <v>4</v>
      </c>
      <c r="F78" s="2389">
        <v>13</v>
      </c>
      <c r="G78" s="2389">
        <v>10</v>
      </c>
      <c r="H78" s="2389">
        <v>1</v>
      </c>
      <c r="I78" s="2389">
        <v>0</v>
      </c>
      <c r="J78" s="2389">
        <v>1</v>
      </c>
      <c r="K78" s="1195">
        <v>0</v>
      </c>
      <c r="L78" s="2389">
        <v>4</v>
      </c>
      <c r="M78" s="2388">
        <v>1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081" t="s">
        <v>2068</v>
      </c>
      <c r="B79" s="3708">
        <f>SUM(C79:K79)</f>
        <v>0</v>
      </c>
      <c r="C79" s="2389">
        <v>0</v>
      </c>
      <c r="D79" s="2389">
        <v>0</v>
      </c>
      <c r="E79" s="2389">
        <v>0</v>
      </c>
      <c r="F79" s="2389">
        <v>0</v>
      </c>
      <c r="G79" s="2389">
        <v>0</v>
      </c>
      <c r="H79" s="2389">
        <v>0</v>
      </c>
      <c r="I79" s="2389">
        <v>0</v>
      </c>
      <c r="J79" s="2389">
        <v>0</v>
      </c>
      <c r="K79" s="1195">
        <v>0</v>
      </c>
      <c r="L79" s="2389">
        <v>0</v>
      </c>
      <c r="M79" s="2388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709" t="s">
        <v>2069</v>
      </c>
      <c r="B80" s="1559">
        <f>SUM(C80:K80)</f>
        <v>0</v>
      </c>
      <c r="C80" s="1494">
        <v>0</v>
      </c>
      <c r="D80" s="1494">
        <v>0</v>
      </c>
      <c r="E80" s="1494">
        <v>0</v>
      </c>
      <c r="F80" s="1494">
        <v>0</v>
      </c>
      <c r="G80" s="1494">
        <v>0</v>
      </c>
      <c r="H80" s="1494">
        <v>0</v>
      </c>
      <c r="I80" s="1494">
        <v>0</v>
      </c>
      <c r="J80" s="1494">
        <v>0</v>
      </c>
      <c r="K80" s="1496">
        <v>0</v>
      </c>
      <c r="L80" s="1494">
        <v>0</v>
      </c>
      <c r="M80" s="1160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698" t="s">
        <v>2070</v>
      </c>
      <c r="B81" s="3710"/>
      <c r="C81" s="3702"/>
      <c r="D81" s="3702"/>
      <c r="E81" s="3702"/>
      <c r="F81" s="3702"/>
      <c r="G81" s="3702"/>
      <c r="H81" s="3702"/>
      <c r="I81" s="3702"/>
      <c r="J81" s="3702"/>
      <c r="K81" s="617"/>
      <c r="L81" s="3702"/>
      <c r="M81" s="3425"/>
      <c r="CA81" s="253"/>
    </row>
    <row r="82" spans="1:86" x14ac:dyDescent="0.25">
      <c r="A82" s="3081" t="s">
        <v>2067</v>
      </c>
      <c r="B82" s="3708">
        <f>SUM(C82:K82)</f>
        <v>0</v>
      </c>
      <c r="C82" s="2389"/>
      <c r="D82" s="2389"/>
      <c r="E82" s="2389"/>
      <c r="F82" s="2389"/>
      <c r="G82" s="2389"/>
      <c r="H82" s="2389"/>
      <c r="I82" s="2389"/>
      <c r="J82" s="2389"/>
      <c r="K82" s="1195"/>
      <c r="L82" s="2389"/>
      <c r="M82" s="2388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081" t="s">
        <v>2068</v>
      </c>
      <c r="B83" s="3708">
        <f>SUM(C83:K83)</f>
        <v>0</v>
      </c>
      <c r="C83" s="2389"/>
      <c r="D83" s="2389"/>
      <c r="E83" s="2389"/>
      <c r="F83" s="2389"/>
      <c r="G83" s="2389"/>
      <c r="H83" s="2389"/>
      <c r="I83" s="2389"/>
      <c r="J83" s="2389"/>
      <c r="K83" s="1195"/>
      <c r="L83" s="2389"/>
      <c r="M83" s="2388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709" t="s">
        <v>2069</v>
      </c>
      <c r="B84" s="1559">
        <f>SUM(C84:K84)</f>
        <v>0</v>
      </c>
      <c r="C84" s="1494"/>
      <c r="D84" s="1494"/>
      <c r="E84" s="1494"/>
      <c r="F84" s="1494"/>
      <c r="G84" s="1494"/>
      <c r="H84" s="1494"/>
      <c r="I84" s="1494"/>
      <c r="J84" s="1494"/>
      <c r="K84" s="1496"/>
      <c r="L84" s="1494"/>
      <c r="M84" s="1160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698" t="s">
        <v>2071</v>
      </c>
      <c r="B85" s="3710"/>
      <c r="C85" s="3702"/>
      <c r="D85" s="3702"/>
      <c r="E85" s="3702"/>
      <c r="F85" s="3702"/>
      <c r="G85" s="3702"/>
      <c r="H85" s="3702"/>
      <c r="I85" s="3702"/>
      <c r="J85" s="3702"/>
      <c r="K85" s="617"/>
      <c r="L85" s="3702"/>
      <c r="M85" s="3425"/>
      <c r="CA85" s="253"/>
    </row>
    <row r="86" spans="1:86" x14ac:dyDescent="0.25">
      <c r="A86" s="3081" t="s">
        <v>2067</v>
      </c>
      <c r="B86" s="3708">
        <f>SUM(C86:K86)</f>
        <v>0</v>
      </c>
      <c r="C86" s="2389"/>
      <c r="D86" s="2389"/>
      <c r="E86" s="2389"/>
      <c r="F86" s="2389"/>
      <c r="G86" s="2389"/>
      <c r="H86" s="2389"/>
      <c r="I86" s="2389"/>
      <c r="J86" s="2389"/>
      <c r="K86" s="1195"/>
      <c r="L86" s="2389"/>
      <c r="M86" s="2388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081" t="s">
        <v>2068</v>
      </c>
      <c r="B87" s="3708">
        <f>SUM(C87:K87)</f>
        <v>0</v>
      </c>
      <c r="C87" s="2389"/>
      <c r="D87" s="2389"/>
      <c r="E87" s="2389"/>
      <c r="F87" s="2389"/>
      <c r="G87" s="2389"/>
      <c r="H87" s="2389"/>
      <c r="I87" s="2389"/>
      <c r="J87" s="2389"/>
      <c r="K87" s="1195"/>
      <c r="L87" s="2389"/>
      <c r="M87" s="2388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709" t="s">
        <v>2072</v>
      </c>
      <c r="B88" s="1559">
        <f>SUM(C88:K88)</f>
        <v>0</v>
      </c>
      <c r="C88" s="1494"/>
      <c r="D88" s="1494"/>
      <c r="E88" s="1494"/>
      <c r="F88" s="1494"/>
      <c r="G88" s="1494"/>
      <c r="H88" s="1494"/>
      <c r="I88" s="1494"/>
      <c r="J88" s="1494"/>
      <c r="K88" s="1496"/>
      <c r="L88" s="3688"/>
      <c r="M88" s="2963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626" t="s">
        <v>2073</v>
      </c>
      <c r="B89" s="6626"/>
      <c r="C89" s="6626"/>
      <c r="D89" s="6626"/>
      <c r="E89" s="6626"/>
      <c r="F89" s="6626"/>
      <c r="G89" s="6626"/>
      <c r="H89" s="6626"/>
      <c r="I89" s="6626"/>
      <c r="J89" s="6626"/>
      <c r="K89" s="6626"/>
      <c r="CA89" s="253"/>
    </row>
    <row r="90" spans="1:86" ht="21" x14ac:dyDescent="0.25">
      <c r="A90" s="3624"/>
      <c r="B90" s="3623" t="s">
        <v>82</v>
      </c>
      <c r="C90" s="3625" t="s">
        <v>41</v>
      </c>
      <c r="D90" s="3605" t="s">
        <v>42</v>
      </c>
      <c r="CA90" s="253"/>
    </row>
    <row r="91" spans="1:86" ht="22.5" x14ac:dyDescent="0.25">
      <c r="A91" s="3674" t="s">
        <v>2074</v>
      </c>
      <c r="B91" s="3170"/>
      <c r="C91" s="2389"/>
      <c r="D91" s="2388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709" t="s">
        <v>2075</v>
      </c>
      <c r="B92" s="1747"/>
      <c r="C92" s="1494"/>
      <c r="D92" s="1160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627" t="s">
        <v>2076</v>
      </c>
      <c r="B93" s="6627"/>
      <c r="C93" s="6627"/>
      <c r="D93" s="6627"/>
      <c r="CA93" s="253"/>
    </row>
    <row r="94" spans="1:86" ht="21" x14ac:dyDescent="0.25">
      <c r="A94" s="3624"/>
      <c r="B94" s="3623" t="s">
        <v>82</v>
      </c>
      <c r="C94" s="3625" t="s">
        <v>41</v>
      </c>
      <c r="D94" s="3605" t="s">
        <v>42</v>
      </c>
      <c r="CA94" s="253"/>
    </row>
    <row r="95" spans="1:86" ht="17.25" customHeight="1" x14ac:dyDescent="0.25">
      <c r="A95" s="3081" t="s">
        <v>2077</v>
      </c>
      <c r="B95" s="3170"/>
      <c r="C95" s="2389"/>
      <c r="D95" s="2388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328" t="s">
        <v>2078</v>
      </c>
      <c r="B96" s="1747"/>
      <c r="C96" s="1494"/>
      <c r="D96" s="1160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639" t="s">
        <v>2079</v>
      </c>
      <c r="B97" s="6639"/>
      <c r="C97" s="6639"/>
      <c r="D97" s="6639"/>
      <c r="E97" s="6639"/>
      <c r="F97" s="6639"/>
      <c r="G97" s="6639"/>
      <c r="H97" s="6639"/>
      <c r="I97" s="6639"/>
      <c r="J97" s="6639"/>
      <c r="K97" s="6639"/>
      <c r="L97" s="6639"/>
      <c r="M97" s="6639"/>
      <c r="N97" s="6639"/>
      <c r="O97" s="6639"/>
      <c r="P97" s="6639"/>
      <c r="Q97" s="6639"/>
      <c r="R97" s="6639"/>
      <c r="S97" s="253"/>
      <c r="T97" s="253"/>
    </row>
    <row r="98" spans="1:86" x14ac:dyDescent="0.25">
      <c r="A98" s="6628" t="s">
        <v>714</v>
      </c>
      <c r="B98" s="6628" t="s">
        <v>82</v>
      </c>
      <c r="C98" s="6603" t="s">
        <v>2080</v>
      </c>
      <c r="D98" s="6603"/>
      <c r="E98" s="6603"/>
      <c r="F98" s="6603"/>
      <c r="G98" s="6603"/>
      <c r="H98" s="6603"/>
      <c r="I98" s="6603"/>
      <c r="J98" s="6603"/>
      <c r="K98" s="6603"/>
      <c r="L98" s="6601"/>
      <c r="M98" s="6635" t="s">
        <v>41</v>
      </c>
      <c r="N98" s="6620" t="s">
        <v>42</v>
      </c>
    </row>
    <row r="99" spans="1:86" ht="21" x14ac:dyDescent="0.25">
      <c r="A99" s="6629"/>
      <c r="B99" s="6629"/>
      <c r="C99" s="3628" t="s">
        <v>99</v>
      </c>
      <c r="D99" s="2586" t="s">
        <v>49</v>
      </c>
      <c r="E99" s="2586" t="s">
        <v>50</v>
      </c>
      <c r="F99" s="2586" t="s">
        <v>51</v>
      </c>
      <c r="G99" s="2586" t="s">
        <v>52</v>
      </c>
      <c r="H99" s="2586" t="s">
        <v>53</v>
      </c>
      <c r="I99" s="2586" t="s">
        <v>54</v>
      </c>
      <c r="J99" s="2586" t="s">
        <v>55</v>
      </c>
      <c r="K99" s="2586" t="s">
        <v>56</v>
      </c>
      <c r="L99" s="3607" t="s">
        <v>721</v>
      </c>
      <c r="M99" s="5619"/>
      <c r="N99" s="6622"/>
    </row>
    <row r="100" spans="1:86" x14ac:dyDescent="0.25">
      <c r="A100" s="3711" t="s">
        <v>2081</v>
      </c>
      <c r="B100" s="2410">
        <f>SUM(C100:L100)</f>
        <v>33</v>
      </c>
      <c r="C100" s="2293"/>
      <c r="D100" s="2557">
        <v>4</v>
      </c>
      <c r="E100" s="2557">
        <v>4</v>
      </c>
      <c r="F100" s="2557">
        <v>13</v>
      </c>
      <c r="G100" s="2557">
        <v>10</v>
      </c>
      <c r="H100" s="2557">
        <v>1</v>
      </c>
      <c r="I100" s="2557"/>
      <c r="J100" s="2557">
        <v>1</v>
      </c>
      <c r="K100" s="2557"/>
      <c r="L100" s="2517"/>
      <c r="M100" s="3712">
        <v>0</v>
      </c>
      <c r="N100" s="2348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713" t="s">
        <v>2083</v>
      </c>
      <c r="B101" s="3714">
        <f>SUM(C101:L101)</f>
        <v>0</v>
      </c>
      <c r="C101" s="3653"/>
      <c r="D101" s="3114"/>
      <c r="E101" s="3114"/>
      <c r="F101" s="3114"/>
      <c r="G101" s="3114"/>
      <c r="H101" s="3114"/>
      <c r="I101" s="3114"/>
      <c r="J101" s="3114"/>
      <c r="K101" s="3114"/>
      <c r="L101" s="3715"/>
      <c r="M101" s="3712"/>
      <c r="N101" s="1528"/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713" t="s">
        <v>2084</v>
      </c>
      <c r="B102" s="3716">
        <f t="shared" ref="B102:B105" si="54">SUM(C102:L102)</f>
        <v>0</v>
      </c>
      <c r="C102" s="3653"/>
      <c r="D102" s="3114"/>
      <c r="E102" s="3114"/>
      <c r="F102" s="3114"/>
      <c r="G102" s="3114"/>
      <c r="H102" s="3114"/>
      <c r="I102" s="3114"/>
      <c r="J102" s="3114"/>
      <c r="K102" s="3114"/>
      <c r="L102" s="3715"/>
      <c r="M102" s="3712"/>
      <c r="N102" s="1528"/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713" t="s">
        <v>2085</v>
      </c>
      <c r="B103" s="3716">
        <f t="shared" si="54"/>
        <v>0</v>
      </c>
      <c r="C103" s="3653"/>
      <c r="D103" s="3114"/>
      <c r="E103" s="3114"/>
      <c r="F103" s="3114"/>
      <c r="G103" s="3114"/>
      <c r="H103" s="3114"/>
      <c r="I103" s="3114"/>
      <c r="J103" s="3114"/>
      <c r="K103" s="3114"/>
      <c r="L103" s="3715"/>
      <c r="M103" s="3712"/>
      <c r="N103" s="1528"/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713" t="s">
        <v>2086</v>
      </c>
      <c r="B104" s="3716">
        <f t="shared" si="54"/>
        <v>0</v>
      </c>
      <c r="C104" s="1275"/>
      <c r="D104" s="1316"/>
      <c r="E104" s="1316"/>
      <c r="F104" s="1316"/>
      <c r="G104" s="1316"/>
      <c r="H104" s="1316"/>
      <c r="I104" s="1316"/>
      <c r="J104" s="1316"/>
      <c r="K104" s="1316"/>
      <c r="L104" s="1298"/>
      <c r="M104" s="1313"/>
      <c r="N104" s="1276"/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717" t="s">
        <v>2087</v>
      </c>
      <c r="B105" s="1751">
        <f t="shared" si="54"/>
        <v>0</v>
      </c>
      <c r="C105" s="1538"/>
      <c r="D105" s="1467"/>
      <c r="E105" s="1467"/>
      <c r="F105" s="1467"/>
      <c r="G105" s="1467"/>
      <c r="H105" s="1467"/>
      <c r="I105" s="1467"/>
      <c r="J105" s="1467"/>
      <c r="K105" s="1467"/>
      <c r="L105" s="1299"/>
      <c r="M105" s="1572"/>
      <c r="N105" s="1278"/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617" t="s">
        <v>2088</v>
      </c>
      <c r="B106" s="6617"/>
      <c r="C106" s="6617"/>
      <c r="D106" s="6617"/>
      <c r="E106" s="6617"/>
      <c r="F106" s="6617"/>
      <c r="G106" s="6617"/>
      <c r="H106" s="6617"/>
      <c r="I106" s="6617"/>
      <c r="J106" s="6617"/>
      <c r="K106" s="6617"/>
      <c r="L106" s="6617"/>
      <c r="M106" s="6617"/>
      <c r="N106" s="6617"/>
      <c r="O106" s="6623"/>
      <c r="P106" s="6623"/>
      <c r="Q106" s="6623"/>
      <c r="R106" s="6623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28" t="s">
        <v>2089</v>
      </c>
      <c r="B107" s="6628" t="s">
        <v>82</v>
      </c>
      <c r="C107" s="6614" t="s">
        <v>34</v>
      </c>
      <c r="D107" s="6615"/>
      <c r="E107" s="6615"/>
      <c r="F107" s="6615"/>
      <c r="G107" s="6615"/>
      <c r="H107" s="6615"/>
      <c r="I107" s="6615"/>
      <c r="J107" s="6615"/>
      <c r="K107" s="6615"/>
      <c r="L107" s="6615"/>
      <c r="M107" s="6615"/>
      <c r="N107" s="6615"/>
      <c r="O107" s="6615"/>
      <c r="P107" s="6615"/>
      <c r="Q107" s="6615"/>
      <c r="R107" s="6616"/>
      <c r="S107" s="6635" t="s">
        <v>41</v>
      </c>
      <c r="T107" s="6620" t="s">
        <v>42</v>
      </c>
    </row>
    <row r="108" spans="1:86" ht="21" x14ac:dyDescent="0.25">
      <c r="A108" s="6629"/>
      <c r="B108" s="6629"/>
      <c r="C108" s="3628" t="s">
        <v>85</v>
      </c>
      <c r="D108" s="2586" t="s">
        <v>86</v>
      </c>
      <c r="E108" s="2586" t="s">
        <v>87</v>
      </c>
      <c r="F108" s="2586" t="s">
        <v>88</v>
      </c>
      <c r="G108" s="2586" t="s">
        <v>89</v>
      </c>
      <c r="H108" s="2586" t="s">
        <v>2090</v>
      </c>
      <c r="I108" s="2586" t="s">
        <v>91</v>
      </c>
      <c r="J108" s="2586" t="s">
        <v>2091</v>
      </c>
      <c r="K108" s="2586" t="s">
        <v>2092</v>
      </c>
      <c r="L108" s="2586" t="s">
        <v>2093</v>
      </c>
      <c r="M108" s="2586" t="s">
        <v>2094</v>
      </c>
      <c r="N108" s="2586" t="s">
        <v>2095</v>
      </c>
      <c r="O108" s="2586" t="s">
        <v>413</v>
      </c>
      <c r="P108" s="3718" t="s">
        <v>2096</v>
      </c>
      <c r="Q108" s="3718" t="s">
        <v>2097</v>
      </c>
      <c r="R108" s="3719" t="s">
        <v>2098</v>
      </c>
      <c r="S108" s="5619"/>
      <c r="T108" s="6622"/>
    </row>
    <row r="109" spans="1:86" x14ac:dyDescent="0.25">
      <c r="A109" s="3711" t="s">
        <v>2099</v>
      </c>
      <c r="B109" s="2410">
        <f>SUM(C109:R109)</f>
        <v>0</v>
      </c>
      <c r="C109" s="2271"/>
      <c r="D109" s="1045"/>
      <c r="E109" s="1045"/>
      <c r="F109" s="1045"/>
      <c r="G109" s="1045"/>
      <c r="H109" s="1045"/>
      <c r="I109" s="1045"/>
      <c r="J109" s="1045"/>
      <c r="K109" s="1045"/>
      <c r="L109" s="1045"/>
      <c r="M109" s="1045"/>
      <c r="N109" s="1045"/>
      <c r="O109" s="1045"/>
      <c r="P109" s="1045"/>
      <c r="Q109" s="1045"/>
      <c r="R109" s="2516"/>
      <c r="S109" s="2573"/>
      <c r="T109" s="2272"/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713" t="s">
        <v>2100</v>
      </c>
      <c r="B110" s="3720">
        <f>SUM(C110:R110)</f>
        <v>0</v>
      </c>
      <c r="C110" s="3653"/>
      <c r="D110" s="3114"/>
      <c r="E110" s="3114"/>
      <c r="F110" s="3114"/>
      <c r="G110" s="3114"/>
      <c r="H110" s="3114"/>
      <c r="I110" s="3114"/>
      <c r="J110" s="3114"/>
      <c r="K110" s="3114"/>
      <c r="L110" s="3114"/>
      <c r="M110" s="3114"/>
      <c r="N110" s="3114"/>
      <c r="O110" s="3114"/>
      <c r="P110" s="3114"/>
      <c r="Q110" s="3114"/>
      <c r="R110" s="3715"/>
      <c r="S110" s="3712"/>
      <c r="T110" s="1528"/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660" t="s">
        <v>2101</v>
      </c>
      <c r="B111" s="3714">
        <f t="shared" ref="B111:B113" si="59">SUM(C111:R111)</f>
        <v>0</v>
      </c>
      <c r="C111" s="3653"/>
      <c r="D111" s="3114"/>
      <c r="E111" s="3114"/>
      <c r="F111" s="3114"/>
      <c r="G111" s="3114"/>
      <c r="H111" s="3114"/>
      <c r="I111" s="3114"/>
      <c r="J111" s="3114"/>
      <c r="K111" s="3114"/>
      <c r="L111" s="3114"/>
      <c r="M111" s="3114"/>
      <c r="N111" s="3114"/>
      <c r="O111" s="3114"/>
      <c r="P111" s="3114"/>
      <c r="Q111" s="3114"/>
      <c r="R111" s="3715"/>
      <c r="S111" s="3712"/>
      <c r="T111" s="1528"/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721" t="s">
        <v>2102</v>
      </c>
      <c r="B112" s="3716">
        <f t="shared" si="59"/>
        <v>0</v>
      </c>
      <c r="C112" s="3653"/>
      <c r="D112" s="3114"/>
      <c r="E112" s="3114"/>
      <c r="F112" s="3114"/>
      <c r="G112" s="3114"/>
      <c r="H112" s="3114"/>
      <c r="I112" s="3114"/>
      <c r="J112" s="3114"/>
      <c r="K112" s="3114"/>
      <c r="L112" s="3114"/>
      <c r="M112" s="3114"/>
      <c r="N112" s="3114"/>
      <c r="O112" s="3114"/>
      <c r="P112" s="3114"/>
      <c r="Q112" s="3114"/>
      <c r="R112" s="3715"/>
      <c r="S112" s="3712"/>
      <c r="T112" s="1528"/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675" t="s">
        <v>2103</v>
      </c>
      <c r="B113" s="3722">
        <f t="shared" si="59"/>
        <v>0</v>
      </c>
      <c r="C113" s="3101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104"/>
      <c r="S113" s="168"/>
      <c r="T113" s="3102"/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623" t="s">
        <v>2104</v>
      </c>
      <c r="B114" s="6623"/>
      <c r="C114" s="6623"/>
      <c r="D114" s="6623"/>
      <c r="E114" s="6623"/>
      <c r="F114" s="6623"/>
      <c r="G114" s="6623"/>
      <c r="H114" s="6623"/>
      <c r="I114" s="6623"/>
      <c r="J114" s="6623"/>
      <c r="K114" s="6623"/>
      <c r="L114" s="6623"/>
      <c r="M114" s="6623"/>
      <c r="N114" s="6623"/>
      <c r="O114" s="6623"/>
      <c r="P114" s="6623"/>
      <c r="Q114" s="6623"/>
      <c r="R114" s="6623"/>
      <c r="S114" s="6623"/>
      <c r="T114" s="6623"/>
      <c r="U114" s="6623"/>
      <c r="V114" s="6623"/>
      <c r="W114" s="6623"/>
      <c r="X114" s="6623"/>
      <c r="Y114" s="6623"/>
      <c r="Z114" s="6623"/>
      <c r="AA114" s="6623"/>
      <c r="AB114" s="6623"/>
      <c r="AC114" s="6623"/>
      <c r="AD114" s="6623"/>
      <c r="AE114" s="6623"/>
      <c r="AF114" s="6623"/>
      <c r="AG114" s="6623"/>
      <c r="AH114" s="6623"/>
      <c r="AI114" s="6623"/>
      <c r="AJ114" s="6623"/>
    </row>
    <row r="115" spans="1:86" x14ac:dyDescent="0.25">
      <c r="A115" s="6596" t="s">
        <v>714</v>
      </c>
      <c r="B115" s="6618" t="s">
        <v>82</v>
      </c>
      <c r="C115" s="6619"/>
      <c r="D115" s="6620"/>
      <c r="E115" s="6614" t="s">
        <v>106</v>
      </c>
      <c r="F115" s="6615"/>
      <c r="G115" s="6615"/>
      <c r="H115" s="6615"/>
      <c r="I115" s="6615"/>
      <c r="J115" s="6615"/>
      <c r="K115" s="6615"/>
      <c r="L115" s="6615"/>
      <c r="M115" s="6615"/>
      <c r="N115" s="6615"/>
      <c r="O115" s="6615"/>
      <c r="P115" s="6615"/>
      <c r="Q115" s="6615"/>
      <c r="R115" s="6615"/>
      <c r="S115" s="6615"/>
      <c r="T115" s="6615"/>
      <c r="U115" s="6615"/>
      <c r="V115" s="6615"/>
      <c r="W115" s="6615"/>
      <c r="X115" s="6615"/>
      <c r="Y115" s="6615"/>
      <c r="Z115" s="6615"/>
      <c r="AA115" s="6615"/>
      <c r="AB115" s="6615"/>
      <c r="AC115" s="6615"/>
      <c r="AD115" s="6615"/>
      <c r="AE115" s="6615"/>
      <c r="AF115" s="6615"/>
      <c r="AG115" s="6615"/>
      <c r="AH115" s="6615"/>
      <c r="AI115" s="6615"/>
      <c r="AJ115" s="6640"/>
    </row>
    <row r="116" spans="1:86" x14ac:dyDescent="0.25">
      <c r="A116" s="6597"/>
      <c r="B116" s="6641" t="s">
        <v>398</v>
      </c>
      <c r="C116" s="6560" t="s">
        <v>63</v>
      </c>
      <c r="D116" s="6561" t="s">
        <v>64</v>
      </c>
      <c r="E116" s="6581" t="s">
        <v>485</v>
      </c>
      <c r="F116" s="6584"/>
      <c r="G116" s="6624" t="s">
        <v>2006</v>
      </c>
      <c r="H116" s="6625"/>
      <c r="I116" s="6624" t="s">
        <v>2007</v>
      </c>
      <c r="J116" s="6625"/>
      <c r="K116" s="6624" t="s">
        <v>312</v>
      </c>
      <c r="L116" s="6625"/>
      <c r="M116" s="6581" t="s">
        <v>49</v>
      </c>
      <c r="N116" s="6584"/>
      <c r="O116" s="6581" t="s">
        <v>50</v>
      </c>
      <c r="P116" s="6584"/>
      <c r="Q116" s="6581" t="s">
        <v>51</v>
      </c>
      <c r="R116" s="6584"/>
      <c r="S116" s="6581" t="s">
        <v>52</v>
      </c>
      <c r="T116" s="6584"/>
      <c r="U116" s="6581" t="s">
        <v>53</v>
      </c>
      <c r="V116" s="6584"/>
      <c r="W116" s="6581" t="s">
        <v>54</v>
      </c>
      <c r="X116" s="6584"/>
      <c r="Y116" s="6581" t="s">
        <v>55</v>
      </c>
      <c r="Z116" s="6584"/>
      <c r="AA116" s="6581" t="s">
        <v>56</v>
      </c>
      <c r="AB116" s="6584"/>
      <c r="AC116" s="6581" t="s">
        <v>2002</v>
      </c>
      <c r="AD116" s="6584"/>
      <c r="AE116" s="6581" t="s">
        <v>1630</v>
      </c>
      <c r="AF116" s="6584"/>
      <c r="AG116" s="6581" t="s">
        <v>317</v>
      </c>
      <c r="AH116" s="6584"/>
      <c r="AI116" s="6581" t="s">
        <v>754</v>
      </c>
      <c r="AJ116" s="6584"/>
    </row>
    <row r="117" spans="1:86" x14ac:dyDescent="0.25">
      <c r="A117" s="6598"/>
      <c r="B117" s="6178"/>
      <c r="C117" s="6322"/>
      <c r="D117" s="6162"/>
      <c r="E117" s="3564" t="s">
        <v>63</v>
      </c>
      <c r="F117" s="3563" t="s">
        <v>64</v>
      </c>
      <c r="G117" s="3564" t="s">
        <v>63</v>
      </c>
      <c r="H117" s="3558" t="s">
        <v>64</v>
      </c>
      <c r="I117" s="3564" t="s">
        <v>63</v>
      </c>
      <c r="J117" s="3563" t="s">
        <v>64</v>
      </c>
      <c r="K117" s="3564" t="s">
        <v>63</v>
      </c>
      <c r="L117" s="3563" t="s">
        <v>64</v>
      </c>
      <c r="M117" s="3562" t="s">
        <v>63</v>
      </c>
      <c r="N117" s="3563" t="s">
        <v>64</v>
      </c>
      <c r="O117" s="3564" t="s">
        <v>63</v>
      </c>
      <c r="P117" s="3563" t="s">
        <v>64</v>
      </c>
      <c r="Q117" s="3564" t="s">
        <v>63</v>
      </c>
      <c r="R117" s="3563" t="s">
        <v>64</v>
      </c>
      <c r="S117" s="3564" t="s">
        <v>63</v>
      </c>
      <c r="T117" s="3563" t="s">
        <v>64</v>
      </c>
      <c r="U117" s="3564" t="s">
        <v>63</v>
      </c>
      <c r="V117" s="3563" t="s">
        <v>64</v>
      </c>
      <c r="W117" s="3564" t="s">
        <v>63</v>
      </c>
      <c r="X117" s="3563" t="s">
        <v>64</v>
      </c>
      <c r="Y117" s="3564" t="s">
        <v>63</v>
      </c>
      <c r="Z117" s="3563" t="s">
        <v>64</v>
      </c>
      <c r="AA117" s="3564" t="s">
        <v>63</v>
      </c>
      <c r="AB117" s="3563" t="s">
        <v>64</v>
      </c>
      <c r="AC117" s="3564" t="s">
        <v>63</v>
      </c>
      <c r="AD117" s="3563" t="s">
        <v>64</v>
      </c>
      <c r="AE117" s="3564" t="s">
        <v>63</v>
      </c>
      <c r="AF117" s="3563" t="s">
        <v>64</v>
      </c>
      <c r="AG117" s="3564" t="s">
        <v>63</v>
      </c>
      <c r="AH117" s="3563" t="s">
        <v>64</v>
      </c>
      <c r="AI117" s="3564" t="s">
        <v>63</v>
      </c>
      <c r="AJ117" s="3563" t="s">
        <v>64</v>
      </c>
    </row>
    <row r="118" spans="1:86" ht="22.5" x14ac:dyDescent="0.25">
      <c r="A118" s="3674" t="s">
        <v>2105</v>
      </c>
      <c r="B118" s="2809">
        <f>SUM(C118:D118)</f>
        <v>0</v>
      </c>
      <c r="C118" s="2250">
        <f>+E118+G118+I118+K118+M118+O118+Q118+S118+U118+W118+Y118+AA118+AC118+AE118+AG118+AI118</f>
        <v>0</v>
      </c>
      <c r="D118" s="3566">
        <f>+F118+H118+J118+L118+N118+P118+R118+T118+V118+X118+Z118+AB118+AD118+AF118+AH118+AJ118</f>
        <v>0</v>
      </c>
      <c r="E118" s="2938"/>
      <c r="F118" s="1475"/>
      <c r="G118" s="2938"/>
      <c r="H118" s="1475"/>
      <c r="I118" s="2938"/>
      <c r="J118" s="1475"/>
      <c r="K118" s="2938"/>
      <c r="L118" s="1475"/>
      <c r="M118" s="2938"/>
      <c r="N118" s="1475"/>
      <c r="O118" s="2938"/>
      <c r="P118" s="1475"/>
      <c r="Q118" s="2938"/>
      <c r="R118" s="1475"/>
      <c r="S118" s="2938"/>
      <c r="T118" s="1475"/>
      <c r="U118" s="2938"/>
      <c r="V118" s="1475"/>
      <c r="W118" s="2938"/>
      <c r="X118" s="1475"/>
      <c r="Y118" s="2938"/>
      <c r="Z118" s="1475"/>
      <c r="AA118" s="2938"/>
      <c r="AB118" s="1475"/>
      <c r="AC118" s="3579"/>
      <c r="AD118" s="1475"/>
      <c r="AE118" s="3579"/>
      <c r="AF118" s="1475"/>
      <c r="AG118" s="3579"/>
      <c r="AH118" s="1475"/>
      <c r="AI118" s="3579"/>
      <c r="AJ118" s="1475"/>
    </row>
    <row r="119" spans="1:86" ht="22.5" x14ac:dyDescent="0.25">
      <c r="A119" s="3660" t="s">
        <v>2106</v>
      </c>
      <c r="B119" s="3661">
        <f t="shared" ref="B119:B123" si="60">SUM(C119:D119)</f>
        <v>0</v>
      </c>
      <c r="C119" s="3662">
        <f t="shared" ref="C119:D123" si="61">+E119+G119+I119+K119+M119+O119+Q119+S119+U119+W119+Y119+AA119+AC119+AE119+AG119+AI119</f>
        <v>0</v>
      </c>
      <c r="D119" s="3640">
        <f t="shared" si="61"/>
        <v>0</v>
      </c>
      <c r="E119" s="3579"/>
      <c r="F119" s="1475"/>
      <c r="G119" s="3579"/>
      <c r="H119" s="1475"/>
      <c r="I119" s="3579"/>
      <c r="J119" s="1475"/>
      <c r="K119" s="3579"/>
      <c r="L119" s="1475"/>
      <c r="M119" s="3579"/>
      <c r="N119" s="1475"/>
      <c r="O119" s="3579"/>
      <c r="P119" s="1475"/>
      <c r="Q119" s="3579"/>
      <c r="R119" s="1475"/>
      <c r="S119" s="3579"/>
      <c r="T119" s="1475"/>
      <c r="U119" s="3579"/>
      <c r="V119" s="1475"/>
      <c r="W119" s="3579"/>
      <c r="X119" s="1475"/>
      <c r="Y119" s="3579"/>
      <c r="Z119" s="1475"/>
      <c r="AA119" s="3579"/>
      <c r="AB119" s="1475"/>
      <c r="AC119" s="3579"/>
      <c r="AD119" s="1475"/>
      <c r="AE119" s="3579"/>
      <c r="AF119" s="1475"/>
      <c r="AG119" s="3579"/>
      <c r="AH119" s="1475"/>
      <c r="AI119" s="3579"/>
      <c r="AJ119" s="1475"/>
    </row>
    <row r="120" spans="1:86" ht="22.5" x14ac:dyDescent="0.25">
      <c r="A120" s="3660" t="s">
        <v>2107</v>
      </c>
      <c r="B120" s="3661">
        <f t="shared" si="60"/>
        <v>0</v>
      </c>
      <c r="C120" s="3662">
        <f t="shared" si="61"/>
        <v>0</v>
      </c>
      <c r="D120" s="1526">
        <f t="shared" si="61"/>
        <v>0</v>
      </c>
      <c r="E120" s="3579"/>
      <c r="F120" s="1475"/>
      <c r="G120" s="3579"/>
      <c r="H120" s="1475"/>
      <c r="I120" s="3579"/>
      <c r="J120" s="1475"/>
      <c r="K120" s="3579"/>
      <c r="L120" s="1475"/>
      <c r="M120" s="3579"/>
      <c r="N120" s="1475"/>
      <c r="O120" s="3579"/>
      <c r="P120" s="1475"/>
      <c r="Q120" s="3579"/>
      <c r="R120" s="1475"/>
      <c r="S120" s="3579"/>
      <c r="T120" s="1475"/>
      <c r="U120" s="3579"/>
      <c r="V120" s="1475"/>
      <c r="W120" s="3579"/>
      <c r="X120" s="1475"/>
      <c r="Y120" s="3579"/>
      <c r="Z120" s="1475"/>
      <c r="AA120" s="3579"/>
      <c r="AB120" s="1475"/>
      <c r="AC120" s="3579"/>
      <c r="AD120" s="1475"/>
      <c r="AE120" s="3579"/>
      <c r="AF120" s="1475"/>
      <c r="AG120" s="3579"/>
      <c r="AH120" s="1475"/>
      <c r="AI120" s="3579"/>
      <c r="AJ120" s="1475"/>
    </row>
    <row r="121" spans="1:86" ht="22.5" x14ac:dyDescent="0.25">
      <c r="A121" s="3660" t="s">
        <v>2108</v>
      </c>
      <c r="B121" s="3724">
        <f t="shared" si="60"/>
        <v>0</v>
      </c>
      <c r="C121" s="3725">
        <f t="shared" si="61"/>
        <v>0</v>
      </c>
      <c r="D121" s="3648">
        <f t="shared" si="61"/>
        <v>0</v>
      </c>
      <c r="E121" s="2387"/>
      <c r="F121" s="2388"/>
      <c r="G121" s="2387"/>
      <c r="H121" s="2388"/>
      <c r="I121" s="2387"/>
      <c r="J121" s="2388"/>
      <c r="K121" s="2387"/>
      <c r="L121" s="2388"/>
      <c r="M121" s="2387"/>
      <c r="N121" s="2388"/>
      <c r="O121" s="2387"/>
      <c r="P121" s="2388"/>
      <c r="Q121" s="2387"/>
      <c r="R121" s="2388"/>
      <c r="S121" s="2387"/>
      <c r="T121" s="2388"/>
      <c r="U121" s="2387"/>
      <c r="V121" s="2388"/>
      <c r="W121" s="2387"/>
      <c r="X121" s="2388"/>
      <c r="Y121" s="2387"/>
      <c r="Z121" s="2388"/>
      <c r="AA121" s="2387"/>
      <c r="AB121" s="2388"/>
      <c r="AC121" s="2387"/>
      <c r="AD121" s="2388"/>
      <c r="AE121" s="2387"/>
      <c r="AF121" s="2388"/>
      <c r="AG121" s="2387"/>
      <c r="AH121" s="2388"/>
      <c r="AI121" s="2387"/>
      <c r="AJ121" s="2388"/>
    </row>
    <row r="122" spans="1:86" ht="22.5" x14ac:dyDescent="0.25">
      <c r="A122" s="3660" t="s">
        <v>2109</v>
      </c>
      <c r="B122" s="3661">
        <f t="shared" si="60"/>
        <v>0</v>
      </c>
      <c r="C122" s="3662">
        <f t="shared" si="61"/>
        <v>0</v>
      </c>
      <c r="D122" s="3640">
        <f t="shared" si="61"/>
        <v>0</v>
      </c>
      <c r="E122" s="3579"/>
      <c r="F122" s="1475"/>
      <c r="G122" s="3579"/>
      <c r="H122" s="1475"/>
      <c r="I122" s="3579"/>
      <c r="J122" s="1475"/>
      <c r="K122" s="3579"/>
      <c r="L122" s="1475"/>
      <c r="M122" s="3579"/>
      <c r="N122" s="1475"/>
      <c r="O122" s="3579"/>
      <c r="P122" s="1475"/>
      <c r="Q122" s="3579"/>
      <c r="R122" s="1475"/>
      <c r="S122" s="3579"/>
      <c r="T122" s="1475"/>
      <c r="U122" s="3579"/>
      <c r="V122" s="1475"/>
      <c r="W122" s="3579"/>
      <c r="X122" s="1475"/>
      <c r="Y122" s="3579"/>
      <c r="Z122" s="1475"/>
      <c r="AA122" s="3579"/>
      <c r="AB122" s="1475"/>
      <c r="AC122" s="3579"/>
      <c r="AD122" s="1475"/>
      <c r="AE122" s="3579"/>
      <c r="AF122" s="1475"/>
      <c r="AG122" s="3579"/>
      <c r="AH122" s="1475"/>
      <c r="AI122" s="3579"/>
      <c r="AJ122" s="1475"/>
    </row>
    <row r="123" spans="1:86" ht="22.5" x14ac:dyDescent="0.25">
      <c r="A123" s="3094" t="s">
        <v>2110</v>
      </c>
      <c r="B123" s="3655">
        <f t="shared" si="60"/>
        <v>0</v>
      </c>
      <c r="C123" s="3656">
        <f t="shared" si="61"/>
        <v>0</v>
      </c>
      <c r="D123" s="1431">
        <f t="shared" si="61"/>
        <v>0</v>
      </c>
      <c r="E123" s="1492"/>
      <c r="F123" s="1160"/>
      <c r="G123" s="1492"/>
      <c r="H123" s="1160"/>
      <c r="I123" s="1492"/>
      <c r="J123" s="1160"/>
      <c r="K123" s="1492"/>
      <c r="L123" s="1160"/>
      <c r="M123" s="1492"/>
      <c r="N123" s="1160"/>
      <c r="O123" s="1492"/>
      <c r="P123" s="1160"/>
      <c r="Q123" s="1492"/>
      <c r="R123" s="1160"/>
      <c r="S123" s="1492"/>
      <c r="T123" s="1160"/>
      <c r="U123" s="1492"/>
      <c r="V123" s="1160"/>
      <c r="W123" s="1492"/>
      <c r="X123" s="1160"/>
      <c r="Y123" s="1492"/>
      <c r="Z123" s="1160"/>
      <c r="AA123" s="1492"/>
      <c r="AB123" s="1160"/>
      <c r="AC123" s="1492"/>
      <c r="AD123" s="1160"/>
      <c r="AE123" s="1492"/>
      <c r="AF123" s="1160"/>
      <c r="AG123" s="1492"/>
      <c r="AH123" s="1160"/>
      <c r="AI123" s="1492"/>
      <c r="AJ123" s="1160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83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B152" workbookViewId="0">
      <selection activeCell="AN77" sqref="AN77:AS7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540" t="s">
        <v>2111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770" t="s">
        <v>2112</v>
      </c>
      <c r="B8" s="5770"/>
      <c r="C8" s="5770"/>
      <c r="D8" s="5770"/>
      <c r="E8" s="5770"/>
      <c r="F8" s="5770"/>
      <c r="G8" s="5770"/>
      <c r="H8" s="5770"/>
      <c r="I8" s="5770"/>
      <c r="J8" s="5770"/>
      <c r="K8" s="5770"/>
      <c r="L8" s="5770"/>
      <c r="M8" s="5770"/>
      <c r="N8" s="5770"/>
      <c r="O8" s="5770"/>
      <c r="P8" s="5770"/>
      <c r="Q8" s="5770"/>
      <c r="R8" s="5770"/>
      <c r="S8" s="5770"/>
      <c r="T8" s="5770"/>
      <c r="U8" s="5770"/>
      <c r="V8" s="5770"/>
      <c r="W8" s="5770"/>
      <c r="X8" s="5770"/>
      <c r="Y8" s="5770"/>
      <c r="Z8" s="5770"/>
      <c r="AA8" s="5770"/>
      <c r="AB8" s="5770"/>
      <c r="AC8" s="5770"/>
      <c r="AD8" s="5770"/>
      <c r="AE8" s="5770"/>
      <c r="AF8" s="5770"/>
      <c r="AG8" s="5770"/>
      <c r="AH8" s="5770"/>
      <c r="AI8" s="5770"/>
      <c r="AJ8" s="5770"/>
      <c r="AK8" s="5770"/>
      <c r="AL8" s="5770"/>
      <c r="AM8" s="5770"/>
    </row>
    <row r="9" spans="1:104" ht="18" customHeight="1" x14ac:dyDescent="0.25">
      <c r="A9" s="6623" t="s">
        <v>2113</v>
      </c>
      <c r="B9" s="6623"/>
      <c r="C9" s="6623"/>
      <c r="D9" s="6623"/>
      <c r="E9" s="6623"/>
      <c r="F9" s="6623"/>
      <c r="G9" s="6623"/>
      <c r="H9" s="6623"/>
      <c r="I9" s="6623"/>
      <c r="J9" s="6623"/>
      <c r="K9" s="6623"/>
      <c r="L9" s="6623"/>
      <c r="M9" s="6623"/>
      <c r="N9" s="6623"/>
      <c r="O9" s="6623"/>
      <c r="P9" s="6623"/>
      <c r="Q9" s="6623"/>
      <c r="R9" s="6623"/>
      <c r="S9" s="6623"/>
      <c r="T9" s="6623"/>
      <c r="U9" s="6623"/>
      <c r="V9" s="6623"/>
      <c r="W9" s="6623"/>
      <c r="X9" s="6623"/>
      <c r="Y9" s="6623"/>
      <c r="Z9" s="6623"/>
      <c r="AA9" s="6623"/>
      <c r="AB9" s="6623"/>
      <c r="AC9" s="6623"/>
      <c r="AD9" s="6623"/>
      <c r="AE9" s="6623"/>
      <c r="AF9" s="6623"/>
      <c r="AG9" s="6623"/>
      <c r="AH9" s="6623"/>
      <c r="AI9" s="6623"/>
      <c r="AJ9" s="6623"/>
      <c r="AK9" s="6623"/>
      <c r="AL9" s="6623"/>
      <c r="AM9" s="6623"/>
    </row>
    <row r="10" spans="1:104" ht="18" customHeight="1" x14ac:dyDescent="0.25">
      <c r="A10" s="6388" t="s">
        <v>2114</v>
      </c>
      <c r="B10" s="6642" t="s">
        <v>32</v>
      </c>
      <c r="C10" s="6565" t="s">
        <v>311</v>
      </c>
      <c r="D10" s="6580"/>
      <c r="E10" s="6561"/>
      <c r="F10" s="6547" t="s">
        <v>106</v>
      </c>
      <c r="G10" s="6563"/>
      <c r="H10" s="6563"/>
      <c r="I10" s="6563"/>
      <c r="J10" s="6563"/>
      <c r="K10" s="6563"/>
      <c r="L10" s="6563"/>
      <c r="M10" s="6563"/>
      <c r="N10" s="6563"/>
      <c r="O10" s="6563"/>
      <c r="P10" s="6563"/>
      <c r="Q10" s="6563"/>
      <c r="R10" s="6563"/>
      <c r="S10" s="6563"/>
      <c r="T10" s="6563"/>
      <c r="U10" s="6563"/>
      <c r="V10" s="6563"/>
      <c r="W10" s="6563"/>
      <c r="X10" s="6563"/>
      <c r="Y10" s="6563"/>
      <c r="Z10" s="6563"/>
      <c r="AA10" s="6563"/>
      <c r="AB10" s="6563"/>
      <c r="AC10" s="6563"/>
      <c r="AD10" s="6563"/>
      <c r="AE10" s="6563"/>
      <c r="AF10" s="6563"/>
      <c r="AG10" s="6563"/>
      <c r="AH10" s="6563"/>
      <c r="AI10" s="6563"/>
      <c r="AJ10" s="6563"/>
      <c r="AK10" s="6563"/>
      <c r="AL10" s="6563"/>
      <c r="AM10" s="6646"/>
      <c r="AN10" s="6649" t="s">
        <v>2115</v>
      </c>
      <c r="AO10" s="6580" t="s">
        <v>468</v>
      </c>
      <c r="AP10" s="6561"/>
      <c r="AQ10" s="6546" t="s">
        <v>41</v>
      </c>
      <c r="AR10" s="6546" t="s">
        <v>42</v>
      </c>
      <c r="AS10" s="6546" t="s">
        <v>1960</v>
      </c>
      <c r="AT10" s="6546" t="s">
        <v>39</v>
      </c>
      <c r="AU10" s="6546" t="s">
        <v>2116</v>
      </c>
    </row>
    <row r="11" spans="1:104" ht="18" customHeight="1" x14ac:dyDescent="0.25">
      <c r="A11" s="6388"/>
      <c r="B11" s="5496"/>
      <c r="C11" s="6160"/>
      <c r="D11" s="6161"/>
      <c r="E11" s="6162"/>
      <c r="F11" s="6651" t="s">
        <v>352</v>
      </c>
      <c r="G11" s="6651"/>
      <c r="H11" s="6558" t="s">
        <v>335</v>
      </c>
      <c r="I11" s="6559"/>
      <c r="J11" s="6558" t="s">
        <v>99</v>
      </c>
      <c r="K11" s="6559"/>
      <c r="L11" s="6558" t="s">
        <v>2117</v>
      </c>
      <c r="M11" s="6559"/>
      <c r="N11" s="6558" t="s">
        <v>314</v>
      </c>
      <c r="O11" s="6559"/>
      <c r="P11" s="6558" t="s">
        <v>993</v>
      </c>
      <c r="Q11" s="6559"/>
      <c r="R11" s="6558" t="s">
        <v>645</v>
      </c>
      <c r="S11" s="6559"/>
      <c r="T11" s="6558" t="s">
        <v>2118</v>
      </c>
      <c r="U11" s="6559"/>
      <c r="V11" s="6558" t="s">
        <v>646</v>
      </c>
      <c r="W11" s="6559"/>
      <c r="X11" s="6558" t="s">
        <v>2119</v>
      </c>
      <c r="Y11" s="6559"/>
      <c r="Z11" s="6558" t="s">
        <v>2120</v>
      </c>
      <c r="AA11" s="6559"/>
      <c r="AB11" s="6558" t="s">
        <v>2002</v>
      </c>
      <c r="AC11" s="6559"/>
      <c r="AD11" s="6558" t="s">
        <v>1630</v>
      </c>
      <c r="AE11" s="6559"/>
      <c r="AF11" s="6558" t="s">
        <v>317</v>
      </c>
      <c r="AG11" s="6559"/>
      <c r="AH11" s="6558" t="s">
        <v>2121</v>
      </c>
      <c r="AI11" s="6559"/>
      <c r="AJ11" s="6558" t="s">
        <v>2122</v>
      </c>
      <c r="AK11" s="6559"/>
      <c r="AL11" s="6549" t="s">
        <v>62</v>
      </c>
      <c r="AM11" s="6551"/>
      <c r="AN11" s="6650"/>
      <c r="AO11" s="6161"/>
      <c r="AP11" s="6162"/>
      <c r="AQ11" s="5480"/>
      <c r="AR11" s="5480"/>
      <c r="AS11" s="5480"/>
      <c r="AT11" s="5480"/>
      <c r="AU11" s="5480"/>
    </row>
    <row r="12" spans="1:104" ht="18" customHeight="1" x14ac:dyDescent="0.25">
      <c r="A12" s="6388"/>
      <c r="B12" s="6159"/>
      <c r="C12" s="3564" t="s">
        <v>84</v>
      </c>
      <c r="D12" s="3565" t="s">
        <v>63</v>
      </c>
      <c r="E12" s="3563" t="s">
        <v>64</v>
      </c>
      <c r="F12" s="3564" t="s">
        <v>63</v>
      </c>
      <c r="G12" s="3563" t="s">
        <v>64</v>
      </c>
      <c r="H12" s="3564" t="s">
        <v>63</v>
      </c>
      <c r="I12" s="3563" t="s">
        <v>64</v>
      </c>
      <c r="J12" s="3564" t="s">
        <v>63</v>
      </c>
      <c r="K12" s="3563" t="s">
        <v>64</v>
      </c>
      <c r="L12" s="3564" t="s">
        <v>63</v>
      </c>
      <c r="M12" s="3563" t="s">
        <v>64</v>
      </c>
      <c r="N12" s="3564" t="s">
        <v>63</v>
      </c>
      <c r="O12" s="3563" t="s">
        <v>64</v>
      </c>
      <c r="P12" s="3564" t="s">
        <v>63</v>
      </c>
      <c r="Q12" s="3563" t="s">
        <v>64</v>
      </c>
      <c r="R12" s="3564" t="s">
        <v>63</v>
      </c>
      <c r="S12" s="3563" t="s">
        <v>64</v>
      </c>
      <c r="T12" s="3564" t="s">
        <v>63</v>
      </c>
      <c r="U12" s="3563" t="s">
        <v>64</v>
      </c>
      <c r="V12" s="3564" t="s">
        <v>63</v>
      </c>
      <c r="W12" s="3563" t="s">
        <v>64</v>
      </c>
      <c r="X12" s="3564" t="s">
        <v>63</v>
      </c>
      <c r="Y12" s="3563" t="s">
        <v>64</v>
      </c>
      <c r="Z12" s="3564" t="s">
        <v>63</v>
      </c>
      <c r="AA12" s="3563" t="s">
        <v>64</v>
      </c>
      <c r="AB12" s="3564" t="s">
        <v>63</v>
      </c>
      <c r="AC12" s="3563" t="s">
        <v>64</v>
      </c>
      <c r="AD12" s="3564" t="s">
        <v>63</v>
      </c>
      <c r="AE12" s="3563" t="s">
        <v>64</v>
      </c>
      <c r="AF12" s="3564" t="s">
        <v>63</v>
      </c>
      <c r="AG12" s="3563" t="s">
        <v>64</v>
      </c>
      <c r="AH12" s="3564" t="s">
        <v>63</v>
      </c>
      <c r="AI12" s="3563" t="s">
        <v>64</v>
      </c>
      <c r="AJ12" s="3564" t="s">
        <v>63</v>
      </c>
      <c r="AK12" s="3563" t="s">
        <v>64</v>
      </c>
      <c r="AL12" s="3564" t="s">
        <v>63</v>
      </c>
      <c r="AM12" s="3563" t="s">
        <v>64</v>
      </c>
      <c r="AN12" s="6373"/>
      <c r="AO12" s="3560" t="s">
        <v>473</v>
      </c>
      <c r="AP12" s="3561" t="s">
        <v>1599</v>
      </c>
      <c r="AQ12" s="6165"/>
      <c r="AR12" s="6165"/>
      <c r="AS12" s="6165"/>
      <c r="AT12" s="6165"/>
      <c r="AU12" s="6165"/>
    </row>
    <row r="13" spans="1:104" x14ac:dyDescent="0.25">
      <c r="A13" s="6609" t="s">
        <v>2123</v>
      </c>
      <c r="B13" s="2122" t="s">
        <v>69</v>
      </c>
      <c r="C13" s="2303">
        <f t="shared" ref="C13:C75" si="0">SUM(D13+E13)</f>
        <v>0</v>
      </c>
      <c r="D13" s="2049">
        <f>+F13+H13+J13+L13+N13+P13+R13+T13+V13+X13+Z13+AB13+AD13+AF13+AH13+AJ13+AL13</f>
        <v>0</v>
      </c>
      <c r="E13" s="3728">
        <f>+G13+I13+K13+M13+O13+Q13+S13+U13+W13+Y13+AA13+AC13+AE13+AG13+AI13+AK13+AM13</f>
        <v>0</v>
      </c>
      <c r="F13" s="3595">
        <v>0</v>
      </c>
      <c r="G13" s="3729">
        <v>0</v>
      </c>
      <c r="H13" s="3595">
        <v>0</v>
      </c>
      <c r="I13" s="3729">
        <v>0</v>
      </c>
      <c r="J13" s="3595">
        <v>0</v>
      </c>
      <c r="K13" s="3597">
        <v>0</v>
      </c>
      <c r="L13" s="3595">
        <v>0</v>
      </c>
      <c r="M13" s="3597">
        <v>0</v>
      </c>
      <c r="N13" s="3595">
        <v>0</v>
      </c>
      <c r="O13" s="3597">
        <v>0</v>
      </c>
      <c r="P13" s="3595">
        <v>0</v>
      </c>
      <c r="Q13" s="3597">
        <v>0</v>
      </c>
      <c r="R13" s="3595">
        <v>0</v>
      </c>
      <c r="S13" s="3597">
        <v>0</v>
      </c>
      <c r="T13" s="3595">
        <v>0</v>
      </c>
      <c r="U13" s="3597">
        <v>0</v>
      </c>
      <c r="V13" s="3595">
        <v>0</v>
      </c>
      <c r="W13" s="3597">
        <v>0</v>
      </c>
      <c r="X13" s="3595">
        <v>0</v>
      </c>
      <c r="Y13" s="3597">
        <v>0</v>
      </c>
      <c r="Z13" s="3595">
        <v>0</v>
      </c>
      <c r="AA13" s="3597">
        <v>0</v>
      </c>
      <c r="AB13" s="3595">
        <v>0</v>
      </c>
      <c r="AC13" s="3597">
        <v>0</v>
      </c>
      <c r="AD13" s="3595">
        <v>0</v>
      </c>
      <c r="AE13" s="3597">
        <v>0</v>
      </c>
      <c r="AF13" s="3595">
        <v>0</v>
      </c>
      <c r="AG13" s="3597">
        <v>0</v>
      </c>
      <c r="AH13" s="3595">
        <v>0</v>
      </c>
      <c r="AI13" s="3597">
        <v>0</v>
      </c>
      <c r="AJ13" s="3595">
        <v>0</v>
      </c>
      <c r="AK13" s="3597">
        <v>0</v>
      </c>
      <c r="AL13" s="3730">
        <v>0</v>
      </c>
      <c r="AM13" s="3731">
        <v>0</v>
      </c>
      <c r="AN13" s="2042">
        <v>0</v>
      </c>
      <c r="AO13" s="3732">
        <v>0</v>
      </c>
      <c r="AP13" s="3598">
        <v>0</v>
      </c>
      <c r="AQ13" s="2038">
        <v>0</v>
      </c>
      <c r="AR13" s="2038">
        <v>0</v>
      </c>
      <c r="AS13" s="2404"/>
      <c r="AT13" s="3630">
        <v>0</v>
      </c>
      <c r="AU13" s="3630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515"/>
      <c r="B14" s="3733" t="s">
        <v>103</v>
      </c>
      <c r="C14" s="3574">
        <f t="shared" si="0"/>
        <v>0</v>
      </c>
      <c r="D14" s="3638">
        <f t="shared" ref="D14:E23" si="1">+F14+H14+J14+L14+N14+P14+R14+T14+V14+X14+Z14+AB14+AD14+AF14+AH14+AJ14+AL14</f>
        <v>0</v>
      </c>
      <c r="E14" s="3734">
        <f>+G14+I14+K14+M14+O14+Q14+S14+U14+W14+Y14+AA14+AC14+AE14+AG14+AI14+AK14+AM14</f>
        <v>0</v>
      </c>
      <c r="F14" s="3579">
        <v>0</v>
      </c>
      <c r="G14" s="1475">
        <v>0</v>
      </c>
      <c r="H14" s="3579">
        <v>0</v>
      </c>
      <c r="I14" s="1475">
        <v>0</v>
      </c>
      <c r="J14" s="3579">
        <v>0</v>
      </c>
      <c r="K14" s="1476">
        <v>0</v>
      </c>
      <c r="L14" s="3579">
        <v>0</v>
      </c>
      <c r="M14" s="1476">
        <v>0</v>
      </c>
      <c r="N14" s="3579">
        <v>0</v>
      </c>
      <c r="O14" s="1476">
        <v>0</v>
      </c>
      <c r="P14" s="3579">
        <v>0</v>
      </c>
      <c r="Q14" s="1476">
        <v>0</v>
      </c>
      <c r="R14" s="3579">
        <v>0</v>
      </c>
      <c r="S14" s="1476">
        <v>0</v>
      </c>
      <c r="T14" s="3579">
        <v>0</v>
      </c>
      <c r="U14" s="1476">
        <v>0</v>
      </c>
      <c r="V14" s="3579">
        <v>0</v>
      </c>
      <c r="W14" s="1476">
        <v>0</v>
      </c>
      <c r="X14" s="3579">
        <v>0</v>
      </c>
      <c r="Y14" s="1476">
        <v>0</v>
      </c>
      <c r="Z14" s="3579">
        <v>0</v>
      </c>
      <c r="AA14" s="1476">
        <v>0</v>
      </c>
      <c r="AB14" s="3579">
        <v>0</v>
      </c>
      <c r="AC14" s="1476">
        <v>0</v>
      </c>
      <c r="AD14" s="3579">
        <v>0</v>
      </c>
      <c r="AE14" s="1476">
        <v>0</v>
      </c>
      <c r="AF14" s="3579">
        <v>0</v>
      </c>
      <c r="AG14" s="1476">
        <v>0</v>
      </c>
      <c r="AH14" s="3579">
        <v>0</v>
      </c>
      <c r="AI14" s="1476">
        <v>0</v>
      </c>
      <c r="AJ14" s="3579">
        <v>0</v>
      </c>
      <c r="AK14" s="1476">
        <v>0</v>
      </c>
      <c r="AL14" s="3735">
        <v>0</v>
      </c>
      <c r="AM14" s="1174">
        <v>0</v>
      </c>
      <c r="AN14" s="3736">
        <v>0</v>
      </c>
      <c r="AO14" s="3571">
        <v>0</v>
      </c>
      <c r="AP14" s="1475">
        <v>0</v>
      </c>
      <c r="AQ14" s="3630">
        <v>0</v>
      </c>
      <c r="AR14" s="3630">
        <v>0</v>
      </c>
      <c r="AS14" s="3737"/>
      <c r="AT14" s="3630">
        <v>0</v>
      </c>
      <c r="AU14" s="3630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515"/>
      <c r="B15" s="3733" t="s">
        <v>70</v>
      </c>
      <c r="C15" s="3574">
        <f t="shared" si="0"/>
        <v>5</v>
      </c>
      <c r="D15" s="3638">
        <f t="shared" si="1"/>
        <v>0</v>
      </c>
      <c r="E15" s="3734">
        <f t="shared" si="1"/>
        <v>5</v>
      </c>
      <c r="F15" s="3579">
        <v>0</v>
      </c>
      <c r="G15" s="1475">
        <v>0</v>
      </c>
      <c r="H15" s="3579">
        <v>0</v>
      </c>
      <c r="I15" s="1475">
        <v>0</v>
      </c>
      <c r="J15" s="3579">
        <v>0</v>
      </c>
      <c r="K15" s="1476">
        <v>1</v>
      </c>
      <c r="L15" s="3579">
        <v>0</v>
      </c>
      <c r="M15" s="1476">
        <v>1</v>
      </c>
      <c r="N15" s="3579">
        <v>0</v>
      </c>
      <c r="O15" s="1476">
        <v>0</v>
      </c>
      <c r="P15" s="3579">
        <v>0</v>
      </c>
      <c r="Q15" s="1476">
        <v>1</v>
      </c>
      <c r="R15" s="3579">
        <v>0</v>
      </c>
      <c r="S15" s="1476">
        <v>2</v>
      </c>
      <c r="T15" s="3579">
        <v>0</v>
      </c>
      <c r="U15" s="1476">
        <v>0</v>
      </c>
      <c r="V15" s="3579">
        <v>0</v>
      </c>
      <c r="W15" s="1476">
        <v>0</v>
      </c>
      <c r="X15" s="3579">
        <v>0</v>
      </c>
      <c r="Y15" s="1476">
        <v>0</v>
      </c>
      <c r="Z15" s="3579">
        <v>0</v>
      </c>
      <c r="AA15" s="1476">
        <v>0</v>
      </c>
      <c r="AB15" s="3579">
        <v>0</v>
      </c>
      <c r="AC15" s="1476">
        <v>0</v>
      </c>
      <c r="AD15" s="3579">
        <v>0</v>
      </c>
      <c r="AE15" s="1476">
        <v>0</v>
      </c>
      <c r="AF15" s="3579">
        <v>0</v>
      </c>
      <c r="AG15" s="1476">
        <v>0</v>
      </c>
      <c r="AH15" s="3579">
        <v>0</v>
      </c>
      <c r="AI15" s="1476">
        <v>0</v>
      </c>
      <c r="AJ15" s="3579">
        <v>0</v>
      </c>
      <c r="AK15" s="1476">
        <v>0</v>
      </c>
      <c r="AL15" s="3735">
        <v>0</v>
      </c>
      <c r="AM15" s="1174">
        <v>0</v>
      </c>
      <c r="AN15" s="3736">
        <v>0</v>
      </c>
      <c r="AO15" s="3571">
        <v>0</v>
      </c>
      <c r="AP15" s="1475">
        <v>0</v>
      </c>
      <c r="AQ15" s="3630">
        <v>0</v>
      </c>
      <c r="AR15" s="3630">
        <v>0</v>
      </c>
      <c r="AS15" s="3737"/>
      <c r="AT15" s="3630">
        <v>0</v>
      </c>
      <c r="AU15" s="3630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515"/>
      <c r="B16" s="3733" t="s">
        <v>110</v>
      </c>
      <c r="C16" s="3574">
        <f t="shared" si="0"/>
        <v>55</v>
      </c>
      <c r="D16" s="3638">
        <f t="shared" si="1"/>
        <v>13</v>
      </c>
      <c r="E16" s="3734">
        <f t="shared" si="1"/>
        <v>42</v>
      </c>
      <c r="F16" s="3579">
        <v>0</v>
      </c>
      <c r="G16" s="1475">
        <v>2</v>
      </c>
      <c r="H16" s="3579">
        <v>0</v>
      </c>
      <c r="I16" s="1475">
        <v>1</v>
      </c>
      <c r="J16" s="3579">
        <v>0</v>
      </c>
      <c r="K16" s="1476">
        <v>1</v>
      </c>
      <c r="L16" s="3579">
        <v>1</v>
      </c>
      <c r="M16" s="1476">
        <v>1</v>
      </c>
      <c r="N16" s="3579">
        <v>0</v>
      </c>
      <c r="O16" s="1476">
        <v>7</v>
      </c>
      <c r="P16" s="3579">
        <v>0</v>
      </c>
      <c r="Q16" s="1476">
        <v>3</v>
      </c>
      <c r="R16" s="3579">
        <v>1</v>
      </c>
      <c r="S16" s="1476">
        <v>6</v>
      </c>
      <c r="T16" s="3579">
        <v>1</v>
      </c>
      <c r="U16" s="1476">
        <v>0</v>
      </c>
      <c r="V16" s="3579">
        <v>1</v>
      </c>
      <c r="W16" s="1476">
        <v>0</v>
      </c>
      <c r="X16" s="3579">
        <v>0</v>
      </c>
      <c r="Y16" s="1476">
        <v>1</v>
      </c>
      <c r="Z16" s="3579">
        <v>2</v>
      </c>
      <c r="AA16" s="1476">
        <v>4</v>
      </c>
      <c r="AB16" s="3579">
        <v>2</v>
      </c>
      <c r="AC16" s="1476">
        <v>5</v>
      </c>
      <c r="AD16" s="3579">
        <v>2</v>
      </c>
      <c r="AE16" s="1476">
        <v>4</v>
      </c>
      <c r="AF16" s="3579">
        <v>1</v>
      </c>
      <c r="AG16" s="1476">
        <v>7</v>
      </c>
      <c r="AH16" s="3579">
        <v>1</v>
      </c>
      <c r="AI16" s="1476">
        <v>0</v>
      </c>
      <c r="AJ16" s="3579">
        <v>1</v>
      </c>
      <c r="AK16" s="1476">
        <v>0</v>
      </c>
      <c r="AL16" s="3735">
        <v>0</v>
      </c>
      <c r="AM16" s="1174">
        <v>0</v>
      </c>
      <c r="AN16" s="3736">
        <v>0</v>
      </c>
      <c r="AO16" s="3571">
        <v>0</v>
      </c>
      <c r="AP16" s="1475">
        <v>0</v>
      </c>
      <c r="AQ16" s="3630">
        <v>6</v>
      </c>
      <c r="AR16" s="3630">
        <v>1</v>
      </c>
      <c r="AS16" s="3737"/>
      <c r="AT16" s="3630">
        <v>0</v>
      </c>
      <c r="AU16" s="3630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515"/>
      <c r="B17" s="3733" t="s">
        <v>1056</v>
      </c>
      <c r="C17" s="3574">
        <f t="shared" si="0"/>
        <v>0</v>
      </c>
      <c r="D17" s="3638">
        <f t="shared" si="1"/>
        <v>0</v>
      </c>
      <c r="E17" s="3734">
        <f t="shared" si="1"/>
        <v>0</v>
      </c>
      <c r="F17" s="3579">
        <v>0</v>
      </c>
      <c r="G17" s="1475">
        <v>0</v>
      </c>
      <c r="H17" s="3579">
        <v>0</v>
      </c>
      <c r="I17" s="1475">
        <v>0</v>
      </c>
      <c r="J17" s="3579">
        <v>0</v>
      </c>
      <c r="K17" s="1476">
        <v>0</v>
      </c>
      <c r="L17" s="3579">
        <v>0</v>
      </c>
      <c r="M17" s="1476">
        <v>0</v>
      </c>
      <c r="N17" s="3579">
        <v>0</v>
      </c>
      <c r="O17" s="1476">
        <v>0</v>
      </c>
      <c r="P17" s="3579">
        <v>0</v>
      </c>
      <c r="Q17" s="1476">
        <v>0</v>
      </c>
      <c r="R17" s="3579">
        <v>0</v>
      </c>
      <c r="S17" s="1476">
        <v>0</v>
      </c>
      <c r="T17" s="3579">
        <v>0</v>
      </c>
      <c r="U17" s="1476">
        <v>0</v>
      </c>
      <c r="V17" s="3579">
        <v>0</v>
      </c>
      <c r="W17" s="1476">
        <v>0</v>
      </c>
      <c r="X17" s="3579">
        <v>0</v>
      </c>
      <c r="Y17" s="1476">
        <v>0</v>
      </c>
      <c r="Z17" s="3579">
        <v>0</v>
      </c>
      <c r="AA17" s="1476">
        <v>0</v>
      </c>
      <c r="AB17" s="3579">
        <v>0</v>
      </c>
      <c r="AC17" s="1476">
        <v>0</v>
      </c>
      <c r="AD17" s="3579">
        <v>0</v>
      </c>
      <c r="AE17" s="1476">
        <v>0</v>
      </c>
      <c r="AF17" s="3579">
        <v>0</v>
      </c>
      <c r="AG17" s="1476">
        <v>0</v>
      </c>
      <c r="AH17" s="3579">
        <v>0</v>
      </c>
      <c r="AI17" s="1476">
        <v>0</v>
      </c>
      <c r="AJ17" s="3579">
        <v>0</v>
      </c>
      <c r="AK17" s="1476">
        <v>0</v>
      </c>
      <c r="AL17" s="3735">
        <v>0</v>
      </c>
      <c r="AM17" s="1174">
        <v>0</v>
      </c>
      <c r="AN17" s="3736">
        <v>0</v>
      </c>
      <c r="AO17" s="3571">
        <v>0</v>
      </c>
      <c r="AP17" s="1475">
        <v>0</v>
      </c>
      <c r="AQ17" s="3630">
        <v>0</v>
      </c>
      <c r="AR17" s="3630">
        <v>0</v>
      </c>
      <c r="AS17" s="3737"/>
      <c r="AT17" s="3630">
        <v>0</v>
      </c>
      <c r="AU17" s="3630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515"/>
      <c r="B18" s="3733" t="s">
        <v>1055</v>
      </c>
      <c r="C18" s="3574">
        <f t="shared" si="0"/>
        <v>0</v>
      </c>
      <c r="D18" s="3638">
        <f t="shared" si="1"/>
        <v>0</v>
      </c>
      <c r="E18" s="3734">
        <f t="shared" si="1"/>
        <v>0</v>
      </c>
      <c r="F18" s="3579">
        <v>0</v>
      </c>
      <c r="G18" s="1475">
        <v>0</v>
      </c>
      <c r="H18" s="3579">
        <v>0</v>
      </c>
      <c r="I18" s="1475">
        <v>0</v>
      </c>
      <c r="J18" s="3579">
        <v>0</v>
      </c>
      <c r="K18" s="1476">
        <v>0</v>
      </c>
      <c r="L18" s="3579">
        <v>0</v>
      </c>
      <c r="M18" s="1476">
        <v>0</v>
      </c>
      <c r="N18" s="3579">
        <v>0</v>
      </c>
      <c r="O18" s="1476">
        <v>0</v>
      </c>
      <c r="P18" s="3579">
        <v>0</v>
      </c>
      <c r="Q18" s="1476">
        <v>0</v>
      </c>
      <c r="R18" s="3579">
        <v>0</v>
      </c>
      <c r="S18" s="1476">
        <v>0</v>
      </c>
      <c r="T18" s="3579">
        <v>0</v>
      </c>
      <c r="U18" s="1476">
        <v>0</v>
      </c>
      <c r="V18" s="3579">
        <v>0</v>
      </c>
      <c r="W18" s="1476">
        <v>0</v>
      </c>
      <c r="X18" s="3579">
        <v>0</v>
      </c>
      <c r="Y18" s="1476">
        <v>0</v>
      </c>
      <c r="Z18" s="3579">
        <v>0</v>
      </c>
      <c r="AA18" s="1476">
        <v>0</v>
      </c>
      <c r="AB18" s="3579">
        <v>0</v>
      </c>
      <c r="AC18" s="1476">
        <v>0</v>
      </c>
      <c r="AD18" s="3579">
        <v>0</v>
      </c>
      <c r="AE18" s="1476">
        <v>0</v>
      </c>
      <c r="AF18" s="3579">
        <v>0</v>
      </c>
      <c r="AG18" s="1476">
        <v>0</v>
      </c>
      <c r="AH18" s="3579">
        <v>0</v>
      </c>
      <c r="AI18" s="1476">
        <v>0</v>
      </c>
      <c r="AJ18" s="3579">
        <v>0</v>
      </c>
      <c r="AK18" s="1476">
        <v>0</v>
      </c>
      <c r="AL18" s="3735">
        <v>0</v>
      </c>
      <c r="AM18" s="1174">
        <v>0</v>
      </c>
      <c r="AN18" s="3736">
        <v>0</v>
      </c>
      <c r="AO18" s="3571">
        <v>0</v>
      </c>
      <c r="AP18" s="1475">
        <v>0</v>
      </c>
      <c r="AQ18" s="3630">
        <v>0</v>
      </c>
      <c r="AR18" s="3630">
        <v>0</v>
      </c>
      <c r="AS18" s="3737"/>
      <c r="AT18" s="3630">
        <v>0</v>
      </c>
      <c r="AU18" s="3630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515"/>
      <c r="B19" s="3733" t="s">
        <v>1456</v>
      </c>
      <c r="C19" s="3574">
        <f t="shared" si="0"/>
        <v>0</v>
      </c>
      <c r="D19" s="3638">
        <f t="shared" si="1"/>
        <v>0</v>
      </c>
      <c r="E19" s="3734">
        <f t="shared" si="1"/>
        <v>0</v>
      </c>
      <c r="F19" s="3579">
        <v>0</v>
      </c>
      <c r="G19" s="1475">
        <v>0</v>
      </c>
      <c r="H19" s="3579">
        <v>0</v>
      </c>
      <c r="I19" s="1475">
        <v>0</v>
      </c>
      <c r="J19" s="3579">
        <v>0</v>
      </c>
      <c r="K19" s="1476">
        <v>0</v>
      </c>
      <c r="L19" s="3579">
        <v>0</v>
      </c>
      <c r="M19" s="1476">
        <v>0</v>
      </c>
      <c r="N19" s="3579">
        <v>0</v>
      </c>
      <c r="O19" s="1476">
        <v>0</v>
      </c>
      <c r="P19" s="3579">
        <v>0</v>
      </c>
      <c r="Q19" s="1476">
        <v>0</v>
      </c>
      <c r="R19" s="3579">
        <v>0</v>
      </c>
      <c r="S19" s="1476">
        <v>0</v>
      </c>
      <c r="T19" s="3579">
        <v>0</v>
      </c>
      <c r="U19" s="1476">
        <v>0</v>
      </c>
      <c r="V19" s="3579">
        <v>0</v>
      </c>
      <c r="W19" s="1476">
        <v>0</v>
      </c>
      <c r="X19" s="3579">
        <v>0</v>
      </c>
      <c r="Y19" s="1476">
        <v>0</v>
      </c>
      <c r="Z19" s="3579">
        <v>0</v>
      </c>
      <c r="AA19" s="1476">
        <v>0</v>
      </c>
      <c r="AB19" s="3579">
        <v>0</v>
      </c>
      <c r="AC19" s="1476">
        <v>0</v>
      </c>
      <c r="AD19" s="3579">
        <v>0</v>
      </c>
      <c r="AE19" s="1476">
        <v>0</v>
      </c>
      <c r="AF19" s="3579">
        <v>0</v>
      </c>
      <c r="AG19" s="1476">
        <v>0</v>
      </c>
      <c r="AH19" s="3579">
        <v>0</v>
      </c>
      <c r="AI19" s="1476">
        <v>0</v>
      </c>
      <c r="AJ19" s="3579">
        <v>0</v>
      </c>
      <c r="AK19" s="1476">
        <v>0</v>
      </c>
      <c r="AL19" s="3735">
        <v>0</v>
      </c>
      <c r="AM19" s="1174">
        <v>0</v>
      </c>
      <c r="AN19" s="3736">
        <v>0</v>
      </c>
      <c r="AO19" s="3571">
        <v>0</v>
      </c>
      <c r="AP19" s="1475">
        <v>0</v>
      </c>
      <c r="AQ19" s="3630">
        <v>0</v>
      </c>
      <c r="AR19" s="3630">
        <v>0</v>
      </c>
      <c r="AS19" s="3737"/>
      <c r="AT19" s="3630">
        <v>0</v>
      </c>
      <c r="AU19" s="3630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515"/>
      <c r="B20" s="3738" t="s">
        <v>2124</v>
      </c>
      <c r="C20" s="3739">
        <f t="shared" si="0"/>
        <v>0</v>
      </c>
      <c r="D20" s="3642">
        <f t="shared" si="1"/>
        <v>0</v>
      </c>
      <c r="E20" s="3151">
        <f t="shared" si="1"/>
        <v>0</v>
      </c>
      <c r="F20" s="1206">
        <v>0</v>
      </c>
      <c r="G20" s="1210">
        <v>0</v>
      </c>
      <c r="H20" s="1206">
        <v>0</v>
      </c>
      <c r="I20" s="1210">
        <v>0</v>
      </c>
      <c r="J20" s="1206">
        <v>0</v>
      </c>
      <c r="K20" s="1207">
        <v>0</v>
      </c>
      <c r="L20" s="1206">
        <v>0</v>
      </c>
      <c r="M20" s="1207">
        <v>0</v>
      </c>
      <c r="N20" s="1206">
        <v>0</v>
      </c>
      <c r="O20" s="1207">
        <v>0</v>
      </c>
      <c r="P20" s="1206">
        <v>0</v>
      </c>
      <c r="Q20" s="1207">
        <v>0</v>
      </c>
      <c r="R20" s="1206">
        <v>0</v>
      </c>
      <c r="S20" s="1207">
        <v>0</v>
      </c>
      <c r="T20" s="1206">
        <v>0</v>
      </c>
      <c r="U20" s="1207">
        <v>0</v>
      </c>
      <c r="V20" s="1206">
        <v>0</v>
      </c>
      <c r="W20" s="1207">
        <v>0</v>
      </c>
      <c r="X20" s="1206">
        <v>0</v>
      </c>
      <c r="Y20" s="1207">
        <v>0</v>
      </c>
      <c r="Z20" s="1206">
        <v>0</v>
      </c>
      <c r="AA20" s="1207">
        <v>0</v>
      </c>
      <c r="AB20" s="1206">
        <v>0</v>
      </c>
      <c r="AC20" s="1207">
        <v>0</v>
      </c>
      <c r="AD20" s="1206">
        <v>0</v>
      </c>
      <c r="AE20" s="1207">
        <v>0</v>
      </c>
      <c r="AF20" s="1206">
        <v>0</v>
      </c>
      <c r="AG20" s="1207">
        <v>0</v>
      </c>
      <c r="AH20" s="1206">
        <v>0</v>
      </c>
      <c r="AI20" s="1207">
        <v>0</v>
      </c>
      <c r="AJ20" s="1206">
        <v>0</v>
      </c>
      <c r="AK20" s="1207">
        <v>0</v>
      </c>
      <c r="AL20" s="1208">
        <v>0</v>
      </c>
      <c r="AM20" s="1248">
        <v>0</v>
      </c>
      <c r="AN20" s="3736">
        <v>0</v>
      </c>
      <c r="AO20" s="1244">
        <v>0</v>
      </c>
      <c r="AP20" s="1475">
        <v>0</v>
      </c>
      <c r="AQ20" s="3630">
        <v>0</v>
      </c>
      <c r="AR20" s="3630">
        <v>0</v>
      </c>
      <c r="AS20" s="3737"/>
      <c r="AT20" s="3630">
        <v>0</v>
      </c>
      <c r="AU20" s="3630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515"/>
      <c r="B21" s="3733" t="s">
        <v>2125</v>
      </c>
      <c r="C21" s="3574">
        <f t="shared" si="0"/>
        <v>0</v>
      </c>
      <c r="D21" s="3638">
        <f t="shared" si="1"/>
        <v>0</v>
      </c>
      <c r="E21" s="3734">
        <f t="shared" si="1"/>
        <v>0</v>
      </c>
      <c r="F21" s="3579">
        <v>0</v>
      </c>
      <c r="G21" s="1475">
        <v>0</v>
      </c>
      <c r="H21" s="3579">
        <v>0</v>
      </c>
      <c r="I21" s="1475">
        <v>0</v>
      </c>
      <c r="J21" s="3579">
        <v>0</v>
      </c>
      <c r="K21" s="1476">
        <v>0</v>
      </c>
      <c r="L21" s="3579">
        <v>0</v>
      </c>
      <c r="M21" s="1476">
        <v>0</v>
      </c>
      <c r="N21" s="3579">
        <v>0</v>
      </c>
      <c r="O21" s="1476">
        <v>0</v>
      </c>
      <c r="P21" s="3579">
        <v>0</v>
      </c>
      <c r="Q21" s="1476">
        <v>0</v>
      </c>
      <c r="R21" s="3579">
        <v>0</v>
      </c>
      <c r="S21" s="1476">
        <v>0</v>
      </c>
      <c r="T21" s="3579">
        <v>0</v>
      </c>
      <c r="U21" s="1476">
        <v>0</v>
      </c>
      <c r="V21" s="3579">
        <v>0</v>
      </c>
      <c r="W21" s="1476">
        <v>0</v>
      </c>
      <c r="X21" s="3579">
        <v>0</v>
      </c>
      <c r="Y21" s="1476">
        <v>0</v>
      </c>
      <c r="Z21" s="3579">
        <v>0</v>
      </c>
      <c r="AA21" s="1476">
        <v>0</v>
      </c>
      <c r="AB21" s="3579">
        <v>0</v>
      </c>
      <c r="AC21" s="1476">
        <v>0</v>
      </c>
      <c r="AD21" s="3579">
        <v>0</v>
      </c>
      <c r="AE21" s="1476">
        <v>0</v>
      </c>
      <c r="AF21" s="3579">
        <v>0</v>
      </c>
      <c r="AG21" s="1476">
        <v>0</v>
      </c>
      <c r="AH21" s="3579">
        <v>0</v>
      </c>
      <c r="AI21" s="1476">
        <v>0</v>
      </c>
      <c r="AJ21" s="3579">
        <v>0</v>
      </c>
      <c r="AK21" s="1476">
        <v>0</v>
      </c>
      <c r="AL21" s="3735">
        <v>0</v>
      </c>
      <c r="AM21" s="1174">
        <v>0</v>
      </c>
      <c r="AN21" s="3736">
        <v>0</v>
      </c>
      <c r="AO21" s="3571">
        <v>0</v>
      </c>
      <c r="AP21" s="1475">
        <v>0</v>
      </c>
      <c r="AQ21" s="3630">
        <v>0</v>
      </c>
      <c r="AR21" s="3630">
        <v>0</v>
      </c>
      <c r="AS21" s="3737"/>
      <c r="AT21" s="3630">
        <v>0</v>
      </c>
      <c r="AU21" s="3630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515"/>
      <c r="B22" s="19" t="s">
        <v>2126</v>
      </c>
      <c r="C22" s="3574">
        <f t="shared" si="0"/>
        <v>0</v>
      </c>
      <c r="D22" s="1009">
        <f t="shared" si="1"/>
        <v>0</v>
      </c>
      <c r="E22" s="621">
        <f t="shared" si="1"/>
        <v>0</v>
      </c>
      <c r="F22" s="3579">
        <v>0</v>
      </c>
      <c r="G22" s="1475">
        <v>0</v>
      </c>
      <c r="H22" s="3579">
        <v>0</v>
      </c>
      <c r="I22" s="1475">
        <v>0</v>
      </c>
      <c r="J22" s="3579">
        <v>0</v>
      </c>
      <c r="K22" s="1476">
        <v>0</v>
      </c>
      <c r="L22" s="3579">
        <v>0</v>
      </c>
      <c r="M22" s="1476">
        <v>0</v>
      </c>
      <c r="N22" s="3579">
        <v>0</v>
      </c>
      <c r="O22" s="1476">
        <v>0</v>
      </c>
      <c r="P22" s="3579">
        <v>0</v>
      </c>
      <c r="Q22" s="1476">
        <v>0</v>
      </c>
      <c r="R22" s="3579">
        <v>0</v>
      </c>
      <c r="S22" s="1476">
        <v>0</v>
      </c>
      <c r="T22" s="3579">
        <v>0</v>
      </c>
      <c r="U22" s="1476">
        <v>0</v>
      </c>
      <c r="V22" s="3579">
        <v>0</v>
      </c>
      <c r="W22" s="1476">
        <v>0</v>
      </c>
      <c r="X22" s="3579">
        <v>0</v>
      </c>
      <c r="Y22" s="1476">
        <v>0</v>
      </c>
      <c r="Z22" s="3579">
        <v>0</v>
      </c>
      <c r="AA22" s="1476">
        <v>0</v>
      </c>
      <c r="AB22" s="3579">
        <v>0</v>
      </c>
      <c r="AC22" s="1476">
        <v>0</v>
      </c>
      <c r="AD22" s="3579">
        <v>0</v>
      </c>
      <c r="AE22" s="1476">
        <v>0</v>
      </c>
      <c r="AF22" s="3579">
        <v>0</v>
      </c>
      <c r="AG22" s="1476">
        <v>0</v>
      </c>
      <c r="AH22" s="3579">
        <v>0</v>
      </c>
      <c r="AI22" s="1476">
        <v>0</v>
      </c>
      <c r="AJ22" s="3579">
        <v>0</v>
      </c>
      <c r="AK22" s="1476">
        <v>0</v>
      </c>
      <c r="AL22" s="622">
        <v>0</v>
      </c>
      <c r="AM22" s="1174">
        <v>0</v>
      </c>
      <c r="AN22" s="3736">
        <v>0</v>
      </c>
      <c r="AO22" s="3571">
        <v>0</v>
      </c>
      <c r="AP22" s="1475">
        <v>0</v>
      </c>
      <c r="AQ22" s="3630">
        <v>0</v>
      </c>
      <c r="AR22" s="3630">
        <v>0</v>
      </c>
      <c r="AS22" s="3737"/>
      <c r="AT22" s="3630">
        <v>0</v>
      </c>
      <c r="AU22" s="3630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255"/>
      <c r="B23" s="1537" t="s">
        <v>104</v>
      </c>
      <c r="C23" s="1534">
        <f t="shared" si="0"/>
        <v>0</v>
      </c>
      <c r="D23" s="1535">
        <f t="shared" si="1"/>
        <v>0</v>
      </c>
      <c r="E23" s="1433">
        <f t="shared" si="1"/>
        <v>0</v>
      </c>
      <c r="F23" s="2962">
        <v>0</v>
      </c>
      <c r="G23" s="2963">
        <v>0</v>
      </c>
      <c r="H23" s="2962">
        <v>0</v>
      </c>
      <c r="I23" s="2963">
        <v>0</v>
      </c>
      <c r="J23" s="2962">
        <v>0</v>
      </c>
      <c r="K23" s="206">
        <v>0</v>
      </c>
      <c r="L23" s="2962">
        <v>0</v>
      </c>
      <c r="M23" s="206">
        <v>0</v>
      </c>
      <c r="N23" s="2962">
        <v>0</v>
      </c>
      <c r="O23" s="206">
        <v>0</v>
      </c>
      <c r="P23" s="2962">
        <v>0</v>
      </c>
      <c r="Q23" s="206">
        <v>0</v>
      </c>
      <c r="R23" s="2962">
        <v>0</v>
      </c>
      <c r="S23" s="206">
        <v>0</v>
      </c>
      <c r="T23" s="2962">
        <v>0</v>
      </c>
      <c r="U23" s="206">
        <v>0</v>
      </c>
      <c r="V23" s="2962">
        <v>0</v>
      </c>
      <c r="W23" s="206">
        <v>0</v>
      </c>
      <c r="X23" s="2962">
        <v>0</v>
      </c>
      <c r="Y23" s="206">
        <v>0</v>
      </c>
      <c r="Z23" s="2962">
        <v>0</v>
      </c>
      <c r="AA23" s="206">
        <v>0</v>
      </c>
      <c r="AB23" s="2962">
        <v>0</v>
      </c>
      <c r="AC23" s="206">
        <v>0</v>
      </c>
      <c r="AD23" s="2962">
        <v>0</v>
      </c>
      <c r="AE23" s="206">
        <v>0</v>
      </c>
      <c r="AF23" s="2962">
        <v>0</v>
      </c>
      <c r="AG23" s="206">
        <v>0</v>
      </c>
      <c r="AH23" s="2962">
        <v>0</v>
      </c>
      <c r="AI23" s="206">
        <v>0</v>
      </c>
      <c r="AJ23" s="2962">
        <v>0</v>
      </c>
      <c r="AK23" s="206">
        <v>0</v>
      </c>
      <c r="AL23" s="1492">
        <v>0</v>
      </c>
      <c r="AM23" s="207">
        <v>0</v>
      </c>
      <c r="AN23" s="1552">
        <v>0</v>
      </c>
      <c r="AO23" s="3688">
        <v>0</v>
      </c>
      <c r="AP23" s="1160">
        <v>0</v>
      </c>
      <c r="AQ23" s="1635">
        <v>0</v>
      </c>
      <c r="AR23" s="1635">
        <v>0</v>
      </c>
      <c r="AS23" s="1792"/>
      <c r="AT23" s="1635">
        <v>0</v>
      </c>
      <c r="AU23" s="1635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609" t="s">
        <v>2127</v>
      </c>
      <c r="B24" s="2122" t="s">
        <v>69</v>
      </c>
      <c r="C24" s="2303">
        <f t="shared" ref="C24:C34" si="15">SUM(D24+E24)</f>
        <v>0</v>
      </c>
      <c r="D24" s="2049">
        <f>+F24+H24+J24+L24+N24+P24+R24+T24+V24+X24+Z24+AB24+AD24+AF24+AH24+AJ24+AL24</f>
        <v>0</v>
      </c>
      <c r="E24" s="3728">
        <f>+G24+I24+K24+M24+O24+Q24+S24+U24+W24+Y24+AA24+AC24+AE24+AG24+AI24+AK24+AM24</f>
        <v>0</v>
      </c>
      <c r="F24" s="3595">
        <v>0</v>
      </c>
      <c r="G24" s="3729">
        <v>0</v>
      </c>
      <c r="H24" s="3595">
        <v>0</v>
      </c>
      <c r="I24" s="3729">
        <v>0</v>
      </c>
      <c r="J24" s="3595">
        <v>0</v>
      </c>
      <c r="K24" s="3597">
        <v>0</v>
      </c>
      <c r="L24" s="3595">
        <v>0</v>
      </c>
      <c r="M24" s="3597">
        <v>0</v>
      </c>
      <c r="N24" s="3595">
        <v>0</v>
      </c>
      <c r="O24" s="3597">
        <v>0</v>
      </c>
      <c r="P24" s="3595">
        <v>0</v>
      </c>
      <c r="Q24" s="3597">
        <v>0</v>
      </c>
      <c r="R24" s="3595">
        <v>0</v>
      </c>
      <c r="S24" s="3597">
        <v>0</v>
      </c>
      <c r="T24" s="3595">
        <v>0</v>
      </c>
      <c r="U24" s="3597">
        <v>0</v>
      </c>
      <c r="V24" s="3595">
        <v>0</v>
      </c>
      <c r="W24" s="3597">
        <v>0</v>
      </c>
      <c r="X24" s="3595">
        <v>0</v>
      </c>
      <c r="Y24" s="3597">
        <v>0</v>
      </c>
      <c r="Z24" s="3595">
        <v>0</v>
      </c>
      <c r="AA24" s="3597">
        <v>0</v>
      </c>
      <c r="AB24" s="3595">
        <v>0</v>
      </c>
      <c r="AC24" s="3597">
        <v>0</v>
      </c>
      <c r="AD24" s="3595">
        <v>0</v>
      </c>
      <c r="AE24" s="3597">
        <v>0</v>
      </c>
      <c r="AF24" s="3595">
        <v>0</v>
      </c>
      <c r="AG24" s="3597">
        <v>0</v>
      </c>
      <c r="AH24" s="3595">
        <v>0</v>
      </c>
      <c r="AI24" s="3597">
        <v>0</v>
      </c>
      <c r="AJ24" s="3595">
        <v>0</v>
      </c>
      <c r="AK24" s="3597">
        <v>0</v>
      </c>
      <c r="AL24" s="3730">
        <v>0</v>
      </c>
      <c r="AM24" s="3731">
        <v>0</v>
      </c>
      <c r="AN24" s="2042">
        <v>0</v>
      </c>
      <c r="AO24" s="3732">
        <v>0</v>
      </c>
      <c r="AP24" s="3598">
        <v>0</v>
      </c>
      <c r="AQ24" s="2038">
        <v>0</v>
      </c>
      <c r="AR24" s="2038">
        <v>0</v>
      </c>
      <c r="AS24" s="2404"/>
      <c r="AT24" s="3630">
        <v>0</v>
      </c>
      <c r="AU24" s="3630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515"/>
      <c r="B25" s="3733" t="s">
        <v>103</v>
      </c>
      <c r="C25" s="3574">
        <f t="shared" si="15"/>
        <v>0</v>
      </c>
      <c r="D25" s="3638">
        <f t="shared" ref="D25:E34" si="16">+F25+H25+J25+L25+N25+P25+R25+T25+V25+X25+Z25+AB25+AD25+AF25+AH25+AJ25+AL25</f>
        <v>0</v>
      </c>
      <c r="E25" s="3734">
        <f>+G25+I25+K25+M25+O25+Q25+S25+U25+W25+Y25+AA25+AC25+AE25+AG25+AI25+AK25+AM25</f>
        <v>0</v>
      </c>
      <c r="F25" s="3579">
        <v>0</v>
      </c>
      <c r="G25" s="1475">
        <v>0</v>
      </c>
      <c r="H25" s="3579">
        <v>0</v>
      </c>
      <c r="I25" s="1475">
        <v>0</v>
      </c>
      <c r="J25" s="3579">
        <v>0</v>
      </c>
      <c r="K25" s="1476">
        <v>0</v>
      </c>
      <c r="L25" s="3579">
        <v>0</v>
      </c>
      <c r="M25" s="1476">
        <v>0</v>
      </c>
      <c r="N25" s="3579">
        <v>0</v>
      </c>
      <c r="O25" s="1476">
        <v>0</v>
      </c>
      <c r="P25" s="3579">
        <v>0</v>
      </c>
      <c r="Q25" s="1476">
        <v>0</v>
      </c>
      <c r="R25" s="3579">
        <v>0</v>
      </c>
      <c r="S25" s="1476">
        <v>0</v>
      </c>
      <c r="T25" s="3579">
        <v>0</v>
      </c>
      <c r="U25" s="1476">
        <v>0</v>
      </c>
      <c r="V25" s="3579">
        <v>0</v>
      </c>
      <c r="W25" s="1476">
        <v>0</v>
      </c>
      <c r="X25" s="3579">
        <v>0</v>
      </c>
      <c r="Y25" s="1476">
        <v>0</v>
      </c>
      <c r="Z25" s="3579">
        <v>0</v>
      </c>
      <c r="AA25" s="1476">
        <v>0</v>
      </c>
      <c r="AB25" s="3579">
        <v>0</v>
      </c>
      <c r="AC25" s="1476">
        <v>0</v>
      </c>
      <c r="AD25" s="3579">
        <v>0</v>
      </c>
      <c r="AE25" s="1476">
        <v>0</v>
      </c>
      <c r="AF25" s="3579">
        <v>0</v>
      </c>
      <c r="AG25" s="1476">
        <v>0</v>
      </c>
      <c r="AH25" s="3579">
        <v>0</v>
      </c>
      <c r="AI25" s="1476">
        <v>0</v>
      </c>
      <c r="AJ25" s="3579">
        <v>0</v>
      </c>
      <c r="AK25" s="1476">
        <v>0</v>
      </c>
      <c r="AL25" s="3735">
        <v>0</v>
      </c>
      <c r="AM25" s="1174">
        <v>0</v>
      </c>
      <c r="AN25" s="3736">
        <v>0</v>
      </c>
      <c r="AO25" s="3571">
        <v>0</v>
      </c>
      <c r="AP25" s="1475">
        <v>0</v>
      </c>
      <c r="AQ25" s="3630">
        <v>0</v>
      </c>
      <c r="AR25" s="3630">
        <v>0</v>
      </c>
      <c r="AS25" s="3737"/>
      <c r="AT25" s="3630">
        <v>0</v>
      </c>
      <c r="AU25" s="3630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515"/>
      <c r="B26" s="3733" t="s">
        <v>70</v>
      </c>
      <c r="C26" s="3574">
        <f t="shared" si="15"/>
        <v>27</v>
      </c>
      <c r="D26" s="3638">
        <f t="shared" si="16"/>
        <v>10</v>
      </c>
      <c r="E26" s="3734">
        <f t="shared" si="16"/>
        <v>17</v>
      </c>
      <c r="F26" s="3579">
        <v>0</v>
      </c>
      <c r="G26" s="1475">
        <v>0</v>
      </c>
      <c r="H26" s="3579">
        <v>0</v>
      </c>
      <c r="I26" s="1475">
        <v>0</v>
      </c>
      <c r="J26" s="3579">
        <v>10</v>
      </c>
      <c r="K26" s="1476">
        <v>5</v>
      </c>
      <c r="L26" s="3579">
        <v>0</v>
      </c>
      <c r="M26" s="1476">
        <v>5</v>
      </c>
      <c r="N26" s="3579">
        <v>0</v>
      </c>
      <c r="O26" s="1476">
        <v>1</v>
      </c>
      <c r="P26" s="3579">
        <v>0</v>
      </c>
      <c r="Q26" s="1476">
        <v>3</v>
      </c>
      <c r="R26" s="3579">
        <v>0</v>
      </c>
      <c r="S26" s="1476">
        <v>3</v>
      </c>
      <c r="T26" s="3579">
        <v>0</v>
      </c>
      <c r="U26" s="1476">
        <v>0</v>
      </c>
      <c r="V26" s="3579">
        <v>0</v>
      </c>
      <c r="W26" s="1476">
        <v>0</v>
      </c>
      <c r="X26" s="3579">
        <v>0</v>
      </c>
      <c r="Y26" s="1476">
        <v>0</v>
      </c>
      <c r="Z26" s="3579">
        <v>0</v>
      </c>
      <c r="AA26" s="1476">
        <v>0</v>
      </c>
      <c r="AB26" s="3579">
        <v>0</v>
      </c>
      <c r="AC26" s="1476">
        <v>0</v>
      </c>
      <c r="AD26" s="3579">
        <v>0</v>
      </c>
      <c r="AE26" s="1476">
        <v>0</v>
      </c>
      <c r="AF26" s="3579">
        <v>0</v>
      </c>
      <c r="AG26" s="1476">
        <v>0</v>
      </c>
      <c r="AH26" s="3579">
        <v>0</v>
      </c>
      <c r="AI26" s="1476">
        <v>0</v>
      </c>
      <c r="AJ26" s="3579">
        <v>0</v>
      </c>
      <c r="AK26" s="1476">
        <v>0</v>
      </c>
      <c r="AL26" s="3735">
        <v>0</v>
      </c>
      <c r="AM26" s="1174">
        <v>0</v>
      </c>
      <c r="AN26" s="3736">
        <v>0</v>
      </c>
      <c r="AO26" s="3571">
        <v>0</v>
      </c>
      <c r="AP26" s="1475">
        <v>0</v>
      </c>
      <c r="AQ26" s="3630">
        <v>3</v>
      </c>
      <c r="AR26" s="3630">
        <v>1</v>
      </c>
      <c r="AS26" s="3737"/>
      <c r="AT26" s="3630">
        <v>0</v>
      </c>
      <c r="AU26" s="3630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515"/>
      <c r="B27" s="3733" t="s">
        <v>110</v>
      </c>
      <c r="C27" s="3574">
        <f t="shared" si="15"/>
        <v>63</v>
      </c>
      <c r="D27" s="3638">
        <f t="shared" si="16"/>
        <v>17</v>
      </c>
      <c r="E27" s="3734">
        <f t="shared" si="16"/>
        <v>46</v>
      </c>
      <c r="F27" s="3579">
        <v>0</v>
      </c>
      <c r="G27" s="1475">
        <v>2</v>
      </c>
      <c r="H27" s="3579">
        <v>1</v>
      </c>
      <c r="I27" s="1475">
        <v>1</v>
      </c>
      <c r="J27" s="3579">
        <v>0</v>
      </c>
      <c r="K27" s="1476">
        <v>1</v>
      </c>
      <c r="L27" s="3579">
        <v>2</v>
      </c>
      <c r="M27" s="1476">
        <v>1</v>
      </c>
      <c r="N27" s="3579">
        <v>0</v>
      </c>
      <c r="O27" s="1476">
        <v>7</v>
      </c>
      <c r="P27" s="3579">
        <v>0</v>
      </c>
      <c r="Q27" s="1476">
        <v>3</v>
      </c>
      <c r="R27" s="3579">
        <v>1</v>
      </c>
      <c r="S27" s="1476">
        <v>6</v>
      </c>
      <c r="T27" s="3579">
        <v>1</v>
      </c>
      <c r="U27" s="1476">
        <v>0</v>
      </c>
      <c r="V27" s="3579">
        <v>1</v>
      </c>
      <c r="W27" s="1476">
        <v>0</v>
      </c>
      <c r="X27" s="3579">
        <v>0</v>
      </c>
      <c r="Y27" s="1476">
        <v>1</v>
      </c>
      <c r="Z27" s="3579">
        <v>2</v>
      </c>
      <c r="AA27" s="1476">
        <v>4</v>
      </c>
      <c r="AB27" s="3579">
        <v>2</v>
      </c>
      <c r="AC27" s="1476">
        <v>5</v>
      </c>
      <c r="AD27" s="3579">
        <v>2</v>
      </c>
      <c r="AE27" s="1476">
        <v>6</v>
      </c>
      <c r="AF27" s="3579">
        <v>2</v>
      </c>
      <c r="AG27" s="1476">
        <v>7</v>
      </c>
      <c r="AH27" s="3579">
        <v>1</v>
      </c>
      <c r="AI27" s="1476">
        <v>1</v>
      </c>
      <c r="AJ27" s="3579">
        <v>2</v>
      </c>
      <c r="AK27" s="1476">
        <v>0</v>
      </c>
      <c r="AL27" s="3735">
        <v>0</v>
      </c>
      <c r="AM27" s="1174">
        <v>1</v>
      </c>
      <c r="AN27" s="3736">
        <v>0</v>
      </c>
      <c r="AO27" s="3571">
        <v>0</v>
      </c>
      <c r="AP27" s="1475">
        <v>0</v>
      </c>
      <c r="AQ27" s="3630">
        <v>6</v>
      </c>
      <c r="AR27" s="3630">
        <v>1</v>
      </c>
      <c r="AS27" s="3737"/>
      <c r="AT27" s="3630">
        <v>0</v>
      </c>
      <c r="AU27" s="3630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515"/>
      <c r="B28" s="3733" t="s">
        <v>1056</v>
      </c>
      <c r="C28" s="3574">
        <f t="shared" si="15"/>
        <v>0</v>
      </c>
      <c r="D28" s="3638">
        <f t="shared" si="16"/>
        <v>0</v>
      </c>
      <c r="E28" s="3734">
        <f t="shared" si="16"/>
        <v>0</v>
      </c>
      <c r="F28" s="3579">
        <v>0</v>
      </c>
      <c r="G28" s="1475">
        <v>0</v>
      </c>
      <c r="H28" s="3579">
        <v>0</v>
      </c>
      <c r="I28" s="1475">
        <v>0</v>
      </c>
      <c r="J28" s="3579">
        <v>0</v>
      </c>
      <c r="K28" s="1476">
        <v>0</v>
      </c>
      <c r="L28" s="3579">
        <v>0</v>
      </c>
      <c r="M28" s="1476">
        <v>0</v>
      </c>
      <c r="N28" s="3579">
        <v>0</v>
      </c>
      <c r="O28" s="1476">
        <v>0</v>
      </c>
      <c r="P28" s="3579">
        <v>0</v>
      </c>
      <c r="Q28" s="1476">
        <v>0</v>
      </c>
      <c r="R28" s="3579">
        <v>0</v>
      </c>
      <c r="S28" s="1476">
        <v>0</v>
      </c>
      <c r="T28" s="3579">
        <v>0</v>
      </c>
      <c r="U28" s="1476">
        <v>0</v>
      </c>
      <c r="V28" s="3579">
        <v>0</v>
      </c>
      <c r="W28" s="1476">
        <v>0</v>
      </c>
      <c r="X28" s="3579">
        <v>0</v>
      </c>
      <c r="Y28" s="1476">
        <v>0</v>
      </c>
      <c r="Z28" s="3579">
        <v>0</v>
      </c>
      <c r="AA28" s="1476">
        <v>0</v>
      </c>
      <c r="AB28" s="3579">
        <v>0</v>
      </c>
      <c r="AC28" s="1476">
        <v>0</v>
      </c>
      <c r="AD28" s="3579">
        <v>0</v>
      </c>
      <c r="AE28" s="1476">
        <v>0</v>
      </c>
      <c r="AF28" s="3579">
        <v>0</v>
      </c>
      <c r="AG28" s="1476">
        <v>0</v>
      </c>
      <c r="AH28" s="3579">
        <v>0</v>
      </c>
      <c r="AI28" s="1476">
        <v>0</v>
      </c>
      <c r="AJ28" s="3579">
        <v>0</v>
      </c>
      <c r="AK28" s="1476">
        <v>0</v>
      </c>
      <c r="AL28" s="3735">
        <v>0</v>
      </c>
      <c r="AM28" s="1174">
        <v>0</v>
      </c>
      <c r="AN28" s="3736">
        <v>0</v>
      </c>
      <c r="AO28" s="3571">
        <v>0</v>
      </c>
      <c r="AP28" s="1475">
        <v>0</v>
      </c>
      <c r="AQ28" s="3630">
        <v>0</v>
      </c>
      <c r="AR28" s="3630">
        <v>0</v>
      </c>
      <c r="AS28" s="3737"/>
      <c r="AT28" s="3630">
        <v>0</v>
      </c>
      <c r="AU28" s="3630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515"/>
      <c r="B29" s="3733" t="s">
        <v>1055</v>
      </c>
      <c r="C29" s="3574">
        <f t="shared" si="15"/>
        <v>0</v>
      </c>
      <c r="D29" s="3638">
        <f t="shared" si="16"/>
        <v>0</v>
      </c>
      <c r="E29" s="3734">
        <f t="shared" si="16"/>
        <v>0</v>
      </c>
      <c r="F29" s="3579">
        <v>0</v>
      </c>
      <c r="G29" s="1475">
        <v>0</v>
      </c>
      <c r="H29" s="3579">
        <v>0</v>
      </c>
      <c r="I29" s="1475">
        <v>0</v>
      </c>
      <c r="J29" s="3579">
        <v>0</v>
      </c>
      <c r="K29" s="1476">
        <v>0</v>
      </c>
      <c r="L29" s="3579">
        <v>0</v>
      </c>
      <c r="M29" s="1476">
        <v>0</v>
      </c>
      <c r="N29" s="3579">
        <v>0</v>
      </c>
      <c r="O29" s="1476">
        <v>0</v>
      </c>
      <c r="P29" s="3579">
        <v>0</v>
      </c>
      <c r="Q29" s="1476">
        <v>0</v>
      </c>
      <c r="R29" s="3579">
        <v>0</v>
      </c>
      <c r="S29" s="1476">
        <v>0</v>
      </c>
      <c r="T29" s="3579">
        <v>0</v>
      </c>
      <c r="U29" s="1476">
        <v>0</v>
      </c>
      <c r="V29" s="3579">
        <v>0</v>
      </c>
      <c r="W29" s="1476">
        <v>0</v>
      </c>
      <c r="X29" s="3579">
        <v>0</v>
      </c>
      <c r="Y29" s="1476">
        <v>0</v>
      </c>
      <c r="Z29" s="3579">
        <v>0</v>
      </c>
      <c r="AA29" s="1476">
        <v>0</v>
      </c>
      <c r="AB29" s="3579">
        <v>0</v>
      </c>
      <c r="AC29" s="1476">
        <v>0</v>
      </c>
      <c r="AD29" s="3579">
        <v>0</v>
      </c>
      <c r="AE29" s="1476">
        <v>0</v>
      </c>
      <c r="AF29" s="3579">
        <v>0</v>
      </c>
      <c r="AG29" s="1476">
        <v>0</v>
      </c>
      <c r="AH29" s="3579">
        <v>0</v>
      </c>
      <c r="AI29" s="1476">
        <v>0</v>
      </c>
      <c r="AJ29" s="3579">
        <v>0</v>
      </c>
      <c r="AK29" s="1476">
        <v>0</v>
      </c>
      <c r="AL29" s="3735">
        <v>0</v>
      </c>
      <c r="AM29" s="1174">
        <v>0</v>
      </c>
      <c r="AN29" s="3736">
        <v>0</v>
      </c>
      <c r="AO29" s="3571">
        <v>0</v>
      </c>
      <c r="AP29" s="1475">
        <v>0</v>
      </c>
      <c r="AQ29" s="3630">
        <v>0</v>
      </c>
      <c r="AR29" s="3630">
        <v>0</v>
      </c>
      <c r="AS29" s="3737"/>
      <c r="AT29" s="3630">
        <v>0</v>
      </c>
      <c r="AU29" s="3630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515"/>
      <c r="B30" s="3733" t="s">
        <v>1456</v>
      </c>
      <c r="C30" s="3574">
        <f t="shared" si="15"/>
        <v>0</v>
      </c>
      <c r="D30" s="3638">
        <f t="shared" si="16"/>
        <v>0</v>
      </c>
      <c r="E30" s="3734">
        <f t="shared" si="16"/>
        <v>0</v>
      </c>
      <c r="F30" s="3579">
        <v>0</v>
      </c>
      <c r="G30" s="1475">
        <v>0</v>
      </c>
      <c r="H30" s="3579">
        <v>0</v>
      </c>
      <c r="I30" s="1475">
        <v>0</v>
      </c>
      <c r="J30" s="3579">
        <v>0</v>
      </c>
      <c r="K30" s="1476">
        <v>0</v>
      </c>
      <c r="L30" s="3579">
        <v>0</v>
      </c>
      <c r="M30" s="1476">
        <v>0</v>
      </c>
      <c r="N30" s="3579">
        <v>0</v>
      </c>
      <c r="O30" s="1476">
        <v>0</v>
      </c>
      <c r="P30" s="3579">
        <v>0</v>
      </c>
      <c r="Q30" s="1476">
        <v>0</v>
      </c>
      <c r="R30" s="3579">
        <v>0</v>
      </c>
      <c r="S30" s="1476">
        <v>0</v>
      </c>
      <c r="T30" s="3579">
        <v>0</v>
      </c>
      <c r="U30" s="1476">
        <v>0</v>
      </c>
      <c r="V30" s="3579">
        <v>0</v>
      </c>
      <c r="W30" s="1476">
        <v>0</v>
      </c>
      <c r="X30" s="3579">
        <v>0</v>
      </c>
      <c r="Y30" s="1476">
        <v>0</v>
      </c>
      <c r="Z30" s="3579">
        <v>0</v>
      </c>
      <c r="AA30" s="1476">
        <v>0</v>
      </c>
      <c r="AB30" s="3579">
        <v>0</v>
      </c>
      <c r="AC30" s="1476">
        <v>0</v>
      </c>
      <c r="AD30" s="3579">
        <v>0</v>
      </c>
      <c r="AE30" s="1476">
        <v>0</v>
      </c>
      <c r="AF30" s="3579">
        <v>0</v>
      </c>
      <c r="AG30" s="1476">
        <v>0</v>
      </c>
      <c r="AH30" s="3579">
        <v>0</v>
      </c>
      <c r="AI30" s="1476">
        <v>0</v>
      </c>
      <c r="AJ30" s="3579">
        <v>0</v>
      </c>
      <c r="AK30" s="1476">
        <v>0</v>
      </c>
      <c r="AL30" s="3735">
        <v>0</v>
      </c>
      <c r="AM30" s="1174">
        <v>0</v>
      </c>
      <c r="AN30" s="3736">
        <v>0</v>
      </c>
      <c r="AO30" s="3571">
        <v>0</v>
      </c>
      <c r="AP30" s="1475">
        <v>0</v>
      </c>
      <c r="AQ30" s="3630">
        <v>0</v>
      </c>
      <c r="AR30" s="3630">
        <v>0</v>
      </c>
      <c r="AS30" s="3737"/>
      <c r="AT30" s="3630">
        <v>0</v>
      </c>
      <c r="AU30" s="3630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515"/>
      <c r="B31" s="3738" t="s">
        <v>2124</v>
      </c>
      <c r="C31" s="3739">
        <f t="shared" si="15"/>
        <v>0</v>
      </c>
      <c r="D31" s="3642">
        <f t="shared" si="16"/>
        <v>0</v>
      </c>
      <c r="E31" s="3151">
        <f t="shared" si="16"/>
        <v>0</v>
      </c>
      <c r="F31" s="1206">
        <v>0</v>
      </c>
      <c r="G31" s="1210">
        <v>0</v>
      </c>
      <c r="H31" s="1206">
        <v>0</v>
      </c>
      <c r="I31" s="1210">
        <v>0</v>
      </c>
      <c r="J31" s="1206">
        <v>0</v>
      </c>
      <c r="K31" s="1207">
        <v>0</v>
      </c>
      <c r="L31" s="1206">
        <v>0</v>
      </c>
      <c r="M31" s="1207">
        <v>0</v>
      </c>
      <c r="N31" s="1206">
        <v>0</v>
      </c>
      <c r="O31" s="1207">
        <v>0</v>
      </c>
      <c r="P31" s="1206">
        <v>0</v>
      </c>
      <c r="Q31" s="1207">
        <v>0</v>
      </c>
      <c r="R31" s="1206">
        <v>0</v>
      </c>
      <c r="S31" s="1207">
        <v>0</v>
      </c>
      <c r="T31" s="1206">
        <v>0</v>
      </c>
      <c r="U31" s="1207">
        <v>0</v>
      </c>
      <c r="V31" s="1206">
        <v>0</v>
      </c>
      <c r="W31" s="1207">
        <v>0</v>
      </c>
      <c r="X31" s="1206">
        <v>0</v>
      </c>
      <c r="Y31" s="1207">
        <v>0</v>
      </c>
      <c r="Z31" s="1206">
        <v>0</v>
      </c>
      <c r="AA31" s="1207">
        <v>0</v>
      </c>
      <c r="AB31" s="1206">
        <v>0</v>
      </c>
      <c r="AC31" s="1207">
        <v>0</v>
      </c>
      <c r="AD31" s="1206">
        <v>0</v>
      </c>
      <c r="AE31" s="1207">
        <v>0</v>
      </c>
      <c r="AF31" s="1206">
        <v>0</v>
      </c>
      <c r="AG31" s="1207">
        <v>0</v>
      </c>
      <c r="AH31" s="1206">
        <v>0</v>
      </c>
      <c r="AI31" s="1207">
        <v>0</v>
      </c>
      <c r="AJ31" s="1206">
        <v>0</v>
      </c>
      <c r="AK31" s="1207">
        <v>0</v>
      </c>
      <c r="AL31" s="1208">
        <v>0</v>
      </c>
      <c r="AM31" s="1248">
        <v>0</v>
      </c>
      <c r="AN31" s="3736">
        <v>0</v>
      </c>
      <c r="AO31" s="1244">
        <v>0</v>
      </c>
      <c r="AP31" s="1475">
        <v>0</v>
      </c>
      <c r="AQ31" s="3630">
        <v>0</v>
      </c>
      <c r="AR31" s="3630">
        <v>0</v>
      </c>
      <c r="AS31" s="3737"/>
      <c r="AT31" s="3630">
        <v>0</v>
      </c>
      <c r="AU31" s="3630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515"/>
      <c r="B32" s="3733" t="s">
        <v>2125</v>
      </c>
      <c r="C32" s="3574">
        <f t="shared" si="15"/>
        <v>0</v>
      </c>
      <c r="D32" s="3638">
        <f t="shared" si="16"/>
        <v>0</v>
      </c>
      <c r="E32" s="3734">
        <f t="shared" si="16"/>
        <v>0</v>
      </c>
      <c r="F32" s="3579">
        <v>0</v>
      </c>
      <c r="G32" s="1475">
        <v>0</v>
      </c>
      <c r="H32" s="3579">
        <v>0</v>
      </c>
      <c r="I32" s="1475">
        <v>0</v>
      </c>
      <c r="J32" s="3579">
        <v>0</v>
      </c>
      <c r="K32" s="1476">
        <v>0</v>
      </c>
      <c r="L32" s="3579">
        <v>0</v>
      </c>
      <c r="M32" s="1476">
        <v>0</v>
      </c>
      <c r="N32" s="3579">
        <v>0</v>
      </c>
      <c r="O32" s="1476">
        <v>0</v>
      </c>
      <c r="P32" s="3579">
        <v>0</v>
      </c>
      <c r="Q32" s="1476">
        <v>0</v>
      </c>
      <c r="R32" s="3579">
        <v>0</v>
      </c>
      <c r="S32" s="1476">
        <v>0</v>
      </c>
      <c r="T32" s="3579">
        <v>0</v>
      </c>
      <c r="U32" s="1476">
        <v>0</v>
      </c>
      <c r="V32" s="3579">
        <v>0</v>
      </c>
      <c r="W32" s="1476">
        <v>0</v>
      </c>
      <c r="X32" s="3579">
        <v>0</v>
      </c>
      <c r="Y32" s="1476">
        <v>0</v>
      </c>
      <c r="Z32" s="3579">
        <v>0</v>
      </c>
      <c r="AA32" s="1476">
        <v>0</v>
      </c>
      <c r="AB32" s="3579">
        <v>0</v>
      </c>
      <c r="AC32" s="1476">
        <v>0</v>
      </c>
      <c r="AD32" s="3579">
        <v>0</v>
      </c>
      <c r="AE32" s="1476">
        <v>0</v>
      </c>
      <c r="AF32" s="3579">
        <v>0</v>
      </c>
      <c r="AG32" s="1476">
        <v>0</v>
      </c>
      <c r="AH32" s="3579">
        <v>0</v>
      </c>
      <c r="AI32" s="1476">
        <v>0</v>
      </c>
      <c r="AJ32" s="3579">
        <v>0</v>
      </c>
      <c r="AK32" s="1476">
        <v>0</v>
      </c>
      <c r="AL32" s="3735">
        <v>0</v>
      </c>
      <c r="AM32" s="1174">
        <v>0</v>
      </c>
      <c r="AN32" s="3736">
        <v>0</v>
      </c>
      <c r="AO32" s="3571">
        <v>0</v>
      </c>
      <c r="AP32" s="1475">
        <v>0</v>
      </c>
      <c r="AQ32" s="3630">
        <v>0</v>
      </c>
      <c r="AR32" s="3630">
        <v>0</v>
      </c>
      <c r="AS32" s="3737"/>
      <c r="AT32" s="3630">
        <v>0</v>
      </c>
      <c r="AU32" s="3630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515"/>
      <c r="B33" s="19" t="s">
        <v>2126</v>
      </c>
      <c r="C33" s="3574">
        <f t="shared" si="15"/>
        <v>0</v>
      </c>
      <c r="D33" s="1009">
        <f t="shared" si="16"/>
        <v>0</v>
      </c>
      <c r="E33" s="621">
        <f t="shared" si="16"/>
        <v>0</v>
      </c>
      <c r="F33" s="3579">
        <v>0</v>
      </c>
      <c r="G33" s="1475">
        <v>0</v>
      </c>
      <c r="H33" s="3579">
        <v>0</v>
      </c>
      <c r="I33" s="1475">
        <v>0</v>
      </c>
      <c r="J33" s="3579">
        <v>0</v>
      </c>
      <c r="K33" s="1476">
        <v>0</v>
      </c>
      <c r="L33" s="3579">
        <v>0</v>
      </c>
      <c r="M33" s="1476">
        <v>0</v>
      </c>
      <c r="N33" s="3579">
        <v>0</v>
      </c>
      <c r="O33" s="1476">
        <v>0</v>
      </c>
      <c r="P33" s="3579">
        <v>0</v>
      </c>
      <c r="Q33" s="1476">
        <v>0</v>
      </c>
      <c r="R33" s="3579">
        <v>0</v>
      </c>
      <c r="S33" s="1476">
        <v>0</v>
      </c>
      <c r="T33" s="3579">
        <v>0</v>
      </c>
      <c r="U33" s="1476">
        <v>0</v>
      </c>
      <c r="V33" s="3579">
        <v>0</v>
      </c>
      <c r="W33" s="1476">
        <v>0</v>
      </c>
      <c r="X33" s="3579">
        <v>0</v>
      </c>
      <c r="Y33" s="1476">
        <v>0</v>
      </c>
      <c r="Z33" s="3579">
        <v>0</v>
      </c>
      <c r="AA33" s="1476">
        <v>0</v>
      </c>
      <c r="AB33" s="3579">
        <v>0</v>
      </c>
      <c r="AC33" s="1476">
        <v>0</v>
      </c>
      <c r="AD33" s="3579">
        <v>0</v>
      </c>
      <c r="AE33" s="1476">
        <v>0</v>
      </c>
      <c r="AF33" s="3579">
        <v>0</v>
      </c>
      <c r="AG33" s="1476">
        <v>0</v>
      </c>
      <c r="AH33" s="3579">
        <v>0</v>
      </c>
      <c r="AI33" s="1476">
        <v>0</v>
      </c>
      <c r="AJ33" s="3579">
        <v>0</v>
      </c>
      <c r="AK33" s="1476">
        <v>0</v>
      </c>
      <c r="AL33" s="622">
        <v>0</v>
      </c>
      <c r="AM33" s="1174">
        <v>0</v>
      </c>
      <c r="AN33" s="3736">
        <v>0</v>
      </c>
      <c r="AO33" s="3571">
        <v>0</v>
      </c>
      <c r="AP33" s="1475">
        <v>0</v>
      </c>
      <c r="AQ33" s="3630">
        <v>0</v>
      </c>
      <c r="AR33" s="3630">
        <v>0</v>
      </c>
      <c r="AS33" s="3737"/>
      <c r="AT33" s="3630">
        <v>0</v>
      </c>
      <c r="AU33" s="3630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255"/>
      <c r="B34" s="1537" t="s">
        <v>104</v>
      </c>
      <c r="C34" s="1534">
        <f t="shared" si="15"/>
        <v>0</v>
      </c>
      <c r="D34" s="1535">
        <f t="shared" si="16"/>
        <v>0</v>
      </c>
      <c r="E34" s="1433">
        <f t="shared" si="16"/>
        <v>0</v>
      </c>
      <c r="F34" s="2962"/>
      <c r="G34" s="2963"/>
      <c r="H34" s="2962"/>
      <c r="I34" s="2963"/>
      <c r="J34" s="2962"/>
      <c r="K34" s="206"/>
      <c r="L34" s="2962"/>
      <c r="M34" s="206"/>
      <c r="N34" s="2962"/>
      <c r="O34" s="206"/>
      <c r="P34" s="2962"/>
      <c r="Q34" s="206"/>
      <c r="R34" s="2962"/>
      <c r="S34" s="206"/>
      <c r="T34" s="2962"/>
      <c r="U34" s="206"/>
      <c r="V34" s="2962"/>
      <c r="W34" s="206"/>
      <c r="X34" s="2962"/>
      <c r="Y34" s="206"/>
      <c r="Z34" s="2962"/>
      <c r="AA34" s="206"/>
      <c r="AB34" s="2962"/>
      <c r="AC34" s="206"/>
      <c r="AD34" s="2962"/>
      <c r="AE34" s="206"/>
      <c r="AF34" s="2962"/>
      <c r="AG34" s="206"/>
      <c r="AH34" s="2962"/>
      <c r="AI34" s="206"/>
      <c r="AJ34" s="2962"/>
      <c r="AK34" s="206"/>
      <c r="AL34" s="1492"/>
      <c r="AM34" s="207"/>
      <c r="AN34" s="1552"/>
      <c r="AO34" s="3688"/>
      <c r="AP34" s="1160"/>
      <c r="AQ34" s="1635"/>
      <c r="AR34" s="1635"/>
      <c r="AS34" s="1792"/>
      <c r="AT34" s="1635">
        <v>0</v>
      </c>
      <c r="AU34" s="1635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609" t="s">
        <v>208</v>
      </c>
      <c r="B35" s="2122" t="s">
        <v>69</v>
      </c>
      <c r="C35" s="2303">
        <f t="shared" si="0"/>
        <v>2</v>
      </c>
      <c r="D35" s="2049">
        <f>SUM(H35+J35+L35+N35+P35+R35+T35+V35+X35+Z35+AB35+AD35+AF35+AH35+AJ35+AL35)</f>
        <v>0</v>
      </c>
      <c r="E35" s="3728">
        <f>SUM(I35+K35+M35+O35+Q35+S35+U35+W35+Y35+AA35+AC35+AE35+AG35+AI35+AK35+AM35)</f>
        <v>2</v>
      </c>
      <c r="F35" s="3615"/>
      <c r="G35" s="3740"/>
      <c r="H35" s="3595">
        <v>0</v>
      </c>
      <c r="I35" s="3729">
        <v>0</v>
      </c>
      <c r="J35" s="3595">
        <v>0</v>
      </c>
      <c r="K35" s="3597">
        <v>0</v>
      </c>
      <c r="L35" s="3595">
        <v>0</v>
      </c>
      <c r="M35" s="3597">
        <v>0</v>
      </c>
      <c r="N35" s="3595">
        <v>0</v>
      </c>
      <c r="O35" s="3597">
        <v>0</v>
      </c>
      <c r="P35" s="3595">
        <v>0</v>
      </c>
      <c r="Q35" s="3597">
        <v>0</v>
      </c>
      <c r="R35" s="3595">
        <v>0</v>
      </c>
      <c r="S35" s="3597">
        <v>0</v>
      </c>
      <c r="T35" s="3595">
        <v>0</v>
      </c>
      <c r="U35" s="3597">
        <v>1</v>
      </c>
      <c r="V35" s="3595">
        <v>0</v>
      </c>
      <c r="W35" s="3597">
        <v>0</v>
      </c>
      <c r="X35" s="3595">
        <v>0</v>
      </c>
      <c r="Y35" s="3597">
        <v>0</v>
      </c>
      <c r="Z35" s="3595">
        <v>0</v>
      </c>
      <c r="AA35" s="3597">
        <v>1</v>
      </c>
      <c r="AB35" s="3595">
        <v>0</v>
      </c>
      <c r="AC35" s="3597">
        <v>0</v>
      </c>
      <c r="AD35" s="3595">
        <v>0</v>
      </c>
      <c r="AE35" s="3597">
        <v>0</v>
      </c>
      <c r="AF35" s="3595">
        <v>0</v>
      </c>
      <c r="AG35" s="3597">
        <v>0</v>
      </c>
      <c r="AH35" s="3595">
        <v>0</v>
      </c>
      <c r="AI35" s="3597">
        <v>0</v>
      </c>
      <c r="AJ35" s="3595">
        <v>0</v>
      </c>
      <c r="AK35" s="3597">
        <v>0</v>
      </c>
      <c r="AL35" s="3730">
        <v>0</v>
      </c>
      <c r="AM35" s="3731">
        <v>0</v>
      </c>
      <c r="AN35" s="3243">
        <v>0</v>
      </c>
      <c r="AO35" s="3732">
        <v>0</v>
      </c>
      <c r="AP35" s="3598">
        <v>0</v>
      </c>
      <c r="AQ35" s="2038">
        <v>0</v>
      </c>
      <c r="AR35" s="2038">
        <v>0</v>
      </c>
      <c r="AS35" s="2404"/>
      <c r="AT35" s="3684">
        <v>0</v>
      </c>
      <c r="AU35" s="3684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515"/>
      <c r="B36" s="3733" t="s">
        <v>1454</v>
      </c>
      <c r="C36" s="3574">
        <f t="shared" si="0"/>
        <v>0</v>
      </c>
      <c r="D36" s="3638">
        <f t="shared" ref="D36:E51" si="30">SUM(H36+J36+L36+N36+P36+R36+T36+V36+X36+Z36+AB36+AD36+AF36+AH36+AJ36+AL36)</f>
        <v>0</v>
      </c>
      <c r="E36" s="3734">
        <f t="shared" si="30"/>
        <v>0</v>
      </c>
      <c r="F36" s="1163"/>
      <c r="G36" s="1434"/>
      <c r="H36" s="3579">
        <v>0</v>
      </c>
      <c r="I36" s="1475">
        <v>0</v>
      </c>
      <c r="J36" s="3579">
        <v>0</v>
      </c>
      <c r="K36" s="1476">
        <v>0</v>
      </c>
      <c r="L36" s="3579">
        <v>0</v>
      </c>
      <c r="M36" s="1476">
        <v>0</v>
      </c>
      <c r="N36" s="3579">
        <v>0</v>
      </c>
      <c r="O36" s="1476">
        <v>0</v>
      </c>
      <c r="P36" s="3579">
        <v>0</v>
      </c>
      <c r="Q36" s="1476">
        <v>0</v>
      </c>
      <c r="R36" s="3579">
        <v>0</v>
      </c>
      <c r="S36" s="1476">
        <v>0</v>
      </c>
      <c r="T36" s="3579">
        <v>0</v>
      </c>
      <c r="U36" s="1476">
        <v>0</v>
      </c>
      <c r="V36" s="3579">
        <v>0</v>
      </c>
      <c r="W36" s="1476">
        <v>0</v>
      </c>
      <c r="X36" s="3579">
        <v>0</v>
      </c>
      <c r="Y36" s="1476">
        <v>0</v>
      </c>
      <c r="Z36" s="3579">
        <v>0</v>
      </c>
      <c r="AA36" s="1476">
        <v>0</v>
      </c>
      <c r="AB36" s="3579">
        <v>0</v>
      </c>
      <c r="AC36" s="1476">
        <v>0</v>
      </c>
      <c r="AD36" s="3579">
        <v>0</v>
      </c>
      <c r="AE36" s="1476">
        <v>0</v>
      </c>
      <c r="AF36" s="3579">
        <v>0</v>
      </c>
      <c r="AG36" s="1476">
        <v>0</v>
      </c>
      <c r="AH36" s="3579">
        <v>0</v>
      </c>
      <c r="AI36" s="1476">
        <v>0</v>
      </c>
      <c r="AJ36" s="3579">
        <v>0</v>
      </c>
      <c r="AK36" s="1476">
        <v>0</v>
      </c>
      <c r="AL36" s="3735">
        <v>0</v>
      </c>
      <c r="AM36" s="1174">
        <v>0</v>
      </c>
      <c r="AN36" s="3736">
        <v>0</v>
      </c>
      <c r="AO36" s="3571">
        <v>0</v>
      </c>
      <c r="AP36" s="1475">
        <v>0</v>
      </c>
      <c r="AQ36" s="3630">
        <v>0</v>
      </c>
      <c r="AR36" s="3630">
        <v>0</v>
      </c>
      <c r="AS36" s="3737"/>
      <c r="AT36" s="3630">
        <v>0</v>
      </c>
      <c r="AU36" s="3630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515"/>
      <c r="B37" s="3733" t="s">
        <v>70</v>
      </c>
      <c r="C37" s="3574">
        <f t="shared" si="0"/>
        <v>0</v>
      </c>
      <c r="D37" s="3638">
        <f t="shared" si="30"/>
        <v>0</v>
      </c>
      <c r="E37" s="3734">
        <f t="shared" si="30"/>
        <v>0</v>
      </c>
      <c r="F37" s="1163"/>
      <c r="G37" s="1434"/>
      <c r="H37" s="3579">
        <v>0</v>
      </c>
      <c r="I37" s="1475">
        <v>0</v>
      </c>
      <c r="J37" s="3579">
        <v>0</v>
      </c>
      <c r="K37" s="1476">
        <v>0</v>
      </c>
      <c r="L37" s="3579">
        <v>0</v>
      </c>
      <c r="M37" s="1476">
        <v>0</v>
      </c>
      <c r="N37" s="3579">
        <v>0</v>
      </c>
      <c r="O37" s="1476">
        <v>0</v>
      </c>
      <c r="P37" s="3579">
        <v>0</v>
      </c>
      <c r="Q37" s="1476">
        <v>0</v>
      </c>
      <c r="R37" s="3579">
        <v>0</v>
      </c>
      <c r="S37" s="1476">
        <v>0</v>
      </c>
      <c r="T37" s="3579">
        <v>0</v>
      </c>
      <c r="U37" s="1476">
        <v>0</v>
      </c>
      <c r="V37" s="3579">
        <v>0</v>
      </c>
      <c r="W37" s="1476">
        <v>0</v>
      </c>
      <c r="X37" s="3579">
        <v>0</v>
      </c>
      <c r="Y37" s="1476">
        <v>0</v>
      </c>
      <c r="Z37" s="3579">
        <v>0</v>
      </c>
      <c r="AA37" s="1476">
        <v>0</v>
      </c>
      <c r="AB37" s="3579">
        <v>0</v>
      </c>
      <c r="AC37" s="1476">
        <v>0</v>
      </c>
      <c r="AD37" s="3579">
        <v>0</v>
      </c>
      <c r="AE37" s="1476">
        <v>0</v>
      </c>
      <c r="AF37" s="3579">
        <v>0</v>
      </c>
      <c r="AG37" s="1476">
        <v>0</v>
      </c>
      <c r="AH37" s="3579">
        <v>0</v>
      </c>
      <c r="AI37" s="1476">
        <v>0</v>
      </c>
      <c r="AJ37" s="3579">
        <v>0</v>
      </c>
      <c r="AK37" s="1476">
        <v>0</v>
      </c>
      <c r="AL37" s="3735">
        <v>0</v>
      </c>
      <c r="AM37" s="1174">
        <v>0</v>
      </c>
      <c r="AN37" s="3736">
        <v>0</v>
      </c>
      <c r="AO37" s="3571">
        <v>0</v>
      </c>
      <c r="AP37" s="1475">
        <v>0</v>
      </c>
      <c r="AQ37" s="3630">
        <v>0</v>
      </c>
      <c r="AR37" s="3630">
        <v>0</v>
      </c>
      <c r="AS37" s="3737"/>
      <c r="AT37" s="3630">
        <v>0</v>
      </c>
      <c r="AU37" s="3630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515"/>
      <c r="B38" s="3733" t="s">
        <v>110</v>
      </c>
      <c r="C38" s="3574">
        <f t="shared" si="0"/>
        <v>2</v>
      </c>
      <c r="D38" s="3638">
        <f t="shared" si="30"/>
        <v>2</v>
      </c>
      <c r="E38" s="3734">
        <f t="shared" si="30"/>
        <v>0</v>
      </c>
      <c r="F38" s="1163"/>
      <c r="G38" s="1434"/>
      <c r="H38" s="3579">
        <v>0</v>
      </c>
      <c r="I38" s="1475">
        <v>0</v>
      </c>
      <c r="J38" s="3579">
        <v>0</v>
      </c>
      <c r="K38" s="1476">
        <v>0</v>
      </c>
      <c r="L38" s="3579">
        <v>0</v>
      </c>
      <c r="M38" s="1476">
        <v>0</v>
      </c>
      <c r="N38" s="3579">
        <v>0</v>
      </c>
      <c r="O38" s="1476">
        <v>0</v>
      </c>
      <c r="P38" s="3579">
        <v>2</v>
      </c>
      <c r="Q38" s="1476">
        <v>0</v>
      </c>
      <c r="R38" s="3579">
        <v>0</v>
      </c>
      <c r="S38" s="1476">
        <v>0</v>
      </c>
      <c r="T38" s="3579">
        <v>0</v>
      </c>
      <c r="U38" s="1476">
        <v>0</v>
      </c>
      <c r="V38" s="3579">
        <v>0</v>
      </c>
      <c r="W38" s="1476">
        <v>0</v>
      </c>
      <c r="X38" s="3579">
        <v>0</v>
      </c>
      <c r="Y38" s="1476">
        <v>0</v>
      </c>
      <c r="Z38" s="3579">
        <v>0</v>
      </c>
      <c r="AA38" s="1476">
        <v>0</v>
      </c>
      <c r="AB38" s="3579">
        <v>0</v>
      </c>
      <c r="AC38" s="1476">
        <v>0</v>
      </c>
      <c r="AD38" s="3579">
        <v>0</v>
      </c>
      <c r="AE38" s="1476">
        <v>0</v>
      </c>
      <c r="AF38" s="3579">
        <v>0</v>
      </c>
      <c r="AG38" s="1476">
        <v>0</v>
      </c>
      <c r="AH38" s="3579">
        <v>0</v>
      </c>
      <c r="AI38" s="1476">
        <v>0</v>
      </c>
      <c r="AJ38" s="3579">
        <v>0</v>
      </c>
      <c r="AK38" s="1476">
        <v>0</v>
      </c>
      <c r="AL38" s="3735">
        <v>0</v>
      </c>
      <c r="AM38" s="1174">
        <v>0</v>
      </c>
      <c r="AN38" s="3736">
        <v>0</v>
      </c>
      <c r="AO38" s="3571">
        <v>0</v>
      </c>
      <c r="AP38" s="1475">
        <v>0</v>
      </c>
      <c r="AQ38" s="3630">
        <v>1</v>
      </c>
      <c r="AR38" s="3630">
        <v>0</v>
      </c>
      <c r="AS38" s="3737"/>
      <c r="AT38" s="3630">
        <v>0</v>
      </c>
      <c r="AU38" s="3630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515"/>
      <c r="B39" s="3733" t="s">
        <v>2128</v>
      </c>
      <c r="C39" s="3574">
        <f t="shared" si="0"/>
        <v>0</v>
      </c>
      <c r="D39" s="3638">
        <f t="shared" si="30"/>
        <v>0</v>
      </c>
      <c r="E39" s="3734">
        <f t="shared" si="30"/>
        <v>0</v>
      </c>
      <c r="F39" s="1163"/>
      <c r="G39" s="1434"/>
      <c r="H39" s="3579">
        <v>0</v>
      </c>
      <c r="I39" s="1475">
        <v>0</v>
      </c>
      <c r="J39" s="3579">
        <v>0</v>
      </c>
      <c r="K39" s="1476">
        <v>0</v>
      </c>
      <c r="L39" s="3579">
        <v>0</v>
      </c>
      <c r="M39" s="1476">
        <v>0</v>
      </c>
      <c r="N39" s="3579">
        <v>0</v>
      </c>
      <c r="O39" s="1476">
        <v>0</v>
      </c>
      <c r="P39" s="3579">
        <v>0</v>
      </c>
      <c r="Q39" s="1476">
        <v>0</v>
      </c>
      <c r="R39" s="3579">
        <v>0</v>
      </c>
      <c r="S39" s="1476">
        <v>0</v>
      </c>
      <c r="T39" s="3579">
        <v>0</v>
      </c>
      <c r="U39" s="1476">
        <v>0</v>
      </c>
      <c r="V39" s="3579">
        <v>0</v>
      </c>
      <c r="W39" s="1476">
        <v>0</v>
      </c>
      <c r="X39" s="3579">
        <v>0</v>
      </c>
      <c r="Y39" s="1476">
        <v>0</v>
      </c>
      <c r="Z39" s="3579">
        <v>0</v>
      </c>
      <c r="AA39" s="1476">
        <v>0</v>
      </c>
      <c r="AB39" s="3579">
        <v>0</v>
      </c>
      <c r="AC39" s="1476">
        <v>0</v>
      </c>
      <c r="AD39" s="3579">
        <v>0</v>
      </c>
      <c r="AE39" s="1476">
        <v>0</v>
      </c>
      <c r="AF39" s="3579">
        <v>0</v>
      </c>
      <c r="AG39" s="1476">
        <v>0</v>
      </c>
      <c r="AH39" s="3579">
        <v>0</v>
      </c>
      <c r="AI39" s="1476">
        <v>0</v>
      </c>
      <c r="AJ39" s="3579">
        <v>0</v>
      </c>
      <c r="AK39" s="1476">
        <v>0</v>
      </c>
      <c r="AL39" s="3735">
        <v>0</v>
      </c>
      <c r="AM39" s="1174">
        <v>0</v>
      </c>
      <c r="AN39" s="3736">
        <v>0</v>
      </c>
      <c r="AO39" s="3571">
        <v>0</v>
      </c>
      <c r="AP39" s="1475">
        <v>0</v>
      </c>
      <c r="AQ39" s="3630">
        <v>0</v>
      </c>
      <c r="AR39" s="3630">
        <v>0</v>
      </c>
      <c r="AS39" s="3737"/>
      <c r="AT39" s="3630">
        <v>0</v>
      </c>
      <c r="AU39" s="3630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515"/>
      <c r="B40" s="3733" t="s">
        <v>2129</v>
      </c>
      <c r="C40" s="3574">
        <f t="shared" si="0"/>
        <v>0</v>
      </c>
      <c r="D40" s="3638">
        <f t="shared" si="30"/>
        <v>0</v>
      </c>
      <c r="E40" s="3734">
        <f t="shared" si="30"/>
        <v>0</v>
      </c>
      <c r="F40" s="1163"/>
      <c r="G40" s="1434"/>
      <c r="H40" s="3579">
        <v>0</v>
      </c>
      <c r="I40" s="1475">
        <v>0</v>
      </c>
      <c r="J40" s="3579">
        <v>0</v>
      </c>
      <c r="K40" s="1476">
        <v>0</v>
      </c>
      <c r="L40" s="3579">
        <v>0</v>
      </c>
      <c r="M40" s="1476">
        <v>0</v>
      </c>
      <c r="N40" s="3579">
        <v>0</v>
      </c>
      <c r="O40" s="1476">
        <v>0</v>
      </c>
      <c r="P40" s="3579">
        <v>0</v>
      </c>
      <c r="Q40" s="1476">
        <v>0</v>
      </c>
      <c r="R40" s="3579">
        <v>0</v>
      </c>
      <c r="S40" s="1476">
        <v>0</v>
      </c>
      <c r="T40" s="3579">
        <v>0</v>
      </c>
      <c r="U40" s="1476">
        <v>0</v>
      </c>
      <c r="V40" s="3579">
        <v>0</v>
      </c>
      <c r="W40" s="1476">
        <v>0</v>
      </c>
      <c r="X40" s="3579">
        <v>0</v>
      </c>
      <c r="Y40" s="1476">
        <v>0</v>
      </c>
      <c r="Z40" s="3579">
        <v>0</v>
      </c>
      <c r="AA40" s="1476">
        <v>0</v>
      </c>
      <c r="AB40" s="3579">
        <v>0</v>
      </c>
      <c r="AC40" s="1476">
        <v>0</v>
      </c>
      <c r="AD40" s="3579">
        <v>0</v>
      </c>
      <c r="AE40" s="1476">
        <v>0</v>
      </c>
      <c r="AF40" s="3579">
        <v>0</v>
      </c>
      <c r="AG40" s="1476">
        <v>0</v>
      </c>
      <c r="AH40" s="3579">
        <v>0</v>
      </c>
      <c r="AI40" s="1476">
        <v>0</v>
      </c>
      <c r="AJ40" s="3579">
        <v>0</v>
      </c>
      <c r="AK40" s="1476">
        <v>0</v>
      </c>
      <c r="AL40" s="3735">
        <v>0</v>
      </c>
      <c r="AM40" s="1174">
        <v>0</v>
      </c>
      <c r="AN40" s="3736">
        <v>0</v>
      </c>
      <c r="AO40" s="3571">
        <v>0</v>
      </c>
      <c r="AP40" s="1475">
        <v>0</v>
      </c>
      <c r="AQ40" s="3630">
        <v>0</v>
      </c>
      <c r="AR40" s="3630">
        <v>0</v>
      </c>
      <c r="AS40" s="3737"/>
      <c r="AT40" s="3630">
        <v>0</v>
      </c>
      <c r="AU40" s="3630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515"/>
      <c r="B41" s="3733" t="s">
        <v>1456</v>
      </c>
      <c r="C41" s="3574">
        <f t="shared" si="0"/>
        <v>4</v>
      </c>
      <c r="D41" s="3638">
        <f t="shared" si="30"/>
        <v>1</v>
      </c>
      <c r="E41" s="3734">
        <f t="shared" si="30"/>
        <v>3</v>
      </c>
      <c r="F41" s="1163"/>
      <c r="G41" s="1434"/>
      <c r="H41" s="3579">
        <v>0</v>
      </c>
      <c r="I41" s="1475">
        <v>0</v>
      </c>
      <c r="J41" s="3579">
        <v>0</v>
      </c>
      <c r="K41" s="1476">
        <v>0</v>
      </c>
      <c r="L41" s="3579">
        <v>0</v>
      </c>
      <c r="M41" s="1476">
        <v>0</v>
      </c>
      <c r="N41" s="3579">
        <v>0</v>
      </c>
      <c r="O41" s="1476">
        <v>0</v>
      </c>
      <c r="P41" s="3579">
        <v>0</v>
      </c>
      <c r="Q41" s="1476">
        <v>0</v>
      </c>
      <c r="R41" s="3579">
        <v>0</v>
      </c>
      <c r="S41" s="1476">
        <v>0</v>
      </c>
      <c r="T41" s="3579">
        <v>0</v>
      </c>
      <c r="U41" s="1476">
        <v>0</v>
      </c>
      <c r="V41" s="3579">
        <v>0</v>
      </c>
      <c r="W41" s="1476">
        <v>0</v>
      </c>
      <c r="X41" s="3579">
        <v>0</v>
      </c>
      <c r="Y41" s="1476">
        <v>0</v>
      </c>
      <c r="Z41" s="3579">
        <v>0</v>
      </c>
      <c r="AA41" s="1476">
        <v>0</v>
      </c>
      <c r="AB41" s="3579">
        <v>0</v>
      </c>
      <c r="AC41" s="1476">
        <v>0</v>
      </c>
      <c r="AD41" s="3579">
        <v>0</v>
      </c>
      <c r="AE41" s="1476">
        <v>0</v>
      </c>
      <c r="AF41" s="3579">
        <v>1</v>
      </c>
      <c r="AG41" s="1476">
        <v>2</v>
      </c>
      <c r="AH41" s="3579">
        <v>0</v>
      </c>
      <c r="AI41" s="1476">
        <v>0</v>
      </c>
      <c r="AJ41" s="3579">
        <v>0</v>
      </c>
      <c r="AK41" s="1476">
        <v>1</v>
      </c>
      <c r="AL41" s="3735">
        <v>0</v>
      </c>
      <c r="AM41" s="1174">
        <v>0</v>
      </c>
      <c r="AN41" s="3736">
        <v>0</v>
      </c>
      <c r="AO41" s="3571">
        <v>0</v>
      </c>
      <c r="AP41" s="1475">
        <v>0</v>
      </c>
      <c r="AQ41" s="3630">
        <v>0</v>
      </c>
      <c r="AR41" s="3630">
        <v>0</v>
      </c>
      <c r="AS41" s="3737"/>
      <c r="AT41" s="3630">
        <v>0</v>
      </c>
      <c r="AU41" s="3630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515"/>
      <c r="B42" s="3738" t="s">
        <v>2124</v>
      </c>
      <c r="C42" s="3739">
        <f t="shared" si="0"/>
        <v>0</v>
      </c>
      <c r="D42" s="3642">
        <f t="shared" si="30"/>
        <v>0</v>
      </c>
      <c r="E42" s="3151">
        <f t="shared" si="30"/>
        <v>0</v>
      </c>
      <c r="F42" s="1163"/>
      <c r="G42" s="1434"/>
      <c r="H42" s="1206">
        <v>0</v>
      </c>
      <c r="I42" s="1210">
        <v>0</v>
      </c>
      <c r="J42" s="1206">
        <v>0</v>
      </c>
      <c r="K42" s="1207">
        <v>0</v>
      </c>
      <c r="L42" s="1206">
        <v>0</v>
      </c>
      <c r="M42" s="1207">
        <v>0</v>
      </c>
      <c r="N42" s="1206">
        <v>0</v>
      </c>
      <c r="O42" s="1207">
        <v>0</v>
      </c>
      <c r="P42" s="1206">
        <v>0</v>
      </c>
      <c r="Q42" s="1207">
        <v>0</v>
      </c>
      <c r="R42" s="1206">
        <v>0</v>
      </c>
      <c r="S42" s="1207">
        <v>0</v>
      </c>
      <c r="T42" s="1206">
        <v>0</v>
      </c>
      <c r="U42" s="1207">
        <v>0</v>
      </c>
      <c r="V42" s="1206">
        <v>0</v>
      </c>
      <c r="W42" s="1207">
        <v>0</v>
      </c>
      <c r="X42" s="1206">
        <v>0</v>
      </c>
      <c r="Y42" s="1207">
        <v>0</v>
      </c>
      <c r="Z42" s="1206">
        <v>0</v>
      </c>
      <c r="AA42" s="1207">
        <v>0</v>
      </c>
      <c r="AB42" s="1206">
        <v>0</v>
      </c>
      <c r="AC42" s="1207">
        <v>0</v>
      </c>
      <c r="AD42" s="1206">
        <v>0</v>
      </c>
      <c r="AE42" s="1207">
        <v>0</v>
      </c>
      <c r="AF42" s="1206">
        <v>0</v>
      </c>
      <c r="AG42" s="1207">
        <v>0</v>
      </c>
      <c r="AH42" s="1206">
        <v>0</v>
      </c>
      <c r="AI42" s="1207">
        <v>0</v>
      </c>
      <c r="AJ42" s="1206">
        <v>0</v>
      </c>
      <c r="AK42" s="1207">
        <v>0</v>
      </c>
      <c r="AL42" s="1208">
        <v>0</v>
      </c>
      <c r="AM42" s="1248">
        <v>0</v>
      </c>
      <c r="AN42" s="3736">
        <v>0</v>
      </c>
      <c r="AO42" s="1244">
        <v>0</v>
      </c>
      <c r="AP42" s="1475">
        <v>0</v>
      </c>
      <c r="AQ42" s="3630">
        <v>0</v>
      </c>
      <c r="AR42" s="3630">
        <v>0</v>
      </c>
      <c r="AS42" s="3737"/>
      <c r="AT42" s="3630">
        <v>0</v>
      </c>
      <c r="AU42" s="3630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515"/>
      <c r="B43" s="3733" t="s">
        <v>2125</v>
      </c>
      <c r="C43" s="3574">
        <f t="shared" si="0"/>
        <v>0</v>
      </c>
      <c r="D43" s="3638">
        <f t="shared" si="30"/>
        <v>0</v>
      </c>
      <c r="E43" s="3734">
        <f t="shared" si="30"/>
        <v>0</v>
      </c>
      <c r="F43" s="1163"/>
      <c r="G43" s="1487"/>
      <c r="H43" s="3579">
        <v>0</v>
      </c>
      <c r="I43" s="1475">
        <v>0</v>
      </c>
      <c r="J43" s="3579">
        <v>0</v>
      </c>
      <c r="K43" s="1476">
        <v>0</v>
      </c>
      <c r="L43" s="3579">
        <v>0</v>
      </c>
      <c r="M43" s="1476">
        <v>0</v>
      </c>
      <c r="N43" s="3579">
        <v>0</v>
      </c>
      <c r="O43" s="1476">
        <v>0</v>
      </c>
      <c r="P43" s="3579">
        <v>0</v>
      </c>
      <c r="Q43" s="1476">
        <v>0</v>
      </c>
      <c r="R43" s="3579">
        <v>0</v>
      </c>
      <c r="S43" s="1476">
        <v>0</v>
      </c>
      <c r="T43" s="3579">
        <v>0</v>
      </c>
      <c r="U43" s="1476">
        <v>0</v>
      </c>
      <c r="V43" s="3579">
        <v>0</v>
      </c>
      <c r="W43" s="1476">
        <v>0</v>
      </c>
      <c r="X43" s="3579">
        <v>0</v>
      </c>
      <c r="Y43" s="1476">
        <v>0</v>
      </c>
      <c r="Z43" s="3579">
        <v>0</v>
      </c>
      <c r="AA43" s="1476">
        <v>0</v>
      </c>
      <c r="AB43" s="3579">
        <v>0</v>
      </c>
      <c r="AC43" s="1476">
        <v>0</v>
      </c>
      <c r="AD43" s="3579">
        <v>0</v>
      </c>
      <c r="AE43" s="1476">
        <v>0</v>
      </c>
      <c r="AF43" s="3579">
        <v>0</v>
      </c>
      <c r="AG43" s="1476">
        <v>0</v>
      </c>
      <c r="AH43" s="3579">
        <v>0</v>
      </c>
      <c r="AI43" s="1476">
        <v>0</v>
      </c>
      <c r="AJ43" s="3579">
        <v>0</v>
      </c>
      <c r="AK43" s="1476">
        <v>0</v>
      </c>
      <c r="AL43" s="3735">
        <v>0</v>
      </c>
      <c r="AM43" s="1174">
        <v>0</v>
      </c>
      <c r="AN43" s="3736">
        <v>0</v>
      </c>
      <c r="AO43" s="3571">
        <v>0</v>
      </c>
      <c r="AP43" s="1475">
        <v>0</v>
      </c>
      <c r="AQ43" s="3630">
        <v>0</v>
      </c>
      <c r="AR43" s="3630">
        <v>0</v>
      </c>
      <c r="AS43" s="3737"/>
      <c r="AT43" s="3630">
        <v>0</v>
      </c>
      <c r="AU43" s="3630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515"/>
      <c r="B44" s="19" t="s">
        <v>2126</v>
      </c>
      <c r="C44" s="3574">
        <f t="shared" si="0"/>
        <v>0</v>
      </c>
      <c r="D44" s="3638">
        <f t="shared" si="30"/>
        <v>0</v>
      </c>
      <c r="E44" s="621">
        <f t="shared" si="30"/>
        <v>0</v>
      </c>
      <c r="F44" s="1163"/>
      <c r="G44" s="1179"/>
      <c r="H44" s="2387">
        <v>0</v>
      </c>
      <c r="I44" s="2388">
        <v>0</v>
      </c>
      <c r="J44" s="2387">
        <v>0</v>
      </c>
      <c r="K44" s="1194">
        <v>0</v>
      </c>
      <c r="L44" s="2387">
        <v>0</v>
      </c>
      <c r="M44" s="1194">
        <v>0</v>
      </c>
      <c r="N44" s="2387">
        <v>0</v>
      </c>
      <c r="O44" s="1194">
        <v>0</v>
      </c>
      <c r="P44" s="2387">
        <v>0</v>
      </c>
      <c r="Q44" s="1194">
        <v>0</v>
      </c>
      <c r="R44" s="3579">
        <v>0</v>
      </c>
      <c r="S44" s="1476">
        <v>0</v>
      </c>
      <c r="T44" s="3579">
        <v>0</v>
      </c>
      <c r="U44" s="1476">
        <v>0</v>
      </c>
      <c r="V44" s="3579">
        <v>0</v>
      </c>
      <c r="W44" s="1476">
        <v>0</v>
      </c>
      <c r="X44" s="3579">
        <v>0</v>
      </c>
      <c r="Y44" s="1476">
        <v>0</v>
      </c>
      <c r="Z44" s="3579">
        <v>0</v>
      </c>
      <c r="AA44" s="1476">
        <v>0</v>
      </c>
      <c r="AB44" s="3579">
        <v>0</v>
      </c>
      <c r="AC44" s="1476">
        <v>0</v>
      </c>
      <c r="AD44" s="3579">
        <v>0</v>
      </c>
      <c r="AE44" s="1476">
        <v>0</v>
      </c>
      <c r="AF44" s="3579">
        <v>0</v>
      </c>
      <c r="AG44" s="1476">
        <v>0</v>
      </c>
      <c r="AH44" s="3579">
        <v>0</v>
      </c>
      <c r="AI44" s="1476">
        <v>0</v>
      </c>
      <c r="AJ44" s="3579">
        <v>0</v>
      </c>
      <c r="AK44" s="1476">
        <v>0</v>
      </c>
      <c r="AL44" s="3735">
        <v>0</v>
      </c>
      <c r="AM44" s="1174">
        <v>0</v>
      </c>
      <c r="AN44" s="3736">
        <v>0</v>
      </c>
      <c r="AO44" s="3571">
        <v>0</v>
      </c>
      <c r="AP44" s="1475">
        <v>0</v>
      </c>
      <c r="AQ44" s="3630">
        <v>0</v>
      </c>
      <c r="AR44" s="3630">
        <v>0</v>
      </c>
      <c r="AS44" s="3737"/>
      <c r="AT44" s="3630">
        <v>0</v>
      </c>
      <c r="AU44" s="3630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255"/>
      <c r="B45" s="1537" t="s">
        <v>104</v>
      </c>
      <c r="C45" s="1534">
        <f t="shared" si="0"/>
        <v>0</v>
      </c>
      <c r="D45" s="1535">
        <f t="shared" si="30"/>
        <v>0</v>
      </c>
      <c r="E45" s="1433">
        <f t="shared" si="30"/>
        <v>0</v>
      </c>
      <c r="F45" s="1505"/>
      <c r="G45" s="3741"/>
      <c r="H45" s="2962">
        <v>0</v>
      </c>
      <c r="I45" s="2963">
        <v>0</v>
      </c>
      <c r="J45" s="2962">
        <v>0</v>
      </c>
      <c r="K45" s="206">
        <v>0</v>
      </c>
      <c r="L45" s="2962">
        <v>0</v>
      </c>
      <c r="M45" s="206">
        <v>0</v>
      </c>
      <c r="N45" s="2962">
        <v>0</v>
      </c>
      <c r="O45" s="206">
        <v>0</v>
      </c>
      <c r="P45" s="2962">
        <v>0</v>
      </c>
      <c r="Q45" s="206">
        <v>0</v>
      </c>
      <c r="R45" s="2962">
        <v>0</v>
      </c>
      <c r="S45" s="206">
        <v>0</v>
      </c>
      <c r="T45" s="2962">
        <v>0</v>
      </c>
      <c r="U45" s="206">
        <v>0</v>
      </c>
      <c r="V45" s="2962">
        <v>0</v>
      </c>
      <c r="W45" s="206">
        <v>0</v>
      </c>
      <c r="X45" s="2962">
        <v>0</v>
      </c>
      <c r="Y45" s="206">
        <v>0</v>
      </c>
      <c r="Z45" s="2962">
        <v>0</v>
      </c>
      <c r="AA45" s="206">
        <v>0</v>
      </c>
      <c r="AB45" s="2962">
        <v>0</v>
      </c>
      <c r="AC45" s="206">
        <v>0</v>
      </c>
      <c r="AD45" s="2962">
        <v>0</v>
      </c>
      <c r="AE45" s="206">
        <v>0</v>
      </c>
      <c r="AF45" s="2962">
        <v>0</v>
      </c>
      <c r="AG45" s="206">
        <v>0</v>
      </c>
      <c r="AH45" s="2962">
        <v>0</v>
      </c>
      <c r="AI45" s="206">
        <v>0</v>
      </c>
      <c r="AJ45" s="2962">
        <v>0</v>
      </c>
      <c r="AK45" s="206">
        <v>0</v>
      </c>
      <c r="AL45" s="3742">
        <v>0</v>
      </c>
      <c r="AM45" s="207">
        <v>0</v>
      </c>
      <c r="AN45" s="1552">
        <v>0</v>
      </c>
      <c r="AO45" s="3688">
        <v>0</v>
      </c>
      <c r="AP45" s="1160">
        <v>0</v>
      </c>
      <c r="AQ45" s="1635">
        <v>0</v>
      </c>
      <c r="AR45" s="1635">
        <v>0</v>
      </c>
      <c r="AS45" s="1792"/>
      <c r="AT45" s="1635">
        <v>0</v>
      </c>
      <c r="AU45" s="1635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609" t="s">
        <v>2130</v>
      </c>
      <c r="B46" s="2122" t="s">
        <v>69</v>
      </c>
      <c r="C46" s="2303">
        <f t="shared" si="0"/>
        <v>0</v>
      </c>
      <c r="D46" s="2049">
        <f t="shared" si="30"/>
        <v>0</v>
      </c>
      <c r="E46" s="3728">
        <f t="shared" si="30"/>
        <v>0</v>
      </c>
      <c r="F46" s="3615"/>
      <c r="G46" s="3740"/>
      <c r="H46" s="3595">
        <v>0</v>
      </c>
      <c r="I46" s="3729">
        <v>0</v>
      </c>
      <c r="J46" s="3595">
        <v>0</v>
      </c>
      <c r="K46" s="3597">
        <v>0</v>
      </c>
      <c r="L46" s="3595">
        <v>0</v>
      </c>
      <c r="M46" s="3597">
        <v>0</v>
      </c>
      <c r="N46" s="3595">
        <v>0</v>
      </c>
      <c r="O46" s="3597">
        <v>0</v>
      </c>
      <c r="P46" s="3595">
        <v>0</v>
      </c>
      <c r="Q46" s="3597">
        <v>0</v>
      </c>
      <c r="R46" s="3595">
        <v>0</v>
      </c>
      <c r="S46" s="3597">
        <v>0</v>
      </c>
      <c r="T46" s="3595">
        <v>0</v>
      </c>
      <c r="U46" s="3597">
        <v>0</v>
      </c>
      <c r="V46" s="3595">
        <v>0</v>
      </c>
      <c r="W46" s="3597">
        <v>0</v>
      </c>
      <c r="X46" s="3595">
        <v>0</v>
      </c>
      <c r="Y46" s="3597">
        <v>0</v>
      </c>
      <c r="Z46" s="3595">
        <v>0</v>
      </c>
      <c r="AA46" s="3597">
        <v>0</v>
      </c>
      <c r="AB46" s="3595">
        <v>0</v>
      </c>
      <c r="AC46" s="3597">
        <v>0</v>
      </c>
      <c r="AD46" s="3595">
        <v>0</v>
      </c>
      <c r="AE46" s="3597">
        <v>0</v>
      </c>
      <c r="AF46" s="3595">
        <v>0</v>
      </c>
      <c r="AG46" s="3597">
        <v>0</v>
      </c>
      <c r="AH46" s="3595">
        <v>0</v>
      </c>
      <c r="AI46" s="3597">
        <v>0</v>
      </c>
      <c r="AJ46" s="3595">
        <v>0</v>
      </c>
      <c r="AK46" s="3597">
        <v>0</v>
      </c>
      <c r="AL46" s="3730">
        <v>0</v>
      </c>
      <c r="AM46" s="3731">
        <v>0</v>
      </c>
      <c r="AN46" s="3243">
        <v>0</v>
      </c>
      <c r="AO46" s="3732">
        <v>0</v>
      </c>
      <c r="AP46" s="3598">
        <v>0</v>
      </c>
      <c r="AQ46" s="3684">
        <v>0</v>
      </c>
      <c r="AR46" s="3684">
        <v>0</v>
      </c>
      <c r="AS46" s="3743"/>
      <c r="AT46" s="3684">
        <v>0</v>
      </c>
      <c r="AU46" s="3684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515"/>
      <c r="B47" s="3733" t="s">
        <v>103</v>
      </c>
      <c r="C47" s="3574">
        <f t="shared" si="0"/>
        <v>0</v>
      </c>
      <c r="D47" s="3638">
        <f>SUM(H47+J47+L47+N47+P47+R47+T47+V47+X47+Z47+AB47+AD47+AF47+AH47+AJ47+AL47)</f>
        <v>0</v>
      </c>
      <c r="E47" s="3734">
        <f t="shared" si="30"/>
        <v>0</v>
      </c>
      <c r="F47" s="1163"/>
      <c r="G47" s="1434"/>
      <c r="H47" s="3579">
        <v>0</v>
      </c>
      <c r="I47" s="1475">
        <v>0</v>
      </c>
      <c r="J47" s="3579">
        <v>0</v>
      </c>
      <c r="K47" s="1476">
        <v>0</v>
      </c>
      <c r="L47" s="3579">
        <v>0</v>
      </c>
      <c r="M47" s="1476">
        <v>0</v>
      </c>
      <c r="N47" s="3579">
        <v>0</v>
      </c>
      <c r="O47" s="1476">
        <v>0</v>
      </c>
      <c r="P47" s="3579">
        <v>0</v>
      </c>
      <c r="Q47" s="1476">
        <v>0</v>
      </c>
      <c r="R47" s="3579">
        <v>0</v>
      </c>
      <c r="S47" s="1476">
        <v>0</v>
      </c>
      <c r="T47" s="3579">
        <v>0</v>
      </c>
      <c r="U47" s="1476">
        <v>0</v>
      </c>
      <c r="V47" s="3579">
        <v>0</v>
      </c>
      <c r="W47" s="1476">
        <v>0</v>
      </c>
      <c r="X47" s="3579">
        <v>0</v>
      </c>
      <c r="Y47" s="1476">
        <v>0</v>
      </c>
      <c r="Z47" s="3579">
        <v>0</v>
      </c>
      <c r="AA47" s="1476">
        <v>0</v>
      </c>
      <c r="AB47" s="3579">
        <v>0</v>
      </c>
      <c r="AC47" s="1476">
        <v>0</v>
      </c>
      <c r="AD47" s="3579">
        <v>0</v>
      </c>
      <c r="AE47" s="1476">
        <v>0</v>
      </c>
      <c r="AF47" s="3579">
        <v>0</v>
      </c>
      <c r="AG47" s="1476">
        <v>0</v>
      </c>
      <c r="AH47" s="3579">
        <v>0</v>
      </c>
      <c r="AI47" s="1476">
        <v>0</v>
      </c>
      <c r="AJ47" s="3579">
        <v>0</v>
      </c>
      <c r="AK47" s="1476">
        <v>0</v>
      </c>
      <c r="AL47" s="3735">
        <v>0</v>
      </c>
      <c r="AM47" s="1174">
        <v>0</v>
      </c>
      <c r="AN47" s="3736">
        <v>0</v>
      </c>
      <c r="AO47" s="3571">
        <v>0</v>
      </c>
      <c r="AP47" s="1475">
        <v>0</v>
      </c>
      <c r="AQ47" s="3630">
        <v>0</v>
      </c>
      <c r="AR47" s="3630">
        <v>0</v>
      </c>
      <c r="AS47" s="3737"/>
      <c r="AT47" s="3630">
        <v>0</v>
      </c>
      <c r="AU47" s="3630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515"/>
      <c r="B48" s="3733" t="s">
        <v>70</v>
      </c>
      <c r="C48" s="3574">
        <f t="shared" si="0"/>
        <v>0</v>
      </c>
      <c r="D48" s="3638">
        <f t="shared" si="30"/>
        <v>0</v>
      </c>
      <c r="E48" s="3734">
        <f t="shared" si="30"/>
        <v>0</v>
      </c>
      <c r="F48" s="1163"/>
      <c r="G48" s="1434"/>
      <c r="H48" s="3579">
        <v>0</v>
      </c>
      <c r="I48" s="1475">
        <v>0</v>
      </c>
      <c r="J48" s="3579">
        <v>0</v>
      </c>
      <c r="K48" s="1476">
        <v>0</v>
      </c>
      <c r="L48" s="3579">
        <v>0</v>
      </c>
      <c r="M48" s="1476">
        <v>0</v>
      </c>
      <c r="N48" s="3579">
        <v>0</v>
      </c>
      <c r="O48" s="1476">
        <v>0</v>
      </c>
      <c r="P48" s="3579">
        <v>0</v>
      </c>
      <c r="Q48" s="1476">
        <v>0</v>
      </c>
      <c r="R48" s="3579">
        <v>0</v>
      </c>
      <c r="S48" s="1476">
        <v>0</v>
      </c>
      <c r="T48" s="3579">
        <v>0</v>
      </c>
      <c r="U48" s="1476">
        <v>0</v>
      </c>
      <c r="V48" s="3579">
        <v>0</v>
      </c>
      <c r="W48" s="1476">
        <v>0</v>
      </c>
      <c r="X48" s="3579">
        <v>0</v>
      </c>
      <c r="Y48" s="1476">
        <v>0</v>
      </c>
      <c r="Z48" s="3579">
        <v>0</v>
      </c>
      <c r="AA48" s="1476">
        <v>0</v>
      </c>
      <c r="AB48" s="3579">
        <v>0</v>
      </c>
      <c r="AC48" s="1476">
        <v>0</v>
      </c>
      <c r="AD48" s="3579">
        <v>0</v>
      </c>
      <c r="AE48" s="1476">
        <v>0</v>
      </c>
      <c r="AF48" s="3579">
        <v>0</v>
      </c>
      <c r="AG48" s="1476">
        <v>0</v>
      </c>
      <c r="AH48" s="3579">
        <v>0</v>
      </c>
      <c r="AI48" s="1476">
        <v>0</v>
      </c>
      <c r="AJ48" s="3579">
        <v>0</v>
      </c>
      <c r="AK48" s="1476">
        <v>0</v>
      </c>
      <c r="AL48" s="3735">
        <v>0</v>
      </c>
      <c r="AM48" s="1174">
        <v>0</v>
      </c>
      <c r="AN48" s="3736">
        <v>0</v>
      </c>
      <c r="AO48" s="3571">
        <v>0</v>
      </c>
      <c r="AP48" s="1475">
        <v>0</v>
      </c>
      <c r="AQ48" s="3630">
        <v>0</v>
      </c>
      <c r="AR48" s="3630">
        <v>0</v>
      </c>
      <c r="AS48" s="3737"/>
      <c r="AT48" s="3630">
        <v>0</v>
      </c>
      <c r="AU48" s="3630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515"/>
      <c r="B49" s="3733" t="s">
        <v>110</v>
      </c>
      <c r="C49" s="3574">
        <f t="shared" si="0"/>
        <v>0</v>
      </c>
      <c r="D49" s="3638">
        <f t="shared" si="30"/>
        <v>0</v>
      </c>
      <c r="E49" s="3734">
        <f t="shared" si="30"/>
        <v>0</v>
      </c>
      <c r="F49" s="1163"/>
      <c r="G49" s="1434"/>
      <c r="H49" s="3579">
        <v>0</v>
      </c>
      <c r="I49" s="1475">
        <v>0</v>
      </c>
      <c r="J49" s="3579">
        <v>0</v>
      </c>
      <c r="K49" s="1476">
        <v>0</v>
      </c>
      <c r="L49" s="3579">
        <v>0</v>
      </c>
      <c r="M49" s="1476">
        <v>0</v>
      </c>
      <c r="N49" s="3579">
        <v>0</v>
      </c>
      <c r="O49" s="1476">
        <v>0</v>
      </c>
      <c r="P49" s="3579">
        <v>0</v>
      </c>
      <c r="Q49" s="1476">
        <v>0</v>
      </c>
      <c r="R49" s="3579">
        <v>0</v>
      </c>
      <c r="S49" s="1476">
        <v>0</v>
      </c>
      <c r="T49" s="3579">
        <v>0</v>
      </c>
      <c r="U49" s="1476">
        <v>0</v>
      </c>
      <c r="V49" s="3579">
        <v>0</v>
      </c>
      <c r="W49" s="1476">
        <v>0</v>
      </c>
      <c r="X49" s="3579">
        <v>0</v>
      </c>
      <c r="Y49" s="1476">
        <v>0</v>
      </c>
      <c r="Z49" s="3579">
        <v>0</v>
      </c>
      <c r="AA49" s="1476">
        <v>0</v>
      </c>
      <c r="AB49" s="3579">
        <v>0</v>
      </c>
      <c r="AC49" s="1476">
        <v>0</v>
      </c>
      <c r="AD49" s="3579">
        <v>0</v>
      </c>
      <c r="AE49" s="1476">
        <v>0</v>
      </c>
      <c r="AF49" s="3579">
        <v>0</v>
      </c>
      <c r="AG49" s="1476">
        <v>0</v>
      </c>
      <c r="AH49" s="3579">
        <v>0</v>
      </c>
      <c r="AI49" s="1476">
        <v>0</v>
      </c>
      <c r="AJ49" s="3579">
        <v>0</v>
      </c>
      <c r="AK49" s="1476">
        <v>0</v>
      </c>
      <c r="AL49" s="3735">
        <v>0</v>
      </c>
      <c r="AM49" s="1174">
        <v>0</v>
      </c>
      <c r="AN49" s="3736">
        <v>0</v>
      </c>
      <c r="AO49" s="3571">
        <v>0</v>
      </c>
      <c r="AP49" s="1475">
        <v>0</v>
      </c>
      <c r="AQ49" s="3630">
        <v>0</v>
      </c>
      <c r="AR49" s="3630">
        <v>0</v>
      </c>
      <c r="AS49" s="3737"/>
      <c r="AT49" s="3630">
        <v>0</v>
      </c>
      <c r="AU49" s="3630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515"/>
      <c r="B50" s="3733" t="s">
        <v>2128</v>
      </c>
      <c r="C50" s="3574">
        <f t="shared" si="0"/>
        <v>0</v>
      </c>
      <c r="D50" s="3638">
        <f>SUM(H50+J50+L50+N50+P50+R50+T50+V50+X50+Z50+AB50+AD50+AF50+AH50+AJ50+AL50)</f>
        <v>0</v>
      </c>
      <c r="E50" s="3734">
        <f t="shared" si="30"/>
        <v>0</v>
      </c>
      <c r="F50" s="1163"/>
      <c r="G50" s="1434"/>
      <c r="H50" s="3579">
        <v>0</v>
      </c>
      <c r="I50" s="1475">
        <v>0</v>
      </c>
      <c r="J50" s="3579">
        <v>0</v>
      </c>
      <c r="K50" s="1476">
        <v>0</v>
      </c>
      <c r="L50" s="3579">
        <v>0</v>
      </c>
      <c r="M50" s="1476">
        <v>0</v>
      </c>
      <c r="N50" s="3579">
        <v>0</v>
      </c>
      <c r="O50" s="1476">
        <v>0</v>
      </c>
      <c r="P50" s="3579">
        <v>0</v>
      </c>
      <c r="Q50" s="1476">
        <v>0</v>
      </c>
      <c r="R50" s="3579">
        <v>0</v>
      </c>
      <c r="S50" s="1476">
        <v>0</v>
      </c>
      <c r="T50" s="3579">
        <v>0</v>
      </c>
      <c r="U50" s="1476">
        <v>0</v>
      </c>
      <c r="V50" s="3579">
        <v>0</v>
      </c>
      <c r="W50" s="1476">
        <v>0</v>
      </c>
      <c r="X50" s="3579">
        <v>0</v>
      </c>
      <c r="Y50" s="1476">
        <v>0</v>
      </c>
      <c r="Z50" s="3579">
        <v>0</v>
      </c>
      <c r="AA50" s="1476">
        <v>0</v>
      </c>
      <c r="AB50" s="3579">
        <v>0</v>
      </c>
      <c r="AC50" s="1476">
        <v>0</v>
      </c>
      <c r="AD50" s="3579">
        <v>0</v>
      </c>
      <c r="AE50" s="1476">
        <v>0</v>
      </c>
      <c r="AF50" s="3579">
        <v>0</v>
      </c>
      <c r="AG50" s="1476">
        <v>0</v>
      </c>
      <c r="AH50" s="3579">
        <v>0</v>
      </c>
      <c r="AI50" s="1476">
        <v>0</v>
      </c>
      <c r="AJ50" s="3579">
        <v>0</v>
      </c>
      <c r="AK50" s="1476">
        <v>0</v>
      </c>
      <c r="AL50" s="3735">
        <v>0</v>
      </c>
      <c r="AM50" s="1174">
        <v>0</v>
      </c>
      <c r="AN50" s="3736">
        <v>0</v>
      </c>
      <c r="AO50" s="3571">
        <v>0</v>
      </c>
      <c r="AP50" s="1475">
        <v>0</v>
      </c>
      <c r="AQ50" s="3630">
        <v>0</v>
      </c>
      <c r="AR50" s="3630">
        <v>0</v>
      </c>
      <c r="AS50" s="3737"/>
      <c r="AT50" s="3630">
        <v>0</v>
      </c>
      <c r="AU50" s="3630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515"/>
      <c r="B51" s="3733" t="s">
        <v>1055</v>
      </c>
      <c r="C51" s="3574">
        <f t="shared" si="0"/>
        <v>0</v>
      </c>
      <c r="D51" s="3638">
        <f t="shared" si="30"/>
        <v>0</v>
      </c>
      <c r="E51" s="3734">
        <f t="shared" si="30"/>
        <v>0</v>
      </c>
      <c r="F51" s="1163"/>
      <c r="G51" s="1434"/>
      <c r="H51" s="3579">
        <v>0</v>
      </c>
      <c r="I51" s="1475">
        <v>0</v>
      </c>
      <c r="J51" s="3579">
        <v>0</v>
      </c>
      <c r="K51" s="1476">
        <v>0</v>
      </c>
      <c r="L51" s="3579">
        <v>0</v>
      </c>
      <c r="M51" s="1476">
        <v>0</v>
      </c>
      <c r="N51" s="3579">
        <v>0</v>
      </c>
      <c r="O51" s="1476">
        <v>0</v>
      </c>
      <c r="P51" s="3579">
        <v>0</v>
      </c>
      <c r="Q51" s="1476">
        <v>0</v>
      </c>
      <c r="R51" s="3579">
        <v>0</v>
      </c>
      <c r="S51" s="1476">
        <v>0</v>
      </c>
      <c r="T51" s="3579">
        <v>0</v>
      </c>
      <c r="U51" s="1476">
        <v>0</v>
      </c>
      <c r="V51" s="3579">
        <v>0</v>
      </c>
      <c r="W51" s="1476">
        <v>0</v>
      </c>
      <c r="X51" s="3579">
        <v>0</v>
      </c>
      <c r="Y51" s="1476">
        <v>0</v>
      </c>
      <c r="Z51" s="3579">
        <v>0</v>
      </c>
      <c r="AA51" s="1476">
        <v>0</v>
      </c>
      <c r="AB51" s="3579">
        <v>0</v>
      </c>
      <c r="AC51" s="1476">
        <v>0</v>
      </c>
      <c r="AD51" s="3579">
        <v>0</v>
      </c>
      <c r="AE51" s="1476">
        <v>0</v>
      </c>
      <c r="AF51" s="3579">
        <v>0</v>
      </c>
      <c r="AG51" s="1476">
        <v>0</v>
      </c>
      <c r="AH51" s="3579">
        <v>0</v>
      </c>
      <c r="AI51" s="1476">
        <v>0</v>
      </c>
      <c r="AJ51" s="3579">
        <v>0</v>
      </c>
      <c r="AK51" s="1476">
        <v>0</v>
      </c>
      <c r="AL51" s="3735">
        <v>0</v>
      </c>
      <c r="AM51" s="1174">
        <v>0</v>
      </c>
      <c r="AN51" s="3736">
        <v>0</v>
      </c>
      <c r="AO51" s="3571">
        <v>0</v>
      </c>
      <c r="AP51" s="1475">
        <v>0</v>
      </c>
      <c r="AQ51" s="3630">
        <v>0</v>
      </c>
      <c r="AR51" s="3630">
        <v>0</v>
      </c>
      <c r="AS51" s="3737"/>
      <c r="AT51" s="3630">
        <v>0</v>
      </c>
      <c r="AU51" s="3630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515"/>
      <c r="B52" s="3733" t="s">
        <v>1456</v>
      </c>
      <c r="C52" s="3574">
        <f t="shared" si="0"/>
        <v>0</v>
      </c>
      <c r="D52" s="3638">
        <f t="shared" ref="D52:E56" si="31">SUM(H52+J52+L52+N52+P52+R52+T52+V52+X52+Z52+AB52+AD52+AF52+AH52+AJ52+AL52)</f>
        <v>0</v>
      </c>
      <c r="E52" s="3734">
        <f t="shared" si="31"/>
        <v>0</v>
      </c>
      <c r="F52" s="1163"/>
      <c r="G52" s="1434"/>
      <c r="H52" s="3579">
        <v>0</v>
      </c>
      <c r="I52" s="1475">
        <v>0</v>
      </c>
      <c r="J52" s="3579">
        <v>0</v>
      </c>
      <c r="K52" s="1476">
        <v>0</v>
      </c>
      <c r="L52" s="3579">
        <v>0</v>
      </c>
      <c r="M52" s="1476">
        <v>0</v>
      </c>
      <c r="N52" s="3579">
        <v>0</v>
      </c>
      <c r="O52" s="1476">
        <v>0</v>
      </c>
      <c r="P52" s="3579">
        <v>0</v>
      </c>
      <c r="Q52" s="1476">
        <v>0</v>
      </c>
      <c r="R52" s="3579">
        <v>0</v>
      </c>
      <c r="S52" s="1476">
        <v>0</v>
      </c>
      <c r="T52" s="3579">
        <v>0</v>
      </c>
      <c r="U52" s="1476">
        <v>0</v>
      </c>
      <c r="V52" s="3579">
        <v>0</v>
      </c>
      <c r="W52" s="1476">
        <v>0</v>
      </c>
      <c r="X52" s="3579">
        <v>0</v>
      </c>
      <c r="Y52" s="1476">
        <v>0</v>
      </c>
      <c r="Z52" s="3579">
        <v>0</v>
      </c>
      <c r="AA52" s="1476">
        <v>0</v>
      </c>
      <c r="AB52" s="3579">
        <v>0</v>
      </c>
      <c r="AC52" s="1476">
        <v>0</v>
      </c>
      <c r="AD52" s="3579">
        <v>0</v>
      </c>
      <c r="AE52" s="1476">
        <v>0</v>
      </c>
      <c r="AF52" s="3579">
        <v>0</v>
      </c>
      <c r="AG52" s="1476">
        <v>0</v>
      </c>
      <c r="AH52" s="3579">
        <v>0</v>
      </c>
      <c r="AI52" s="1476">
        <v>0</v>
      </c>
      <c r="AJ52" s="3579">
        <v>0</v>
      </c>
      <c r="AK52" s="1476">
        <v>0</v>
      </c>
      <c r="AL52" s="3735">
        <v>0</v>
      </c>
      <c r="AM52" s="1174">
        <v>0</v>
      </c>
      <c r="AN52" s="3736">
        <v>0</v>
      </c>
      <c r="AO52" s="3571">
        <v>0</v>
      </c>
      <c r="AP52" s="1475">
        <v>0</v>
      </c>
      <c r="AQ52" s="3630">
        <v>0</v>
      </c>
      <c r="AR52" s="3630">
        <v>0</v>
      </c>
      <c r="AS52" s="3737"/>
      <c r="AT52" s="3630">
        <v>0</v>
      </c>
      <c r="AU52" s="3630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515"/>
      <c r="B53" s="3738" t="s">
        <v>2124</v>
      </c>
      <c r="C53" s="3739">
        <f t="shared" si="0"/>
        <v>0</v>
      </c>
      <c r="D53" s="3642">
        <f t="shared" si="31"/>
        <v>0</v>
      </c>
      <c r="E53" s="3151">
        <f t="shared" si="31"/>
        <v>0</v>
      </c>
      <c r="F53" s="1163"/>
      <c r="G53" s="1434"/>
      <c r="H53" s="1206">
        <v>0</v>
      </c>
      <c r="I53" s="1210">
        <v>0</v>
      </c>
      <c r="J53" s="1206">
        <v>0</v>
      </c>
      <c r="K53" s="1207">
        <v>0</v>
      </c>
      <c r="L53" s="1206">
        <v>0</v>
      </c>
      <c r="M53" s="1207">
        <v>0</v>
      </c>
      <c r="N53" s="1206">
        <v>0</v>
      </c>
      <c r="O53" s="1207">
        <v>0</v>
      </c>
      <c r="P53" s="1206">
        <v>0</v>
      </c>
      <c r="Q53" s="1207">
        <v>0</v>
      </c>
      <c r="R53" s="1206">
        <v>0</v>
      </c>
      <c r="S53" s="1207">
        <v>0</v>
      </c>
      <c r="T53" s="1206">
        <v>0</v>
      </c>
      <c r="U53" s="1207">
        <v>0</v>
      </c>
      <c r="V53" s="1206">
        <v>0</v>
      </c>
      <c r="W53" s="1207">
        <v>0</v>
      </c>
      <c r="X53" s="1206">
        <v>0</v>
      </c>
      <c r="Y53" s="1207">
        <v>0</v>
      </c>
      <c r="Z53" s="1206">
        <v>0</v>
      </c>
      <c r="AA53" s="1207">
        <v>0</v>
      </c>
      <c r="AB53" s="1206">
        <v>0</v>
      </c>
      <c r="AC53" s="1207">
        <v>0</v>
      </c>
      <c r="AD53" s="1206">
        <v>0</v>
      </c>
      <c r="AE53" s="1207">
        <v>0</v>
      </c>
      <c r="AF53" s="1206">
        <v>0</v>
      </c>
      <c r="AG53" s="1207">
        <v>0</v>
      </c>
      <c r="AH53" s="1206">
        <v>0</v>
      </c>
      <c r="AI53" s="1207">
        <v>0</v>
      </c>
      <c r="AJ53" s="1206">
        <v>0</v>
      </c>
      <c r="AK53" s="1207">
        <v>0</v>
      </c>
      <c r="AL53" s="1208">
        <v>0</v>
      </c>
      <c r="AM53" s="1248">
        <v>0</v>
      </c>
      <c r="AN53" s="3736">
        <v>0</v>
      </c>
      <c r="AO53" s="1244">
        <v>0</v>
      </c>
      <c r="AP53" s="1475">
        <v>0</v>
      </c>
      <c r="AQ53" s="3630">
        <v>0</v>
      </c>
      <c r="AR53" s="3630">
        <v>0</v>
      </c>
      <c r="AS53" s="3737"/>
      <c r="AT53" s="3630">
        <v>0</v>
      </c>
      <c r="AU53" s="3630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515"/>
      <c r="B54" s="3733" t="s">
        <v>2125</v>
      </c>
      <c r="C54" s="3574">
        <f t="shared" si="0"/>
        <v>0</v>
      </c>
      <c r="D54" s="3638">
        <f t="shared" si="31"/>
        <v>0</v>
      </c>
      <c r="E54" s="3734">
        <f t="shared" si="31"/>
        <v>0</v>
      </c>
      <c r="F54" s="1163"/>
      <c r="G54" s="1487"/>
      <c r="H54" s="3579">
        <v>0</v>
      </c>
      <c r="I54" s="1475">
        <v>0</v>
      </c>
      <c r="J54" s="3579">
        <v>0</v>
      </c>
      <c r="K54" s="1476">
        <v>0</v>
      </c>
      <c r="L54" s="3579">
        <v>0</v>
      </c>
      <c r="M54" s="1476">
        <v>0</v>
      </c>
      <c r="N54" s="3579">
        <v>0</v>
      </c>
      <c r="O54" s="1476">
        <v>0</v>
      </c>
      <c r="P54" s="3579">
        <v>0</v>
      </c>
      <c r="Q54" s="1476">
        <v>0</v>
      </c>
      <c r="R54" s="3579">
        <v>0</v>
      </c>
      <c r="S54" s="1476">
        <v>0</v>
      </c>
      <c r="T54" s="3579">
        <v>0</v>
      </c>
      <c r="U54" s="1476">
        <v>0</v>
      </c>
      <c r="V54" s="3579">
        <v>0</v>
      </c>
      <c r="W54" s="1476">
        <v>0</v>
      </c>
      <c r="X54" s="3579">
        <v>0</v>
      </c>
      <c r="Y54" s="1476">
        <v>0</v>
      </c>
      <c r="Z54" s="3579">
        <v>0</v>
      </c>
      <c r="AA54" s="1476">
        <v>0</v>
      </c>
      <c r="AB54" s="3579">
        <v>0</v>
      </c>
      <c r="AC54" s="1476">
        <v>0</v>
      </c>
      <c r="AD54" s="3579">
        <v>0</v>
      </c>
      <c r="AE54" s="1476">
        <v>0</v>
      </c>
      <c r="AF54" s="3579">
        <v>0</v>
      </c>
      <c r="AG54" s="1476">
        <v>0</v>
      </c>
      <c r="AH54" s="3579">
        <v>0</v>
      </c>
      <c r="AI54" s="1476">
        <v>0</v>
      </c>
      <c r="AJ54" s="3579">
        <v>0</v>
      </c>
      <c r="AK54" s="1476">
        <v>0</v>
      </c>
      <c r="AL54" s="3735">
        <v>0</v>
      </c>
      <c r="AM54" s="1174">
        <v>0</v>
      </c>
      <c r="AN54" s="3736">
        <v>0</v>
      </c>
      <c r="AO54" s="3571">
        <v>0</v>
      </c>
      <c r="AP54" s="1475">
        <v>0</v>
      </c>
      <c r="AQ54" s="3630">
        <v>0</v>
      </c>
      <c r="AR54" s="3630">
        <v>0</v>
      </c>
      <c r="AS54" s="3737"/>
      <c r="AT54" s="3630">
        <v>0</v>
      </c>
      <c r="AU54" s="3630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515"/>
      <c r="B55" s="19" t="s">
        <v>2126</v>
      </c>
      <c r="C55" s="3574">
        <f t="shared" si="0"/>
        <v>0</v>
      </c>
      <c r="D55" s="3638">
        <f t="shared" si="31"/>
        <v>0</v>
      </c>
      <c r="E55" s="621">
        <f t="shared" si="31"/>
        <v>0</v>
      </c>
      <c r="F55" s="1163"/>
      <c r="G55" s="1179"/>
      <c r="H55" s="3579"/>
      <c r="I55" s="1475"/>
      <c r="J55" s="3579"/>
      <c r="K55" s="1476"/>
      <c r="L55" s="3579"/>
      <c r="M55" s="1476"/>
      <c r="N55" s="3579"/>
      <c r="O55" s="1476"/>
      <c r="P55" s="3579"/>
      <c r="Q55" s="1476"/>
      <c r="R55" s="3579"/>
      <c r="S55" s="1476"/>
      <c r="T55" s="3579"/>
      <c r="U55" s="1476"/>
      <c r="V55" s="3579"/>
      <c r="W55" s="1476"/>
      <c r="X55" s="3579"/>
      <c r="Y55" s="1476"/>
      <c r="Z55" s="3579"/>
      <c r="AA55" s="1476"/>
      <c r="AB55" s="3579"/>
      <c r="AC55" s="1476"/>
      <c r="AD55" s="3579"/>
      <c r="AE55" s="1476"/>
      <c r="AF55" s="3579"/>
      <c r="AG55" s="1478"/>
      <c r="AH55" s="3579"/>
      <c r="AI55" s="1476"/>
      <c r="AJ55" s="3579"/>
      <c r="AK55" s="1476"/>
      <c r="AL55" s="3735"/>
      <c r="AM55" s="1174"/>
      <c r="AN55" s="3736"/>
      <c r="AO55" s="3571"/>
      <c r="AP55" s="1475"/>
      <c r="AQ55" s="3630"/>
      <c r="AR55" s="3630"/>
      <c r="AS55" s="3737"/>
      <c r="AT55" s="3630">
        <v>0</v>
      </c>
      <c r="AU55" s="3630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255"/>
      <c r="B56" s="1537" t="s">
        <v>104</v>
      </c>
      <c r="C56" s="1534">
        <f t="shared" si="0"/>
        <v>0</v>
      </c>
      <c r="D56" s="1535">
        <f t="shared" si="31"/>
        <v>0</v>
      </c>
      <c r="E56" s="1433">
        <f t="shared" si="31"/>
        <v>0</v>
      </c>
      <c r="F56" s="1505"/>
      <c r="G56" s="3741"/>
      <c r="H56" s="2962"/>
      <c r="I56" s="2963"/>
      <c r="J56" s="2962"/>
      <c r="K56" s="206"/>
      <c r="L56" s="2962"/>
      <c r="M56" s="206"/>
      <c r="N56" s="2962"/>
      <c r="O56" s="206"/>
      <c r="P56" s="2962"/>
      <c r="Q56" s="206"/>
      <c r="R56" s="2962"/>
      <c r="S56" s="206"/>
      <c r="T56" s="2962"/>
      <c r="U56" s="206"/>
      <c r="V56" s="2962"/>
      <c r="W56" s="206"/>
      <c r="X56" s="2962"/>
      <c r="Y56" s="206"/>
      <c r="Z56" s="2962"/>
      <c r="AA56" s="206"/>
      <c r="AB56" s="2962"/>
      <c r="AC56" s="206"/>
      <c r="AD56" s="2962"/>
      <c r="AE56" s="206"/>
      <c r="AF56" s="2962"/>
      <c r="AG56" s="206"/>
      <c r="AH56" s="2962"/>
      <c r="AI56" s="206"/>
      <c r="AJ56" s="2962"/>
      <c r="AK56" s="206"/>
      <c r="AL56" s="3742"/>
      <c r="AM56" s="207"/>
      <c r="AN56" s="1552"/>
      <c r="AO56" s="3688"/>
      <c r="AP56" s="1160"/>
      <c r="AQ56" s="1635"/>
      <c r="AR56" s="1635"/>
      <c r="AS56" s="3737"/>
      <c r="AT56" s="3630">
        <v>0</v>
      </c>
      <c r="AU56" s="3630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609" t="s">
        <v>2131</v>
      </c>
      <c r="B57" s="2122" t="s">
        <v>69</v>
      </c>
      <c r="C57" s="2303">
        <f t="shared" si="0"/>
        <v>0</v>
      </c>
      <c r="D57" s="2049">
        <f>SUM(J57+L57+N57+P57+R57+T57+V57+X57+Z57+AB57+AD57+AF57+AH57+AJ57+AL57)</f>
        <v>0</v>
      </c>
      <c r="E57" s="3728">
        <f>SUM(K57+M57+O57+Q57+S57+U57+W57+Y57+AA57+AC57+AE57+AG57+AI57+AK57+AM57)</f>
        <v>0</v>
      </c>
      <c r="F57" s="3615"/>
      <c r="G57" s="3740"/>
      <c r="H57" s="3615"/>
      <c r="I57" s="3740"/>
      <c r="J57" s="3595">
        <v>0</v>
      </c>
      <c r="K57" s="3597">
        <v>0</v>
      </c>
      <c r="L57" s="3595">
        <v>0</v>
      </c>
      <c r="M57" s="3597">
        <v>0</v>
      </c>
      <c r="N57" s="3595">
        <v>0</v>
      </c>
      <c r="O57" s="3597">
        <v>0</v>
      </c>
      <c r="P57" s="3595">
        <v>0</v>
      </c>
      <c r="Q57" s="3597">
        <v>0</v>
      </c>
      <c r="R57" s="3595">
        <v>0</v>
      </c>
      <c r="S57" s="3597">
        <v>0</v>
      </c>
      <c r="T57" s="3595">
        <v>0</v>
      </c>
      <c r="U57" s="3597">
        <v>0</v>
      </c>
      <c r="V57" s="3595">
        <v>0</v>
      </c>
      <c r="W57" s="3597">
        <v>0</v>
      </c>
      <c r="X57" s="3595">
        <v>0</v>
      </c>
      <c r="Y57" s="3597">
        <v>0</v>
      </c>
      <c r="Z57" s="3595">
        <v>0</v>
      </c>
      <c r="AA57" s="3597">
        <v>0</v>
      </c>
      <c r="AB57" s="3595">
        <v>0</v>
      </c>
      <c r="AC57" s="3597">
        <v>0</v>
      </c>
      <c r="AD57" s="3595">
        <v>0</v>
      </c>
      <c r="AE57" s="3597">
        <v>0</v>
      </c>
      <c r="AF57" s="3595">
        <v>0</v>
      </c>
      <c r="AG57" s="3597">
        <v>0</v>
      </c>
      <c r="AH57" s="3595">
        <v>0</v>
      </c>
      <c r="AI57" s="3597">
        <v>0</v>
      </c>
      <c r="AJ57" s="3595">
        <v>0</v>
      </c>
      <c r="AK57" s="3597">
        <v>0</v>
      </c>
      <c r="AL57" s="3730">
        <v>0</v>
      </c>
      <c r="AM57" s="3731">
        <v>0</v>
      </c>
      <c r="AN57" s="3243">
        <v>0</v>
      </c>
      <c r="AO57" s="3732">
        <v>0</v>
      </c>
      <c r="AP57" s="3729">
        <v>0</v>
      </c>
      <c r="AQ57" s="3744">
        <v>0</v>
      </c>
      <c r="AR57" s="3744">
        <v>0</v>
      </c>
      <c r="AS57" s="3744">
        <v>0</v>
      </c>
      <c r="AT57" s="3744">
        <v>0</v>
      </c>
      <c r="AU57" s="3744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515"/>
      <c r="B58" s="3733" t="s">
        <v>103</v>
      </c>
      <c r="C58" s="3574">
        <f t="shared" si="0"/>
        <v>0</v>
      </c>
      <c r="D58" s="3638">
        <f t="shared" ref="D58:E62" si="32">SUM(J58+L58+N58+P58+R58+T58+V58+X58+Z58+AB58+AD58+AF58+AH58+AJ58+AL58)</f>
        <v>0</v>
      </c>
      <c r="E58" s="3734">
        <f>SUM(K58+M58+O58+Q58+S58+U58+W58+Y58+AA58+AC58+AE58+AG58+AI58+AK58+AM58)</f>
        <v>0</v>
      </c>
      <c r="F58" s="1163"/>
      <c r="G58" s="1434"/>
      <c r="H58" s="1163"/>
      <c r="I58" s="1434"/>
      <c r="J58" s="3579">
        <v>0</v>
      </c>
      <c r="K58" s="1476">
        <v>0</v>
      </c>
      <c r="L58" s="3579">
        <v>0</v>
      </c>
      <c r="M58" s="1476">
        <v>0</v>
      </c>
      <c r="N58" s="3579">
        <v>0</v>
      </c>
      <c r="O58" s="1476">
        <v>0</v>
      </c>
      <c r="P58" s="3579">
        <v>0</v>
      </c>
      <c r="Q58" s="1476">
        <v>0</v>
      </c>
      <c r="R58" s="3579">
        <v>0</v>
      </c>
      <c r="S58" s="1476">
        <v>0</v>
      </c>
      <c r="T58" s="3579">
        <v>0</v>
      </c>
      <c r="U58" s="1476">
        <v>0</v>
      </c>
      <c r="V58" s="3579">
        <v>0</v>
      </c>
      <c r="W58" s="1476">
        <v>0</v>
      </c>
      <c r="X58" s="3579">
        <v>0</v>
      </c>
      <c r="Y58" s="1476">
        <v>0</v>
      </c>
      <c r="Z58" s="3579">
        <v>0</v>
      </c>
      <c r="AA58" s="1476">
        <v>0</v>
      </c>
      <c r="AB58" s="3579">
        <v>0</v>
      </c>
      <c r="AC58" s="1476">
        <v>0</v>
      </c>
      <c r="AD58" s="3579">
        <v>0</v>
      </c>
      <c r="AE58" s="1476">
        <v>0</v>
      </c>
      <c r="AF58" s="3579">
        <v>0</v>
      </c>
      <c r="AG58" s="1476">
        <v>0</v>
      </c>
      <c r="AH58" s="3579">
        <v>0</v>
      </c>
      <c r="AI58" s="1476">
        <v>0</v>
      </c>
      <c r="AJ58" s="3579">
        <v>0</v>
      </c>
      <c r="AK58" s="1476">
        <v>0</v>
      </c>
      <c r="AL58" s="3735">
        <v>0</v>
      </c>
      <c r="AM58" s="1174">
        <v>0</v>
      </c>
      <c r="AN58" s="3736">
        <v>0</v>
      </c>
      <c r="AO58" s="3571">
        <v>0</v>
      </c>
      <c r="AP58" s="1475">
        <v>0</v>
      </c>
      <c r="AQ58" s="3630">
        <v>0</v>
      </c>
      <c r="AR58" s="3630">
        <v>0</v>
      </c>
      <c r="AS58" s="3630">
        <v>0</v>
      </c>
      <c r="AT58" s="3630">
        <v>0</v>
      </c>
      <c r="AU58" s="3630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515"/>
      <c r="B59" s="3733" t="s">
        <v>70</v>
      </c>
      <c r="C59" s="3574">
        <f t="shared" si="0"/>
        <v>163</v>
      </c>
      <c r="D59" s="3638">
        <f>SUM(J59+L59+N59+P59+R59+T59+V59+X59+Z59+AB59+AD59+AF59+AH59+AJ59+AL59)</f>
        <v>17</v>
      </c>
      <c r="E59" s="3734">
        <f>SUM(K59+M59+O59+Q59+S59+U59+W59+Y59+AA59+AC59+AE59+AG59+AI59+AK59+AM59)</f>
        <v>146</v>
      </c>
      <c r="F59" s="1163"/>
      <c r="G59" s="1434"/>
      <c r="H59" s="1163"/>
      <c r="I59" s="1434"/>
      <c r="J59" s="3579">
        <v>7</v>
      </c>
      <c r="K59" s="1476">
        <v>11</v>
      </c>
      <c r="L59" s="3579">
        <v>9</v>
      </c>
      <c r="M59" s="1476">
        <v>44</v>
      </c>
      <c r="N59" s="3579">
        <v>1</v>
      </c>
      <c r="O59" s="1476">
        <v>19</v>
      </c>
      <c r="P59" s="3579">
        <v>0</v>
      </c>
      <c r="Q59" s="1476">
        <v>24</v>
      </c>
      <c r="R59" s="3579">
        <v>0</v>
      </c>
      <c r="S59" s="1476">
        <v>21</v>
      </c>
      <c r="T59" s="3579">
        <v>0</v>
      </c>
      <c r="U59" s="1476">
        <v>5</v>
      </c>
      <c r="V59" s="3579">
        <v>0</v>
      </c>
      <c r="W59" s="1476">
        <v>5</v>
      </c>
      <c r="X59" s="3579">
        <v>0</v>
      </c>
      <c r="Y59" s="1476">
        <v>7</v>
      </c>
      <c r="Z59" s="3579">
        <v>0</v>
      </c>
      <c r="AA59" s="1476">
        <v>4</v>
      </c>
      <c r="AB59" s="3579">
        <v>0</v>
      </c>
      <c r="AC59" s="1476">
        <v>3</v>
      </c>
      <c r="AD59" s="3579">
        <v>0</v>
      </c>
      <c r="AE59" s="1476">
        <v>3</v>
      </c>
      <c r="AF59" s="3579">
        <v>0</v>
      </c>
      <c r="AG59" s="1476">
        <v>0</v>
      </c>
      <c r="AH59" s="3579">
        <v>0</v>
      </c>
      <c r="AI59" s="1476">
        <v>0</v>
      </c>
      <c r="AJ59" s="3579">
        <v>0</v>
      </c>
      <c r="AK59" s="1476">
        <v>0</v>
      </c>
      <c r="AL59" s="3735">
        <v>0</v>
      </c>
      <c r="AM59" s="1174">
        <v>0</v>
      </c>
      <c r="AN59" s="3736">
        <v>0</v>
      </c>
      <c r="AO59" s="3571">
        <v>0</v>
      </c>
      <c r="AP59" s="1475">
        <v>0</v>
      </c>
      <c r="AQ59" s="3630">
        <v>15</v>
      </c>
      <c r="AR59" s="3630">
        <v>6</v>
      </c>
      <c r="AS59" s="3630">
        <v>58</v>
      </c>
      <c r="AT59" s="3630">
        <v>0</v>
      </c>
      <c r="AU59" s="3630">
        <v>2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515"/>
      <c r="B60" s="3733" t="s">
        <v>1055</v>
      </c>
      <c r="C60" s="3574">
        <f t="shared" si="0"/>
        <v>0</v>
      </c>
      <c r="D60" s="3638">
        <f t="shared" si="32"/>
        <v>0</v>
      </c>
      <c r="E60" s="3734">
        <f t="shared" si="32"/>
        <v>0</v>
      </c>
      <c r="F60" s="1163"/>
      <c r="G60" s="1434"/>
      <c r="H60" s="1163"/>
      <c r="I60" s="1434"/>
      <c r="J60" s="3579">
        <v>0</v>
      </c>
      <c r="K60" s="1476">
        <v>0</v>
      </c>
      <c r="L60" s="3579">
        <v>0</v>
      </c>
      <c r="M60" s="1476">
        <v>0</v>
      </c>
      <c r="N60" s="3579">
        <v>0</v>
      </c>
      <c r="O60" s="1476">
        <v>0</v>
      </c>
      <c r="P60" s="3579">
        <v>0</v>
      </c>
      <c r="Q60" s="1476">
        <v>0</v>
      </c>
      <c r="R60" s="3579">
        <v>0</v>
      </c>
      <c r="S60" s="1476">
        <v>0</v>
      </c>
      <c r="T60" s="3579">
        <v>0</v>
      </c>
      <c r="U60" s="1476">
        <v>0</v>
      </c>
      <c r="V60" s="3579">
        <v>0</v>
      </c>
      <c r="W60" s="1476">
        <v>0</v>
      </c>
      <c r="X60" s="3579">
        <v>0</v>
      </c>
      <c r="Y60" s="1476">
        <v>0</v>
      </c>
      <c r="Z60" s="3579">
        <v>0</v>
      </c>
      <c r="AA60" s="1476">
        <v>0</v>
      </c>
      <c r="AB60" s="3579">
        <v>0</v>
      </c>
      <c r="AC60" s="1476">
        <v>0</v>
      </c>
      <c r="AD60" s="3579">
        <v>0</v>
      </c>
      <c r="AE60" s="1476">
        <v>0</v>
      </c>
      <c r="AF60" s="3579">
        <v>0</v>
      </c>
      <c r="AG60" s="1476">
        <v>0</v>
      </c>
      <c r="AH60" s="3579">
        <v>0</v>
      </c>
      <c r="AI60" s="1476">
        <v>0</v>
      </c>
      <c r="AJ60" s="3579">
        <v>0</v>
      </c>
      <c r="AK60" s="1476">
        <v>0</v>
      </c>
      <c r="AL60" s="3735">
        <v>0</v>
      </c>
      <c r="AM60" s="1174">
        <v>0</v>
      </c>
      <c r="AN60" s="3736">
        <v>0</v>
      </c>
      <c r="AO60" s="3571">
        <v>0</v>
      </c>
      <c r="AP60" s="1475">
        <v>0</v>
      </c>
      <c r="AQ60" s="3630">
        <v>0</v>
      </c>
      <c r="AR60" s="3630">
        <v>0</v>
      </c>
      <c r="AS60" s="3630">
        <v>0</v>
      </c>
      <c r="AT60" s="3630">
        <v>0</v>
      </c>
      <c r="AU60" s="3630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515"/>
      <c r="B61" s="3637" t="s">
        <v>2126</v>
      </c>
      <c r="C61" s="917">
        <f t="shared" si="0"/>
        <v>0</v>
      </c>
      <c r="D61" s="3638">
        <f>SUM(J61+L61+N61+P61+R61+T61+V61+X61+Z61+AB61+AD61+AF61+AH61+AJ61+AL61)</f>
        <v>0</v>
      </c>
      <c r="E61" s="621">
        <f>SUM(K61+M61+O61+Q61+S61+U61+W61+Y61+AA61+AC61+AE61+AG61+AI61+AK61+AM61)</f>
        <v>0</v>
      </c>
      <c r="F61" s="1163"/>
      <c r="G61" s="1434"/>
      <c r="H61" s="1163"/>
      <c r="I61" s="1434"/>
      <c r="J61" s="1206">
        <v>0</v>
      </c>
      <c r="K61" s="1207">
        <v>0</v>
      </c>
      <c r="L61" s="1206">
        <v>0</v>
      </c>
      <c r="M61" s="1207">
        <v>0</v>
      </c>
      <c r="N61" s="1206">
        <v>0</v>
      </c>
      <c r="O61" s="1207">
        <v>0</v>
      </c>
      <c r="P61" s="1206">
        <v>0</v>
      </c>
      <c r="Q61" s="1207">
        <v>0</v>
      </c>
      <c r="R61" s="1206">
        <v>0</v>
      </c>
      <c r="S61" s="1207">
        <v>0</v>
      </c>
      <c r="T61" s="1206">
        <v>0</v>
      </c>
      <c r="U61" s="1207">
        <v>0</v>
      </c>
      <c r="V61" s="1206">
        <v>0</v>
      </c>
      <c r="W61" s="1207">
        <v>0</v>
      </c>
      <c r="X61" s="1206">
        <v>0</v>
      </c>
      <c r="Y61" s="1207">
        <v>0</v>
      </c>
      <c r="Z61" s="1206">
        <v>0</v>
      </c>
      <c r="AA61" s="1207">
        <v>0</v>
      </c>
      <c r="AB61" s="1206">
        <v>0</v>
      </c>
      <c r="AC61" s="1207">
        <v>0</v>
      </c>
      <c r="AD61" s="1206">
        <v>0</v>
      </c>
      <c r="AE61" s="1207">
        <v>0</v>
      </c>
      <c r="AF61" s="1206">
        <v>0</v>
      </c>
      <c r="AG61" s="1207">
        <v>0</v>
      </c>
      <c r="AH61" s="1206">
        <v>0</v>
      </c>
      <c r="AI61" s="1207">
        <v>0</v>
      </c>
      <c r="AJ61" s="1206">
        <v>0</v>
      </c>
      <c r="AK61" s="1207">
        <v>0</v>
      </c>
      <c r="AL61" s="1208">
        <v>0</v>
      </c>
      <c r="AM61" s="1248">
        <v>0</v>
      </c>
      <c r="AN61" s="3736">
        <v>0</v>
      </c>
      <c r="AO61" s="1244">
        <v>0</v>
      </c>
      <c r="AP61" s="1210">
        <v>0</v>
      </c>
      <c r="AQ61" s="1435">
        <v>0</v>
      </c>
      <c r="AR61" s="1435">
        <v>0</v>
      </c>
      <c r="AS61" s="1435">
        <v>0</v>
      </c>
      <c r="AT61" s="1435">
        <v>0</v>
      </c>
      <c r="AU61" s="1435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255"/>
      <c r="B62" s="1537" t="s">
        <v>2125</v>
      </c>
      <c r="C62" s="1534">
        <f t="shared" si="0"/>
        <v>0</v>
      </c>
      <c r="D62" s="1535">
        <f t="shared" si="32"/>
        <v>0</v>
      </c>
      <c r="E62" s="1433">
        <f t="shared" si="32"/>
        <v>0</v>
      </c>
      <c r="F62" s="1505"/>
      <c r="G62" s="1180"/>
      <c r="H62" s="1505"/>
      <c r="I62" s="1180"/>
      <c r="J62" s="1492">
        <v>0</v>
      </c>
      <c r="K62" s="1493">
        <v>0</v>
      </c>
      <c r="L62" s="1492">
        <v>0</v>
      </c>
      <c r="M62" s="1493">
        <v>0</v>
      </c>
      <c r="N62" s="1492">
        <v>0</v>
      </c>
      <c r="O62" s="1493">
        <v>0</v>
      </c>
      <c r="P62" s="1492">
        <v>0</v>
      </c>
      <c r="Q62" s="1493">
        <v>0</v>
      </c>
      <c r="R62" s="1492">
        <v>0</v>
      </c>
      <c r="S62" s="1493">
        <v>0</v>
      </c>
      <c r="T62" s="1492">
        <v>0</v>
      </c>
      <c r="U62" s="1493">
        <v>0</v>
      </c>
      <c r="V62" s="1492">
        <v>0</v>
      </c>
      <c r="W62" s="1493">
        <v>0</v>
      </c>
      <c r="X62" s="1492">
        <v>0</v>
      </c>
      <c r="Y62" s="1493">
        <v>0</v>
      </c>
      <c r="Z62" s="1492">
        <v>0</v>
      </c>
      <c r="AA62" s="1493">
        <v>0</v>
      </c>
      <c r="AB62" s="1492">
        <v>0</v>
      </c>
      <c r="AC62" s="1493">
        <v>0</v>
      </c>
      <c r="AD62" s="1492">
        <v>0</v>
      </c>
      <c r="AE62" s="1493">
        <v>0</v>
      </c>
      <c r="AF62" s="1492">
        <v>0</v>
      </c>
      <c r="AG62" s="1493">
        <v>0</v>
      </c>
      <c r="AH62" s="1492">
        <v>0</v>
      </c>
      <c r="AI62" s="1493">
        <v>0</v>
      </c>
      <c r="AJ62" s="1492">
        <v>0</v>
      </c>
      <c r="AK62" s="1493">
        <v>0</v>
      </c>
      <c r="AL62" s="1501">
        <v>0</v>
      </c>
      <c r="AM62" s="1496">
        <v>0</v>
      </c>
      <c r="AN62" s="1552">
        <v>0</v>
      </c>
      <c r="AO62" s="1494">
        <v>0</v>
      </c>
      <c r="AP62" s="1160">
        <v>0</v>
      </c>
      <c r="AQ62" s="1635">
        <v>0</v>
      </c>
      <c r="AR62" s="1635">
        <v>0</v>
      </c>
      <c r="AS62" s="1635">
        <v>0</v>
      </c>
      <c r="AT62" s="1635">
        <v>0</v>
      </c>
      <c r="AU62" s="1635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609" t="s">
        <v>2132</v>
      </c>
      <c r="B63" s="2122" t="s">
        <v>69</v>
      </c>
      <c r="C63" s="2303">
        <f t="shared" si="0"/>
        <v>0</v>
      </c>
      <c r="D63" s="2049">
        <f t="shared" ref="D63:E66" si="36">SUM(J63+L63+N63+P63+R63+T63+V63+X63+Z63+AB63)</f>
        <v>0</v>
      </c>
      <c r="E63" s="3728">
        <f t="shared" si="36"/>
        <v>0</v>
      </c>
      <c r="F63" s="3615"/>
      <c r="G63" s="3740"/>
      <c r="H63" s="3615"/>
      <c r="I63" s="3740"/>
      <c r="J63" s="3595">
        <v>0</v>
      </c>
      <c r="K63" s="3597">
        <v>0</v>
      </c>
      <c r="L63" s="3595">
        <v>0</v>
      </c>
      <c r="M63" s="3597">
        <v>0</v>
      </c>
      <c r="N63" s="3595">
        <v>0</v>
      </c>
      <c r="O63" s="3597">
        <v>0</v>
      </c>
      <c r="P63" s="3595">
        <v>0</v>
      </c>
      <c r="Q63" s="3597">
        <v>0</v>
      </c>
      <c r="R63" s="3595">
        <v>0</v>
      </c>
      <c r="S63" s="3597">
        <v>0</v>
      </c>
      <c r="T63" s="3595">
        <v>0</v>
      </c>
      <c r="U63" s="3597">
        <v>0</v>
      </c>
      <c r="V63" s="3595">
        <v>0</v>
      </c>
      <c r="W63" s="3597">
        <v>0</v>
      </c>
      <c r="X63" s="3595">
        <v>0</v>
      </c>
      <c r="Y63" s="3597">
        <v>0</v>
      </c>
      <c r="Z63" s="3595">
        <v>0</v>
      </c>
      <c r="AA63" s="3597">
        <v>0</v>
      </c>
      <c r="AB63" s="3579">
        <v>0</v>
      </c>
      <c r="AC63" s="1476">
        <v>0</v>
      </c>
      <c r="AD63" s="3581"/>
      <c r="AE63" s="2055"/>
      <c r="AF63" s="2256"/>
      <c r="AG63" s="1835"/>
      <c r="AH63" s="2256"/>
      <c r="AI63" s="1835"/>
      <c r="AJ63" s="2256"/>
      <c r="AK63" s="1835"/>
      <c r="AL63" s="3745"/>
      <c r="AM63" s="1135"/>
      <c r="AN63" s="3243"/>
      <c r="AO63" s="2022"/>
      <c r="AP63" s="3598"/>
      <c r="AQ63" s="2038"/>
      <c r="AR63" s="2038"/>
      <c r="AS63" s="2038"/>
      <c r="AT63" s="2038">
        <v>0</v>
      </c>
      <c r="AU63" s="2038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515"/>
      <c r="B64" s="3733" t="s">
        <v>70</v>
      </c>
      <c r="C64" s="3574">
        <f t="shared" si="0"/>
        <v>0</v>
      </c>
      <c r="D64" s="3638">
        <f t="shared" si="36"/>
        <v>0</v>
      </c>
      <c r="E64" s="3734">
        <f t="shared" si="36"/>
        <v>0</v>
      </c>
      <c r="F64" s="1163"/>
      <c r="G64" s="1434"/>
      <c r="H64" s="1163"/>
      <c r="I64" s="1434"/>
      <c r="J64" s="3579">
        <v>0</v>
      </c>
      <c r="K64" s="1476">
        <v>0</v>
      </c>
      <c r="L64" s="3579">
        <v>0</v>
      </c>
      <c r="M64" s="1476">
        <v>0</v>
      </c>
      <c r="N64" s="3579">
        <v>0</v>
      </c>
      <c r="O64" s="1476">
        <v>0</v>
      </c>
      <c r="P64" s="3579">
        <v>0</v>
      </c>
      <c r="Q64" s="1476">
        <v>0</v>
      </c>
      <c r="R64" s="3579">
        <v>0</v>
      </c>
      <c r="S64" s="1476">
        <v>0</v>
      </c>
      <c r="T64" s="3579">
        <v>0</v>
      </c>
      <c r="U64" s="1476">
        <v>0</v>
      </c>
      <c r="V64" s="3579">
        <v>0</v>
      </c>
      <c r="W64" s="1476">
        <v>0</v>
      </c>
      <c r="X64" s="3579">
        <v>0</v>
      </c>
      <c r="Y64" s="1476">
        <v>0</v>
      </c>
      <c r="Z64" s="3579">
        <v>0</v>
      </c>
      <c r="AA64" s="1476">
        <v>0</v>
      </c>
      <c r="AB64" s="3579">
        <v>0</v>
      </c>
      <c r="AC64" s="1476">
        <v>0</v>
      </c>
      <c r="AD64" s="3581"/>
      <c r="AE64" s="2055"/>
      <c r="AF64" s="3575"/>
      <c r="AG64" s="1487"/>
      <c r="AH64" s="3575"/>
      <c r="AI64" s="1487"/>
      <c r="AJ64" s="3575"/>
      <c r="AK64" s="1487"/>
      <c r="AL64" s="3746"/>
      <c r="AM64" s="1182"/>
      <c r="AN64" s="3736"/>
      <c r="AO64" s="3571"/>
      <c r="AP64" s="1475"/>
      <c r="AQ64" s="3630"/>
      <c r="AR64" s="3630"/>
      <c r="AS64" s="3630"/>
      <c r="AT64" s="3630">
        <v>0</v>
      </c>
      <c r="AU64" s="3630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515"/>
      <c r="B65" s="19" t="s">
        <v>2126</v>
      </c>
      <c r="C65" s="3574">
        <f t="shared" si="0"/>
        <v>0</v>
      </c>
      <c r="D65" s="3638">
        <f t="shared" si="36"/>
        <v>0</v>
      </c>
      <c r="E65" s="621">
        <f t="shared" si="36"/>
        <v>0</v>
      </c>
      <c r="F65" s="1163"/>
      <c r="G65" s="1434"/>
      <c r="H65" s="1163"/>
      <c r="I65" s="1434"/>
      <c r="J65" s="1206">
        <v>0</v>
      </c>
      <c r="K65" s="1207">
        <v>0</v>
      </c>
      <c r="L65" s="1206">
        <v>0</v>
      </c>
      <c r="M65" s="1207">
        <v>0</v>
      </c>
      <c r="N65" s="1206">
        <v>0</v>
      </c>
      <c r="O65" s="1207">
        <v>0</v>
      </c>
      <c r="P65" s="1206">
        <v>0</v>
      </c>
      <c r="Q65" s="1207">
        <v>0</v>
      </c>
      <c r="R65" s="1206">
        <v>0</v>
      </c>
      <c r="S65" s="1207">
        <v>0</v>
      </c>
      <c r="T65" s="1206">
        <v>0</v>
      </c>
      <c r="U65" s="1207">
        <v>0</v>
      </c>
      <c r="V65" s="1206">
        <v>0</v>
      </c>
      <c r="W65" s="1207">
        <v>0</v>
      </c>
      <c r="X65" s="1206">
        <v>0</v>
      </c>
      <c r="Y65" s="1207">
        <v>0</v>
      </c>
      <c r="Z65" s="1206">
        <v>0</v>
      </c>
      <c r="AA65" s="1207">
        <v>0</v>
      </c>
      <c r="AB65" s="3579">
        <v>0</v>
      </c>
      <c r="AC65" s="1476">
        <v>0</v>
      </c>
      <c r="AD65" s="3581"/>
      <c r="AE65" s="2055"/>
      <c r="AF65" s="1163"/>
      <c r="AG65" s="1436"/>
      <c r="AH65" s="1163"/>
      <c r="AI65" s="1436"/>
      <c r="AJ65" s="1163"/>
      <c r="AK65" s="1436"/>
      <c r="AL65" s="1437"/>
      <c r="AM65" s="1165"/>
      <c r="AN65" s="3736"/>
      <c r="AO65" s="1244"/>
      <c r="AP65" s="1210"/>
      <c r="AQ65" s="1435"/>
      <c r="AR65" s="1435"/>
      <c r="AS65" s="1435"/>
      <c r="AT65" s="1435">
        <v>0</v>
      </c>
      <c r="AU65" s="1435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255"/>
      <c r="B66" s="1537" t="s">
        <v>2125</v>
      </c>
      <c r="C66" s="1534">
        <f t="shared" si="0"/>
        <v>0</v>
      </c>
      <c r="D66" s="1535">
        <f t="shared" si="36"/>
        <v>0</v>
      </c>
      <c r="E66" s="1433">
        <f t="shared" si="36"/>
        <v>0</v>
      </c>
      <c r="F66" s="1505"/>
      <c r="G66" s="1180"/>
      <c r="H66" s="1505"/>
      <c r="I66" s="1180"/>
      <c r="J66" s="1492">
        <v>0</v>
      </c>
      <c r="K66" s="1493">
        <v>0</v>
      </c>
      <c r="L66" s="1492">
        <v>0</v>
      </c>
      <c r="M66" s="1493">
        <v>0</v>
      </c>
      <c r="N66" s="1492">
        <v>0</v>
      </c>
      <c r="O66" s="1493">
        <v>0</v>
      </c>
      <c r="P66" s="1492">
        <v>0</v>
      </c>
      <c r="Q66" s="1493">
        <v>0</v>
      </c>
      <c r="R66" s="1492">
        <v>0</v>
      </c>
      <c r="S66" s="1493">
        <v>0</v>
      </c>
      <c r="T66" s="1492">
        <v>0</v>
      </c>
      <c r="U66" s="1493">
        <v>0</v>
      </c>
      <c r="V66" s="1492">
        <v>0</v>
      </c>
      <c r="W66" s="1493">
        <v>0</v>
      </c>
      <c r="X66" s="1492">
        <v>0</v>
      </c>
      <c r="Y66" s="1493">
        <v>0</v>
      </c>
      <c r="Z66" s="1492">
        <v>0</v>
      </c>
      <c r="AA66" s="1493">
        <v>0</v>
      </c>
      <c r="AB66" s="3579">
        <v>0</v>
      </c>
      <c r="AC66" s="1476">
        <v>0</v>
      </c>
      <c r="AD66" s="3581"/>
      <c r="AE66" s="2055"/>
      <c r="AF66" s="1505"/>
      <c r="AG66" s="1506"/>
      <c r="AH66" s="1505"/>
      <c r="AI66" s="1506"/>
      <c r="AJ66" s="1505"/>
      <c r="AK66" s="1506"/>
      <c r="AL66" s="1856"/>
      <c r="AM66" s="1791"/>
      <c r="AN66" s="1552"/>
      <c r="AO66" s="1494"/>
      <c r="AP66" s="1160"/>
      <c r="AQ66" s="1635"/>
      <c r="AR66" s="1635"/>
      <c r="AS66" s="1635"/>
      <c r="AT66" s="1635">
        <v>0</v>
      </c>
      <c r="AU66" s="1635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609" t="s">
        <v>2133</v>
      </c>
      <c r="B67" s="2122" t="s">
        <v>69</v>
      </c>
      <c r="C67" s="2303">
        <f t="shared" si="0"/>
        <v>0</v>
      </c>
      <c r="D67" s="2049">
        <f>SUM(J67+L67+N67+P67+R67+T67+V67+X67+Z67+AB67+AD67+AF67+AH67+AJ67+AL67)</f>
        <v>0</v>
      </c>
      <c r="E67" s="3728">
        <f>SUM(K67+M67+O67+Q67+S67+U67+W67+Y67+AA67+AC67+AE67+AG67+AI67+AK67+AM67)</f>
        <v>0</v>
      </c>
      <c r="F67" s="3615"/>
      <c r="G67" s="3740"/>
      <c r="H67" s="3615"/>
      <c r="I67" s="3740"/>
      <c r="J67" s="3595">
        <v>0</v>
      </c>
      <c r="K67" s="3597">
        <v>0</v>
      </c>
      <c r="L67" s="3595">
        <v>0</v>
      </c>
      <c r="M67" s="3597">
        <v>0</v>
      </c>
      <c r="N67" s="3595">
        <v>0</v>
      </c>
      <c r="O67" s="3597">
        <v>0</v>
      </c>
      <c r="P67" s="3595">
        <v>0</v>
      </c>
      <c r="Q67" s="3597">
        <v>0</v>
      </c>
      <c r="R67" s="3595">
        <v>0</v>
      </c>
      <c r="S67" s="3597">
        <v>0</v>
      </c>
      <c r="T67" s="3595">
        <v>0</v>
      </c>
      <c r="U67" s="3597">
        <v>0</v>
      </c>
      <c r="V67" s="3595">
        <v>0</v>
      </c>
      <c r="W67" s="3597">
        <v>0</v>
      </c>
      <c r="X67" s="3595">
        <v>0</v>
      </c>
      <c r="Y67" s="3597">
        <v>0</v>
      </c>
      <c r="Z67" s="3595">
        <v>0</v>
      </c>
      <c r="AA67" s="3597">
        <v>0</v>
      </c>
      <c r="AB67" s="3595">
        <v>0</v>
      </c>
      <c r="AC67" s="3597">
        <v>0</v>
      </c>
      <c r="AD67" s="3595">
        <v>0</v>
      </c>
      <c r="AE67" s="3597">
        <v>0</v>
      </c>
      <c r="AF67" s="3595">
        <v>0</v>
      </c>
      <c r="AG67" s="3597">
        <v>0</v>
      </c>
      <c r="AH67" s="3595">
        <v>0</v>
      </c>
      <c r="AI67" s="3597">
        <v>0</v>
      </c>
      <c r="AJ67" s="3595">
        <v>0</v>
      </c>
      <c r="AK67" s="3597">
        <v>0</v>
      </c>
      <c r="AL67" s="3730">
        <v>0</v>
      </c>
      <c r="AM67" s="3731">
        <v>0</v>
      </c>
      <c r="AN67" s="3243">
        <v>0</v>
      </c>
      <c r="AO67" s="2022">
        <v>0</v>
      </c>
      <c r="AP67" s="3598">
        <v>0</v>
      </c>
      <c r="AQ67" s="2038">
        <v>0</v>
      </c>
      <c r="AR67" s="2038">
        <v>0</v>
      </c>
      <c r="AS67" s="2038">
        <v>0</v>
      </c>
      <c r="AT67" s="2038">
        <v>0</v>
      </c>
      <c r="AU67" s="2038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515"/>
      <c r="B68" s="3733" t="s">
        <v>1454</v>
      </c>
      <c r="C68" s="3574">
        <f t="shared" si="0"/>
        <v>0</v>
      </c>
      <c r="D68" s="3638">
        <f t="shared" ref="D68:E73" si="37">SUM(J68+L68+N68+P68+R68+T68+V68+X68+Z68+AB68+AD68+AF68+AH68+AJ68+AL68)</f>
        <v>0</v>
      </c>
      <c r="E68" s="3734">
        <f t="shared" si="37"/>
        <v>0</v>
      </c>
      <c r="F68" s="1163"/>
      <c r="G68" s="1434"/>
      <c r="H68" s="1163"/>
      <c r="I68" s="1434"/>
      <c r="J68" s="3579">
        <v>0</v>
      </c>
      <c r="K68" s="1476">
        <v>0</v>
      </c>
      <c r="L68" s="3579">
        <v>0</v>
      </c>
      <c r="M68" s="1476">
        <v>0</v>
      </c>
      <c r="N68" s="3579">
        <v>0</v>
      </c>
      <c r="O68" s="1476">
        <v>0</v>
      </c>
      <c r="P68" s="3579">
        <v>0</v>
      </c>
      <c r="Q68" s="1476">
        <v>0</v>
      </c>
      <c r="R68" s="3579">
        <v>0</v>
      </c>
      <c r="S68" s="1476">
        <v>0</v>
      </c>
      <c r="T68" s="3579">
        <v>0</v>
      </c>
      <c r="U68" s="1476">
        <v>0</v>
      </c>
      <c r="V68" s="3579">
        <v>0</v>
      </c>
      <c r="W68" s="1476">
        <v>0</v>
      </c>
      <c r="X68" s="3579">
        <v>0</v>
      </c>
      <c r="Y68" s="1476">
        <v>0</v>
      </c>
      <c r="Z68" s="3579">
        <v>0</v>
      </c>
      <c r="AA68" s="1476">
        <v>0</v>
      </c>
      <c r="AB68" s="3579">
        <v>0</v>
      </c>
      <c r="AC68" s="1476">
        <v>0</v>
      </c>
      <c r="AD68" s="3579">
        <v>0</v>
      </c>
      <c r="AE68" s="1476">
        <v>0</v>
      </c>
      <c r="AF68" s="3579">
        <v>0</v>
      </c>
      <c r="AG68" s="1476">
        <v>0</v>
      </c>
      <c r="AH68" s="3579">
        <v>0</v>
      </c>
      <c r="AI68" s="1476">
        <v>0</v>
      </c>
      <c r="AJ68" s="3579">
        <v>0</v>
      </c>
      <c r="AK68" s="1476">
        <v>0</v>
      </c>
      <c r="AL68" s="3735">
        <v>0</v>
      </c>
      <c r="AM68" s="1174">
        <v>0</v>
      </c>
      <c r="AN68" s="3736">
        <v>0</v>
      </c>
      <c r="AO68" s="313">
        <v>0</v>
      </c>
      <c r="AP68" s="1008">
        <v>0</v>
      </c>
      <c r="AQ68" s="1010">
        <v>0</v>
      </c>
      <c r="AR68" s="1010">
        <v>0</v>
      </c>
      <c r="AS68" s="1010">
        <v>0</v>
      </c>
      <c r="AT68" s="1010">
        <v>0</v>
      </c>
      <c r="AU68" s="1010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515"/>
      <c r="B69" s="3733" t="s">
        <v>70</v>
      </c>
      <c r="C69" s="3574">
        <f t="shared" si="0"/>
        <v>8</v>
      </c>
      <c r="D69" s="3638">
        <f t="shared" si="37"/>
        <v>1</v>
      </c>
      <c r="E69" s="3734">
        <f t="shared" si="37"/>
        <v>7</v>
      </c>
      <c r="F69" s="1163"/>
      <c r="G69" s="1434"/>
      <c r="H69" s="1163"/>
      <c r="I69" s="1434"/>
      <c r="J69" s="3579">
        <v>0</v>
      </c>
      <c r="K69" s="1476">
        <v>0</v>
      </c>
      <c r="L69" s="3579">
        <v>0</v>
      </c>
      <c r="M69" s="1476">
        <v>1</v>
      </c>
      <c r="N69" s="3579">
        <v>1</v>
      </c>
      <c r="O69" s="1476">
        <v>1</v>
      </c>
      <c r="P69" s="3579">
        <v>0</v>
      </c>
      <c r="Q69" s="1476">
        <v>2</v>
      </c>
      <c r="R69" s="3579">
        <v>0</v>
      </c>
      <c r="S69" s="1476">
        <v>2</v>
      </c>
      <c r="T69" s="3579">
        <v>0</v>
      </c>
      <c r="U69" s="1476">
        <v>1</v>
      </c>
      <c r="V69" s="3579">
        <v>0</v>
      </c>
      <c r="W69" s="1476">
        <v>0</v>
      </c>
      <c r="X69" s="3579">
        <v>0</v>
      </c>
      <c r="Y69" s="1476">
        <v>0</v>
      </c>
      <c r="Z69" s="3579">
        <v>0</v>
      </c>
      <c r="AA69" s="1476">
        <v>0</v>
      </c>
      <c r="AB69" s="3579">
        <v>0</v>
      </c>
      <c r="AC69" s="1476">
        <v>0</v>
      </c>
      <c r="AD69" s="3579">
        <v>0</v>
      </c>
      <c r="AE69" s="1476">
        <v>0</v>
      </c>
      <c r="AF69" s="3579">
        <v>0</v>
      </c>
      <c r="AG69" s="1476">
        <v>0</v>
      </c>
      <c r="AH69" s="3579">
        <v>0</v>
      </c>
      <c r="AI69" s="1476">
        <v>0</v>
      </c>
      <c r="AJ69" s="3579">
        <v>0</v>
      </c>
      <c r="AK69" s="1476">
        <v>0</v>
      </c>
      <c r="AL69" s="3735">
        <v>0</v>
      </c>
      <c r="AM69" s="1174">
        <v>0</v>
      </c>
      <c r="AN69" s="3736">
        <v>0</v>
      </c>
      <c r="AO69" s="3571">
        <v>0</v>
      </c>
      <c r="AP69" s="1475">
        <v>0</v>
      </c>
      <c r="AQ69" s="3630">
        <v>2</v>
      </c>
      <c r="AR69" s="3630">
        <v>1</v>
      </c>
      <c r="AS69" s="3630">
        <v>1</v>
      </c>
      <c r="AT69" s="3630">
        <v>0</v>
      </c>
      <c r="AU69" s="3630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515"/>
      <c r="B70" s="3733" t="s">
        <v>2128</v>
      </c>
      <c r="C70" s="3574">
        <f t="shared" si="0"/>
        <v>0</v>
      </c>
      <c r="D70" s="3638">
        <f t="shared" si="37"/>
        <v>0</v>
      </c>
      <c r="E70" s="3734">
        <f t="shared" si="37"/>
        <v>0</v>
      </c>
      <c r="F70" s="1163"/>
      <c r="G70" s="1434"/>
      <c r="H70" s="1163"/>
      <c r="I70" s="1434"/>
      <c r="J70" s="3579">
        <v>0</v>
      </c>
      <c r="K70" s="1476">
        <v>0</v>
      </c>
      <c r="L70" s="3579">
        <v>0</v>
      </c>
      <c r="M70" s="1476">
        <v>0</v>
      </c>
      <c r="N70" s="3579">
        <v>0</v>
      </c>
      <c r="O70" s="1476">
        <v>0</v>
      </c>
      <c r="P70" s="3579">
        <v>0</v>
      </c>
      <c r="Q70" s="1476">
        <v>0</v>
      </c>
      <c r="R70" s="3579">
        <v>0</v>
      </c>
      <c r="S70" s="1476">
        <v>0</v>
      </c>
      <c r="T70" s="3579">
        <v>0</v>
      </c>
      <c r="U70" s="1476">
        <v>0</v>
      </c>
      <c r="V70" s="3579">
        <v>0</v>
      </c>
      <c r="W70" s="1476">
        <v>0</v>
      </c>
      <c r="X70" s="3579">
        <v>0</v>
      </c>
      <c r="Y70" s="1476">
        <v>0</v>
      </c>
      <c r="Z70" s="3579">
        <v>0</v>
      </c>
      <c r="AA70" s="1476">
        <v>0</v>
      </c>
      <c r="AB70" s="3579">
        <v>0</v>
      </c>
      <c r="AC70" s="1476">
        <v>0</v>
      </c>
      <c r="AD70" s="3579">
        <v>0</v>
      </c>
      <c r="AE70" s="1476">
        <v>0</v>
      </c>
      <c r="AF70" s="3579">
        <v>0</v>
      </c>
      <c r="AG70" s="1476">
        <v>0</v>
      </c>
      <c r="AH70" s="3579">
        <v>0</v>
      </c>
      <c r="AI70" s="1476">
        <v>0</v>
      </c>
      <c r="AJ70" s="3579">
        <v>0</v>
      </c>
      <c r="AK70" s="1476">
        <v>0</v>
      </c>
      <c r="AL70" s="3735">
        <v>0</v>
      </c>
      <c r="AM70" s="1174">
        <v>0</v>
      </c>
      <c r="AN70" s="3736">
        <v>0</v>
      </c>
      <c r="AO70" s="3571">
        <v>0</v>
      </c>
      <c r="AP70" s="1475">
        <v>0</v>
      </c>
      <c r="AQ70" s="3630">
        <v>0</v>
      </c>
      <c r="AR70" s="3630">
        <v>0</v>
      </c>
      <c r="AS70" s="3630">
        <v>0</v>
      </c>
      <c r="AT70" s="3630">
        <v>0</v>
      </c>
      <c r="AU70" s="3630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515"/>
      <c r="B71" s="3733" t="s">
        <v>2134</v>
      </c>
      <c r="C71" s="3574">
        <f t="shared" si="0"/>
        <v>0</v>
      </c>
      <c r="D71" s="3638">
        <f t="shared" si="37"/>
        <v>0</v>
      </c>
      <c r="E71" s="3734">
        <f t="shared" si="37"/>
        <v>0</v>
      </c>
      <c r="F71" s="1163"/>
      <c r="G71" s="1434"/>
      <c r="H71" s="1163"/>
      <c r="I71" s="1434"/>
      <c r="J71" s="3579">
        <v>0</v>
      </c>
      <c r="K71" s="1476">
        <v>0</v>
      </c>
      <c r="L71" s="3579">
        <v>0</v>
      </c>
      <c r="M71" s="1476">
        <v>0</v>
      </c>
      <c r="N71" s="3579">
        <v>0</v>
      </c>
      <c r="O71" s="1476">
        <v>0</v>
      </c>
      <c r="P71" s="3579">
        <v>0</v>
      </c>
      <c r="Q71" s="1476">
        <v>0</v>
      </c>
      <c r="R71" s="3579">
        <v>0</v>
      </c>
      <c r="S71" s="1476">
        <v>0</v>
      </c>
      <c r="T71" s="3579">
        <v>0</v>
      </c>
      <c r="U71" s="1476">
        <v>0</v>
      </c>
      <c r="V71" s="3579">
        <v>0</v>
      </c>
      <c r="W71" s="1476">
        <v>0</v>
      </c>
      <c r="X71" s="3579">
        <v>0</v>
      </c>
      <c r="Y71" s="1476">
        <v>0</v>
      </c>
      <c r="Z71" s="3579">
        <v>0</v>
      </c>
      <c r="AA71" s="1476">
        <v>0</v>
      </c>
      <c r="AB71" s="3579">
        <v>0</v>
      </c>
      <c r="AC71" s="1476">
        <v>0</v>
      </c>
      <c r="AD71" s="3579">
        <v>0</v>
      </c>
      <c r="AE71" s="1476">
        <v>0</v>
      </c>
      <c r="AF71" s="3579">
        <v>0</v>
      </c>
      <c r="AG71" s="1476">
        <v>0</v>
      </c>
      <c r="AH71" s="3579">
        <v>0</v>
      </c>
      <c r="AI71" s="1476">
        <v>0</v>
      </c>
      <c r="AJ71" s="3579">
        <v>0</v>
      </c>
      <c r="AK71" s="1476">
        <v>0</v>
      </c>
      <c r="AL71" s="3735">
        <v>0</v>
      </c>
      <c r="AM71" s="1174">
        <v>0</v>
      </c>
      <c r="AN71" s="3736">
        <v>0</v>
      </c>
      <c r="AO71" s="3571">
        <v>0</v>
      </c>
      <c r="AP71" s="1475">
        <v>0</v>
      </c>
      <c r="AQ71" s="3630">
        <v>0</v>
      </c>
      <c r="AR71" s="3630">
        <v>0</v>
      </c>
      <c r="AS71" s="3630">
        <v>0</v>
      </c>
      <c r="AT71" s="3630">
        <v>0</v>
      </c>
      <c r="AU71" s="3630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515"/>
      <c r="B72" s="3637" t="s">
        <v>2126</v>
      </c>
      <c r="C72" s="917">
        <f t="shared" si="0"/>
        <v>0</v>
      </c>
      <c r="D72" s="3638">
        <f t="shared" si="37"/>
        <v>0</v>
      </c>
      <c r="E72" s="621">
        <f t="shared" si="37"/>
        <v>0</v>
      </c>
      <c r="F72" s="1163"/>
      <c r="G72" s="1434"/>
      <c r="H72" s="1163"/>
      <c r="I72" s="1434"/>
      <c r="J72" s="1206">
        <v>0</v>
      </c>
      <c r="K72" s="1207">
        <v>0</v>
      </c>
      <c r="L72" s="1206">
        <v>0</v>
      </c>
      <c r="M72" s="1207">
        <v>0</v>
      </c>
      <c r="N72" s="1206">
        <v>0</v>
      </c>
      <c r="O72" s="1207">
        <v>0</v>
      </c>
      <c r="P72" s="1206">
        <v>0</v>
      </c>
      <c r="Q72" s="1207">
        <v>0</v>
      </c>
      <c r="R72" s="1206">
        <v>0</v>
      </c>
      <c r="S72" s="1207">
        <v>0</v>
      </c>
      <c r="T72" s="1206">
        <v>0</v>
      </c>
      <c r="U72" s="1207">
        <v>0</v>
      </c>
      <c r="V72" s="1206">
        <v>0</v>
      </c>
      <c r="W72" s="1207">
        <v>0</v>
      </c>
      <c r="X72" s="1206">
        <v>0</v>
      </c>
      <c r="Y72" s="1207">
        <v>0</v>
      </c>
      <c r="Z72" s="1206">
        <v>0</v>
      </c>
      <c r="AA72" s="1207">
        <v>0</v>
      </c>
      <c r="AB72" s="1206">
        <v>0</v>
      </c>
      <c r="AC72" s="1207">
        <v>0</v>
      </c>
      <c r="AD72" s="1206">
        <v>0</v>
      </c>
      <c r="AE72" s="1207">
        <v>0</v>
      </c>
      <c r="AF72" s="1206">
        <v>0</v>
      </c>
      <c r="AG72" s="1207">
        <v>0</v>
      </c>
      <c r="AH72" s="1206">
        <v>0</v>
      </c>
      <c r="AI72" s="1207">
        <v>0</v>
      </c>
      <c r="AJ72" s="1206">
        <v>0</v>
      </c>
      <c r="AK72" s="1207">
        <v>0</v>
      </c>
      <c r="AL72" s="1208">
        <v>0</v>
      </c>
      <c r="AM72" s="1248">
        <v>0</v>
      </c>
      <c r="AN72" s="3736">
        <v>0</v>
      </c>
      <c r="AO72" s="1244">
        <v>0</v>
      </c>
      <c r="AP72" s="1210">
        <v>0</v>
      </c>
      <c r="AQ72" s="1435">
        <v>0</v>
      </c>
      <c r="AR72" s="1435">
        <v>0</v>
      </c>
      <c r="AS72" s="1435">
        <v>0</v>
      </c>
      <c r="AT72" s="1435">
        <v>0</v>
      </c>
      <c r="AU72" s="1435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255"/>
      <c r="B73" s="1537" t="s">
        <v>2125</v>
      </c>
      <c r="C73" s="1534">
        <f t="shared" si="0"/>
        <v>0</v>
      </c>
      <c r="D73" s="1535">
        <f t="shared" si="37"/>
        <v>0</v>
      </c>
      <c r="E73" s="1433">
        <f t="shared" si="37"/>
        <v>0</v>
      </c>
      <c r="F73" s="1505"/>
      <c r="G73" s="1180"/>
      <c r="H73" s="1505"/>
      <c r="I73" s="1180"/>
      <c r="J73" s="1492">
        <v>0</v>
      </c>
      <c r="K73" s="1493">
        <v>0</v>
      </c>
      <c r="L73" s="1492">
        <v>0</v>
      </c>
      <c r="M73" s="1493">
        <v>0</v>
      </c>
      <c r="N73" s="1492">
        <v>0</v>
      </c>
      <c r="O73" s="1493">
        <v>0</v>
      </c>
      <c r="P73" s="1492">
        <v>0</v>
      </c>
      <c r="Q73" s="1493">
        <v>0</v>
      </c>
      <c r="R73" s="1492">
        <v>0</v>
      </c>
      <c r="S73" s="1493">
        <v>0</v>
      </c>
      <c r="T73" s="1492">
        <v>0</v>
      </c>
      <c r="U73" s="1493">
        <v>0</v>
      </c>
      <c r="V73" s="1492">
        <v>0</v>
      </c>
      <c r="W73" s="1493">
        <v>0</v>
      </c>
      <c r="X73" s="1492">
        <v>0</v>
      </c>
      <c r="Y73" s="1493">
        <v>0</v>
      </c>
      <c r="Z73" s="1492">
        <v>0</v>
      </c>
      <c r="AA73" s="1493">
        <v>0</v>
      </c>
      <c r="AB73" s="1492">
        <v>0</v>
      </c>
      <c r="AC73" s="1493">
        <v>0</v>
      </c>
      <c r="AD73" s="1492">
        <v>0</v>
      </c>
      <c r="AE73" s="1493">
        <v>0</v>
      </c>
      <c r="AF73" s="1492">
        <v>0</v>
      </c>
      <c r="AG73" s="1493">
        <v>0</v>
      </c>
      <c r="AH73" s="1492">
        <v>0</v>
      </c>
      <c r="AI73" s="1493">
        <v>0</v>
      </c>
      <c r="AJ73" s="1492">
        <v>0</v>
      </c>
      <c r="AK73" s="1493">
        <v>0</v>
      </c>
      <c r="AL73" s="1501">
        <v>0</v>
      </c>
      <c r="AM73" s="1496">
        <v>0</v>
      </c>
      <c r="AN73" s="1552">
        <v>0</v>
      </c>
      <c r="AO73" s="1494">
        <v>0</v>
      </c>
      <c r="AP73" s="1160">
        <v>0</v>
      </c>
      <c r="AQ73" s="1635">
        <v>0</v>
      </c>
      <c r="AR73" s="1635">
        <v>0</v>
      </c>
      <c r="AS73" s="1635">
        <v>0</v>
      </c>
      <c r="AT73" s="1635">
        <v>0</v>
      </c>
      <c r="AU73" s="1635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609" t="s">
        <v>2135</v>
      </c>
      <c r="B74" s="2122" t="s">
        <v>2136</v>
      </c>
      <c r="C74" s="2303">
        <f>SUM(D74+E74)</f>
        <v>0</v>
      </c>
      <c r="D74" s="3747"/>
      <c r="E74" s="3728">
        <f>SUM(K74+M74+O74+Q74+S74+U74+W74+Y74+AA74+AC74)</f>
        <v>0</v>
      </c>
      <c r="F74" s="3615"/>
      <c r="G74" s="3740"/>
      <c r="H74" s="3615"/>
      <c r="I74" s="3740"/>
      <c r="J74" s="3615"/>
      <c r="K74" s="3597"/>
      <c r="L74" s="3615"/>
      <c r="M74" s="3597"/>
      <c r="N74" s="3615"/>
      <c r="O74" s="3597"/>
      <c r="P74" s="3615"/>
      <c r="Q74" s="3597"/>
      <c r="R74" s="3615"/>
      <c r="S74" s="3597"/>
      <c r="T74" s="3615"/>
      <c r="U74" s="3597"/>
      <c r="V74" s="3615"/>
      <c r="W74" s="3597"/>
      <c r="X74" s="3615"/>
      <c r="Y74" s="3597"/>
      <c r="Z74" s="3615"/>
      <c r="AA74" s="3597"/>
      <c r="AB74" s="3615"/>
      <c r="AC74" s="1207"/>
      <c r="AD74" s="1222"/>
      <c r="AE74" s="1223"/>
      <c r="AF74" s="2256"/>
      <c r="AG74" s="1835"/>
      <c r="AH74" s="2256"/>
      <c r="AI74" s="1835"/>
      <c r="AJ74" s="2256"/>
      <c r="AK74" s="1835"/>
      <c r="AL74" s="3745"/>
      <c r="AM74" s="1135"/>
      <c r="AN74" s="3243"/>
      <c r="AO74" s="2022"/>
      <c r="AP74" s="3598"/>
      <c r="AQ74" s="2038"/>
      <c r="AR74" s="2038"/>
      <c r="AS74" s="2038"/>
      <c r="AT74" s="2038">
        <v>0</v>
      </c>
      <c r="AU74" s="2038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515"/>
      <c r="B75" s="3733" t="s">
        <v>2137</v>
      </c>
      <c r="C75" s="1273">
        <f t="shared" si="0"/>
        <v>0</v>
      </c>
      <c r="D75" s="1164"/>
      <c r="E75" s="621">
        <f>SUM(K75+M75+O75+Q75+S75+U75+W75+Y75+AA75+AC75)</f>
        <v>0</v>
      </c>
      <c r="F75" s="1163"/>
      <c r="G75" s="1434"/>
      <c r="H75" s="1163"/>
      <c r="I75" s="1434"/>
      <c r="J75" s="1163"/>
      <c r="K75" s="1476"/>
      <c r="L75" s="1163"/>
      <c r="M75" s="1476"/>
      <c r="N75" s="1163"/>
      <c r="O75" s="1476"/>
      <c r="P75" s="1163"/>
      <c r="Q75" s="1476"/>
      <c r="R75" s="1163"/>
      <c r="S75" s="1476"/>
      <c r="T75" s="1163"/>
      <c r="U75" s="1476"/>
      <c r="V75" s="1163"/>
      <c r="W75" s="1476"/>
      <c r="X75" s="1163"/>
      <c r="Y75" s="1476"/>
      <c r="Z75" s="1163"/>
      <c r="AA75" s="1476"/>
      <c r="AB75" s="1163"/>
      <c r="AC75" s="1207"/>
      <c r="AD75" s="1222"/>
      <c r="AE75" s="1223"/>
      <c r="AF75" s="3575"/>
      <c r="AG75" s="1487"/>
      <c r="AH75" s="3575"/>
      <c r="AI75" s="1487"/>
      <c r="AJ75" s="3575"/>
      <c r="AK75" s="1487"/>
      <c r="AL75" s="3746"/>
      <c r="AM75" s="1182"/>
      <c r="AN75" s="3736"/>
      <c r="AO75" s="3571"/>
      <c r="AP75" s="1475"/>
      <c r="AQ75" s="3630"/>
      <c r="AR75" s="3630"/>
      <c r="AS75" s="3630"/>
      <c r="AT75" s="3630">
        <v>0</v>
      </c>
      <c r="AU75" s="3630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515"/>
      <c r="B76" s="1438" t="s">
        <v>2138</v>
      </c>
      <c r="C76" s="1273">
        <f>SUM(D76+E76)</f>
        <v>0</v>
      </c>
      <c r="D76" s="3584"/>
      <c r="E76" s="621">
        <f>SUM(K76+M76+O76+Q76+S76+U76+W76+Y76+AA76+AC76)</f>
        <v>0</v>
      </c>
      <c r="F76" s="3575"/>
      <c r="G76" s="1489"/>
      <c r="H76" s="3575"/>
      <c r="I76" s="1489"/>
      <c r="J76" s="3575"/>
      <c r="K76" s="1476"/>
      <c r="L76" s="3575"/>
      <c r="M76" s="1476"/>
      <c r="N76" s="3575"/>
      <c r="O76" s="1476"/>
      <c r="P76" s="3575"/>
      <c r="Q76" s="1476"/>
      <c r="R76" s="3575"/>
      <c r="S76" s="1476"/>
      <c r="T76" s="3575"/>
      <c r="U76" s="1476"/>
      <c r="V76" s="3575"/>
      <c r="W76" s="1476"/>
      <c r="X76" s="3575"/>
      <c r="Y76" s="1476"/>
      <c r="Z76" s="3575"/>
      <c r="AA76" s="1476"/>
      <c r="AB76" s="3575"/>
      <c r="AC76" s="1207"/>
      <c r="AD76" s="1222"/>
      <c r="AE76" s="1223"/>
      <c r="AF76" s="3575"/>
      <c r="AG76" s="1487"/>
      <c r="AH76" s="3575"/>
      <c r="AI76" s="1487"/>
      <c r="AJ76" s="3575"/>
      <c r="AK76" s="1487"/>
      <c r="AL76" s="3746"/>
      <c r="AM76" s="1182"/>
      <c r="AN76" s="3736"/>
      <c r="AO76" s="1244"/>
      <c r="AP76" s="1210"/>
      <c r="AQ76" s="1435"/>
      <c r="AR76" s="1435"/>
      <c r="AS76" s="1435"/>
      <c r="AT76" s="1435">
        <v>0</v>
      </c>
      <c r="AU76" s="1435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515"/>
      <c r="B77" s="3637" t="s">
        <v>2139</v>
      </c>
      <c r="C77" s="3574">
        <f>SUM(D77+E77)</f>
        <v>16</v>
      </c>
      <c r="D77" s="1164"/>
      <c r="E77" s="621">
        <f>SUM(K77+M77+O77+Q77+S77+U77+W77+Y77+AA77+AC77)</f>
        <v>16</v>
      </c>
      <c r="F77" s="1163"/>
      <c r="G77" s="1434"/>
      <c r="H77" s="1163"/>
      <c r="I77" s="1434"/>
      <c r="J77" s="1163"/>
      <c r="K77" s="1207"/>
      <c r="L77" s="1163"/>
      <c r="M77" s="1207"/>
      <c r="N77" s="1163"/>
      <c r="O77" s="1207">
        <v>2</v>
      </c>
      <c r="P77" s="1163"/>
      <c r="Q77" s="1207">
        <v>4</v>
      </c>
      <c r="R77" s="1163"/>
      <c r="S77" s="1207">
        <v>5</v>
      </c>
      <c r="T77" s="1163"/>
      <c r="U77" s="1207">
        <v>4</v>
      </c>
      <c r="V77" s="1163"/>
      <c r="W77" s="1207">
        <v>1</v>
      </c>
      <c r="X77" s="1163"/>
      <c r="Y77" s="1207"/>
      <c r="Z77" s="1163"/>
      <c r="AA77" s="1207"/>
      <c r="AB77" s="1163"/>
      <c r="AC77" s="1207"/>
      <c r="AD77" s="1222"/>
      <c r="AE77" s="1223"/>
      <c r="AF77" s="3575"/>
      <c r="AG77" s="1487"/>
      <c r="AH77" s="3575"/>
      <c r="AI77" s="1487"/>
      <c r="AJ77" s="3575"/>
      <c r="AK77" s="1487"/>
      <c r="AL77" s="3746"/>
      <c r="AM77" s="1182"/>
      <c r="AN77" s="3736">
        <v>0</v>
      </c>
      <c r="AO77" s="1244">
        <v>0</v>
      </c>
      <c r="AP77" s="1210">
        <v>0</v>
      </c>
      <c r="AQ77" s="1435">
        <v>3</v>
      </c>
      <c r="AR77" s="1435">
        <v>0</v>
      </c>
      <c r="AS77" s="1435">
        <v>0</v>
      </c>
      <c r="AT77" s="1435">
        <v>0</v>
      </c>
      <c r="AU77" s="1435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255"/>
      <c r="B78" s="3037" t="s">
        <v>2126</v>
      </c>
      <c r="C78" s="3049">
        <f>SUM(D78+E78)</f>
        <v>0</v>
      </c>
      <c r="D78" s="1789"/>
      <c r="E78" s="1433">
        <f>SUM(K78+M78+O78+Q78+S78+U78+W78+Y78+AA78+AC78)</f>
        <v>0</v>
      </c>
      <c r="F78" s="1505"/>
      <c r="G78" s="1180"/>
      <c r="H78" s="1505"/>
      <c r="I78" s="1180"/>
      <c r="J78" s="1505"/>
      <c r="K78" s="1493"/>
      <c r="L78" s="1505"/>
      <c r="M78" s="1493"/>
      <c r="N78" s="1505"/>
      <c r="O78" s="1493"/>
      <c r="P78" s="1505"/>
      <c r="Q78" s="1493"/>
      <c r="R78" s="1505"/>
      <c r="S78" s="1493"/>
      <c r="T78" s="1505"/>
      <c r="U78" s="1493"/>
      <c r="V78" s="1505"/>
      <c r="W78" s="1493"/>
      <c r="X78" s="1505"/>
      <c r="Y78" s="1493"/>
      <c r="Z78" s="1505"/>
      <c r="AA78" s="1493"/>
      <c r="AB78" s="1505"/>
      <c r="AC78" s="1493"/>
      <c r="AD78" s="1641"/>
      <c r="AE78" s="1638"/>
      <c r="AF78" s="1505"/>
      <c r="AG78" s="1506"/>
      <c r="AH78" s="1505"/>
      <c r="AI78" s="1506"/>
      <c r="AJ78" s="1505"/>
      <c r="AK78" s="1506"/>
      <c r="AL78" s="1856"/>
      <c r="AM78" s="1791"/>
      <c r="AN78" s="1552"/>
      <c r="AO78" s="1494"/>
      <c r="AP78" s="1160"/>
      <c r="AQ78" s="1635"/>
      <c r="AR78" s="1635"/>
      <c r="AS78" s="1635"/>
      <c r="AT78" s="1635">
        <v>0</v>
      </c>
      <c r="AU78" s="1635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515" t="s">
        <v>2140</v>
      </c>
      <c r="B79" s="2122" t="s">
        <v>69</v>
      </c>
      <c r="C79" s="2044">
        <f t="shared" ref="C79:C89" si="38">SUM(D79+E79)</f>
        <v>0</v>
      </c>
      <c r="D79" s="2546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293"/>
      <c r="G79" s="2348"/>
      <c r="H79" s="2293"/>
      <c r="I79" s="2348"/>
      <c r="J79" s="2293"/>
      <c r="K79" s="2348"/>
      <c r="L79" s="2293"/>
      <c r="M79" s="2348"/>
      <c r="N79" s="2293"/>
      <c r="O79" s="2348"/>
      <c r="P79" s="2293"/>
      <c r="Q79" s="2348"/>
      <c r="R79" s="2293"/>
      <c r="S79" s="2348"/>
      <c r="T79" s="2293"/>
      <c r="U79" s="2348"/>
      <c r="V79" s="2293"/>
      <c r="W79" s="2348"/>
      <c r="X79" s="2293"/>
      <c r="Y79" s="2348"/>
      <c r="Z79" s="2293"/>
      <c r="AA79" s="2348"/>
      <c r="AB79" s="2293"/>
      <c r="AC79" s="2348"/>
      <c r="AD79" s="2293"/>
      <c r="AE79" s="2348"/>
      <c r="AF79" s="2293"/>
      <c r="AG79" s="2348"/>
      <c r="AH79" s="2293"/>
      <c r="AI79" s="2348"/>
      <c r="AJ79" s="2293"/>
      <c r="AK79" s="2348"/>
      <c r="AL79" s="2293"/>
      <c r="AM79" s="2348"/>
      <c r="AN79" s="3736"/>
      <c r="AO79" s="1244"/>
      <c r="AP79" s="1210"/>
      <c r="AQ79" s="1435"/>
      <c r="AR79" s="1435"/>
      <c r="AS79" s="1435"/>
      <c r="AT79" s="1435">
        <v>0</v>
      </c>
      <c r="AU79" s="1435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515"/>
      <c r="B80" s="3733" t="s">
        <v>103</v>
      </c>
      <c r="C80" s="3748">
        <f t="shared" si="38"/>
        <v>0</v>
      </c>
      <c r="D80" s="3749">
        <f t="shared" ref="D80:E89" si="39">+F80+H80+J80+L80+N80+P80+R80+T80+V80+X80+Z80+AB80+AD80+AF80+AH80+AJ80+AL80</f>
        <v>0</v>
      </c>
      <c r="E80" s="3252">
        <f t="shared" si="39"/>
        <v>0</v>
      </c>
      <c r="F80" s="3653"/>
      <c r="G80" s="1528"/>
      <c r="H80" s="3653"/>
      <c r="I80" s="1528"/>
      <c r="J80" s="3653"/>
      <c r="K80" s="1528"/>
      <c r="L80" s="3653"/>
      <c r="M80" s="1528"/>
      <c r="N80" s="3653"/>
      <c r="O80" s="1528"/>
      <c r="P80" s="3653"/>
      <c r="Q80" s="1528"/>
      <c r="R80" s="3653"/>
      <c r="S80" s="1528"/>
      <c r="T80" s="3653"/>
      <c r="U80" s="1528"/>
      <c r="V80" s="3653"/>
      <c r="W80" s="1528"/>
      <c r="X80" s="3653"/>
      <c r="Y80" s="1528"/>
      <c r="Z80" s="3653"/>
      <c r="AA80" s="1528"/>
      <c r="AB80" s="3653"/>
      <c r="AC80" s="1528"/>
      <c r="AD80" s="3653"/>
      <c r="AE80" s="1528"/>
      <c r="AF80" s="3653"/>
      <c r="AG80" s="1528"/>
      <c r="AH80" s="3653"/>
      <c r="AI80" s="1528"/>
      <c r="AJ80" s="3653"/>
      <c r="AK80" s="1528"/>
      <c r="AL80" s="3653"/>
      <c r="AM80" s="1528"/>
      <c r="AN80" s="3736"/>
      <c r="AO80" s="1244"/>
      <c r="AP80" s="1210"/>
      <c r="AQ80" s="1435"/>
      <c r="AR80" s="1435"/>
      <c r="AS80" s="1435"/>
      <c r="AT80" s="1435">
        <v>0</v>
      </c>
      <c r="AU80" s="1435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515"/>
      <c r="B81" s="3733" t="s">
        <v>70</v>
      </c>
      <c r="C81" s="3748">
        <f t="shared" si="38"/>
        <v>0</v>
      </c>
      <c r="D81" s="3749">
        <f t="shared" si="39"/>
        <v>0</v>
      </c>
      <c r="E81" s="3252">
        <f t="shared" si="39"/>
        <v>0</v>
      </c>
      <c r="F81" s="3653"/>
      <c r="G81" s="1528"/>
      <c r="H81" s="3653"/>
      <c r="I81" s="1528"/>
      <c r="J81" s="3653"/>
      <c r="K81" s="1528"/>
      <c r="L81" s="3653"/>
      <c r="M81" s="1528"/>
      <c r="N81" s="3653"/>
      <c r="O81" s="1528"/>
      <c r="P81" s="3653"/>
      <c r="Q81" s="1528"/>
      <c r="R81" s="3653"/>
      <c r="S81" s="1528"/>
      <c r="T81" s="3653"/>
      <c r="U81" s="1528"/>
      <c r="V81" s="3653"/>
      <c r="W81" s="1528"/>
      <c r="X81" s="3653"/>
      <c r="Y81" s="1528"/>
      <c r="Z81" s="3653"/>
      <c r="AA81" s="1528"/>
      <c r="AB81" s="3653"/>
      <c r="AC81" s="1528"/>
      <c r="AD81" s="3653"/>
      <c r="AE81" s="1528"/>
      <c r="AF81" s="3653"/>
      <c r="AG81" s="1528"/>
      <c r="AH81" s="3653"/>
      <c r="AI81" s="1528"/>
      <c r="AJ81" s="3653"/>
      <c r="AK81" s="1528"/>
      <c r="AL81" s="3653"/>
      <c r="AM81" s="1528"/>
      <c r="AN81" s="3736"/>
      <c r="AO81" s="1244"/>
      <c r="AP81" s="1210"/>
      <c r="AQ81" s="1435"/>
      <c r="AR81" s="1435"/>
      <c r="AS81" s="1435"/>
      <c r="AT81" s="1435">
        <v>0</v>
      </c>
      <c r="AU81" s="1435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515"/>
      <c r="B82" s="3733" t="s">
        <v>110</v>
      </c>
      <c r="C82" s="3748">
        <f t="shared" si="38"/>
        <v>0</v>
      </c>
      <c r="D82" s="3749">
        <f t="shared" si="39"/>
        <v>0</v>
      </c>
      <c r="E82" s="3252">
        <f t="shared" si="39"/>
        <v>0</v>
      </c>
      <c r="F82" s="3653"/>
      <c r="G82" s="1528"/>
      <c r="H82" s="3653"/>
      <c r="I82" s="1528"/>
      <c r="J82" s="3653"/>
      <c r="K82" s="1528"/>
      <c r="L82" s="3653"/>
      <c r="M82" s="1528"/>
      <c r="N82" s="3653"/>
      <c r="O82" s="1528"/>
      <c r="P82" s="3653"/>
      <c r="Q82" s="1528"/>
      <c r="R82" s="3653"/>
      <c r="S82" s="1528"/>
      <c r="T82" s="3653"/>
      <c r="U82" s="1528"/>
      <c r="V82" s="3653"/>
      <c r="W82" s="1528"/>
      <c r="X82" s="3653"/>
      <c r="Y82" s="1528"/>
      <c r="Z82" s="3653"/>
      <c r="AA82" s="1528"/>
      <c r="AB82" s="3653"/>
      <c r="AC82" s="1528"/>
      <c r="AD82" s="3653"/>
      <c r="AE82" s="1528"/>
      <c r="AF82" s="3653"/>
      <c r="AG82" s="1528"/>
      <c r="AH82" s="3653"/>
      <c r="AI82" s="1528"/>
      <c r="AJ82" s="3653"/>
      <c r="AK82" s="1528"/>
      <c r="AL82" s="3653"/>
      <c r="AM82" s="1528"/>
      <c r="AN82" s="3736"/>
      <c r="AO82" s="1244"/>
      <c r="AP82" s="1210"/>
      <c r="AQ82" s="1435"/>
      <c r="AR82" s="1435"/>
      <c r="AS82" s="1435"/>
      <c r="AT82" s="1435">
        <v>0</v>
      </c>
      <c r="AU82" s="1435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515"/>
      <c r="B83" s="3733" t="s">
        <v>1056</v>
      </c>
      <c r="C83" s="3748">
        <f t="shared" si="38"/>
        <v>0</v>
      </c>
      <c r="D83" s="3749">
        <f t="shared" si="39"/>
        <v>0</v>
      </c>
      <c r="E83" s="3252">
        <f t="shared" si="39"/>
        <v>0</v>
      </c>
      <c r="F83" s="3653"/>
      <c r="G83" s="1528"/>
      <c r="H83" s="3653"/>
      <c r="I83" s="1528"/>
      <c r="J83" s="3653"/>
      <c r="K83" s="1528"/>
      <c r="L83" s="3653"/>
      <c r="M83" s="1528"/>
      <c r="N83" s="3653"/>
      <c r="O83" s="1528"/>
      <c r="P83" s="3653"/>
      <c r="Q83" s="1528"/>
      <c r="R83" s="3653"/>
      <c r="S83" s="1528"/>
      <c r="T83" s="3653"/>
      <c r="U83" s="1528"/>
      <c r="V83" s="3653"/>
      <c r="W83" s="1528"/>
      <c r="X83" s="3653"/>
      <c r="Y83" s="1528"/>
      <c r="Z83" s="3653"/>
      <c r="AA83" s="1528"/>
      <c r="AB83" s="3653"/>
      <c r="AC83" s="1528"/>
      <c r="AD83" s="3653"/>
      <c r="AE83" s="1528"/>
      <c r="AF83" s="3653"/>
      <c r="AG83" s="1528"/>
      <c r="AH83" s="3653"/>
      <c r="AI83" s="1528"/>
      <c r="AJ83" s="3653"/>
      <c r="AK83" s="1528"/>
      <c r="AL83" s="3653"/>
      <c r="AM83" s="1528"/>
      <c r="AN83" s="3736"/>
      <c r="AO83" s="1244"/>
      <c r="AP83" s="1210"/>
      <c r="AQ83" s="1435"/>
      <c r="AR83" s="1435"/>
      <c r="AS83" s="1435"/>
      <c r="AT83" s="1435">
        <v>0</v>
      </c>
      <c r="AU83" s="1435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515"/>
      <c r="B84" s="3733" t="s">
        <v>1055</v>
      </c>
      <c r="C84" s="3748">
        <f t="shared" si="38"/>
        <v>0</v>
      </c>
      <c r="D84" s="3749">
        <f t="shared" si="39"/>
        <v>0</v>
      </c>
      <c r="E84" s="3252">
        <f t="shared" si="39"/>
        <v>0</v>
      </c>
      <c r="F84" s="3653"/>
      <c r="G84" s="1528"/>
      <c r="H84" s="3653"/>
      <c r="I84" s="1528"/>
      <c r="J84" s="3653"/>
      <c r="K84" s="1528"/>
      <c r="L84" s="3653"/>
      <c r="M84" s="1528"/>
      <c r="N84" s="3653"/>
      <c r="O84" s="1528"/>
      <c r="P84" s="3653"/>
      <c r="Q84" s="1528"/>
      <c r="R84" s="3653"/>
      <c r="S84" s="1528"/>
      <c r="T84" s="3653"/>
      <c r="U84" s="1528"/>
      <c r="V84" s="3653"/>
      <c r="W84" s="1528"/>
      <c r="X84" s="3653"/>
      <c r="Y84" s="1528"/>
      <c r="Z84" s="3653"/>
      <c r="AA84" s="1528"/>
      <c r="AB84" s="3653"/>
      <c r="AC84" s="1528"/>
      <c r="AD84" s="3653"/>
      <c r="AE84" s="1528"/>
      <c r="AF84" s="3653"/>
      <c r="AG84" s="1528"/>
      <c r="AH84" s="3653"/>
      <c r="AI84" s="1528"/>
      <c r="AJ84" s="3653"/>
      <c r="AK84" s="1528"/>
      <c r="AL84" s="3653"/>
      <c r="AM84" s="1528"/>
      <c r="AN84" s="3736"/>
      <c r="AO84" s="1244"/>
      <c r="AP84" s="1210"/>
      <c r="AQ84" s="1435"/>
      <c r="AR84" s="1435"/>
      <c r="AS84" s="1435"/>
      <c r="AT84" s="1435">
        <v>0</v>
      </c>
      <c r="AU84" s="1435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515"/>
      <c r="B85" s="3733" t="s">
        <v>1456</v>
      </c>
      <c r="C85" s="3748">
        <f t="shared" si="38"/>
        <v>0</v>
      </c>
      <c r="D85" s="3749">
        <f t="shared" si="39"/>
        <v>0</v>
      </c>
      <c r="E85" s="3252">
        <f t="shared" si="39"/>
        <v>0</v>
      </c>
      <c r="F85" s="3653"/>
      <c r="G85" s="1528"/>
      <c r="H85" s="3653"/>
      <c r="I85" s="1528"/>
      <c r="J85" s="3653"/>
      <c r="K85" s="1528"/>
      <c r="L85" s="3653"/>
      <c r="M85" s="1528"/>
      <c r="N85" s="3653"/>
      <c r="O85" s="1528"/>
      <c r="P85" s="3653"/>
      <c r="Q85" s="1528"/>
      <c r="R85" s="3653"/>
      <c r="S85" s="1528"/>
      <c r="T85" s="3653"/>
      <c r="U85" s="1528"/>
      <c r="V85" s="3653"/>
      <c r="W85" s="1528"/>
      <c r="X85" s="3653"/>
      <c r="Y85" s="1528"/>
      <c r="Z85" s="3653"/>
      <c r="AA85" s="1528"/>
      <c r="AB85" s="3653"/>
      <c r="AC85" s="1528"/>
      <c r="AD85" s="3653"/>
      <c r="AE85" s="1528"/>
      <c r="AF85" s="3653"/>
      <c r="AG85" s="1528"/>
      <c r="AH85" s="3653"/>
      <c r="AI85" s="1528"/>
      <c r="AJ85" s="3653"/>
      <c r="AK85" s="1528"/>
      <c r="AL85" s="3653"/>
      <c r="AM85" s="1528"/>
      <c r="AN85" s="3736"/>
      <c r="AO85" s="1244"/>
      <c r="AP85" s="1210"/>
      <c r="AQ85" s="1435"/>
      <c r="AR85" s="1435"/>
      <c r="AS85" s="1435"/>
      <c r="AT85" s="1435">
        <v>0</v>
      </c>
      <c r="AU85" s="1435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515"/>
      <c r="B86" s="3738" t="s">
        <v>2124</v>
      </c>
      <c r="C86" s="3748">
        <f t="shared" si="38"/>
        <v>0</v>
      </c>
      <c r="D86" s="3749">
        <f t="shared" si="39"/>
        <v>0</v>
      </c>
      <c r="E86" s="3252">
        <f t="shared" si="39"/>
        <v>0</v>
      </c>
      <c r="F86" s="3653"/>
      <c r="G86" s="1528"/>
      <c r="H86" s="3653"/>
      <c r="I86" s="1528"/>
      <c r="J86" s="3653"/>
      <c r="K86" s="1528"/>
      <c r="L86" s="3653"/>
      <c r="M86" s="1528"/>
      <c r="N86" s="3653"/>
      <c r="O86" s="1528"/>
      <c r="P86" s="3653"/>
      <c r="Q86" s="1528"/>
      <c r="R86" s="3653"/>
      <c r="S86" s="1528"/>
      <c r="T86" s="3653"/>
      <c r="U86" s="1528"/>
      <c r="V86" s="3653"/>
      <c r="W86" s="1528"/>
      <c r="X86" s="3653"/>
      <c r="Y86" s="1528"/>
      <c r="Z86" s="3653"/>
      <c r="AA86" s="1528"/>
      <c r="AB86" s="3653"/>
      <c r="AC86" s="1528"/>
      <c r="AD86" s="3653"/>
      <c r="AE86" s="1528"/>
      <c r="AF86" s="3653"/>
      <c r="AG86" s="1528"/>
      <c r="AH86" s="3653"/>
      <c r="AI86" s="1528"/>
      <c r="AJ86" s="3653"/>
      <c r="AK86" s="1528"/>
      <c r="AL86" s="3653"/>
      <c r="AM86" s="1528"/>
      <c r="AN86" s="3736"/>
      <c r="AO86" s="1244"/>
      <c r="AP86" s="1210"/>
      <c r="AQ86" s="1435"/>
      <c r="AR86" s="1435"/>
      <c r="AS86" s="1435"/>
      <c r="AT86" s="1435">
        <v>0</v>
      </c>
      <c r="AU86" s="1435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515"/>
      <c r="B87" s="3733" t="s">
        <v>2125</v>
      </c>
      <c r="C87" s="3748">
        <f t="shared" si="38"/>
        <v>0</v>
      </c>
      <c r="D87" s="3749">
        <f t="shared" si="39"/>
        <v>0</v>
      </c>
      <c r="E87" s="3252">
        <f t="shared" si="39"/>
        <v>0</v>
      </c>
      <c r="F87" s="3653"/>
      <c r="G87" s="1528"/>
      <c r="H87" s="3653"/>
      <c r="I87" s="1528"/>
      <c r="J87" s="3653"/>
      <c r="K87" s="1528"/>
      <c r="L87" s="3653"/>
      <c r="M87" s="1528"/>
      <c r="N87" s="3653"/>
      <c r="O87" s="1528"/>
      <c r="P87" s="3653"/>
      <c r="Q87" s="1528"/>
      <c r="R87" s="3653"/>
      <c r="S87" s="1528"/>
      <c r="T87" s="3653"/>
      <c r="U87" s="1528"/>
      <c r="V87" s="3653"/>
      <c r="W87" s="1528"/>
      <c r="X87" s="3653"/>
      <c r="Y87" s="1528"/>
      <c r="Z87" s="3653"/>
      <c r="AA87" s="1528"/>
      <c r="AB87" s="3653"/>
      <c r="AC87" s="1528"/>
      <c r="AD87" s="3653"/>
      <c r="AE87" s="1528"/>
      <c r="AF87" s="3653"/>
      <c r="AG87" s="1528"/>
      <c r="AH87" s="3653"/>
      <c r="AI87" s="1528"/>
      <c r="AJ87" s="3653"/>
      <c r="AK87" s="1528"/>
      <c r="AL87" s="3653"/>
      <c r="AM87" s="1528"/>
      <c r="AN87" s="3736"/>
      <c r="AO87" s="1244"/>
      <c r="AP87" s="1210"/>
      <c r="AQ87" s="1435"/>
      <c r="AR87" s="1435"/>
      <c r="AS87" s="1435"/>
      <c r="AT87" s="1435">
        <v>0</v>
      </c>
      <c r="AU87" s="1435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515"/>
      <c r="B88" s="19" t="s">
        <v>2126</v>
      </c>
      <c r="C88" s="3748">
        <f t="shared" si="38"/>
        <v>0</v>
      </c>
      <c r="D88" s="3749">
        <f t="shared" si="39"/>
        <v>0</v>
      </c>
      <c r="E88" s="624">
        <f t="shared" si="39"/>
        <v>0</v>
      </c>
      <c r="F88" s="3653"/>
      <c r="G88" s="1528"/>
      <c r="H88" s="3653"/>
      <c r="I88" s="1528"/>
      <c r="J88" s="3653"/>
      <c r="K88" s="1528"/>
      <c r="L88" s="3653"/>
      <c r="M88" s="1528"/>
      <c r="N88" s="3653"/>
      <c r="O88" s="1528"/>
      <c r="P88" s="3653"/>
      <c r="Q88" s="1528"/>
      <c r="R88" s="3653"/>
      <c r="S88" s="1528"/>
      <c r="T88" s="3653"/>
      <c r="U88" s="1528"/>
      <c r="V88" s="3653"/>
      <c r="W88" s="1528"/>
      <c r="X88" s="3653"/>
      <c r="Y88" s="1528"/>
      <c r="Z88" s="3653"/>
      <c r="AA88" s="1528"/>
      <c r="AB88" s="3653"/>
      <c r="AC88" s="1528"/>
      <c r="AD88" s="3653"/>
      <c r="AE88" s="1528"/>
      <c r="AF88" s="3653"/>
      <c r="AG88" s="1528"/>
      <c r="AH88" s="3653"/>
      <c r="AI88" s="1528"/>
      <c r="AJ88" s="3653"/>
      <c r="AK88" s="1528"/>
      <c r="AL88" s="3653"/>
      <c r="AM88" s="1528"/>
      <c r="AN88" s="3736"/>
      <c r="AO88" s="1244"/>
      <c r="AP88" s="1210"/>
      <c r="AQ88" s="1435"/>
      <c r="AR88" s="1435"/>
      <c r="AS88" s="1435"/>
      <c r="AT88" s="1435">
        <v>0</v>
      </c>
      <c r="AU88" s="1435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255"/>
      <c r="B89" s="1537" t="s">
        <v>104</v>
      </c>
      <c r="C89" s="1694">
        <f t="shared" si="38"/>
        <v>0</v>
      </c>
      <c r="D89" s="1712">
        <f t="shared" si="39"/>
        <v>0</v>
      </c>
      <c r="E89" s="1439">
        <f t="shared" si="39"/>
        <v>0</v>
      </c>
      <c r="F89" s="1538"/>
      <c r="G89" s="1278"/>
      <c r="H89" s="1538"/>
      <c r="I89" s="1278"/>
      <c r="J89" s="1538"/>
      <c r="K89" s="1278"/>
      <c r="L89" s="1538"/>
      <c r="M89" s="1278"/>
      <c r="N89" s="1538"/>
      <c r="O89" s="1278"/>
      <c r="P89" s="1538"/>
      <c r="Q89" s="1278"/>
      <c r="R89" s="1538"/>
      <c r="S89" s="1278"/>
      <c r="T89" s="1538"/>
      <c r="U89" s="1278"/>
      <c r="V89" s="1538"/>
      <c r="W89" s="1278"/>
      <c r="X89" s="1538"/>
      <c r="Y89" s="1278"/>
      <c r="Z89" s="1538"/>
      <c r="AA89" s="1278"/>
      <c r="AB89" s="1538"/>
      <c r="AC89" s="1278"/>
      <c r="AD89" s="1538"/>
      <c r="AE89" s="1278"/>
      <c r="AF89" s="1538"/>
      <c r="AG89" s="1278"/>
      <c r="AH89" s="1538"/>
      <c r="AI89" s="1278"/>
      <c r="AJ89" s="1538"/>
      <c r="AK89" s="1278"/>
      <c r="AL89" s="1538"/>
      <c r="AM89" s="1278"/>
      <c r="AN89" s="1552"/>
      <c r="AO89" s="1494"/>
      <c r="AP89" s="1160"/>
      <c r="AQ89" s="1635"/>
      <c r="AR89" s="1635"/>
      <c r="AS89" s="1635"/>
      <c r="AT89" s="1635">
        <v>0</v>
      </c>
      <c r="AU89" s="1635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623" t="s">
        <v>2141</v>
      </c>
      <c r="B90" s="6623"/>
      <c r="C90" s="6623"/>
      <c r="D90" s="6623"/>
      <c r="E90" s="6623"/>
      <c r="F90" s="6623"/>
      <c r="G90" s="6623"/>
      <c r="H90" s="6623"/>
      <c r="I90" s="6623"/>
      <c r="J90" s="6623"/>
      <c r="K90" s="6623"/>
      <c r="L90" s="6623"/>
      <c r="M90" s="6623"/>
      <c r="N90" s="6623"/>
      <c r="O90" s="6623"/>
      <c r="P90" s="6623"/>
      <c r="Q90" s="6623"/>
      <c r="R90" s="6623"/>
      <c r="S90" s="6623"/>
      <c r="T90" s="6623"/>
      <c r="U90" s="6623"/>
      <c r="V90" s="6623"/>
      <c r="W90" s="6623"/>
      <c r="X90" s="6623"/>
      <c r="Y90" s="6623"/>
      <c r="Z90" s="6623"/>
      <c r="AA90" s="6623"/>
      <c r="AB90" s="6623"/>
      <c r="AC90" s="6623"/>
      <c r="AD90" s="6623"/>
      <c r="AE90" s="6623"/>
      <c r="AF90" s="6623"/>
      <c r="AG90" s="6623"/>
      <c r="AH90" s="6623"/>
      <c r="AI90" s="6623"/>
      <c r="AJ90" s="6623"/>
      <c r="AK90" s="6623"/>
      <c r="AL90" s="6623"/>
      <c r="AM90" s="6623"/>
    </row>
    <row r="91" spans="1:95" ht="18" customHeight="1" x14ac:dyDescent="0.25">
      <c r="A91" s="6546" t="s">
        <v>2142</v>
      </c>
      <c r="B91" s="6642" t="s">
        <v>2143</v>
      </c>
      <c r="C91" s="6565" t="s">
        <v>311</v>
      </c>
      <c r="D91" s="6580"/>
      <c r="E91" s="6561"/>
      <c r="F91" s="6549" t="s">
        <v>106</v>
      </c>
      <c r="G91" s="6550"/>
      <c r="H91" s="6550"/>
      <c r="I91" s="6550"/>
      <c r="J91" s="6550"/>
      <c r="K91" s="6550"/>
      <c r="L91" s="6550"/>
      <c r="M91" s="6550"/>
      <c r="N91" s="6550"/>
      <c r="O91" s="6550"/>
      <c r="P91" s="6550"/>
      <c r="Q91" s="6550"/>
      <c r="R91" s="6550"/>
      <c r="S91" s="6550"/>
      <c r="T91" s="6550"/>
      <c r="U91" s="6550"/>
      <c r="V91" s="6550"/>
      <c r="W91" s="6550"/>
      <c r="X91" s="6550"/>
      <c r="Y91" s="6550"/>
      <c r="Z91" s="6550"/>
      <c r="AA91" s="6550"/>
      <c r="AB91" s="6550"/>
      <c r="AC91" s="6550"/>
      <c r="AD91" s="6550"/>
      <c r="AE91" s="6550"/>
      <c r="AF91" s="6550"/>
      <c r="AG91" s="6550"/>
      <c r="AH91" s="6550"/>
      <c r="AI91" s="6550"/>
      <c r="AJ91" s="6550"/>
      <c r="AK91" s="6550"/>
      <c r="AL91" s="6550"/>
      <c r="AM91" s="6551"/>
      <c r="AN91" s="6580" t="s">
        <v>468</v>
      </c>
      <c r="AO91" s="6561"/>
      <c r="AP91" s="6641" t="s">
        <v>41</v>
      </c>
      <c r="AQ91" s="6652" t="s">
        <v>42</v>
      </c>
      <c r="AR91" s="6652" t="s">
        <v>39</v>
      </c>
      <c r="AS91" s="6561" t="s">
        <v>2116</v>
      </c>
    </row>
    <row r="92" spans="1:95" ht="18" customHeight="1" x14ac:dyDescent="0.25">
      <c r="A92" s="5480"/>
      <c r="B92" s="5496"/>
      <c r="C92" s="6160"/>
      <c r="D92" s="6161"/>
      <c r="E92" s="6162"/>
      <c r="F92" s="6558" t="s">
        <v>352</v>
      </c>
      <c r="G92" s="6559"/>
      <c r="H92" s="6558" t="s">
        <v>335</v>
      </c>
      <c r="I92" s="6559"/>
      <c r="J92" s="6558" t="s">
        <v>99</v>
      </c>
      <c r="K92" s="6559"/>
      <c r="L92" s="6558" t="s">
        <v>2117</v>
      </c>
      <c r="M92" s="6559"/>
      <c r="N92" s="6558" t="s">
        <v>314</v>
      </c>
      <c r="O92" s="6559"/>
      <c r="P92" s="6558" t="s">
        <v>993</v>
      </c>
      <c r="Q92" s="6559"/>
      <c r="R92" s="6558" t="s">
        <v>645</v>
      </c>
      <c r="S92" s="6559"/>
      <c r="T92" s="6558" t="s">
        <v>2118</v>
      </c>
      <c r="U92" s="6559"/>
      <c r="V92" s="6558" t="s">
        <v>646</v>
      </c>
      <c r="W92" s="6559"/>
      <c r="X92" s="6558" t="s">
        <v>2119</v>
      </c>
      <c r="Y92" s="6559"/>
      <c r="Z92" s="6558" t="s">
        <v>2120</v>
      </c>
      <c r="AA92" s="6559"/>
      <c r="AB92" s="6558" t="s">
        <v>2002</v>
      </c>
      <c r="AC92" s="6559"/>
      <c r="AD92" s="6558" t="s">
        <v>1630</v>
      </c>
      <c r="AE92" s="6559"/>
      <c r="AF92" s="6558" t="s">
        <v>317</v>
      </c>
      <c r="AG92" s="6559"/>
      <c r="AH92" s="6558" t="s">
        <v>2121</v>
      </c>
      <c r="AI92" s="6559"/>
      <c r="AJ92" s="6558" t="s">
        <v>2122</v>
      </c>
      <c r="AK92" s="6559"/>
      <c r="AL92" s="6549" t="s">
        <v>62</v>
      </c>
      <c r="AM92" s="6551"/>
      <c r="AN92" s="6161"/>
      <c r="AO92" s="6162"/>
      <c r="AP92" s="5556"/>
      <c r="AQ92" s="5830"/>
      <c r="AR92" s="5830"/>
      <c r="AS92" s="5484"/>
    </row>
    <row r="93" spans="1:95" ht="18" customHeight="1" x14ac:dyDescent="0.25">
      <c r="A93" s="6165"/>
      <c r="B93" s="6159"/>
      <c r="C93" s="3564" t="s">
        <v>84</v>
      </c>
      <c r="D93" s="3565" t="s">
        <v>63</v>
      </c>
      <c r="E93" s="3563" t="s">
        <v>64</v>
      </c>
      <c r="F93" s="3564" t="s">
        <v>63</v>
      </c>
      <c r="G93" s="3563" t="s">
        <v>64</v>
      </c>
      <c r="H93" s="3564" t="s">
        <v>63</v>
      </c>
      <c r="I93" s="3563" t="s">
        <v>64</v>
      </c>
      <c r="J93" s="3564" t="s">
        <v>63</v>
      </c>
      <c r="K93" s="3563" t="s">
        <v>64</v>
      </c>
      <c r="L93" s="3564" t="s">
        <v>63</v>
      </c>
      <c r="M93" s="3563" t="s">
        <v>64</v>
      </c>
      <c r="N93" s="3564" t="s">
        <v>63</v>
      </c>
      <c r="O93" s="3563" t="s">
        <v>64</v>
      </c>
      <c r="P93" s="3564" t="s">
        <v>63</v>
      </c>
      <c r="Q93" s="3563" t="s">
        <v>64</v>
      </c>
      <c r="R93" s="3564" t="s">
        <v>63</v>
      </c>
      <c r="S93" s="3563" t="s">
        <v>64</v>
      </c>
      <c r="T93" s="3564" t="s">
        <v>63</v>
      </c>
      <c r="U93" s="3563" t="s">
        <v>64</v>
      </c>
      <c r="V93" s="3564" t="s">
        <v>63</v>
      </c>
      <c r="W93" s="3563" t="s">
        <v>64</v>
      </c>
      <c r="X93" s="3564" t="s">
        <v>63</v>
      </c>
      <c r="Y93" s="3563" t="s">
        <v>64</v>
      </c>
      <c r="Z93" s="3564" t="s">
        <v>63</v>
      </c>
      <c r="AA93" s="3563" t="s">
        <v>64</v>
      </c>
      <c r="AB93" s="3564" t="s">
        <v>63</v>
      </c>
      <c r="AC93" s="3563" t="s">
        <v>64</v>
      </c>
      <c r="AD93" s="3564" t="s">
        <v>63</v>
      </c>
      <c r="AE93" s="3563" t="s">
        <v>64</v>
      </c>
      <c r="AF93" s="3564" t="s">
        <v>63</v>
      </c>
      <c r="AG93" s="3563" t="s">
        <v>64</v>
      </c>
      <c r="AH93" s="3564" t="s">
        <v>63</v>
      </c>
      <c r="AI93" s="3563" t="s">
        <v>64</v>
      </c>
      <c r="AJ93" s="3564" t="s">
        <v>63</v>
      </c>
      <c r="AK93" s="3563" t="s">
        <v>64</v>
      </c>
      <c r="AL93" s="3564" t="s">
        <v>63</v>
      </c>
      <c r="AM93" s="3559" t="s">
        <v>64</v>
      </c>
      <c r="AN93" s="2953" t="s">
        <v>473</v>
      </c>
      <c r="AO93" s="2523" t="s">
        <v>474</v>
      </c>
      <c r="AP93" s="6178"/>
      <c r="AQ93" s="5539"/>
      <c r="AR93" s="5539"/>
      <c r="AS93" s="6162"/>
    </row>
    <row r="94" spans="1:95" ht="21" x14ac:dyDescent="0.25">
      <c r="A94" s="6609" t="s">
        <v>2144</v>
      </c>
      <c r="B94" s="3751" t="s">
        <v>2145</v>
      </c>
      <c r="C94" s="2303">
        <f t="shared" ref="C94:C105" si="48">SUM(D94+E94)</f>
        <v>0</v>
      </c>
      <c r="D94" s="2049">
        <f>+L94+N94+P94+R94+T94+V94+X94+Z94+AB94+AD94+AF94+AH94</f>
        <v>0</v>
      </c>
      <c r="E94" s="3566">
        <f>+M94+O94+Q94+S94+U94+W94+Y94+AA94+AC94+AE94+AG94+AI94</f>
        <v>0</v>
      </c>
      <c r="F94" s="2050"/>
      <c r="G94" s="3752"/>
      <c r="H94" s="2050"/>
      <c r="I94" s="2246"/>
      <c r="J94" s="2050"/>
      <c r="K94" s="2246"/>
      <c r="L94" s="2938"/>
      <c r="M94" s="1836"/>
      <c r="N94" s="2022"/>
      <c r="O94" s="1989"/>
      <c r="P94" s="1988"/>
      <c r="Q94" s="1836"/>
      <c r="R94" s="3220"/>
      <c r="S94" s="1989"/>
      <c r="T94" s="2938"/>
      <c r="U94" s="3598"/>
      <c r="V94" s="2022"/>
      <c r="W94" s="3220"/>
      <c r="X94" s="2938"/>
      <c r="Y94" s="3598"/>
      <c r="Z94" s="2022"/>
      <c r="AA94" s="3220"/>
      <c r="AB94" s="2938"/>
      <c r="AC94" s="3598"/>
      <c r="AD94" s="2938"/>
      <c r="AE94" s="1836"/>
      <c r="AF94" s="2938"/>
      <c r="AG94" s="1836"/>
      <c r="AH94" s="2938"/>
      <c r="AI94" s="1836"/>
      <c r="AJ94" s="2050"/>
      <c r="AK94" s="2246"/>
      <c r="AL94" s="3752"/>
      <c r="AM94" s="1136"/>
      <c r="AN94" s="3571"/>
      <c r="AO94" s="1836"/>
      <c r="AP94" s="2938"/>
      <c r="AQ94" s="1049"/>
      <c r="AR94" s="1049"/>
      <c r="AS94" s="3598"/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515"/>
      <c r="B95" s="3733" t="s">
        <v>2146</v>
      </c>
      <c r="C95" s="3574">
        <f t="shared" si="48"/>
        <v>0</v>
      </c>
      <c r="D95" s="3638">
        <f t="shared" ref="D95:E97" si="49">SUM(F95+H95+J95+L95+N95+P95+R95+T95+V95+X95+Z95+AB95+AD95+AF95+AH95+AJ95+AL95)</f>
        <v>0</v>
      </c>
      <c r="E95" s="1526">
        <f t="shared" si="49"/>
        <v>0</v>
      </c>
      <c r="F95" s="3579"/>
      <c r="G95" s="1479"/>
      <c r="H95" s="3579"/>
      <c r="I95" s="1475"/>
      <c r="J95" s="3571"/>
      <c r="K95" s="1478"/>
      <c r="L95" s="3579"/>
      <c r="M95" s="1476"/>
      <c r="N95" s="3571"/>
      <c r="O95" s="1478"/>
      <c r="P95" s="3735"/>
      <c r="Q95" s="1476"/>
      <c r="R95" s="1479"/>
      <c r="S95" s="1478"/>
      <c r="T95" s="3579"/>
      <c r="U95" s="1475"/>
      <c r="V95" s="3571"/>
      <c r="W95" s="1479"/>
      <c r="X95" s="3579"/>
      <c r="Y95" s="1475"/>
      <c r="Z95" s="3571"/>
      <c r="AA95" s="1479"/>
      <c r="AB95" s="3579"/>
      <c r="AC95" s="1475"/>
      <c r="AD95" s="3579"/>
      <c r="AE95" s="1476"/>
      <c r="AF95" s="3579"/>
      <c r="AG95" s="1475"/>
      <c r="AH95" s="3579"/>
      <c r="AI95" s="1475"/>
      <c r="AJ95" s="3579"/>
      <c r="AK95" s="1475"/>
      <c r="AL95" s="3571"/>
      <c r="AM95" s="3611"/>
      <c r="AN95" s="3571"/>
      <c r="AO95" s="1476"/>
      <c r="AP95" s="3579"/>
      <c r="AQ95" s="1172"/>
      <c r="AR95" s="1172"/>
      <c r="AS95" s="1475"/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515"/>
      <c r="B96" s="3733" t="s">
        <v>2147</v>
      </c>
      <c r="C96" s="3574">
        <f t="shared" si="48"/>
        <v>0</v>
      </c>
      <c r="D96" s="3638">
        <f t="shared" si="49"/>
        <v>0</v>
      </c>
      <c r="E96" s="1526">
        <f t="shared" si="49"/>
        <v>0</v>
      </c>
      <c r="F96" s="3579"/>
      <c r="G96" s="1479"/>
      <c r="H96" s="3579"/>
      <c r="I96" s="1475"/>
      <c r="J96" s="3571"/>
      <c r="K96" s="1478"/>
      <c r="L96" s="3579"/>
      <c r="M96" s="1476"/>
      <c r="N96" s="3571"/>
      <c r="O96" s="1478"/>
      <c r="P96" s="3735"/>
      <c r="Q96" s="1476"/>
      <c r="R96" s="1479"/>
      <c r="S96" s="1478"/>
      <c r="T96" s="3579"/>
      <c r="U96" s="1475"/>
      <c r="V96" s="3571"/>
      <c r="W96" s="1479"/>
      <c r="X96" s="3579"/>
      <c r="Y96" s="1475"/>
      <c r="Z96" s="3571"/>
      <c r="AA96" s="1479"/>
      <c r="AB96" s="3579"/>
      <c r="AC96" s="1475"/>
      <c r="AD96" s="3579"/>
      <c r="AE96" s="1476"/>
      <c r="AF96" s="3579"/>
      <c r="AG96" s="1475"/>
      <c r="AH96" s="3579"/>
      <c r="AI96" s="1475"/>
      <c r="AJ96" s="3579"/>
      <c r="AK96" s="1475"/>
      <c r="AL96" s="3571"/>
      <c r="AM96" s="3611"/>
      <c r="AN96" s="3571"/>
      <c r="AO96" s="1476"/>
      <c r="AP96" s="3579"/>
      <c r="AQ96" s="1172"/>
      <c r="AR96" s="1172"/>
      <c r="AS96" s="1475"/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515"/>
      <c r="B97" s="3733" t="s">
        <v>2148</v>
      </c>
      <c r="C97" s="3574">
        <f t="shared" si="48"/>
        <v>12</v>
      </c>
      <c r="D97" s="3638">
        <f t="shared" si="49"/>
        <v>1</v>
      </c>
      <c r="E97" s="1526">
        <f t="shared" si="49"/>
        <v>11</v>
      </c>
      <c r="F97" s="3579">
        <v>0</v>
      </c>
      <c r="G97" s="1479">
        <v>0</v>
      </c>
      <c r="H97" s="3579">
        <v>0</v>
      </c>
      <c r="I97" s="1475">
        <v>0</v>
      </c>
      <c r="J97" s="3571">
        <v>0</v>
      </c>
      <c r="K97" s="1478">
        <v>0</v>
      </c>
      <c r="L97" s="3579">
        <v>0</v>
      </c>
      <c r="M97" s="1476">
        <v>0</v>
      </c>
      <c r="N97" s="3571">
        <v>0</v>
      </c>
      <c r="O97" s="1478">
        <v>1</v>
      </c>
      <c r="P97" s="3735">
        <v>0</v>
      </c>
      <c r="Q97" s="1476">
        <v>4</v>
      </c>
      <c r="R97" s="1479">
        <v>0</v>
      </c>
      <c r="S97" s="1478">
        <v>4</v>
      </c>
      <c r="T97" s="3579">
        <v>0</v>
      </c>
      <c r="U97" s="1475">
        <v>1</v>
      </c>
      <c r="V97" s="3571">
        <v>0</v>
      </c>
      <c r="W97" s="1479">
        <v>0</v>
      </c>
      <c r="X97" s="3579">
        <v>1</v>
      </c>
      <c r="Y97" s="1475">
        <v>0</v>
      </c>
      <c r="Z97" s="3571">
        <v>0</v>
      </c>
      <c r="AA97" s="1479">
        <v>0</v>
      </c>
      <c r="AB97" s="3579">
        <v>0</v>
      </c>
      <c r="AC97" s="1475">
        <v>1</v>
      </c>
      <c r="AD97" s="3579">
        <v>0</v>
      </c>
      <c r="AE97" s="1476">
        <v>0</v>
      </c>
      <c r="AF97" s="3579">
        <v>0</v>
      </c>
      <c r="AG97" s="1475">
        <v>0</v>
      </c>
      <c r="AH97" s="3579">
        <v>0</v>
      </c>
      <c r="AI97" s="1475">
        <v>0</v>
      </c>
      <c r="AJ97" s="3579">
        <v>0</v>
      </c>
      <c r="AK97" s="1475">
        <v>0</v>
      </c>
      <c r="AL97" s="3571">
        <v>0</v>
      </c>
      <c r="AM97" s="3611">
        <v>0</v>
      </c>
      <c r="AN97" s="3571">
        <v>0</v>
      </c>
      <c r="AO97" s="1476">
        <v>0</v>
      </c>
      <c r="AP97" s="3579">
        <v>1</v>
      </c>
      <c r="AQ97" s="1172">
        <v>1</v>
      </c>
      <c r="AR97" s="1172">
        <v>0</v>
      </c>
      <c r="AS97" s="1475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515"/>
      <c r="B98" s="1438" t="s">
        <v>2149</v>
      </c>
      <c r="C98" s="1273">
        <f t="shared" si="48"/>
        <v>0</v>
      </c>
      <c r="D98" s="1274">
        <f>+J98+L98+N98</f>
        <v>0</v>
      </c>
      <c r="E98" s="1213">
        <f>+K98+M98+O98</f>
        <v>0</v>
      </c>
      <c r="F98" s="1163"/>
      <c r="G98" s="625"/>
      <c r="H98" s="1163"/>
      <c r="I98" s="1434"/>
      <c r="J98" s="3571"/>
      <c r="K98" s="1478"/>
      <c r="L98" s="1206"/>
      <c r="M98" s="1207"/>
      <c r="N98" s="1244"/>
      <c r="O98" s="1209"/>
      <c r="P98" s="1437"/>
      <c r="Q98" s="1436"/>
      <c r="R98" s="625"/>
      <c r="S98" s="1440"/>
      <c r="T98" s="1163"/>
      <c r="U98" s="1434"/>
      <c r="V98" s="1164"/>
      <c r="W98" s="625"/>
      <c r="X98" s="1163"/>
      <c r="Y98" s="1434"/>
      <c r="Z98" s="1164"/>
      <c r="AA98" s="625"/>
      <c r="AB98" s="1163"/>
      <c r="AC98" s="1434"/>
      <c r="AD98" s="1163"/>
      <c r="AE98" s="1436"/>
      <c r="AF98" s="1163"/>
      <c r="AG98" s="1434"/>
      <c r="AH98" s="1163"/>
      <c r="AI98" s="1434"/>
      <c r="AJ98" s="1163"/>
      <c r="AK98" s="1434"/>
      <c r="AL98" s="625"/>
      <c r="AM98" s="1165"/>
      <c r="AN98" s="3571"/>
      <c r="AO98" s="1476"/>
      <c r="AP98" s="3579"/>
      <c r="AQ98" s="1167"/>
      <c r="AR98" s="1167"/>
      <c r="AS98" s="1210"/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255"/>
      <c r="B99" s="1537" t="s">
        <v>2150</v>
      </c>
      <c r="C99" s="1534">
        <f t="shared" si="48"/>
        <v>0</v>
      </c>
      <c r="D99" s="1535">
        <f>SUM(F99+H99+J99+L99+N99+P99+R99+T99+V99+X99+Z99+AB99+AD99+AF99+AH99+AJ99+AL99)</f>
        <v>0</v>
      </c>
      <c r="E99" s="1201">
        <f>SUM(G99+I99+K99+M99+O99+Q99+S99+U99+W99+Y99+AA99+AC99+AE99+AG99+AI99+AK99+AM99)</f>
        <v>0</v>
      </c>
      <c r="F99" s="1492"/>
      <c r="G99" s="1234"/>
      <c r="H99" s="1492"/>
      <c r="I99" s="1160"/>
      <c r="J99" s="1494"/>
      <c r="K99" s="1495"/>
      <c r="L99" s="1492"/>
      <c r="M99" s="1493"/>
      <c r="N99" s="1494"/>
      <c r="O99" s="1495"/>
      <c r="P99" s="1501"/>
      <c r="Q99" s="1493"/>
      <c r="R99" s="1234"/>
      <c r="S99" s="1495"/>
      <c r="T99" s="1492"/>
      <c r="U99" s="1160"/>
      <c r="V99" s="1494"/>
      <c r="W99" s="1234"/>
      <c r="X99" s="1492"/>
      <c r="Y99" s="1160"/>
      <c r="Z99" s="1494"/>
      <c r="AA99" s="1234"/>
      <c r="AB99" s="1492"/>
      <c r="AC99" s="1160"/>
      <c r="AD99" s="1492"/>
      <c r="AE99" s="1493"/>
      <c r="AF99" s="1492"/>
      <c r="AG99" s="1160"/>
      <c r="AH99" s="1492"/>
      <c r="AI99" s="1160"/>
      <c r="AJ99" s="1492"/>
      <c r="AK99" s="1160"/>
      <c r="AL99" s="1492"/>
      <c r="AM99" s="1496"/>
      <c r="AN99" s="3571"/>
      <c r="AO99" s="1476"/>
      <c r="AP99" s="3579"/>
      <c r="AQ99" s="1172"/>
      <c r="AR99" s="1172"/>
      <c r="AS99" s="1475"/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609" t="s">
        <v>2151</v>
      </c>
      <c r="B100" s="3751" t="s">
        <v>2145</v>
      </c>
      <c r="C100" s="2303">
        <f t="shared" si="48"/>
        <v>0</v>
      </c>
      <c r="D100" s="2049">
        <f>+L100+N100+P100+R100+T100+V100+X100+Z100+AB100+AD100+AF100+AH100</f>
        <v>0</v>
      </c>
      <c r="E100" s="3566">
        <f>+M100+O100+Q100+S100+U100+W100+Y100+AA100+AC100+AE100+AG100+AI100</f>
        <v>0</v>
      </c>
      <c r="F100" s="2050"/>
      <c r="G100" s="3752"/>
      <c r="H100" s="2050"/>
      <c r="I100" s="2246"/>
      <c r="J100" s="2050"/>
      <c r="K100" s="2246"/>
      <c r="L100" s="2938"/>
      <c r="M100" s="1836"/>
      <c r="N100" s="2022"/>
      <c r="O100" s="1989"/>
      <c r="P100" s="1988"/>
      <c r="Q100" s="1836"/>
      <c r="R100" s="3220"/>
      <c r="S100" s="1989"/>
      <c r="T100" s="2938"/>
      <c r="U100" s="3598"/>
      <c r="V100" s="2022"/>
      <c r="W100" s="3220"/>
      <c r="X100" s="2938"/>
      <c r="Y100" s="3598"/>
      <c r="Z100" s="2022"/>
      <c r="AA100" s="3220"/>
      <c r="AB100" s="2938"/>
      <c r="AC100" s="3598"/>
      <c r="AD100" s="2938"/>
      <c r="AE100" s="1836"/>
      <c r="AF100" s="2938"/>
      <c r="AG100" s="1836"/>
      <c r="AH100" s="2938"/>
      <c r="AI100" s="1836"/>
      <c r="AJ100" s="3581"/>
      <c r="AK100" s="2058"/>
      <c r="AL100" s="3568"/>
      <c r="AM100" s="3636"/>
      <c r="AN100" s="3571"/>
      <c r="AO100" s="1476"/>
      <c r="AP100" s="3579"/>
      <c r="AQ100" s="1157"/>
      <c r="AR100" s="1157"/>
      <c r="AS100" s="2388"/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515"/>
      <c r="B101" s="3733" t="s">
        <v>2146</v>
      </c>
      <c r="C101" s="3574">
        <f t="shared" si="48"/>
        <v>0</v>
      </c>
      <c r="D101" s="3638">
        <f t="shared" ref="D101:E103" si="60">SUM(F101+H101+J101+L101+N101+P101+R101+T101+V101+X101+Z101+AB101+AD101+AF101+AH101+AJ101+AL101)</f>
        <v>0</v>
      </c>
      <c r="E101" s="1526">
        <f t="shared" si="60"/>
        <v>0</v>
      </c>
      <c r="F101" s="2387"/>
      <c r="G101" s="25"/>
      <c r="H101" s="2387"/>
      <c r="I101" s="2388"/>
      <c r="J101" s="2387"/>
      <c r="K101" s="25"/>
      <c r="L101" s="3579"/>
      <c r="M101" s="2388"/>
      <c r="N101" s="3571"/>
      <c r="O101" s="25"/>
      <c r="P101" s="3579"/>
      <c r="Q101" s="2388"/>
      <c r="R101" s="3571"/>
      <c r="S101" s="25"/>
      <c r="T101" s="3579"/>
      <c r="U101" s="2388"/>
      <c r="V101" s="3571"/>
      <c r="W101" s="25"/>
      <c r="X101" s="3579"/>
      <c r="Y101" s="2388"/>
      <c r="Z101" s="3571"/>
      <c r="AA101" s="25"/>
      <c r="AB101" s="3579"/>
      <c r="AC101" s="2388"/>
      <c r="AD101" s="3579"/>
      <c r="AE101" s="1194"/>
      <c r="AF101" s="3579"/>
      <c r="AG101" s="1475"/>
      <c r="AH101" s="3579"/>
      <c r="AI101" s="1475"/>
      <c r="AJ101" s="3579"/>
      <c r="AK101" s="1475"/>
      <c r="AL101" s="3571"/>
      <c r="AM101" s="3611"/>
      <c r="AN101" s="3571"/>
      <c r="AO101" s="1476"/>
      <c r="AP101" s="3579"/>
      <c r="AQ101" s="1157"/>
      <c r="AR101" s="1157"/>
      <c r="AS101" s="2388"/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515"/>
      <c r="B102" s="3733" t="s">
        <v>2147</v>
      </c>
      <c r="C102" s="3574">
        <f t="shared" si="48"/>
        <v>0</v>
      </c>
      <c r="D102" s="3638">
        <f t="shared" si="60"/>
        <v>0</v>
      </c>
      <c r="E102" s="1526">
        <f t="shared" si="60"/>
        <v>0</v>
      </c>
      <c r="F102" s="3579"/>
      <c r="G102" s="1479"/>
      <c r="H102" s="3579"/>
      <c r="I102" s="1475"/>
      <c r="J102" s="3579"/>
      <c r="K102" s="1479"/>
      <c r="L102" s="3579"/>
      <c r="M102" s="1475"/>
      <c r="N102" s="3571"/>
      <c r="O102" s="1479"/>
      <c r="P102" s="3579"/>
      <c r="Q102" s="1475"/>
      <c r="R102" s="3571"/>
      <c r="S102" s="1479"/>
      <c r="T102" s="3579"/>
      <c r="U102" s="1475"/>
      <c r="V102" s="3571"/>
      <c r="W102" s="1479"/>
      <c r="X102" s="3579"/>
      <c r="Y102" s="1475"/>
      <c r="Z102" s="3571"/>
      <c r="AA102" s="1479"/>
      <c r="AB102" s="3579"/>
      <c r="AC102" s="1475"/>
      <c r="AD102" s="3579"/>
      <c r="AE102" s="1476"/>
      <c r="AF102" s="3579"/>
      <c r="AG102" s="1475"/>
      <c r="AH102" s="3579"/>
      <c r="AI102" s="1475"/>
      <c r="AJ102" s="3579"/>
      <c r="AK102" s="1475"/>
      <c r="AL102" s="3571"/>
      <c r="AM102" s="3611"/>
      <c r="AN102" s="3571"/>
      <c r="AO102" s="1476"/>
      <c r="AP102" s="3579"/>
      <c r="AQ102" s="1172"/>
      <c r="AR102" s="1172"/>
      <c r="AS102" s="1475"/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515"/>
      <c r="B103" s="3733" t="s">
        <v>2148</v>
      </c>
      <c r="C103" s="3574">
        <f t="shared" si="48"/>
        <v>4</v>
      </c>
      <c r="D103" s="3638">
        <f t="shared" si="60"/>
        <v>0</v>
      </c>
      <c r="E103" s="1526">
        <f t="shared" si="60"/>
        <v>4</v>
      </c>
      <c r="F103" s="3579">
        <v>0</v>
      </c>
      <c r="G103" s="1479">
        <v>0</v>
      </c>
      <c r="H103" s="3579">
        <v>0</v>
      </c>
      <c r="I103" s="1475">
        <v>0</v>
      </c>
      <c r="J103" s="3579">
        <v>0</v>
      </c>
      <c r="K103" s="1479">
        <v>0</v>
      </c>
      <c r="L103" s="3579">
        <v>0</v>
      </c>
      <c r="M103" s="1475">
        <v>0</v>
      </c>
      <c r="N103" s="3571">
        <v>0</v>
      </c>
      <c r="O103" s="1479">
        <v>1</v>
      </c>
      <c r="P103" s="3579">
        <v>0</v>
      </c>
      <c r="Q103" s="1475">
        <v>2</v>
      </c>
      <c r="R103" s="3571">
        <v>0</v>
      </c>
      <c r="S103" s="1479">
        <v>1</v>
      </c>
      <c r="T103" s="3579">
        <v>0</v>
      </c>
      <c r="U103" s="1475">
        <v>0</v>
      </c>
      <c r="V103" s="3571">
        <v>0</v>
      </c>
      <c r="W103" s="1479">
        <v>0</v>
      </c>
      <c r="X103" s="3579">
        <v>0</v>
      </c>
      <c r="Y103" s="1475">
        <v>0</v>
      </c>
      <c r="Z103" s="3571">
        <v>0</v>
      </c>
      <c r="AA103" s="1479">
        <v>0</v>
      </c>
      <c r="AB103" s="3579">
        <v>0</v>
      </c>
      <c r="AC103" s="1475">
        <v>0</v>
      </c>
      <c r="AD103" s="3579">
        <v>0</v>
      </c>
      <c r="AE103" s="1476">
        <v>0</v>
      </c>
      <c r="AF103" s="3579">
        <v>0</v>
      </c>
      <c r="AG103" s="1475">
        <v>0</v>
      </c>
      <c r="AH103" s="3579">
        <v>0</v>
      </c>
      <c r="AI103" s="1475">
        <v>0</v>
      </c>
      <c r="AJ103" s="3579">
        <v>0</v>
      </c>
      <c r="AK103" s="1475">
        <v>0</v>
      </c>
      <c r="AL103" s="3571">
        <v>0</v>
      </c>
      <c r="AM103" s="3611">
        <v>0</v>
      </c>
      <c r="AN103" s="3571">
        <v>0</v>
      </c>
      <c r="AO103" s="1476">
        <v>0</v>
      </c>
      <c r="AP103" s="3579">
        <v>0</v>
      </c>
      <c r="AQ103" s="1172">
        <v>0</v>
      </c>
      <c r="AR103" s="1172">
        <v>0</v>
      </c>
      <c r="AS103" s="1475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515"/>
      <c r="B104" s="1438" t="s">
        <v>2149</v>
      </c>
      <c r="C104" s="1273">
        <f t="shared" si="48"/>
        <v>0</v>
      </c>
      <c r="D104" s="1274">
        <f>+J104+L104+N104</f>
        <v>0</v>
      </c>
      <c r="E104" s="1213">
        <f>+K104+M104+O104</f>
        <v>0</v>
      </c>
      <c r="F104" s="1163"/>
      <c r="G104" s="625"/>
      <c r="H104" s="1222"/>
      <c r="I104" s="1410"/>
      <c r="J104" s="3579"/>
      <c r="K104" s="1479"/>
      <c r="L104" s="3579"/>
      <c r="M104" s="1475"/>
      <c r="N104" s="3571"/>
      <c r="O104" s="1479"/>
      <c r="P104" s="1441"/>
      <c r="Q104" s="1223"/>
      <c r="R104" s="303"/>
      <c r="S104" s="1442"/>
      <c r="T104" s="1222"/>
      <c r="U104" s="1410"/>
      <c r="V104" s="1247"/>
      <c r="W104" s="303"/>
      <c r="X104" s="1222"/>
      <c r="Y104" s="1410"/>
      <c r="Z104" s="1247"/>
      <c r="AA104" s="303"/>
      <c r="AB104" s="1222"/>
      <c r="AC104" s="1410"/>
      <c r="AD104" s="1222"/>
      <c r="AE104" s="1223"/>
      <c r="AF104" s="1222"/>
      <c r="AG104" s="1410"/>
      <c r="AH104" s="1222"/>
      <c r="AI104" s="1410"/>
      <c r="AJ104" s="1222"/>
      <c r="AK104" s="1410"/>
      <c r="AL104" s="303"/>
      <c r="AM104" s="1443"/>
      <c r="AN104" s="3571"/>
      <c r="AO104" s="1476"/>
      <c r="AP104" s="3579"/>
      <c r="AQ104" s="1172"/>
      <c r="AR104" s="1172"/>
      <c r="AS104" s="1475"/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255"/>
      <c r="B105" s="1537" t="s">
        <v>2150</v>
      </c>
      <c r="C105" s="1534">
        <f t="shared" si="48"/>
        <v>0</v>
      </c>
      <c r="D105" s="1535">
        <f>SUM(F105+H105+J105+L105+N105+P105+R105+T105+V105+X105+Z105+AB105+AD105+AF105+AH105+AJ105+AL105)</f>
        <v>0</v>
      </c>
      <c r="E105" s="1201">
        <f>SUM(G105+I105+K105+M105+O105+Q105+S105+U105+W105+Y105+AA105+AC105+AE105+AG105+AI105+AK105+AM105)</f>
        <v>0</v>
      </c>
      <c r="F105" s="1492"/>
      <c r="G105" s="1234"/>
      <c r="H105" s="1492"/>
      <c r="I105" s="1160"/>
      <c r="J105" s="1494"/>
      <c r="K105" s="1495"/>
      <c r="L105" s="1492"/>
      <c r="M105" s="1493"/>
      <c r="N105" s="1494"/>
      <c r="O105" s="1495"/>
      <c r="P105" s="1501"/>
      <c r="Q105" s="1493"/>
      <c r="R105" s="1234"/>
      <c r="S105" s="1495"/>
      <c r="T105" s="1492"/>
      <c r="U105" s="1160"/>
      <c r="V105" s="1494"/>
      <c r="W105" s="1234"/>
      <c r="X105" s="1492"/>
      <c r="Y105" s="1160"/>
      <c r="Z105" s="1494"/>
      <c r="AA105" s="1234"/>
      <c r="AB105" s="1492"/>
      <c r="AC105" s="1160"/>
      <c r="AD105" s="1492"/>
      <c r="AE105" s="1493"/>
      <c r="AF105" s="1492"/>
      <c r="AG105" s="1160"/>
      <c r="AH105" s="1492"/>
      <c r="AI105" s="1160"/>
      <c r="AJ105" s="1492"/>
      <c r="AK105" s="1160"/>
      <c r="AL105" s="1234"/>
      <c r="AM105" s="1496"/>
      <c r="AN105" s="1494"/>
      <c r="AO105" s="1493"/>
      <c r="AP105" s="1492"/>
      <c r="AQ105" s="1503"/>
      <c r="AR105" s="1503"/>
      <c r="AS105" s="1160"/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617" t="s">
        <v>2152</v>
      </c>
      <c r="B106" s="6617"/>
      <c r="C106" s="6617"/>
      <c r="D106" s="6617"/>
    </row>
    <row r="107" spans="1:93" x14ac:dyDescent="0.25">
      <c r="A107" s="6609" t="s">
        <v>2153</v>
      </c>
      <c r="B107" s="3594" t="s">
        <v>2154</v>
      </c>
      <c r="C107" s="3563" t="s">
        <v>2155</v>
      </c>
      <c r="D107" s="3563" t="s">
        <v>503</v>
      </c>
    </row>
    <row r="108" spans="1:93" x14ac:dyDescent="0.25">
      <c r="A108" s="5515"/>
      <c r="B108" s="2129" t="s">
        <v>286</v>
      </c>
      <c r="C108" s="2038">
        <v>0</v>
      </c>
      <c r="D108" s="2038"/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515"/>
      <c r="B109" s="3580" t="s">
        <v>2156</v>
      </c>
      <c r="C109" s="3630">
        <v>1</v>
      </c>
      <c r="D109" s="3630"/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515"/>
      <c r="B110" s="3580" t="s">
        <v>2157</v>
      </c>
      <c r="C110" s="3630">
        <v>4</v>
      </c>
      <c r="D110" s="3630"/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515"/>
      <c r="B111" s="3580" t="s">
        <v>2158</v>
      </c>
      <c r="C111" s="3630">
        <v>0</v>
      </c>
      <c r="D111" s="3753"/>
    </row>
    <row r="112" spans="1:93" x14ac:dyDescent="0.25">
      <c r="A112" s="5515"/>
      <c r="B112" s="3590" t="s">
        <v>2159</v>
      </c>
      <c r="C112" s="1475">
        <v>0</v>
      </c>
      <c r="D112" s="3753"/>
    </row>
    <row r="113" spans="1:111" ht="21" x14ac:dyDescent="0.25">
      <c r="A113" s="5515"/>
      <c r="B113" s="3590" t="s">
        <v>2160</v>
      </c>
      <c r="C113" s="1475">
        <v>0</v>
      </c>
      <c r="D113" s="3630"/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515"/>
      <c r="B114" s="3590" t="s">
        <v>2161</v>
      </c>
      <c r="C114" s="1475">
        <v>0</v>
      </c>
      <c r="D114" s="3630"/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515"/>
      <c r="B115" s="3590" t="s">
        <v>2162</v>
      </c>
      <c r="C115" s="3630">
        <v>2</v>
      </c>
      <c r="D115" s="3630"/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515"/>
      <c r="B116" s="902" t="s">
        <v>2163</v>
      </c>
      <c r="C116" s="3630">
        <v>0</v>
      </c>
      <c r="D116" s="3630"/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255"/>
      <c r="B117" s="1562" t="s">
        <v>2164</v>
      </c>
      <c r="C117" s="3754">
        <v>0</v>
      </c>
      <c r="D117" s="3754"/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643" t="s">
        <v>2165</v>
      </c>
      <c r="B118" s="6643"/>
      <c r="C118" s="6643"/>
      <c r="D118" s="6643"/>
      <c r="E118" s="6643"/>
      <c r="F118" s="6643"/>
      <c r="G118" s="6643"/>
      <c r="H118" s="6643"/>
      <c r="I118" s="6643"/>
      <c r="J118" s="6643"/>
      <c r="K118" s="6643"/>
      <c r="L118" s="6643"/>
      <c r="M118" s="6643"/>
      <c r="N118" s="6643"/>
      <c r="O118" s="6643"/>
      <c r="P118" s="6643"/>
      <c r="Q118" s="6643"/>
      <c r="R118" s="6643"/>
      <c r="S118" s="6643"/>
      <c r="T118" s="6643"/>
      <c r="U118" s="6643"/>
      <c r="V118" s="6643"/>
      <c r="W118" s="6643"/>
      <c r="X118" s="6643"/>
      <c r="Y118" s="6643"/>
      <c r="Z118" s="6643"/>
      <c r="AA118" s="6643"/>
      <c r="AB118" s="6643"/>
      <c r="AC118" s="6643"/>
      <c r="AD118" s="6643"/>
      <c r="AE118" s="6643"/>
      <c r="AF118" s="6643"/>
      <c r="AG118" s="6643"/>
      <c r="AH118" s="6643"/>
      <c r="AI118" s="6643"/>
      <c r="AJ118" s="6643"/>
      <c r="AK118" s="6643"/>
    </row>
    <row r="119" spans="1:111" ht="15" customHeight="1" x14ac:dyDescent="0.25">
      <c r="A119" s="6565" t="s">
        <v>224</v>
      </c>
      <c r="B119" s="6561"/>
      <c r="C119" s="6565" t="s">
        <v>82</v>
      </c>
      <c r="D119" s="6580"/>
      <c r="E119" s="6561"/>
      <c r="F119" s="6644" t="s">
        <v>106</v>
      </c>
      <c r="G119" s="6577"/>
      <c r="H119" s="6577"/>
      <c r="I119" s="6577"/>
      <c r="J119" s="6577"/>
      <c r="K119" s="6577"/>
      <c r="L119" s="6577"/>
      <c r="M119" s="6577"/>
      <c r="N119" s="6577"/>
      <c r="O119" s="6577"/>
      <c r="P119" s="6577"/>
      <c r="Q119" s="6577"/>
      <c r="R119" s="6577"/>
      <c r="S119" s="6577"/>
      <c r="T119" s="6577"/>
      <c r="U119" s="6577"/>
      <c r="V119" s="6577"/>
      <c r="W119" s="6577"/>
      <c r="X119" s="6577"/>
      <c r="Y119" s="6577"/>
      <c r="Z119" s="6577"/>
      <c r="AA119" s="6577"/>
      <c r="AB119" s="6577"/>
      <c r="AC119" s="6577"/>
      <c r="AD119" s="6577"/>
      <c r="AE119" s="6577"/>
      <c r="AF119" s="6577"/>
      <c r="AG119" s="6577"/>
      <c r="AH119" s="6577"/>
      <c r="AI119" s="6577"/>
      <c r="AJ119" s="6645" t="s">
        <v>2166</v>
      </c>
      <c r="AK119" s="6646"/>
      <c r="AL119" s="6649" t="s">
        <v>38</v>
      </c>
    </row>
    <row r="120" spans="1:111" x14ac:dyDescent="0.25">
      <c r="A120" s="5925"/>
      <c r="B120" s="5484"/>
      <c r="C120" s="6160"/>
      <c r="D120" s="6161"/>
      <c r="E120" s="6162"/>
      <c r="F120" s="6558" t="s">
        <v>99</v>
      </c>
      <c r="G120" s="6559"/>
      <c r="H120" s="6558" t="s">
        <v>313</v>
      </c>
      <c r="I120" s="6559"/>
      <c r="J120" s="6558" t="s">
        <v>314</v>
      </c>
      <c r="K120" s="6559"/>
      <c r="L120" s="6558" t="s">
        <v>993</v>
      </c>
      <c r="M120" s="6559"/>
      <c r="N120" s="6558" t="s">
        <v>645</v>
      </c>
      <c r="O120" s="6559"/>
      <c r="P120" s="6558" t="s">
        <v>2118</v>
      </c>
      <c r="Q120" s="6559"/>
      <c r="R120" s="6558" t="s">
        <v>646</v>
      </c>
      <c r="S120" s="6559"/>
      <c r="T120" s="6558" t="s">
        <v>2119</v>
      </c>
      <c r="U120" s="6559"/>
      <c r="V120" s="6558" t="s">
        <v>2120</v>
      </c>
      <c r="W120" s="6559"/>
      <c r="X120" s="6558" t="s">
        <v>2002</v>
      </c>
      <c r="Y120" s="6559"/>
      <c r="Z120" s="6558" t="s">
        <v>1630</v>
      </c>
      <c r="AA120" s="6559"/>
      <c r="AB120" s="6558" t="s">
        <v>317</v>
      </c>
      <c r="AC120" s="6559"/>
      <c r="AD120" s="6558" t="s">
        <v>2121</v>
      </c>
      <c r="AE120" s="6559"/>
      <c r="AF120" s="6558" t="s">
        <v>2122</v>
      </c>
      <c r="AG120" s="6559"/>
      <c r="AH120" s="6549" t="s">
        <v>62</v>
      </c>
      <c r="AI120" s="6550"/>
      <c r="AJ120" s="6647"/>
      <c r="AK120" s="6648"/>
      <c r="AL120" s="6650"/>
    </row>
    <row r="121" spans="1:111" x14ac:dyDescent="0.25">
      <c r="A121" s="6160"/>
      <c r="B121" s="6162"/>
      <c r="C121" s="3564" t="s">
        <v>84</v>
      </c>
      <c r="D121" s="3565" t="s">
        <v>63</v>
      </c>
      <c r="E121" s="3563" t="s">
        <v>64</v>
      </c>
      <c r="F121" s="3564" t="s">
        <v>63</v>
      </c>
      <c r="G121" s="3563" t="s">
        <v>64</v>
      </c>
      <c r="H121" s="3564" t="s">
        <v>63</v>
      </c>
      <c r="I121" s="3563" t="s">
        <v>64</v>
      </c>
      <c r="J121" s="3564" t="s">
        <v>63</v>
      </c>
      <c r="K121" s="3563" t="s">
        <v>64</v>
      </c>
      <c r="L121" s="3564" t="s">
        <v>63</v>
      </c>
      <c r="M121" s="3563" t="s">
        <v>64</v>
      </c>
      <c r="N121" s="3564" t="s">
        <v>63</v>
      </c>
      <c r="O121" s="3563" t="s">
        <v>64</v>
      </c>
      <c r="P121" s="3564" t="s">
        <v>63</v>
      </c>
      <c r="Q121" s="3563" t="s">
        <v>64</v>
      </c>
      <c r="R121" s="3564" t="s">
        <v>63</v>
      </c>
      <c r="S121" s="3563" t="s">
        <v>64</v>
      </c>
      <c r="T121" s="3564" t="s">
        <v>63</v>
      </c>
      <c r="U121" s="3563" t="s">
        <v>64</v>
      </c>
      <c r="V121" s="3564" t="s">
        <v>63</v>
      </c>
      <c r="W121" s="3563" t="s">
        <v>64</v>
      </c>
      <c r="X121" s="3564" t="s">
        <v>63</v>
      </c>
      <c r="Y121" s="3563" t="s">
        <v>64</v>
      </c>
      <c r="Z121" s="3564" t="s">
        <v>63</v>
      </c>
      <c r="AA121" s="3563" t="s">
        <v>64</v>
      </c>
      <c r="AB121" s="3564" t="s">
        <v>63</v>
      </c>
      <c r="AC121" s="3563" t="s">
        <v>64</v>
      </c>
      <c r="AD121" s="3564" t="s">
        <v>63</v>
      </c>
      <c r="AE121" s="3563" t="s">
        <v>64</v>
      </c>
      <c r="AF121" s="3564" t="s">
        <v>63</v>
      </c>
      <c r="AG121" s="3563" t="s">
        <v>64</v>
      </c>
      <c r="AH121" s="3564" t="s">
        <v>63</v>
      </c>
      <c r="AI121" s="3559" t="s">
        <v>64</v>
      </c>
      <c r="AJ121" s="3565" t="s">
        <v>63</v>
      </c>
      <c r="AK121" s="3558" t="s">
        <v>64</v>
      </c>
      <c r="AL121" s="6373"/>
    </row>
    <row r="122" spans="1:111" x14ac:dyDescent="0.25">
      <c r="A122" s="6609" t="s">
        <v>2167</v>
      </c>
      <c r="B122" s="2122" t="s">
        <v>2168</v>
      </c>
      <c r="C122" s="2303">
        <f>SUM(D122:E122)</f>
        <v>0</v>
      </c>
      <c r="D122" s="2049">
        <f>+F122+H122+J122+L122+N122+P122+R122+T122+V122+X122+Z122+AB122+AD122+AF122+AH122</f>
        <v>0</v>
      </c>
      <c r="E122" s="3728">
        <f>+G122+I122+K122+M122+O122+Q122+S122+U122+W122+Y122+AA122+AC122+AE122+AG122+AI122</f>
        <v>0</v>
      </c>
      <c r="F122" s="3595"/>
      <c r="G122" s="3597"/>
      <c r="H122" s="3595"/>
      <c r="I122" s="3597"/>
      <c r="J122" s="3595"/>
      <c r="K122" s="3597"/>
      <c r="L122" s="3595"/>
      <c r="M122" s="3597"/>
      <c r="N122" s="3595"/>
      <c r="O122" s="3597"/>
      <c r="P122" s="3595"/>
      <c r="Q122" s="3597"/>
      <c r="R122" s="3595"/>
      <c r="S122" s="3597"/>
      <c r="T122" s="3595"/>
      <c r="U122" s="3597"/>
      <c r="V122" s="3595"/>
      <c r="W122" s="3597"/>
      <c r="X122" s="3595"/>
      <c r="Y122" s="3597"/>
      <c r="Z122" s="3595"/>
      <c r="AA122" s="3597"/>
      <c r="AB122" s="3595"/>
      <c r="AC122" s="3597"/>
      <c r="AD122" s="3595"/>
      <c r="AE122" s="3597"/>
      <c r="AF122" s="3595"/>
      <c r="AG122" s="3597"/>
      <c r="AH122" s="3730"/>
      <c r="AI122" s="3731"/>
      <c r="AJ122" s="3755"/>
      <c r="AK122" s="3756"/>
      <c r="AL122" s="2042"/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515"/>
      <c r="B123" s="3733" t="s">
        <v>2169</v>
      </c>
      <c r="C123" s="3574">
        <f>SUM(D123:E123)</f>
        <v>0</v>
      </c>
      <c r="D123" s="3638">
        <f t="shared" ref="D123:E124" si="65">+F123+H123+J123+L123+N123+P123+R123+T123+V123+X123+Z123+AB123+AD123+AF123+AH123</f>
        <v>0</v>
      </c>
      <c r="E123" s="3734">
        <f t="shared" si="65"/>
        <v>0</v>
      </c>
      <c r="F123" s="3579"/>
      <c r="G123" s="1476"/>
      <c r="H123" s="3579"/>
      <c r="I123" s="1476"/>
      <c r="J123" s="3579"/>
      <c r="K123" s="1476"/>
      <c r="L123" s="3579"/>
      <c r="M123" s="1476"/>
      <c r="N123" s="3579"/>
      <c r="O123" s="1476"/>
      <c r="P123" s="3579"/>
      <c r="Q123" s="1476"/>
      <c r="R123" s="3579"/>
      <c r="S123" s="1476"/>
      <c r="T123" s="3579"/>
      <c r="U123" s="1476"/>
      <c r="V123" s="3579"/>
      <c r="W123" s="1476"/>
      <c r="X123" s="3579"/>
      <c r="Y123" s="1476"/>
      <c r="Z123" s="3579"/>
      <c r="AA123" s="1476"/>
      <c r="AB123" s="3579"/>
      <c r="AC123" s="1476"/>
      <c r="AD123" s="3579"/>
      <c r="AE123" s="1476"/>
      <c r="AF123" s="3579"/>
      <c r="AG123" s="1476"/>
      <c r="AH123" s="3735"/>
      <c r="AI123" s="1174"/>
      <c r="AJ123" s="1479"/>
      <c r="AK123" s="1478"/>
      <c r="AL123" s="3736"/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255"/>
      <c r="B124" s="1537" t="s">
        <v>2170</v>
      </c>
      <c r="C124" s="1534">
        <f>SUM(D124:E124)</f>
        <v>0</v>
      </c>
      <c r="D124" s="1535">
        <f t="shared" si="65"/>
        <v>0</v>
      </c>
      <c r="E124" s="1433">
        <f t="shared" si="65"/>
        <v>0</v>
      </c>
      <c r="F124" s="1492"/>
      <c r="G124" s="1493"/>
      <c r="H124" s="1492"/>
      <c r="I124" s="1493"/>
      <c r="J124" s="1492"/>
      <c r="K124" s="1493"/>
      <c r="L124" s="1492"/>
      <c r="M124" s="1493"/>
      <c r="N124" s="1492"/>
      <c r="O124" s="1493"/>
      <c r="P124" s="1492"/>
      <c r="Q124" s="1493"/>
      <c r="R124" s="1492"/>
      <c r="S124" s="1493"/>
      <c r="T124" s="1492"/>
      <c r="U124" s="1493"/>
      <c r="V124" s="1492"/>
      <c r="W124" s="1493"/>
      <c r="X124" s="1492"/>
      <c r="Y124" s="1493"/>
      <c r="Z124" s="1492"/>
      <c r="AA124" s="1493"/>
      <c r="AB124" s="1492"/>
      <c r="AC124" s="1493"/>
      <c r="AD124" s="1492"/>
      <c r="AE124" s="1493"/>
      <c r="AF124" s="1492"/>
      <c r="AG124" s="1493"/>
      <c r="AH124" s="1501"/>
      <c r="AI124" s="1496"/>
      <c r="AJ124" s="1234"/>
      <c r="AK124" s="1495"/>
      <c r="AL124" s="1552"/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653" t="s">
        <v>2171</v>
      </c>
      <c r="B125" s="6653"/>
      <c r="C125" s="6653"/>
      <c r="D125" s="6653"/>
      <c r="E125" s="6653"/>
      <c r="F125" s="6653"/>
      <c r="G125" s="6653"/>
      <c r="H125" s="6653"/>
      <c r="I125" s="6653"/>
      <c r="J125" s="6653"/>
    </row>
    <row r="126" spans="1:111" ht="18" customHeight="1" x14ac:dyDescent="0.25">
      <c r="A126" s="6623" t="s">
        <v>2172</v>
      </c>
      <c r="B126" s="6623"/>
      <c r="C126" s="6623"/>
      <c r="D126" s="6643"/>
      <c r="E126" s="6643"/>
      <c r="F126" s="6643"/>
      <c r="G126" s="6643"/>
      <c r="H126" s="6643"/>
      <c r="I126" s="6643"/>
      <c r="J126" s="6643"/>
    </row>
    <row r="127" spans="1:111" ht="15" customHeight="1" x14ac:dyDescent="0.25">
      <c r="A127" s="6651" t="s">
        <v>1114</v>
      </c>
      <c r="B127" s="6651" t="s">
        <v>2173</v>
      </c>
      <c r="C127" s="6558" t="s">
        <v>1660</v>
      </c>
      <c r="D127" s="6558" t="s">
        <v>2174</v>
      </c>
      <c r="E127" s="6552"/>
      <c r="F127" s="6552"/>
      <c r="G127" s="6552"/>
      <c r="H127" s="6552"/>
      <c r="I127" s="6552"/>
      <c r="J127" s="6552"/>
      <c r="K127" s="6552"/>
      <c r="L127" s="6552"/>
      <c r="M127" s="6553"/>
      <c r="N127" s="6654" t="s">
        <v>2175</v>
      </c>
      <c r="O127" s="6561" t="s">
        <v>2176</v>
      </c>
    </row>
    <row r="128" spans="1:111" ht="50.1" customHeight="1" x14ac:dyDescent="0.25">
      <c r="A128" s="6651"/>
      <c r="B128" s="6651"/>
      <c r="C128" s="6651"/>
      <c r="D128" s="916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727" t="s">
        <v>2183</v>
      </c>
      <c r="L128" s="2954" t="s">
        <v>2184</v>
      </c>
      <c r="M128" s="3757" t="s">
        <v>2185</v>
      </c>
      <c r="N128" s="6655"/>
      <c r="O128" s="6162"/>
    </row>
    <row r="129" spans="1:88" x14ac:dyDescent="0.25">
      <c r="A129" s="6609" t="s">
        <v>2186</v>
      </c>
      <c r="B129" s="1985" t="s">
        <v>2187</v>
      </c>
      <c r="C129" s="3758">
        <f>SUM(D129:M129)</f>
        <v>0</v>
      </c>
      <c r="D129" s="3595"/>
      <c r="E129" s="3596"/>
      <c r="F129" s="3596"/>
      <c r="G129" s="3596"/>
      <c r="H129" s="3596"/>
      <c r="I129" s="3756"/>
      <c r="J129" s="3597"/>
      <c r="K129" s="3729"/>
      <c r="L129" s="3744"/>
      <c r="M129" s="3759"/>
      <c r="N129" s="3732"/>
      <c r="O129" s="3744"/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515"/>
      <c r="B130" s="3590" t="s">
        <v>2188</v>
      </c>
      <c r="C130" s="1444">
        <f t="shared" ref="C130:C148" si="67">SUM(D130:M130)</f>
        <v>0</v>
      </c>
      <c r="D130" s="3579"/>
      <c r="E130" s="1172"/>
      <c r="F130" s="1172"/>
      <c r="G130" s="1172"/>
      <c r="H130" s="1172"/>
      <c r="I130" s="1478"/>
      <c r="J130" s="1476"/>
      <c r="K130" s="1475"/>
      <c r="L130" s="3630"/>
      <c r="M130" s="3760"/>
      <c r="N130" s="3571"/>
      <c r="O130" s="3630"/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515"/>
      <c r="B131" s="3590" t="s">
        <v>2189</v>
      </c>
      <c r="C131" s="1444">
        <f t="shared" si="67"/>
        <v>0</v>
      </c>
      <c r="D131" s="3579"/>
      <c r="E131" s="1172"/>
      <c r="F131" s="1172"/>
      <c r="G131" s="1172"/>
      <c r="H131" s="1172"/>
      <c r="I131" s="1478"/>
      <c r="J131" s="1476"/>
      <c r="K131" s="1475"/>
      <c r="L131" s="3630"/>
      <c r="M131" s="3760"/>
      <c r="N131" s="3571"/>
      <c r="O131" s="3630"/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515"/>
      <c r="B132" s="3590" t="s">
        <v>2190</v>
      </c>
      <c r="C132" s="3686">
        <f t="shared" si="67"/>
        <v>0</v>
      </c>
      <c r="D132" s="909"/>
      <c r="E132" s="1172"/>
      <c r="F132" s="1172"/>
      <c r="G132" s="1172"/>
      <c r="H132" s="146"/>
      <c r="I132" s="1172"/>
      <c r="J132" s="1476"/>
      <c r="K132" s="1475"/>
      <c r="L132" s="1010"/>
      <c r="M132" s="3760"/>
      <c r="N132" s="1475"/>
      <c r="O132" s="1010"/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255"/>
      <c r="B133" s="2958" t="s">
        <v>2191</v>
      </c>
      <c r="C133" s="1035">
        <f t="shared" si="67"/>
        <v>0</v>
      </c>
      <c r="D133" s="1492"/>
      <c r="E133" s="242"/>
      <c r="F133" s="242"/>
      <c r="G133" s="242"/>
      <c r="H133" s="1503"/>
      <c r="I133" s="288"/>
      <c r="J133" s="206"/>
      <c r="K133" s="2963"/>
      <c r="L133" s="1635"/>
      <c r="M133" s="3174"/>
      <c r="N133" s="3688"/>
      <c r="O133" s="1635"/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609" t="s">
        <v>2192</v>
      </c>
      <c r="B134" s="1985" t="s">
        <v>2187</v>
      </c>
      <c r="C134" s="3758">
        <f t="shared" si="67"/>
        <v>0</v>
      </c>
      <c r="D134" s="2938"/>
      <c r="E134" s="1049"/>
      <c r="F134" s="1049"/>
      <c r="G134" s="1049"/>
      <c r="H134" s="1049"/>
      <c r="I134" s="1989"/>
      <c r="J134" s="1836"/>
      <c r="K134" s="3598"/>
      <c r="L134" s="2038"/>
      <c r="M134" s="3168"/>
      <c r="N134" s="2022"/>
      <c r="O134" s="2038"/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515"/>
      <c r="B135" s="3590" t="s">
        <v>2188</v>
      </c>
      <c r="C135" s="3686">
        <f t="shared" si="67"/>
        <v>0</v>
      </c>
      <c r="D135" s="909"/>
      <c r="E135" s="146"/>
      <c r="F135" s="146"/>
      <c r="G135" s="146"/>
      <c r="H135" s="146"/>
      <c r="I135" s="312"/>
      <c r="J135" s="22"/>
      <c r="K135" s="1008"/>
      <c r="L135" s="1010"/>
      <c r="M135" s="946"/>
      <c r="N135" s="313"/>
      <c r="O135" s="1010"/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515"/>
      <c r="B136" s="3590" t="s">
        <v>2189</v>
      </c>
      <c r="C136" s="1035">
        <f t="shared" si="67"/>
        <v>0</v>
      </c>
      <c r="D136" s="3579"/>
      <c r="E136" s="1172"/>
      <c r="F136" s="1172"/>
      <c r="G136" s="1172"/>
      <c r="H136" s="1172"/>
      <c r="I136" s="1478"/>
      <c r="J136" s="1476"/>
      <c r="K136" s="1475"/>
      <c r="L136" s="3630"/>
      <c r="M136" s="3760"/>
      <c r="N136" s="3571"/>
      <c r="O136" s="3630"/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515"/>
      <c r="B137" s="3590" t="s">
        <v>2190</v>
      </c>
      <c r="C137" s="3686">
        <f t="shared" si="67"/>
        <v>0</v>
      </c>
      <c r="D137" s="909"/>
      <c r="E137" s="1172"/>
      <c r="F137" s="1172"/>
      <c r="G137" s="1172"/>
      <c r="H137" s="146"/>
      <c r="I137" s="1172"/>
      <c r="J137" s="1476"/>
      <c r="K137" s="1475"/>
      <c r="L137" s="1010"/>
      <c r="M137" s="3760"/>
      <c r="N137" s="1475"/>
      <c r="O137" s="1010"/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255"/>
      <c r="B138" s="2958" t="s">
        <v>2191</v>
      </c>
      <c r="C138" s="1035">
        <f t="shared" si="67"/>
        <v>0</v>
      </c>
      <c r="D138" s="1492"/>
      <c r="E138" s="242"/>
      <c r="F138" s="242"/>
      <c r="G138" s="242"/>
      <c r="H138" s="1503"/>
      <c r="I138" s="288"/>
      <c r="J138" s="206"/>
      <c r="K138" s="2963"/>
      <c r="L138" s="1635"/>
      <c r="M138" s="3174"/>
      <c r="N138" s="3688"/>
      <c r="O138" s="1635"/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609" t="s">
        <v>2193</v>
      </c>
      <c r="B139" s="1985" t="s">
        <v>2187</v>
      </c>
      <c r="C139" s="3761">
        <f t="shared" si="67"/>
        <v>0</v>
      </c>
      <c r="D139" s="2938"/>
      <c r="E139" s="1049"/>
      <c r="F139" s="1049"/>
      <c r="G139" s="1049"/>
      <c r="H139" s="1049"/>
      <c r="I139" s="1989"/>
      <c r="J139" s="1836"/>
      <c r="K139" s="3598"/>
      <c r="L139" s="2038"/>
      <c r="M139" s="3168"/>
      <c r="N139" s="2022"/>
      <c r="O139" s="2038"/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515"/>
      <c r="B140" s="3590" t="s">
        <v>2188</v>
      </c>
      <c r="C140" s="1035">
        <f t="shared" si="67"/>
        <v>0</v>
      </c>
      <c r="D140" s="909"/>
      <c r="E140" s="146"/>
      <c r="F140" s="146"/>
      <c r="G140" s="146"/>
      <c r="H140" s="146"/>
      <c r="I140" s="312"/>
      <c r="J140" s="22"/>
      <c r="K140" s="1008"/>
      <c r="L140" s="1010"/>
      <c r="M140" s="946"/>
      <c r="N140" s="313"/>
      <c r="O140" s="1010"/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515"/>
      <c r="B141" s="3590" t="s">
        <v>2189</v>
      </c>
      <c r="C141" s="1444">
        <f t="shared" si="67"/>
        <v>0</v>
      </c>
      <c r="D141" s="3579"/>
      <c r="E141" s="1172"/>
      <c r="F141" s="1172"/>
      <c r="G141" s="1172"/>
      <c r="H141" s="1172"/>
      <c r="I141" s="1478"/>
      <c r="J141" s="1476"/>
      <c r="K141" s="1475"/>
      <c r="L141" s="3630"/>
      <c r="M141" s="3760"/>
      <c r="N141" s="3571"/>
      <c r="O141" s="3630"/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515"/>
      <c r="B142" s="3590" t="s">
        <v>2190</v>
      </c>
      <c r="C142" s="3686">
        <f t="shared" si="67"/>
        <v>0</v>
      </c>
      <c r="D142" s="1206"/>
      <c r="E142" s="1167"/>
      <c r="F142" s="1167"/>
      <c r="G142" s="1167"/>
      <c r="H142" s="1167"/>
      <c r="I142" s="1209"/>
      <c r="J142" s="1207"/>
      <c r="K142" s="1210"/>
      <c r="L142" s="1435"/>
      <c r="M142" s="1445"/>
      <c r="N142" s="1244"/>
      <c r="O142" s="1435"/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255"/>
      <c r="B143" s="2958" t="s">
        <v>2191</v>
      </c>
      <c r="C143" s="1035">
        <f t="shared" si="67"/>
        <v>0</v>
      </c>
      <c r="D143" s="1492"/>
      <c r="E143" s="1503"/>
      <c r="F143" s="1503"/>
      <c r="G143" s="1503"/>
      <c r="H143" s="1503"/>
      <c r="I143" s="1495"/>
      <c r="J143" s="1493"/>
      <c r="K143" s="1160"/>
      <c r="L143" s="1635"/>
      <c r="M143" s="1747"/>
      <c r="N143" s="1494"/>
      <c r="O143" s="1635"/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609" t="s">
        <v>2194</v>
      </c>
      <c r="B144" s="1985" t="s">
        <v>2187</v>
      </c>
      <c r="C144" s="3758">
        <f t="shared" si="67"/>
        <v>0</v>
      </c>
      <c r="D144" s="2938"/>
      <c r="E144" s="1049"/>
      <c r="F144" s="1049"/>
      <c r="G144" s="1049"/>
      <c r="H144" s="1049"/>
      <c r="I144" s="1989"/>
      <c r="J144" s="1836"/>
      <c r="K144" s="3598"/>
      <c r="L144" s="2038"/>
      <c r="M144" s="3168"/>
      <c r="N144" s="2022"/>
      <c r="O144" s="2038"/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515"/>
      <c r="B145" s="3590" t="s">
        <v>2188</v>
      </c>
      <c r="C145" s="1444">
        <f t="shared" si="67"/>
        <v>0</v>
      </c>
      <c r="D145" s="909"/>
      <c r="E145" s="146"/>
      <c r="F145" s="146"/>
      <c r="G145" s="146"/>
      <c r="H145" s="146"/>
      <c r="I145" s="312"/>
      <c r="J145" s="22"/>
      <c r="K145" s="1008"/>
      <c r="L145" s="1010"/>
      <c r="M145" s="946"/>
      <c r="N145" s="313"/>
      <c r="O145" s="1010"/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515"/>
      <c r="B146" s="3590" t="s">
        <v>2189</v>
      </c>
      <c r="C146" s="1444">
        <f t="shared" si="67"/>
        <v>0</v>
      </c>
      <c r="D146" s="3579"/>
      <c r="E146" s="1172"/>
      <c r="F146" s="1172"/>
      <c r="G146" s="1172"/>
      <c r="H146" s="1172"/>
      <c r="I146" s="1478"/>
      <c r="J146" s="1476"/>
      <c r="K146" s="1475"/>
      <c r="L146" s="3630"/>
      <c r="M146" s="3760"/>
      <c r="N146" s="3571"/>
      <c r="O146" s="3630"/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515"/>
      <c r="B147" s="3590" t="s">
        <v>2190</v>
      </c>
      <c r="C147" s="1444">
        <f t="shared" si="67"/>
        <v>0</v>
      </c>
      <c r="D147" s="1206"/>
      <c r="E147" s="1167"/>
      <c r="F147" s="1167"/>
      <c r="G147" s="1167"/>
      <c r="H147" s="1167"/>
      <c r="I147" s="1209"/>
      <c r="J147" s="1207"/>
      <c r="K147" s="1210"/>
      <c r="L147" s="1435"/>
      <c r="M147" s="1445"/>
      <c r="N147" s="1244"/>
      <c r="O147" s="1435"/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255"/>
      <c r="B148" s="2958" t="s">
        <v>2191</v>
      </c>
      <c r="C148" s="3687">
        <f t="shared" si="67"/>
        <v>0</v>
      </c>
      <c r="D148" s="1492"/>
      <c r="E148" s="1503"/>
      <c r="F148" s="1503"/>
      <c r="G148" s="1503"/>
      <c r="H148" s="1503"/>
      <c r="I148" s="1495"/>
      <c r="J148" s="1493"/>
      <c r="K148" s="1160"/>
      <c r="L148" s="1635"/>
      <c r="M148" s="1747"/>
      <c r="N148" s="1494"/>
      <c r="O148" s="1635"/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617" t="s">
        <v>2195</v>
      </c>
      <c r="B149" s="6617"/>
      <c r="C149" s="6617"/>
      <c r="D149" s="6617"/>
      <c r="E149" s="6617"/>
      <c r="F149" s="6617"/>
      <c r="G149" s="6617"/>
      <c r="H149" s="6617"/>
    </row>
    <row r="150" spans="1:88" ht="21" x14ac:dyDescent="0.25">
      <c r="A150" s="3594" t="s">
        <v>2196</v>
      </c>
      <c r="B150" s="3727" t="s">
        <v>2197</v>
      </c>
      <c r="C150" s="3564" t="s">
        <v>2198</v>
      </c>
      <c r="D150" s="2648" t="s">
        <v>2199</v>
      </c>
      <c r="E150" s="2648" t="s">
        <v>2200</v>
      </c>
      <c r="F150" s="2648" t="s">
        <v>2201</v>
      </c>
      <c r="G150" s="2648" t="s">
        <v>2202</v>
      </c>
      <c r="H150" s="2523" t="s">
        <v>2203</v>
      </c>
    </row>
    <row r="151" spans="1:88" x14ac:dyDescent="0.25">
      <c r="A151" s="1985" t="s">
        <v>2187</v>
      </c>
      <c r="B151" s="3761">
        <f>SUM(C151:H151)</f>
        <v>0</v>
      </c>
      <c r="C151" s="2938"/>
      <c r="D151" s="3762"/>
      <c r="E151" s="1446"/>
      <c r="F151" s="1446"/>
      <c r="G151" s="1446"/>
      <c r="H151" s="3763"/>
    </row>
    <row r="152" spans="1:88" x14ac:dyDescent="0.25">
      <c r="A152" s="3590" t="s">
        <v>2188</v>
      </c>
      <c r="B152" s="3686">
        <f t="shared" ref="B152:B155" si="70">SUM(C152:H152)</f>
        <v>0</v>
      </c>
      <c r="C152" s="909"/>
      <c r="D152" s="146"/>
      <c r="E152" s="146"/>
      <c r="F152" s="146"/>
      <c r="G152" s="146"/>
      <c r="H152" s="22"/>
    </row>
    <row r="153" spans="1:88" x14ac:dyDescent="0.25">
      <c r="A153" s="3590" t="s">
        <v>2189</v>
      </c>
      <c r="B153" s="3686">
        <f t="shared" si="70"/>
        <v>0</v>
      </c>
      <c r="C153" s="3579"/>
      <c r="D153" s="1172"/>
      <c r="E153" s="1172"/>
      <c r="F153" s="1172"/>
      <c r="G153" s="1172"/>
      <c r="H153" s="1476"/>
    </row>
    <row r="154" spans="1:88" x14ac:dyDescent="0.25">
      <c r="A154" s="3590" t="s">
        <v>2204</v>
      </c>
      <c r="B154" s="3686">
        <f t="shared" si="70"/>
        <v>0</v>
      </c>
      <c r="C154" s="3579"/>
      <c r="D154" s="1172"/>
      <c r="E154" s="1172"/>
      <c r="F154" s="1172"/>
      <c r="G154" s="1172"/>
      <c r="H154" s="1476"/>
    </row>
    <row r="155" spans="1:88" x14ac:dyDescent="0.25">
      <c r="A155" s="1562" t="s">
        <v>2191</v>
      </c>
      <c r="B155" s="1444">
        <f t="shared" si="70"/>
        <v>0</v>
      </c>
      <c r="C155" s="1492"/>
      <c r="D155" s="1503"/>
      <c r="E155" s="1503"/>
      <c r="F155" s="1503"/>
      <c r="G155" s="1503"/>
      <c r="H155" s="1493"/>
    </row>
    <row r="156" spans="1:88" ht="18" customHeight="1" x14ac:dyDescent="0.25">
      <c r="A156" s="6617" t="s">
        <v>2205</v>
      </c>
      <c r="B156" s="6617"/>
      <c r="C156" s="6617"/>
      <c r="D156" s="6617"/>
      <c r="E156" s="6617"/>
      <c r="F156" s="6617"/>
      <c r="G156" s="6617"/>
      <c r="H156" s="6617"/>
    </row>
    <row r="157" spans="1:88" ht="31.5" x14ac:dyDescent="0.25">
      <c r="A157" s="3594" t="s">
        <v>2196</v>
      </c>
      <c r="B157" s="3727" t="s">
        <v>1660</v>
      </c>
      <c r="C157" s="3564" t="s">
        <v>2206</v>
      </c>
      <c r="D157" s="2648" t="s">
        <v>2207</v>
      </c>
      <c r="E157" s="2648" t="s">
        <v>2208</v>
      </c>
      <c r="F157" s="2648" t="s">
        <v>2209</v>
      </c>
      <c r="G157" s="2648" t="s">
        <v>2210</v>
      </c>
      <c r="H157" s="2523" t="s">
        <v>2211</v>
      </c>
    </row>
    <row r="158" spans="1:88" x14ac:dyDescent="0.25">
      <c r="A158" s="1985" t="s">
        <v>2187</v>
      </c>
      <c r="B158" s="3761">
        <f>SUM(C158:H158)</f>
        <v>0</v>
      </c>
      <c r="C158" s="2938"/>
      <c r="D158" s="1446"/>
      <c r="E158" s="1446"/>
      <c r="F158" s="1446"/>
      <c r="G158" s="1446"/>
      <c r="H158" s="3763"/>
    </row>
    <row r="159" spans="1:88" x14ac:dyDescent="0.25">
      <c r="A159" s="3590" t="s">
        <v>2188</v>
      </c>
      <c r="B159" s="3686">
        <f t="shared" ref="B159:B164" si="71">SUM(C159:H159)</f>
        <v>0</v>
      </c>
      <c r="C159" s="3579"/>
      <c r="D159" s="1172"/>
      <c r="E159" s="1172"/>
      <c r="F159" s="1172"/>
      <c r="G159" s="1172"/>
      <c r="H159" s="1476"/>
    </row>
    <row r="160" spans="1:88" x14ac:dyDescent="0.25">
      <c r="A160" s="3590" t="s">
        <v>2189</v>
      </c>
      <c r="B160" s="3686">
        <f t="shared" si="71"/>
        <v>0</v>
      </c>
      <c r="C160" s="3579"/>
      <c r="D160" s="1172"/>
      <c r="E160" s="1172"/>
      <c r="F160" s="1172"/>
      <c r="G160" s="1172"/>
      <c r="H160" s="1476"/>
    </row>
    <row r="161" spans="1:38" x14ac:dyDescent="0.25">
      <c r="A161" s="3589" t="s">
        <v>2204</v>
      </c>
      <c r="B161" s="3686">
        <f t="shared" si="71"/>
        <v>0</v>
      </c>
      <c r="C161" s="3579"/>
      <c r="D161" s="1172"/>
      <c r="E161" s="1172"/>
      <c r="F161" s="1172"/>
      <c r="G161" s="1172"/>
      <c r="H161" s="1476"/>
    </row>
    <row r="162" spans="1:38" x14ac:dyDescent="0.25">
      <c r="A162" s="1184" t="s">
        <v>2191</v>
      </c>
      <c r="B162" s="1444">
        <f t="shared" si="71"/>
        <v>0</v>
      </c>
      <c r="C162" s="1206"/>
      <c r="D162" s="1167"/>
      <c r="E162" s="1167"/>
      <c r="F162" s="1167"/>
      <c r="G162" s="1167"/>
      <c r="H162" s="1207"/>
    </row>
    <row r="163" spans="1:38" x14ac:dyDescent="0.25">
      <c r="A163" s="1184" t="s">
        <v>2212</v>
      </c>
      <c r="B163" s="1444">
        <f t="shared" si="71"/>
        <v>0</v>
      </c>
      <c r="C163" s="1206"/>
      <c r="D163" s="1167"/>
      <c r="E163" s="1167"/>
      <c r="F163" s="1167"/>
      <c r="G163" s="1167"/>
      <c r="H163" s="1207"/>
    </row>
    <row r="164" spans="1:38" x14ac:dyDescent="0.25">
      <c r="A164" s="1466" t="s">
        <v>608</v>
      </c>
      <c r="B164" s="3687">
        <f t="shared" si="71"/>
        <v>0</v>
      </c>
      <c r="C164" s="1492"/>
      <c r="D164" s="1503"/>
      <c r="E164" s="1503"/>
      <c r="F164" s="1503"/>
      <c r="G164" s="1503"/>
      <c r="H164" s="1493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594" t="s">
        <v>2196</v>
      </c>
      <c r="B166" s="3594" t="s">
        <v>2197</v>
      </c>
      <c r="C166" s="3558" t="s">
        <v>2176</v>
      </c>
      <c r="D166" s="3564" t="s">
        <v>2214</v>
      </c>
      <c r="E166" s="2648" t="s">
        <v>2215</v>
      </c>
      <c r="F166" s="2648" t="s">
        <v>2216</v>
      </c>
      <c r="G166" s="2648" t="s">
        <v>2217</v>
      </c>
      <c r="H166" s="2648" t="s">
        <v>2218</v>
      </c>
      <c r="I166" s="2648" t="s">
        <v>2219</v>
      </c>
      <c r="J166" s="3563" t="s">
        <v>2220</v>
      </c>
    </row>
    <row r="167" spans="1:38" x14ac:dyDescent="0.25">
      <c r="A167" s="1985" t="s">
        <v>2221</v>
      </c>
      <c r="B167" s="3761">
        <f>SUM(D167:J167)</f>
        <v>0</v>
      </c>
      <c r="C167" s="2651"/>
      <c r="D167" s="2271"/>
      <c r="E167" s="1447"/>
      <c r="F167" s="1447"/>
      <c r="G167" s="1447"/>
      <c r="H167" s="1447"/>
      <c r="I167" s="1447"/>
      <c r="J167" s="3764"/>
    </row>
    <row r="168" spans="1:38" x14ac:dyDescent="0.25">
      <c r="A168" s="3590" t="s">
        <v>1141</v>
      </c>
      <c r="B168" s="3686">
        <f>SUM(D168:J168)</f>
        <v>0</v>
      </c>
      <c r="C168" s="1569"/>
      <c r="D168" s="3653"/>
      <c r="E168" s="3114"/>
      <c r="F168" s="3114"/>
      <c r="G168" s="3114"/>
      <c r="H168" s="3114"/>
      <c r="I168" s="3114"/>
      <c r="J168" s="1528"/>
    </row>
    <row r="169" spans="1:38" x14ac:dyDescent="0.25">
      <c r="A169" s="3590" t="s">
        <v>2222</v>
      </c>
      <c r="B169" s="3686">
        <f>SUM(D169:J169)</f>
        <v>0</v>
      </c>
      <c r="C169" s="1569"/>
      <c r="D169" s="3653"/>
      <c r="E169" s="3114"/>
      <c r="F169" s="3114"/>
      <c r="G169" s="3114"/>
      <c r="H169" s="3114"/>
      <c r="I169" s="3114"/>
      <c r="J169" s="1528"/>
    </row>
    <row r="170" spans="1:38" x14ac:dyDescent="0.25">
      <c r="A170" s="1576" t="s">
        <v>2191</v>
      </c>
      <c r="B170" s="3686">
        <f>SUM(D170:J170)</f>
        <v>0</v>
      </c>
      <c r="C170" s="1288"/>
      <c r="D170" s="1538"/>
      <c r="E170" s="1467"/>
      <c r="F170" s="1467"/>
      <c r="G170" s="1467"/>
      <c r="H170" s="1467"/>
      <c r="I170" s="1467"/>
      <c r="J170" s="1278"/>
    </row>
    <row r="171" spans="1:38" ht="18" customHeight="1" x14ac:dyDescent="0.25">
      <c r="A171" s="6653" t="s">
        <v>2223</v>
      </c>
      <c r="B171" s="6653"/>
      <c r="C171" s="6653"/>
      <c r="D171" s="6653"/>
      <c r="E171" s="6653"/>
      <c r="F171" s="6653"/>
      <c r="G171" s="6653"/>
      <c r="H171" s="6653"/>
      <c r="I171" s="6653"/>
      <c r="J171" s="6653"/>
    </row>
    <row r="172" spans="1:38" ht="15" customHeight="1" x14ac:dyDescent="0.25">
      <c r="A172" s="6561" t="s">
        <v>1114</v>
      </c>
      <c r="B172" s="6565" t="s">
        <v>82</v>
      </c>
      <c r="C172" s="6580"/>
      <c r="D172" s="6561"/>
      <c r="E172" s="6644" t="s">
        <v>106</v>
      </c>
      <c r="F172" s="6577"/>
      <c r="G172" s="6577"/>
      <c r="H172" s="6577"/>
      <c r="I172" s="6577"/>
      <c r="J172" s="6577"/>
      <c r="K172" s="6577"/>
      <c r="L172" s="6577"/>
      <c r="M172" s="6577"/>
      <c r="N172" s="6577"/>
      <c r="O172" s="6577"/>
      <c r="P172" s="6577"/>
      <c r="Q172" s="6577"/>
      <c r="R172" s="6577"/>
      <c r="S172" s="6577"/>
      <c r="T172" s="6577"/>
      <c r="U172" s="6577"/>
      <c r="V172" s="6577"/>
      <c r="W172" s="6577"/>
      <c r="X172" s="6577"/>
      <c r="Y172" s="6577"/>
      <c r="Z172" s="6577"/>
      <c r="AA172" s="6577"/>
      <c r="AB172" s="6577"/>
      <c r="AC172" s="6577"/>
      <c r="AD172" s="6577"/>
      <c r="AE172" s="6577"/>
      <c r="AF172" s="6577"/>
      <c r="AG172" s="6577"/>
      <c r="AH172" s="6577"/>
      <c r="AI172" s="6577"/>
      <c r="AJ172" s="6577"/>
      <c r="AK172" s="6577"/>
      <c r="AL172" s="6656"/>
    </row>
    <row r="173" spans="1:38" ht="15" customHeight="1" x14ac:dyDescent="0.25">
      <c r="A173" s="5484"/>
      <c r="B173" s="6160"/>
      <c r="C173" s="6161"/>
      <c r="D173" s="6162"/>
      <c r="E173" s="6651" t="s">
        <v>352</v>
      </c>
      <c r="F173" s="6651"/>
      <c r="G173" s="6558" t="s">
        <v>335</v>
      </c>
      <c r="H173" s="6559"/>
      <c r="I173" s="6558" t="s">
        <v>99</v>
      </c>
      <c r="J173" s="6559"/>
      <c r="K173" s="6558" t="s">
        <v>2117</v>
      </c>
      <c r="L173" s="6559"/>
      <c r="M173" s="6558" t="s">
        <v>314</v>
      </c>
      <c r="N173" s="6559"/>
      <c r="O173" s="6558" t="s">
        <v>993</v>
      </c>
      <c r="P173" s="6559"/>
      <c r="Q173" s="6558" t="s">
        <v>645</v>
      </c>
      <c r="R173" s="6559"/>
      <c r="S173" s="6558" t="s">
        <v>2118</v>
      </c>
      <c r="T173" s="6559"/>
      <c r="U173" s="6558" t="s">
        <v>646</v>
      </c>
      <c r="V173" s="6559"/>
      <c r="W173" s="6558" t="s">
        <v>2119</v>
      </c>
      <c r="X173" s="6559"/>
      <c r="Y173" s="6558" t="s">
        <v>2120</v>
      </c>
      <c r="Z173" s="6559"/>
      <c r="AA173" s="6558" t="s">
        <v>2002</v>
      </c>
      <c r="AB173" s="6559"/>
      <c r="AC173" s="6558" t="s">
        <v>1630</v>
      </c>
      <c r="AD173" s="6559"/>
      <c r="AE173" s="6558" t="s">
        <v>317</v>
      </c>
      <c r="AF173" s="6559"/>
      <c r="AG173" s="6558" t="s">
        <v>2121</v>
      </c>
      <c r="AH173" s="6559"/>
      <c r="AI173" s="6558" t="s">
        <v>2122</v>
      </c>
      <c r="AJ173" s="6559"/>
      <c r="AK173" s="6549" t="s">
        <v>62</v>
      </c>
      <c r="AL173" s="6566"/>
    </row>
    <row r="174" spans="1:38" ht="15" customHeight="1" x14ac:dyDescent="0.25">
      <c r="A174" s="6162"/>
      <c r="B174" s="3564" t="s">
        <v>84</v>
      </c>
      <c r="C174" s="3565" t="s">
        <v>63</v>
      </c>
      <c r="D174" s="3563" t="s">
        <v>64</v>
      </c>
      <c r="E174" s="3564" t="s">
        <v>63</v>
      </c>
      <c r="F174" s="3563" t="s">
        <v>64</v>
      </c>
      <c r="G174" s="3564" t="s">
        <v>63</v>
      </c>
      <c r="H174" s="3563" t="s">
        <v>64</v>
      </c>
      <c r="I174" s="3564" t="s">
        <v>63</v>
      </c>
      <c r="J174" s="3563" t="s">
        <v>64</v>
      </c>
      <c r="K174" s="3564" t="s">
        <v>63</v>
      </c>
      <c r="L174" s="3563" t="s">
        <v>64</v>
      </c>
      <c r="M174" s="3564" t="s">
        <v>63</v>
      </c>
      <c r="N174" s="3563" t="s">
        <v>64</v>
      </c>
      <c r="O174" s="3564" t="s">
        <v>63</v>
      </c>
      <c r="P174" s="3563" t="s">
        <v>64</v>
      </c>
      <c r="Q174" s="3564" t="s">
        <v>63</v>
      </c>
      <c r="R174" s="3563" t="s">
        <v>64</v>
      </c>
      <c r="S174" s="3564" t="s">
        <v>63</v>
      </c>
      <c r="T174" s="3563" t="s">
        <v>64</v>
      </c>
      <c r="U174" s="3564" t="s">
        <v>63</v>
      </c>
      <c r="V174" s="3563" t="s">
        <v>64</v>
      </c>
      <c r="W174" s="3564" t="s">
        <v>63</v>
      </c>
      <c r="X174" s="3563" t="s">
        <v>64</v>
      </c>
      <c r="Y174" s="3564" t="s">
        <v>63</v>
      </c>
      <c r="Z174" s="3563" t="s">
        <v>64</v>
      </c>
      <c r="AA174" s="3564" t="s">
        <v>63</v>
      </c>
      <c r="AB174" s="3563" t="s">
        <v>64</v>
      </c>
      <c r="AC174" s="3564" t="s">
        <v>63</v>
      </c>
      <c r="AD174" s="3563" t="s">
        <v>64</v>
      </c>
      <c r="AE174" s="3564" t="s">
        <v>63</v>
      </c>
      <c r="AF174" s="3563" t="s">
        <v>64</v>
      </c>
      <c r="AG174" s="3564" t="s">
        <v>63</v>
      </c>
      <c r="AH174" s="3563" t="s">
        <v>64</v>
      </c>
      <c r="AI174" s="3564" t="s">
        <v>63</v>
      </c>
      <c r="AJ174" s="3563" t="s">
        <v>64</v>
      </c>
      <c r="AK174" s="3564" t="s">
        <v>63</v>
      </c>
      <c r="AL174" s="3563" t="s">
        <v>64</v>
      </c>
    </row>
    <row r="175" spans="1:38" x14ac:dyDescent="0.25">
      <c r="A175" s="3766" t="s">
        <v>2224</v>
      </c>
      <c r="B175" s="2303">
        <f>SUM(C175:D175)</f>
        <v>0</v>
      </c>
      <c r="C175" s="2049">
        <f>+E175+G175+I175+K175+M175+O175+Q175+S175+U175+W175+Y175+AA175+AC175+AE175+AG175+AI175+AK175</f>
        <v>0</v>
      </c>
      <c r="D175" s="3767">
        <f>+F175+H175+J175+L175+N175+P175+R175+T175+V175+X175+Z175+AB175+AD175+AF175+AH175+AJ175+AL175</f>
        <v>0</v>
      </c>
      <c r="E175" s="3595"/>
      <c r="F175" s="3729"/>
      <c r="G175" s="3595"/>
      <c r="H175" s="3729"/>
      <c r="I175" s="3595"/>
      <c r="J175" s="3597"/>
      <c r="K175" s="3595"/>
      <c r="L175" s="3597"/>
      <c r="M175" s="3595"/>
      <c r="N175" s="3597"/>
      <c r="O175" s="3595"/>
      <c r="P175" s="3597"/>
      <c r="Q175" s="3595"/>
      <c r="R175" s="3597"/>
      <c r="S175" s="3595"/>
      <c r="T175" s="3597"/>
      <c r="U175" s="3595"/>
      <c r="V175" s="3597"/>
      <c r="W175" s="3595"/>
      <c r="X175" s="3597"/>
      <c r="Y175" s="3595"/>
      <c r="Z175" s="3597"/>
      <c r="AA175" s="3595"/>
      <c r="AB175" s="3597"/>
      <c r="AC175" s="3595"/>
      <c r="AD175" s="3597"/>
      <c r="AE175" s="3595"/>
      <c r="AF175" s="3597"/>
      <c r="AG175" s="3595"/>
      <c r="AH175" s="3597"/>
      <c r="AI175" s="3595"/>
      <c r="AJ175" s="3597"/>
      <c r="AK175" s="3730"/>
      <c r="AL175" s="3597"/>
    </row>
    <row r="176" spans="1:38" x14ac:dyDescent="0.25">
      <c r="A176" s="1448" t="s">
        <v>2225</v>
      </c>
      <c r="B176" s="3574">
        <f>SUM(C176:D176)</f>
        <v>0</v>
      </c>
      <c r="C176" s="3638">
        <f t="shared" ref="C176:D179" si="72">+E176+G176+I176+K176+M176+O176+Q176+S176+U176+W176+Y176+AA176+AC176+AE176+AG176+AI176+AK176</f>
        <v>0</v>
      </c>
      <c r="D176" s="1430">
        <f t="shared" si="72"/>
        <v>0</v>
      </c>
      <c r="E176" s="3579"/>
      <c r="F176" s="1475"/>
      <c r="G176" s="3579"/>
      <c r="H176" s="1475"/>
      <c r="I176" s="3579"/>
      <c r="J176" s="1476"/>
      <c r="K176" s="3579"/>
      <c r="L176" s="1476"/>
      <c r="M176" s="3579"/>
      <c r="N176" s="1476"/>
      <c r="O176" s="3579"/>
      <c r="P176" s="1476"/>
      <c r="Q176" s="3579"/>
      <c r="R176" s="1476"/>
      <c r="S176" s="3579"/>
      <c r="T176" s="1476"/>
      <c r="U176" s="3579"/>
      <c r="V176" s="1476"/>
      <c r="W176" s="3579"/>
      <c r="X176" s="1476"/>
      <c r="Y176" s="3579"/>
      <c r="Z176" s="1476"/>
      <c r="AA176" s="3579"/>
      <c r="AB176" s="1476"/>
      <c r="AC176" s="3579"/>
      <c r="AD176" s="1476"/>
      <c r="AE176" s="3579"/>
      <c r="AF176" s="1476"/>
      <c r="AG176" s="3579"/>
      <c r="AH176" s="1476"/>
      <c r="AI176" s="3579"/>
      <c r="AJ176" s="1476"/>
      <c r="AK176" s="3735"/>
      <c r="AL176" s="1476"/>
    </row>
    <row r="177" spans="1:38" ht="21" x14ac:dyDescent="0.25">
      <c r="A177" s="1448" t="s">
        <v>2226</v>
      </c>
      <c r="B177" s="3574">
        <f>SUM(C177:D177)</f>
        <v>0</v>
      </c>
      <c r="C177" s="3638">
        <f t="shared" si="72"/>
        <v>0</v>
      </c>
      <c r="D177" s="1637">
        <f t="shared" si="72"/>
        <v>0</v>
      </c>
      <c r="E177" s="1206"/>
      <c r="F177" s="1210"/>
      <c r="G177" s="1206"/>
      <c r="H177" s="1210"/>
      <c r="I177" s="3579"/>
      <c r="J177" s="1207"/>
      <c r="K177" s="3579"/>
      <c r="L177" s="1476"/>
      <c r="M177" s="3579"/>
      <c r="N177" s="1476"/>
      <c r="O177" s="3579"/>
      <c r="P177" s="1476"/>
      <c r="Q177" s="3579"/>
      <c r="R177" s="1476"/>
      <c r="S177" s="3579"/>
      <c r="T177" s="1476"/>
      <c r="U177" s="3579"/>
      <c r="V177" s="1476"/>
      <c r="W177" s="3579"/>
      <c r="X177" s="1476"/>
      <c r="Y177" s="3579"/>
      <c r="Z177" s="1476"/>
      <c r="AA177" s="3579"/>
      <c r="AB177" s="1476"/>
      <c r="AC177" s="3579"/>
      <c r="AD177" s="1476"/>
      <c r="AE177" s="3579"/>
      <c r="AF177" s="1476"/>
      <c r="AG177" s="3579"/>
      <c r="AH177" s="1476"/>
      <c r="AI177" s="3579"/>
      <c r="AJ177" s="1476"/>
      <c r="AK177" s="3735"/>
      <c r="AL177" s="1476"/>
    </row>
    <row r="178" spans="1:38" ht="21" x14ac:dyDescent="0.25">
      <c r="A178" s="3603" t="s">
        <v>2227</v>
      </c>
      <c r="B178" s="917">
        <f>SUM(C178:D178)</f>
        <v>0</v>
      </c>
      <c r="C178" s="1009">
        <f t="shared" si="72"/>
        <v>0</v>
      </c>
      <c r="D178" s="1637">
        <f t="shared" si="72"/>
        <v>0</v>
      </c>
      <c r="E178" s="3579"/>
      <c r="F178" s="1476"/>
      <c r="G178" s="1206"/>
      <c r="H178" s="1476"/>
      <c r="I178" s="909"/>
      <c r="J178" s="1476"/>
      <c r="K178" s="2387"/>
      <c r="L178" s="1194"/>
      <c r="M178" s="2387"/>
      <c r="N178" s="1194"/>
      <c r="O178" s="2387"/>
      <c r="P178" s="1476"/>
      <c r="Q178" s="3579"/>
      <c r="R178" s="1476"/>
      <c r="S178" s="3579"/>
      <c r="T178" s="1476"/>
      <c r="U178" s="3579"/>
      <c r="V178" s="1476"/>
      <c r="W178" s="3579"/>
      <c r="X178" s="1476"/>
      <c r="Y178" s="3579"/>
      <c r="Z178" s="1476"/>
      <c r="AA178" s="3579"/>
      <c r="AB178" s="1476"/>
      <c r="AC178" s="3579"/>
      <c r="AD178" s="1476"/>
      <c r="AE178" s="3579"/>
      <c r="AF178" s="1476"/>
      <c r="AG178" s="3579"/>
      <c r="AH178" s="1476"/>
      <c r="AI178" s="3579"/>
      <c r="AJ178" s="1476"/>
      <c r="AK178" s="3735"/>
      <c r="AL178" s="1476"/>
    </row>
    <row r="179" spans="1:38" ht="21" x14ac:dyDescent="0.25">
      <c r="A179" s="1499" t="s">
        <v>2228</v>
      </c>
      <c r="B179" s="1534">
        <f>SUM(C179:D179)</f>
        <v>0</v>
      </c>
      <c r="C179" s="1535">
        <f t="shared" si="72"/>
        <v>0</v>
      </c>
      <c r="D179" s="1201">
        <f t="shared" si="72"/>
        <v>0</v>
      </c>
      <c r="E179" s="1492"/>
      <c r="F179" s="2963"/>
      <c r="G179" s="1492"/>
      <c r="H179" s="2963"/>
      <c r="I179" s="1492"/>
      <c r="J179" s="206"/>
      <c r="K179" s="2962"/>
      <c r="L179" s="206"/>
      <c r="M179" s="2962"/>
      <c r="N179" s="206"/>
      <c r="O179" s="2962"/>
      <c r="P179" s="206"/>
      <c r="Q179" s="2962"/>
      <c r="R179" s="206"/>
      <c r="S179" s="2962"/>
      <c r="T179" s="206"/>
      <c r="U179" s="2962"/>
      <c r="V179" s="206"/>
      <c r="W179" s="2962"/>
      <c r="X179" s="206"/>
      <c r="Y179" s="2962"/>
      <c r="Z179" s="206"/>
      <c r="AA179" s="2962"/>
      <c r="AB179" s="206"/>
      <c r="AC179" s="2962"/>
      <c r="AD179" s="206"/>
      <c r="AE179" s="2962"/>
      <c r="AF179" s="206"/>
      <c r="AG179" s="2962"/>
      <c r="AH179" s="206"/>
      <c r="AI179" s="2962"/>
      <c r="AJ179" s="206"/>
      <c r="AK179" s="3742"/>
      <c r="AL179" s="206"/>
    </row>
    <row r="180" spans="1:38" x14ac:dyDescent="0.25">
      <c r="A180" s="2965" t="s">
        <v>82</v>
      </c>
      <c r="B180" s="1534">
        <f>SUM(B175:B179)</f>
        <v>0</v>
      </c>
      <c r="C180" s="3768">
        <f t="shared" ref="C180:AL180" si="73">SUM(C175:C179)</f>
        <v>0</v>
      </c>
      <c r="D180" s="628">
        <f t="shared" si="73"/>
        <v>0</v>
      </c>
      <c r="E180" s="3769">
        <f t="shared" si="73"/>
        <v>0</v>
      </c>
      <c r="F180" s="3770">
        <f t="shared" si="73"/>
        <v>0</v>
      </c>
      <c r="G180" s="3769">
        <f t="shared" si="73"/>
        <v>0</v>
      </c>
      <c r="H180" s="3770">
        <f t="shared" si="73"/>
        <v>0</v>
      </c>
      <c r="I180" s="3769">
        <f t="shared" si="73"/>
        <v>0</v>
      </c>
      <c r="J180" s="3770">
        <f t="shared" si="73"/>
        <v>0</v>
      </c>
      <c r="K180" s="3769">
        <f t="shared" si="73"/>
        <v>0</v>
      </c>
      <c r="L180" s="3770">
        <f t="shared" si="73"/>
        <v>0</v>
      </c>
      <c r="M180" s="3769">
        <f t="shared" si="73"/>
        <v>0</v>
      </c>
      <c r="N180" s="3770">
        <f t="shared" si="73"/>
        <v>0</v>
      </c>
      <c r="O180" s="3769">
        <f t="shared" si="73"/>
        <v>0</v>
      </c>
      <c r="P180" s="3770">
        <f t="shared" si="73"/>
        <v>0</v>
      </c>
      <c r="Q180" s="3769">
        <f t="shared" si="73"/>
        <v>0</v>
      </c>
      <c r="R180" s="3770">
        <f t="shared" si="73"/>
        <v>0</v>
      </c>
      <c r="S180" s="3769">
        <f t="shared" si="73"/>
        <v>0</v>
      </c>
      <c r="T180" s="3770">
        <f t="shared" si="73"/>
        <v>0</v>
      </c>
      <c r="U180" s="3769">
        <f t="shared" si="73"/>
        <v>0</v>
      </c>
      <c r="V180" s="3770">
        <f t="shared" si="73"/>
        <v>0</v>
      </c>
      <c r="W180" s="3769">
        <f t="shared" si="73"/>
        <v>0</v>
      </c>
      <c r="X180" s="3770">
        <f t="shared" si="73"/>
        <v>0</v>
      </c>
      <c r="Y180" s="3769">
        <f t="shared" si="73"/>
        <v>0</v>
      </c>
      <c r="Z180" s="3770">
        <f t="shared" si="73"/>
        <v>0</v>
      </c>
      <c r="AA180" s="3771">
        <f t="shared" si="73"/>
        <v>0</v>
      </c>
      <c r="AB180" s="1201">
        <f t="shared" si="73"/>
        <v>0</v>
      </c>
      <c r="AC180" s="3769">
        <f t="shared" si="73"/>
        <v>0</v>
      </c>
      <c r="AD180" s="3770">
        <f t="shared" si="73"/>
        <v>0</v>
      </c>
      <c r="AE180" s="3769">
        <f t="shared" si="73"/>
        <v>0</v>
      </c>
      <c r="AF180" s="3770">
        <f t="shared" si="73"/>
        <v>0</v>
      </c>
      <c r="AG180" s="3771">
        <f t="shared" si="73"/>
        <v>0</v>
      </c>
      <c r="AH180" s="1201">
        <f t="shared" si="73"/>
        <v>0</v>
      </c>
      <c r="AI180" s="3769">
        <f t="shared" si="73"/>
        <v>0</v>
      </c>
      <c r="AJ180" s="3770">
        <f t="shared" si="73"/>
        <v>0</v>
      </c>
      <c r="AK180" s="3769">
        <f t="shared" si="73"/>
        <v>0</v>
      </c>
      <c r="AL180" s="3770">
        <f t="shared" si="73"/>
        <v>0</v>
      </c>
    </row>
    <row r="181" spans="1:38" ht="23.45" customHeight="1" x14ac:dyDescent="0.25">
      <c r="A181" s="2991" t="s">
        <v>2229</v>
      </c>
      <c r="B181" s="20"/>
      <c r="C181" s="20"/>
      <c r="D181" s="20"/>
    </row>
    <row r="182" spans="1:38" x14ac:dyDescent="0.25">
      <c r="A182" s="3555" t="s">
        <v>667</v>
      </c>
      <c r="B182" s="3592" t="s">
        <v>82</v>
      </c>
      <c r="C182" s="3562" t="s">
        <v>2230</v>
      </c>
      <c r="D182" s="2523" t="s">
        <v>2231</v>
      </c>
    </row>
    <row r="183" spans="1:38" x14ac:dyDescent="0.25">
      <c r="A183" s="1994" t="s">
        <v>2232</v>
      </c>
      <c r="B183" s="2553">
        <f>SUM(C183:D183)</f>
        <v>0</v>
      </c>
      <c r="C183" s="2293"/>
      <c r="D183" s="1295"/>
    </row>
    <row r="184" spans="1:38" x14ac:dyDescent="0.25">
      <c r="A184" s="2560" t="s">
        <v>671</v>
      </c>
      <c r="B184" s="2554">
        <f>SUM(C184:D184)</f>
        <v>0</v>
      </c>
      <c r="C184" s="2293"/>
      <c r="D184" s="1295"/>
    </row>
    <row r="185" spans="1:38" ht="21" x14ac:dyDescent="0.25">
      <c r="A185" s="3772" t="s">
        <v>2233</v>
      </c>
      <c r="B185" s="3720">
        <f>SUM(C185:D185)</f>
        <v>0</v>
      </c>
      <c r="C185" s="3653"/>
      <c r="D185" s="1531"/>
    </row>
    <row r="186" spans="1:38" x14ac:dyDescent="0.25">
      <c r="A186" s="1548" t="s">
        <v>673</v>
      </c>
      <c r="B186" s="1599">
        <f>SUM(C186:D186)</f>
        <v>0</v>
      </c>
      <c r="C186" s="1538"/>
      <c r="D186" s="1469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368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5" zoomScaleNormal="100" workbookViewId="0">
      <selection activeCell="R58" sqref="R5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8" t="str">
        <f>CONCATENATE("MES: ",NOMBRE!B6, " (",NOMBRE!C6,NOMBRE!D6,")")</f>
        <v>MES: MAYO (05)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40" t="s">
        <v>2234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</row>
    <row r="8" spans="1:99" ht="18" customHeight="1" x14ac:dyDescent="0.25">
      <c r="A8" s="6623" t="s">
        <v>2235</v>
      </c>
      <c r="B8" s="6623"/>
      <c r="C8" s="6623"/>
      <c r="D8" s="6623"/>
      <c r="E8" s="6623"/>
      <c r="F8" s="6623"/>
      <c r="G8" s="6623"/>
      <c r="H8" s="6623"/>
      <c r="I8" s="6623"/>
      <c r="J8" s="6623"/>
      <c r="K8" s="6623"/>
    </row>
    <row r="9" spans="1:99" ht="24" customHeight="1" x14ac:dyDescent="0.25">
      <c r="A9" s="6642" t="s">
        <v>2236</v>
      </c>
      <c r="B9" s="6549" t="s">
        <v>2237</v>
      </c>
      <c r="C9" s="6550"/>
      <c r="D9" s="6550"/>
      <c r="E9" s="6558" t="s">
        <v>2238</v>
      </c>
      <c r="F9" s="6559"/>
      <c r="G9" s="6561" t="s">
        <v>2239</v>
      </c>
      <c r="H9" s="6549" t="s">
        <v>2240</v>
      </c>
      <c r="I9" s="6551"/>
      <c r="J9" s="6550" t="s">
        <v>468</v>
      </c>
      <c r="K9" s="6566"/>
      <c r="L9" s="6641" t="s">
        <v>1405</v>
      </c>
      <c r="M9" s="6652" t="s">
        <v>2241</v>
      </c>
      <c r="N9" s="6652" t="s">
        <v>41</v>
      </c>
      <c r="O9" s="6657" t="s">
        <v>42</v>
      </c>
      <c r="P9" s="6563" t="s">
        <v>2242</v>
      </c>
      <c r="Q9" s="6558" t="s">
        <v>2243</v>
      </c>
      <c r="R9" s="6559"/>
      <c r="S9" s="120"/>
    </row>
    <row r="10" spans="1:99" ht="35.1" customHeight="1" x14ac:dyDescent="0.25">
      <c r="A10" s="5496"/>
      <c r="B10" s="3553" t="s">
        <v>2244</v>
      </c>
      <c r="C10" s="3773" t="s">
        <v>63</v>
      </c>
      <c r="D10" s="3774" t="s">
        <v>64</v>
      </c>
      <c r="E10" s="3564" t="s">
        <v>2245</v>
      </c>
      <c r="F10" s="3561" t="s">
        <v>2246</v>
      </c>
      <c r="G10" s="5484"/>
      <c r="H10" s="3564" t="s">
        <v>2247</v>
      </c>
      <c r="I10" s="3775" t="s">
        <v>2248</v>
      </c>
      <c r="J10" s="3776" t="s">
        <v>2249</v>
      </c>
      <c r="K10" s="3563" t="s">
        <v>2250</v>
      </c>
      <c r="L10" s="6178"/>
      <c r="M10" s="5539"/>
      <c r="N10" s="5539"/>
      <c r="O10" s="6658"/>
      <c r="P10" s="6176"/>
      <c r="Q10" s="3564" t="s">
        <v>2251</v>
      </c>
      <c r="R10" s="3563" t="s">
        <v>464</v>
      </c>
    </row>
    <row r="11" spans="1:99" x14ac:dyDescent="0.25">
      <c r="A11" s="3562" t="s">
        <v>2252</v>
      </c>
      <c r="B11" s="3777">
        <f t="shared" ref="B11:B51" si="0">SUM(C11:D11)</f>
        <v>17</v>
      </c>
      <c r="C11" s="3778">
        <f>SUM(C12:C51)</f>
        <v>2</v>
      </c>
      <c r="D11" s="3779">
        <f t="shared" ref="D11:R11" si="1">SUM(D12:D51)</f>
        <v>15</v>
      </c>
      <c r="E11" s="3778">
        <f t="shared" si="1"/>
        <v>17</v>
      </c>
      <c r="F11" s="3779">
        <f t="shared" si="1"/>
        <v>0</v>
      </c>
      <c r="G11" s="3780">
        <f t="shared" si="1"/>
        <v>0</v>
      </c>
      <c r="H11" s="3375">
        <f t="shared" si="1"/>
        <v>0</v>
      </c>
      <c r="I11" s="3781">
        <f t="shared" si="1"/>
        <v>0</v>
      </c>
      <c r="J11" s="3782">
        <f t="shared" si="1"/>
        <v>0</v>
      </c>
      <c r="K11" s="3780">
        <f t="shared" si="1"/>
        <v>0</v>
      </c>
      <c r="L11" s="3778">
        <f t="shared" si="1"/>
        <v>0</v>
      </c>
      <c r="M11" s="3375">
        <f t="shared" si="1"/>
        <v>0</v>
      </c>
      <c r="N11" s="3375">
        <f t="shared" si="1"/>
        <v>0</v>
      </c>
      <c r="O11" s="3375">
        <f t="shared" si="1"/>
        <v>0</v>
      </c>
      <c r="P11" s="3780">
        <f t="shared" si="1"/>
        <v>0</v>
      </c>
      <c r="Q11" s="3778">
        <f t="shared" si="1"/>
        <v>0</v>
      </c>
      <c r="R11" s="3780">
        <f t="shared" si="1"/>
        <v>0</v>
      </c>
    </row>
    <row r="12" spans="1:99" x14ac:dyDescent="0.25">
      <c r="A12" s="2542" t="s">
        <v>2253</v>
      </c>
      <c r="B12" s="3783">
        <f>SUM(C12:D12)</f>
        <v>5</v>
      </c>
      <c r="C12" s="2387">
        <v>1</v>
      </c>
      <c r="D12" s="1194">
        <v>4</v>
      </c>
      <c r="E12" s="2387">
        <v>5</v>
      </c>
      <c r="F12" s="1194">
        <v>0</v>
      </c>
      <c r="G12" s="2388">
        <v>0</v>
      </c>
      <c r="H12" s="1157">
        <v>0</v>
      </c>
      <c r="I12" s="1195">
        <v>0</v>
      </c>
      <c r="J12" s="2390">
        <v>0</v>
      </c>
      <c r="K12" s="2388">
        <v>0</v>
      </c>
      <c r="L12" s="2387">
        <v>0</v>
      </c>
      <c r="M12" s="1157">
        <v>0</v>
      </c>
      <c r="N12" s="1157">
        <v>0</v>
      </c>
      <c r="O12" s="1157">
        <v>0</v>
      </c>
      <c r="P12" s="2388">
        <v>0</v>
      </c>
      <c r="Q12" s="2387">
        <v>0</v>
      </c>
      <c r="R12" s="2388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2881" t="s">
        <v>2254</v>
      </c>
      <c r="B13" s="3784">
        <f t="shared" ref="B13:B22" si="7">SUM(C13:D13)</f>
        <v>0</v>
      </c>
      <c r="C13" s="3579"/>
      <c r="D13" s="1476"/>
      <c r="E13" s="3579"/>
      <c r="F13" s="1476"/>
      <c r="G13" s="1475"/>
      <c r="H13" s="1172"/>
      <c r="I13" s="1174"/>
      <c r="J13" s="3570"/>
      <c r="K13" s="1475"/>
      <c r="L13" s="3579"/>
      <c r="M13" s="1172"/>
      <c r="N13" s="1172"/>
      <c r="O13" s="1172"/>
      <c r="P13" s="1475"/>
      <c r="Q13" s="3579"/>
      <c r="R13" s="1475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2881" t="s">
        <v>2255</v>
      </c>
      <c r="B14" s="3784">
        <f t="shared" si="7"/>
        <v>0</v>
      </c>
      <c r="C14" s="3579"/>
      <c r="D14" s="1476"/>
      <c r="E14" s="3579"/>
      <c r="F14" s="1475"/>
      <c r="G14" s="1475"/>
      <c r="H14" s="3571"/>
      <c r="I14" s="3611"/>
      <c r="J14" s="3570"/>
      <c r="K14" s="1475"/>
      <c r="L14" s="3579"/>
      <c r="M14" s="1172"/>
      <c r="N14" s="1172"/>
      <c r="O14" s="1172"/>
      <c r="P14" s="1475"/>
      <c r="Q14" s="3579"/>
      <c r="R14" s="1475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2881" t="s">
        <v>2256</v>
      </c>
      <c r="B15" s="3784">
        <f t="shared" si="7"/>
        <v>0</v>
      </c>
      <c r="C15" s="3579"/>
      <c r="D15" s="1476"/>
      <c r="E15" s="3579"/>
      <c r="F15" s="1475"/>
      <c r="G15" s="1475"/>
      <c r="H15" s="3571"/>
      <c r="I15" s="3611"/>
      <c r="J15" s="3570"/>
      <c r="K15" s="1475"/>
      <c r="L15" s="3579"/>
      <c r="M15" s="1172"/>
      <c r="N15" s="1172"/>
      <c r="O15" s="1172"/>
      <c r="P15" s="1475"/>
      <c r="Q15" s="3579"/>
      <c r="R15" s="1475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2881" t="s">
        <v>2257</v>
      </c>
      <c r="B16" s="3784">
        <f t="shared" si="7"/>
        <v>0</v>
      </c>
      <c r="C16" s="3579"/>
      <c r="D16" s="1476"/>
      <c r="E16" s="3579"/>
      <c r="F16" s="1475"/>
      <c r="G16" s="3630"/>
      <c r="H16" s="3571"/>
      <c r="I16" s="3611"/>
      <c r="J16" s="3570"/>
      <c r="K16" s="1475"/>
      <c r="L16" s="3579"/>
      <c r="M16" s="1172"/>
      <c r="N16" s="1172"/>
      <c r="O16" s="1172"/>
      <c r="P16" s="1475"/>
      <c r="Q16" s="3579"/>
      <c r="R16" s="1475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562" t="s">
        <v>2258</v>
      </c>
      <c r="B17" s="3769">
        <f t="shared" si="7"/>
        <v>0</v>
      </c>
      <c r="C17" s="1492"/>
      <c r="D17" s="1493"/>
      <c r="E17" s="1492"/>
      <c r="F17" s="1160"/>
      <c r="G17" s="1635"/>
      <c r="H17" s="1494"/>
      <c r="I17" s="1159"/>
      <c r="J17" s="1502"/>
      <c r="K17" s="1160"/>
      <c r="L17" s="1492"/>
      <c r="M17" s="1503"/>
      <c r="N17" s="1503"/>
      <c r="O17" s="1503"/>
      <c r="P17" s="1160"/>
      <c r="Q17" s="1492"/>
      <c r="R17" s="1160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2881" t="s">
        <v>2259</v>
      </c>
      <c r="B18" s="3783">
        <f t="shared" si="7"/>
        <v>0</v>
      </c>
      <c r="C18" s="2387"/>
      <c r="D18" s="1194"/>
      <c r="E18" s="2387"/>
      <c r="F18" s="2388"/>
      <c r="G18" s="3684"/>
      <c r="H18" s="2389"/>
      <c r="I18" s="3169"/>
      <c r="J18" s="2390"/>
      <c r="K18" s="2388"/>
      <c r="L18" s="2387"/>
      <c r="M18" s="1157"/>
      <c r="N18" s="1157"/>
      <c r="O18" s="1157"/>
      <c r="P18" s="2388"/>
      <c r="Q18" s="2387"/>
      <c r="R18" s="2388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2881" t="s">
        <v>2260</v>
      </c>
      <c r="B19" s="3784">
        <f t="shared" si="7"/>
        <v>2</v>
      </c>
      <c r="C19" s="3579">
        <v>0</v>
      </c>
      <c r="D19" s="1476">
        <v>2</v>
      </c>
      <c r="E19" s="3579">
        <v>2</v>
      </c>
      <c r="F19" s="1475">
        <v>0</v>
      </c>
      <c r="G19" s="1475">
        <v>0</v>
      </c>
      <c r="H19" s="3571">
        <v>0</v>
      </c>
      <c r="I19" s="3611">
        <v>0</v>
      </c>
      <c r="J19" s="3570">
        <v>0</v>
      </c>
      <c r="K19" s="1475">
        <v>0</v>
      </c>
      <c r="L19" s="3579">
        <v>0</v>
      </c>
      <c r="M19" s="1172">
        <v>0</v>
      </c>
      <c r="N19" s="1172">
        <v>0</v>
      </c>
      <c r="O19" s="1172">
        <v>0</v>
      </c>
      <c r="P19" s="1475">
        <v>0</v>
      </c>
      <c r="Q19" s="3579">
        <v>0</v>
      </c>
      <c r="R19" s="1475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562" t="s">
        <v>2261</v>
      </c>
      <c r="B20" s="3769">
        <f t="shared" si="7"/>
        <v>0</v>
      </c>
      <c r="C20" s="1492"/>
      <c r="D20" s="1493"/>
      <c r="E20" s="1492"/>
      <c r="F20" s="1160"/>
      <c r="G20" s="1160"/>
      <c r="H20" s="1494"/>
      <c r="I20" s="1159"/>
      <c r="J20" s="1502"/>
      <c r="K20" s="1160"/>
      <c r="L20" s="1492"/>
      <c r="M20" s="1503"/>
      <c r="N20" s="1503"/>
      <c r="O20" s="1503"/>
      <c r="P20" s="1160"/>
      <c r="Q20" s="1492"/>
      <c r="R20" s="1160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2881" t="s">
        <v>2262</v>
      </c>
      <c r="B21" s="3783">
        <f t="shared" si="7"/>
        <v>0</v>
      </c>
      <c r="C21" s="2387"/>
      <c r="D21" s="1194"/>
      <c r="E21" s="2387"/>
      <c r="F21" s="2388"/>
      <c r="G21" s="2388"/>
      <c r="H21" s="2389"/>
      <c r="I21" s="1195"/>
      <c r="J21" s="2390"/>
      <c r="K21" s="2388"/>
      <c r="L21" s="2387"/>
      <c r="M21" s="1157"/>
      <c r="N21" s="1157"/>
      <c r="O21" s="1157"/>
      <c r="P21" s="2388"/>
      <c r="Q21" s="2387"/>
      <c r="R21" s="2388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2881" t="s">
        <v>2263</v>
      </c>
      <c r="B22" s="3784">
        <f t="shared" si="7"/>
        <v>1</v>
      </c>
      <c r="C22" s="3579">
        <v>0</v>
      </c>
      <c r="D22" s="1476">
        <v>1</v>
      </c>
      <c r="E22" s="3579">
        <v>1</v>
      </c>
      <c r="F22" s="1475">
        <v>0</v>
      </c>
      <c r="G22" s="1475">
        <v>0</v>
      </c>
      <c r="H22" s="3571">
        <v>0</v>
      </c>
      <c r="I22" s="1174">
        <v>0</v>
      </c>
      <c r="J22" s="3570">
        <v>0</v>
      </c>
      <c r="K22" s="1475">
        <v>0</v>
      </c>
      <c r="L22" s="3579">
        <v>0</v>
      </c>
      <c r="M22" s="1172">
        <v>0</v>
      </c>
      <c r="N22" s="1172">
        <v>0</v>
      </c>
      <c r="O22" s="1172">
        <v>0</v>
      </c>
      <c r="P22" s="1475">
        <v>0</v>
      </c>
      <c r="Q22" s="3579">
        <v>0</v>
      </c>
      <c r="R22" s="1475">
        <v>0</v>
      </c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2881" t="s">
        <v>2264</v>
      </c>
      <c r="B23" s="3784">
        <f t="shared" ref="B23:B33" si="23">SUM(C23:D23)</f>
        <v>0</v>
      </c>
      <c r="C23" s="3579"/>
      <c r="D23" s="1476"/>
      <c r="E23" s="3579"/>
      <c r="F23" s="1476"/>
      <c r="G23" s="1475"/>
      <c r="H23" s="1172"/>
      <c r="I23" s="1174"/>
      <c r="J23" s="3570"/>
      <c r="K23" s="1475"/>
      <c r="L23" s="3579"/>
      <c r="M23" s="1172"/>
      <c r="N23" s="1172"/>
      <c r="O23" s="1172"/>
      <c r="P23" s="1475"/>
      <c r="Q23" s="3579"/>
      <c r="R23" s="1475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2881" t="s">
        <v>2265</v>
      </c>
      <c r="B24" s="3784">
        <f t="shared" si="23"/>
        <v>0</v>
      </c>
      <c r="C24" s="3579"/>
      <c r="D24" s="1476"/>
      <c r="E24" s="3579"/>
      <c r="F24" s="1475"/>
      <c r="G24" s="1475"/>
      <c r="H24" s="3571"/>
      <c r="I24" s="3611"/>
      <c r="J24" s="3570"/>
      <c r="K24" s="1475"/>
      <c r="L24" s="3579"/>
      <c r="M24" s="1172"/>
      <c r="N24" s="1172"/>
      <c r="O24" s="1172"/>
      <c r="P24" s="1475"/>
      <c r="Q24" s="3579"/>
      <c r="R24" s="1475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562" t="s">
        <v>2266</v>
      </c>
      <c r="B25" s="3769">
        <f t="shared" si="23"/>
        <v>0</v>
      </c>
      <c r="C25" s="1492"/>
      <c r="D25" s="1493"/>
      <c r="E25" s="1492"/>
      <c r="F25" s="1160"/>
      <c r="G25" s="1160"/>
      <c r="H25" s="1494"/>
      <c r="I25" s="1159"/>
      <c r="J25" s="1502"/>
      <c r="K25" s="1160"/>
      <c r="L25" s="1492"/>
      <c r="M25" s="1503"/>
      <c r="N25" s="1503"/>
      <c r="O25" s="1503"/>
      <c r="P25" s="1160"/>
      <c r="Q25" s="1492"/>
      <c r="R25" s="1160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2542" t="s">
        <v>2267</v>
      </c>
      <c r="B26" s="3783">
        <f t="shared" si="23"/>
        <v>2</v>
      </c>
      <c r="C26" s="2387">
        <v>0</v>
      </c>
      <c r="D26" s="2388">
        <v>2</v>
      </c>
      <c r="E26" s="2387">
        <v>2</v>
      </c>
      <c r="F26" s="2388">
        <v>0</v>
      </c>
      <c r="G26" s="3684">
        <v>0</v>
      </c>
      <c r="H26" s="2389">
        <v>0</v>
      </c>
      <c r="I26" s="3169">
        <v>0</v>
      </c>
      <c r="J26" s="2390">
        <v>0</v>
      </c>
      <c r="K26" s="2388">
        <v>0</v>
      </c>
      <c r="L26" s="2387">
        <v>0</v>
      </c>
      <c r="M26" s="1157">
        <v>0</v>
      </c>
      <c r="N26" s="1157">
        <v>0</v>
      </c>
      <c r="O26" s="1157">
        <v>0</v>
      </c>
      <c r="P26" s="2388">
        <v>0</v>
      </c>
      <c r="Q26" s="2387">
        <v>0</v>
      </c>
      <c r="R26" s="2388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580" t="s">
        <v>2268</v>
      </c>
      <c r="B27" s="3784">
        <f t="shared" si="23"/>
        <v>0</v>
      </c>
      <c r="C27" s="3579"/>
      <c r="D27" s="1475"/>
      <c r="E27" s="3579"/>
      <c r="F27" s="1475"/>
      <c r="G27" s="3630"/>
      <c r="H27" s="3571"/>
      <c r="I27" s="3611"/>
      <c r="J27" s="3570"/>
      <c r="K27" s="1475"/>
      <c r="L27" s="3579"/>
      <c r="M27" s="1172"/>
      <c r="N27" s="1172"/>
      <c r="O27" s="1172"/>
      <c r="P27" s="1475"/>
      <c r="Q27" s="3579"/>
      <c r="R27" s="1475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580" t="s">
        <v>2269</v>
      </c>
      <c r="B28" s="3784">
        <f t="shared" si="23"/>
        <v>0</v>
      </c>
      <c r="C28" s="3579"/>
      <c r="D28" s="1475"/>
      <c r="E28" s="3579"/>
      <c r="F28" s="1475"/>
      <c r="G28" s="3630"/>
      <c r="H28" s="3571"/>
      <c r="I28" s="3611"/>
      <c r="J28" s="3570"/>
      <c r="K28" s="1475"/>
      <c r="L28" s="3579"/>
      <c r="M28" s="1172"/>
      <c r="N28" s="1172"/>
      <c r="O28" s="1172"/>
      <c r="P28" s="1475"/>
      <c r="Q28" s="3579"/>
      <c r="R28" s="1475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629" t="s">
        <v>2270</v>
      </c>
      <c r="B29" s="3769">
        <f t="shared" si="23"/>
        <v>0</v>
      </c>
      <c r="C29" s="1492"/>
      <c r="D29" s="1160"/>
      <c r="E29" s="1492"/>
      <c r="F29" s="1160"/>
      <c r="G29" s="1160"/>
      <c r="H29" s="1494"/>
      <c r="I29" s="1159"/>
      <c r="J29" s="1502"/>
      <c r="K29" s="1160"/>
      <c r="L29" s="1492"/>
      <c r="M29" s="1503"/>
      <c r="N29" s="1503"/>
      <c r="O29" s="1503"/>
      <c r="P29" s="1160"/>
      <c r="Q29" s="1492"/>
      <c r="R29" s="1160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2881" t="s">
        <v>2271</v>
      </c>
      <c r="B30" s="3783">
        <f t="shared" si="23"/>
        <v>0</v>
      </c>
      <c r="C30" s="2387"/>
      <c r="D30" s="2388"/>
      <c r="E30" s="2387"/>
      <c r="F30" s="2388"/>
      <c r="G30" s="2388"/>
      <c r="H30" s="2389"/>
      <c r="I30" s="3169"/>
      <c r="J30" s="2390"/>
      <c r="K30" s="2388"/>
      <c r="L30" s="2387"/>
      <c r="M30" s="1157"/>
      <c r="N30" s="1157"/>
      <c r="O30" s="1157"/>
      <c r="P30" s="2388"/>
      <c r="Q30" s="2387"/>
      <c r="R30" s="2388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2881" t="s">
        <v>2272</v>
      </c>
      <c r="B31" s="3784">
        <f t="shared" si="23"/>
        <v>0</v>
      </c>
      <c r="C31" s="3579"/>
      <c r="D31" s="1475"/>
      <c r="E31" s="3579"/>
      <c r="F31" s="1475"/>
      <c r="G31" s="1475"/>
      <c r="H31" s="3571"/>
      <c r="I31" s="3611"/>
      <c r="J31" s="3570"/>
      <c r="K31" s="1475"/>
      <c r="L31" s="3579"/>
      <c r="M31" s="1172"/>
      <c r="N31" s="1172"/>
      <c r="O31" s="1172"/>
      <c r="P31" s="1475"/>
      <c r="Q31" s="3579"/>
      <c r="R31" s="1475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2881" t="s">
        <v>2273</v>
      </c>
      <c r="B32" s="3784">
        <f t="shared" si="23"/>
        <v>0</v>
      </c>
      <c r="C32" s="3579"/>
      <c r="D32" s="1475"/>
      <c r="E32" s="3579"/>
      <c r="F32" s="1475"/>
      <c r="G32" s="1475"/>
      <c r="H32" s="3571"/>
      <c r="I32" s="1174"/>
      <c r="J32" s="3570"/>
      <c r="K32" s="1475"/>
      <c r="L32" s="3579"/>
      <c r="M32" s="1172"/>
      <c r="N32" s="1172"/>
      <c r="O32" s="1172"/>
      <c r="P32" s="1475"/>
      <c r="Q32" s="3579"/>
      <c r="R32" s="1475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2881" t="s">
        <v>2274</v>
      </c>
      <c r="B33" s="3784">
        <f t="shared" si="23"/>
        <v>0</v>
      </c>
      <c r="C33" s="3579"/>
      <c r="D33" s="1475"/>
      <c r="E33" s="3579"/>
      <c r="F33" s="1475"/>
      <c r="G33" s="1475"/>
      <c r="H33" s="3571"/>
      <c r="I33" s="1174"/>
      <c r="J33" s="3570"/>
      <c r="K33" s="1475"/>
      <c r="L33" s="3579"/>
      <c r="M33" s="1172"/>
      <c r="N33" s="1172"/>
      <c r="O33" s="1172"/>
      <c r="P33" s="1475"/>
      <c r="Q33" s="3579"/>
      <c r="R33" s="1475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2881" t="s">
        <v>2275</v>
      </c>
      <c r="B34" s="3784">
        <f t="shared" si="0"/>
        <v>0</v>
      </c>
      <c r="C34" s="3579"/>
      <c r="D34" s="1476"/>
      <c r="E34" s="3579"/>
      <c r="F34" s="1476"/>
      <c r="G34" s="1475"/>
      <c r="H34" s="1172"/>
      <c r="I34" s="1174"/>
      <c r="J34" s="3570"/>
      <c r="K34" s="1475"/>
      <c r="L34" s="3579"/>
      <c r="M34" s="1172"/>
      <c r="N34" s="1172"/>
      <c r="O34" s="1172"/>
      <c r="P34" s="1475"/>
      <c r="Q34" s="3579"/>
      <c r="R34" s="1475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562" t="s">
        <v>2276</v>
      </c>
      <c r="B35" s="3769">
        <f t="shared" si="0"/>
        <v>0</v>
      </c>
      <c r="C35" s="1492"/>
      <c r="D35" s="1160"/>
      <c r="E35" s="1492"/>
      <c r="F35" s="1160"/>
      <c r="G35" s="1160"/>
      <c r="H35" s="1494"/>
      <c r="I35" s="1159"/>
      <c r="J35" s="1502"/>
      <c r="K35" s="1160"/>
      <c r="L35" s="1492"/>
      <c r="M35" s="1503"/>
      <c r="N35" s="1503"/>
      <c r="O35" s="1503"/>
      <c r="P35" s="1160"/>
      <c r="Q35" s="1492"/>
      <c r="R35" s="1160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2881" t="s">
        <v>2277</v>
      </c>
      <c r="B36" s="3783">
        <f t="shared" si="0"/>
        <v>5</v>
      </c>
      <c r="C36" s="2387">
        <v>0</v>
      </c>
      <c r="D36" s="2388">
        <v>5</v>
      </c>
      <c r="E36" s="2387">
        <v>5</v>
      </c>
      <c r="F36" s="2388">
        <v>0</v>
      </c>
      <c r="G36" s="2388">
        <v>0</v>
      </c>
      <c r="H36" s="2389">
        <v>0</v>
      </c>
      <c r="I36" s="3169">
        <v>0</v>
      </c>
      <c r="J36" s="2390">
        <v>0</v>
      </c>
      <c r="K36" s="2388">
        <v>0</v>
      </c>
      <c r="L36" s="2387">
        <v>0</v>
      </c>
      <c r="M36" s="1157">
        <v>0</v>
      </c>
      <c r="N36" s="1157">
        <v>0</v>
      </c>
      <c r="O36" s="1157">
        <v>0</v>
      </c>
      <c r="P36" s="2388">
        <v>0</v>
      </c>
      <c r="Q36" s="2387">
        <v>0</v>
      </c>
      <c r="R36" s="2388">
        <v>0</v>
      </c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2881" t="s">
        <v>2278</v>
      </c>
      <c r="B37" s="3784">
        <f t="shared" si="0"/>
        <v>0</v>
      </c>
      <c r="C37" s="3579"/>
      <c r="D37" s="1475"/>
      <c r="E37" s="3579"/>
      <c r="F37" s="1475"/>
      <c r="G37" s="3630"/>
      <c r="H37" s="3571"/>
      <c r="I37" s="3611"/>
      <c r="J37" s="3570">
        <v>0</v>
      </c>
      <c r="K37" s="1475">
        <v>0</v>
      </c>
      <c r="L37" s="3579">
        <v>0</v>
      </c>
      <c r="M37" s="1172">
        <v>0</v>
      </c>
      <c r="N37" s="1172">
        <v>0</v>
      </c>
      <c r="O37" s="1172">
        <v>0</v>
      </c>
      <c r="P37" s="1475">
        <v>0</v>
      </c>
      <c r="Q37" s="3579">
        <v>0</v>
      </c>
      <c r="R37" s="1475">
        <v>0</v>
      </c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2881" t="s">
        <v>2279</v>
      </c>
      <c r="B38" s="3784">
        <f t="shared" si="0"/>
        <v>1</v>
      </c>
      <c r="C38" s="3579">
        <v>0</v>
      </c>
      <c r="D38" s="1475">
        <v>1</v>
      </c>
      <c r="E38" s="3579">
        <v>1</v>
      </c>
      <c r="F38" s="1475">
        <v>0</v>
      </c>
      <c r="G38" s="3630">
        <v>0</v>
      </c>
      <c r="H38" s="3571">
        <v>0</v>
      </c>
      <c r="I38" s="3611">
        <v>0</v>
      </c>
      <c r="J38" s="3570">
        <v>0</v>
      </c>
      <c r="K38" s="1475"/>
      <c r="L38" s="3579">
        <v>0</v>
      </c>
      <c r="M38" s="1172">
        <v>0</v>
      </c>
      <c r="N38" s="1172">
        <v>0</v>
      </c>
      <c r="O38" s="1172">
        <v>0</v>
      </c>
      <c r="P38" s="1475">
        <v>0</v>
      </c>
      <c r="Q38" s="3579">
        <v>0</v>
      </c>
      <c r="R38" s="1475">
        <v>0</v>
      </c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2881" t="s">
        <v>2280</v>
      </c>
      <c r="B39" s="3784">
        <f t="shared" si="0"/>
        <v>0</v>
      </c>
      <c r="C39" s="3579"/>
      <c r="D39" s="1475"/>
      <c r="E39" s="3579"/>
      <c r="F39" s="1475"/>
      <c r="G39" s="3630"/>
      <c r="H39" s="3571"/>
      <c r="I39" s="3611"/>
      <c r="J39" s="3570"/>
      <c r="K39" s="1475"/>
      <c r="L39" s="3579"/>
      <c r="M39" s="1172"/>
      <c r="N39" s="1172"/>
      <c r="O39" s="1172"/>
      <c r="P39" s="1475"/>
      <c r="Q39" s="3579"/>
      <c r="R39" s="1475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2881" t="s">
        <v>2281</v>
      </c>
      <c r="B40" s="3784">
        <f t="shared" si="0"/>
        <v>1</v>
      </c>
      <c r="C40" s="3579">
        <v>1</v>
      </c>
      <c r="D40" s="1475">
        <v>0</v>
      </c>
      <c r="E40" s="3579">
        <v>1</v>
      </c>
      <c r="F40" s="1475">
        <v>0</v>
      </c>
      <c r="G40" s="1475">
        <v>0</v>
      </c>
      <c r="H40" s="3571">
        <v>0</v>
      </c>
      <c r="I40" s="3611">
        <v>0</v>
      </c>
      <c r="J40" s="3570">
        <v>0</v>
      </c>
      <c r="K40" s="1475">
        <v>0</v>
      </c>
      <c r="L40" s="3579">
        <v>0</v>
      </c>
      <c r="M40" s="1172">
        <v>0</v>
      </c>
      <c r="N40" s="1172">
        <v>0</v>
      </c>
      <c r="O40" s="1172">
        <v>0</v>
      </c>
      <c r="P40" s="1475">
        <v>0</v>
      </c>
      <c r="Q40" s="3579">
        <v>0</v>
      </c>
      <c r="R40" s="1475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2881" t="s">
        <v>2282</v>
      </c>
      <c r="B41" s="3784">
        <f t="shared" si="0"/>
        <v>0</v>
      </c>
      <c r="C41" s="3579"/>
      <c r="D41" s="1475"/>
      <c r="E41" s="3579"/>
      <c r="F41" s="1475"/>
      <c r="G41" s="1475"/>
      <c r="H41" s="3571"/>
      <c r="I41" s="3611"/>
      <c r="J41" s="3570"/>
      <c r="K41" s="1475"/>
      <c r="L41" s="3579"/>
      <c r="M41" s="1172"/>
      <c r="N41" s="1172"/>
      <c r="O41" s="1172"/>
      <c r="P41" s="1475"/>
      <c r="Q41" s="3579"/>
      <c r="R41" s="1475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2881" t="s">
        <v>2283</v>
      </c>
      <c r="B42" s="3784">
        <f t="shared" si="0"/>
        <v>0</v>
      </c>
      <c r="C42" s="3579"/>
      <c r="D42" s="1475"/>
      <c r="E42" s="3579"/>
      <c r="F42" s="1475"/>
      <c r="G42" s="1475"/>
      <c r="H42" s="3571"/>
      <c r="I42" s="3611"/>
      <c r="J42" s="3570"/>
      <c r="K42" s="1475"/>
      <c r="L42" s="3579"/>
      <c r="M42" s="1172"/>
      <c r="N42" s="1172"/>
      <c r="O42" s="1172"/>
      <c r="P42" s="1475"/>
      <c r="Q42" s="3579"/>
      <c r="R42" s="1475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958" t="s">
        <v>2284</v>
      </c>
      <c r="B43" s="3769">
        <f t="shared" si="0"/>
        <v>0</v>
      </c>
      <c r="C43" s="1492"/>
      <c r="D43" s="1160"/>
      <c r="E43" s="1492"/>
      <c r="F43" s="1160"/>
      <c r="G43" s="1160"/>
      <c r="H43" s="1494"/>
      <c r="I43" s="1496"/>
      <c r="J43" s="1502"/>
      <c r="K43" s="1160"/>
      <c r="L43" s="1492"/>
      <c r="M43" s="1503"/>
      <c r="N43" s="1503"/>
      <c r="O43" s="1503"/>
      <c r="P43" s="1160"/>
      <c r="Q43" s="1492"/>
      <c r="R43" s="1160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2542" t="s">
        <v>2285</v>
      </c>
      <c r="B44" s="3783">
        <f t="shared" si="0"/>
        <v>0</v>
      </c>
      <c r="C44" s="2387"/>
      <c r="D44" s="2388"/>
      <c r="E44" s="2387"/>
      <c r="F44" s="2388"/>
      <c r="G44" s="2388"/>
      <c r="H44" s="2389"/>
      <c r="I44" s="1195"/>
      <c r="J44" s="2390"/>
      <c r="K44" s="2388"/>
      <c r="L44" s="2387"/>
      <c r="M44" s="1157"/>
      <c r="N44" s="1157"/>
      <c r="O44" s="1157"/>
      <c r="P44" s="2388"/>
      <c r="Q44" s="2387"/>
      <c r="R44" s="2388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580" t="s">
        <v>2286</v>
      </c>
      <c r="B45" s="3784">
        <f t="shared" si="0"/>
        <v>0</v>
      </c>
      <c r="C45" s="3579"/>
      <c r="D45" s="1475"/>
      <c r="E45" s="3579"/>
      <c r="F45" s="1475"/>
      <c r="G45" s="1475"/>
      <c r="H45" s="3571"/>
      <c r="I45" s="1174"/>
      <c r="J45" s="3570"/>
      <c r="K45" s="1475"/>
      <c r="L45" s="3579"/>
      <c r="M45" s="1172"/>
      <c r="N45" s="1172"/>
      <c r="O45" s="1172"/>
      <c r="P45" s="1475"/>
      <c r="Q45" s="3579"/>
      <c r="R45" s="1475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580" t="s">
        <v>2287</v>
      </c>
      <c r="B46" s="3784">
        <f>SUM(C46:D46)</f>
        <v>0</v>
      </c>
      <c r="C46" s="3579"/>
      <c r="D46" s="1475"/>
      <c r="E46" s="3579"/>
      <c r="F46" s="1475"/>
      <c r="G46" s="1475"/>
      <c r="H46" s="3571"/>
      <c r="I46" s="1174"/>
      <c r="J46" s="3570"/>
      <c r="K46" s="1475"/>
      <c r="L46" s="3579"/>
      <c r="M46" s="1172"/>
      <c r="N46" s="1172"/>
      <c r="O46" s="1172"/>
      <c r="P46" s="1475"/>
      <c r="Q46" s="3579"/>
      <c r="R46" s="1475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580" t="s">
        <v>2288</v>
      </c>
      <c r="B47" s="3784">
        <f>SUM(C47:D47)</f>
        <v>0</v>
      </c>
      <c r="C47" s="3579"/>
      <c r="D47" s="1475"/>
      <c r="E47" s="3579"/>
      <c r="F47" s="1475"/>
      <c r="G47" s="1475"/>
      <c r="H47" s="3571"/>
      <c r="I47" s="1174"/>
      <c r="J47" s="3570"/>
      <c r="K47" s="1475"/>
      <c r="L47" s="3579"/>
      <c r="M47" s="1172"/>
      <c r="N47" s="1172"/>
      <c r="O47" s="1172"/>
      <c r="P47" s="1475"/>
      <c r="Q47" s="3579"/>
      <c r="R47" s="1475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590" t="s">
        <v>2289</v>
      </c>
      <c r="B48" s="3686">
        <f t="shared" si="0"/>
        <v>0</v>
      </c>
      <c r="C48" s="3579"/>
      <c r="D48" s="1475"/>
      <c r="E48" s="3579"/>
      <c r="F48" s="1475"/>
      <c r="G48" s="1475"/>
      <c r="H48" s="3571"/>
      <c r="I48" s="1174"/>
      <c r="J48" s="3570"/>
      <c r="K48" s="1475"/>
      <c r="L48" s="3579"/>
      <c r="M48" s="1172"/>
      <c r="N48" s="1172"/>
      <c r="O48" s="1172"/>
      <c r="P48" s="1475"/>
      <c r="Q48" s="3579"/>
      <c r="R48" s="1475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590" t="s">
        <v>2290</v>
      </c>
      <c r="B49" s="3784">
        <f>SUM(C49:D49)</f>
        <v>0</v>
      </c>
      <c r="C49" s="2387"/>
      <c r="D49" s="2388"/>
      <c r="E49" s="2387"/>
      <c r="F49" s="2388"/>
      <c r="G49" s="2388"/>
      <c r="H49" s="2389"/>
      <c r="I49" s="1195"/>
      <c r="J49" s="2390"/>
      <c r="K49" s="2388"/>
      <c r="L49" s="2387"/>
      <c r="M49" s="1157"/>
      <c r="N49" s="1157"/>
      <c r="O49" s="1157"/>
      <c r="P49" s="2388"/>
      <c r="Q49" s="2387"/>
      <c r="R49" s="2388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580" t="s">
        <v>2291</v>
      </c>
      <c r="B50" s="3783">
        <f t="shared" si="0"/>
        <v>0</v>
      </c>
      <c r="C50" s="2387"/>
      <c r="D50" s="2388"/>
      <c r="E50" s="2387"/>
      <c r="F50" s="2388"/>
      <c r="G50" s="2388"/>
      <c r="H50" s="2389"/>
      <c r="I50" s="1195"/>
      <c r="J50" s="2390"/>
      <c r="K50" s="2388"/>
      <c r="L50" s="2387"/>
      <c r="M50" s="1157"/>
      <c r="N50" s="1157"/>
      <c r="O50" s="1157"/>
      <c r="P50" s="2388"/>
      <c r="Q50" s="2387"/>
      <c r="R50" s="2388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466" t="s">
        <v>2292</v>
      </c>
      <c r="B51" s="3687">
        <f t="shared" si="0"/>
        <v>0</v>
      </c>
      <c r="C51" s="1492"/>
      <c r="D51" s="1160"/>
      <c r="E51" s="1492"/>
      <c r="F51" s="1160"/>
      <c r="G51" s="1160"/>
      <c r="H51" s="1494"/>
      <c r="I51" s="1496"/>
      <c r="J51" s="1502"/>
      <c r="K51" s="1160"/>
      <c r="L51" s="1492"/>
      <c r="M51" s="1503"/>
      <c r="N51" s="1503"/>
      <c r="O51" s="1503"/>
      <c r="P51" s="1160"/>
      <c r="Q51" s="1492"/>
      <c r="R51" s="1160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562" t="s">
        <v>2293</v>
      </c>
      <c r="B52" s="3778">
        <f>SUM(B53:B57)</f>
        <v>20</v>
      </c>
      <c r="C52" s="3778">
        <f>SUM(C53:C57)</f>
        <v>3</v>
      </c>
      <c r="D52" s="3779">
        <f>SUM(D53:D57)</f>
        <v>17</v>
      </c>
      <c r="E52" s="3778"/>
      <c r="F52" s="3779"/>
      <c r="G52" s="3785"/>
      <c r="H52" s="3786"/>
      <c r="I52" s="3781"/>
      <c r="J52" s="3780">
        <f>SUM(J53:J57)</f>
        <v>0</v>
      </c>
      <c r="K52" s="3785">
        <f>SUM(K53:K57)</f>
        <v>0</v>
      </c>
      <c r="L52" s="3787">
        <f>SUM(L53:L57)</f>
        <v>0</v>
      </c>
      <c r="M52" s="3787">
        <f t="shared" ref="M52:R52" si="24">SUM(M53:M57)</f>
        <v>0</v>
      </c>
      <c r="N52" s="3787">
        <f t="shared" si="24"/>
        <v>0</v>
      </c>
      <c r="O52" s="3787">
        <f t="shared" si="24"/>
        <v>0</v>
      </c>
      <c r="P52" s="3779">
        <f t="shared" si="24"/>
        <v>0</v>
      </c>
      <c r="Q52" s="3787">
        <f t="shared" si="24"/>
        <v>0</v>
      </c>
      <c r="R52" s="3779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2288" t="s">
        <v>1704</v>
      </c>
      <c r="B53" s="3783">
        <f>SUM(C53:D53)</f>
        <v>0</v>
      </c>
      <c r="C53" s="2387">
        <v>0</v>
      </c>
      <c r="D53" s="2388">
        <v>0</v>
      </c>
      <c r="E53" s="3567"/>
      <c r="F53" s="1179"/>
      <c r="G53" s="3200"/>
      <c r="H53" s="1162"/>
      <c r="I53" s="1161"/>
      <c r="J53" s="1837">
        <v>0</v>
      </c>
      <c r="K53" s="2388">
        <v>0</v>
      </c>
      <c r="L53" s="2387">
        <v>0</v>
      </c>
      <c r="M53" s="1157">
        <v>0</v>
      </c>
      <c r="N53" s="1157">
        <v>0</v>
      </c>
      <c r="O53" s="1157">
        <v>0</v>
      </c>
      <c r="P53" s="1194">
        <v>0</v>
      </c>
      <c r="Q53" s="2389">
        <v>0</v>
      </c>
      <c r="R53" s="1194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772" t="s">
        <v>2294</v>
      </c>
      <c r="B54" s="3784">
        <f>SUM(C54:D54)</f>
        <v>1</v>
      </c>
      <c r="C54" s="2387">
        <v>0</v>
      </c>
      <c r="D54" s="1476">
        <v>1</v>
      </c>
      <c r="E54" s="3575"/>
      <c r="F54" s="1487"/>
      <c r="G54" s="1489"/>
      <c r="H54" s="1173"/>
      <c r="I54" s="1182"/>
      <c r="J54" s="3570">
        <v>0</v>
      </c>
      <c r="K54" s="1475">
        <v>0</v>
      </c>
      <c r="L54" s="3579">
        <v>0</v>
      </c>
      <c r="M54" s="1172">
        <v>0</v>
      </c>
      <c r="N54" s="1172">
        <v>0</v>
      </c>
      <c r="O54" s="1172">
        <v>0</v>
      </c>
      <c r="P54" s="1476">
        <v>0</v>
      </c>
      <c r="Q54" s="3571">
        <v>0</v>
      </c>
      <c r="R54" s="1476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772" t="s">
        <v>2295</v>
      </c>
      <c r="B55" s="3784">
        <f>SUM(C55:D55)</f>
        <v>18</v>
      </c>
      <c r="C55" s="3579">
        <v>3</v>
      </c>
      <c r="D55" s="1476">
        <v>15</v>
      </c>
      <c r="E55" s="3575"/>
      <c r="F55" s="1487"/>
      <c r="G55" s="1489"/>
      <c r="H55" s="1173"/>
      <c r="I55" s="1182"/>
      <c r="J55" s="3570">
        <v>0</v>
      </c>
      <c r="K55" s="1475">
        <v>0</v>
      </c>
      <c r="L55" s="3579">
        <v>0</v>
      </c>
      <c r="M55" s="1172">
        <v>0</v>
      </c>
      <c r="N55" s="1172">
        <v>0</v>
      </c>
      <c r="O55" s="1172">
        <v>0</v>
      </c>
      <c r="P55" s="1476">
        <v>0</v>
      </c>
      <c r="Q55" s="3571">
        <v>0</v>
      </c>
      <c r="R55" s="1476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772" t="s">
        <v>2296</v>
      </c>
      <c r="B56" s="3784">
        <f>SUM(C56:D56)</f>
        <v>1</v>
      </c>
      <c r="C56" s="3579">
        <v>0</v>
      </c>
      <c r="D56" s="1476">
        <v>1</v>
      </c>
      <c r="E56" s="3567"/>
      <c r="F56" s="1179"/>
      <c r="G56" s="3200"/>
      <c r="H56" s="1162"/>
      <c r="I56" s="1161"/>
      <c r="J56" s="3570">
        <v>0</v>
      </c>
      <c r="K56" s="1475">
        <v>0</v>
      </c>
      <c r="L56" s="3579">
        <v>0</v>
      </c>
      <c r="M56" s="1172">
        <v>0</v>
      </c>
      <c r="N56" s="1172">
        <v>0</v>
      </c>
      <c r="O56" s="1172">
        <v>0</v>
      </c>
      <c r="P56" s="1476">
        <v>0</v>
      </c>
      <c r="Q56" s="3571">
        <v>0</v>
      </c>
      <c r="R56" s="1476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629" t="s">
        <v>2297</v>
      </c>
      <c r="B57" s="3769">
        <f>SUM(C57:D57)</f>
        <v>0</v>
      </c>
      <c r="C57" s="1492">
        <v>0</v>
      </c>
      <c r="D57" s="1493">
        <v>0</v>
      </c>
      <c r="E57" s="1505"/>
      <c r="F57" s="1506"/>
      <c r="G57" s="1180"/>
      <c r="H57" s="1618"/>
      <c r="I57" s="1791"/>
      <c r="J57" s="1502">
        <v>0</v>
      </c>
      <c r="K57" s="1160">
        <v>0</v>
      </c>
      <c r="L57" s="1492">
        <v>0</v>
      </c>
      <c r="M57" s="1503">
        <v>0</v>
      </c>
      <c r="N57" s="1503">
        <v>0</v>
      </c>
      <c r="O57" s="1503">
        <v>0</v>
      </c>
      <c r="P57" s="1493">
        <v>0</v>
      </c>
      <c r="Q57" s="1494">
        <v>0</v>
      </c>
      <c r="R57" s="1493">
        <v>0</v>
      </c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643" t="s">
        <v>2298</v>
      </c>
      <c r="B58" s="6643"/>
      <c r="C58" s="6643"/>
      <c r="D58" s="6643"/>
      <c r="E58" s="6643"/>
      <c r="F58" s="6643"/>
      <c r="G58" s="6643"/>
      <c r="H58" s="6643"/>
      <c r="I58" s="6643"/>
      <c r="J58" s="6643"/>
      <c r="K58" s="6643"/>
      <c r="L58" s="6643"/>
      <c r="M58" s="6643"/>
      <c r="N58" s="664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46" t="s">
        <v>2300</v>
      </c>
      <c r="B60" s="6546" t="s">
        <v>82</v>
      </c>
      <c r="C60" s="6558" t="s">
        <v>2301</v>
      </c>
      <c r="D60" s="6552"/>
      <c r="E60" s="6552"/>
      <c r="F60" s="6552"/>
      <c r="G60" s="6552"/>
      <c r="H60" s="6552"/>
      <c r="I60" s="6552"/>
      <c r="J60" s="6552"/>
      <c r="K60" s="6552"/>
      <c r="L60" s="6553"/>
      <c r="M60" s="6561" t="s">
        <v>2302</v>
      </c>
      <c r="N60" s="6558" t="s">
        <v>2303</v>
      </c>
      <c r="O60" s="6552"/>
      <c r="P60" s="6552"/>
      <c r="Q60" s="6552"/>
      <c r="R60" s="6552"/>
      <c r="S60" s="6552"/>
      <c r="T60" s="6552"/>
      <c r="U60" s="6552"/>
      <c r="V60" s="6552"/>
      <c r="W60" s="6552"/>
      <c r="X60" s="631"/>
    </row>
    <row r="61" spans="1:99" ht="42" x14ac:dyDescent="0.25">
      <c r="A61" s="6165"/>
      <c r="B61" s="6165"/>
      <c r="C61" s="30" t="s">
        <v>2304</v>
      </c>
      <c r="D61" s="2648" t="s">
        <v>2305</v>
      </c>
      <c r="E61" s="30" t="s">
        <v>2306</v>
      </c>
      <c r="F61" s="3788" t="s">
        <v>2307</v>
      </c>
      <c r="G61" s="2648" t="s">
        <v>2308</v>
      </c>
      <c r="H61" s="30" t="s">
        <v>2309</v>
      </c>
      <c r="I61" s="3788" t="s">
        <v>2310</v>
      </c>
      <c r="J61" s="3788" t="s">
        <v>2311</v>
      </c>
      <c r="K61" s="2648" t="s">
        <v>2312</v>
      </c>
      <c r="L61" s="3559" t="s">
        <v>2313</v>
      </c>
      <c r="M61" s="6162"/>
      <c r="N61" s="3564" t="s">
        <v>2314</v>
      </c>
      <c r="O61" s="3565" t="s">
        <v>63</v>
      </c>
      <c r="P61" s="2515" t="s">
        <v>64</v>
      </c>
      <c r="Q61" s="3608" t="s">
        <v>1326</v>
      </c>
      <c r="R61" s="2648" t="s">
        <v>1404</v>
      </c>
      <c r="S61" s="2648" t="s">
        <v>1405</v>
      </c>
      <c r="T61" s="2648" t="s">
        <v>2241</v>
      </c>
      <c r="U61" s="2648" t="s">
        <v>41</v>
      </c>
      <c r="V61" s="2648" t="s">
        <v>42</v>
      </c>
      <c r="W61" s="3563" t="s">
        <v>2242</v>
      </c>
      <c r="X61" s="30"/>
    </row>
    <row r="62" spans="1:99" x14ac:dyDescent="0.25">
      <c r="A62" s="2746" t="s">
        <v>2315</v>
      </c>
      <c r="B62" s="2658">
        <f>SUM(C62:L62)</f>
        <v>0</v>
      </c>
      <c r="C62" s="1049"/>
      <c r="D62" s="1049"/>
      <c r="E62" s="1049"/>
      <c r="F62" s="1049"/>
      <c r="G62" s="2022"/>
      <c r="H62" s="1049"/>
      <c r="I62" s="1049"/>
      <c r="J62" s="2022"/>
      <c r="K62" s="1049"/>
      <c r="L62" s="2252"/>
      <c r="M62" s="3598"/>
      <c r="N62" s="3789">
        <f>SUM(O62:P62)</f>
        <v>0</v>
      </c>
      <c r="O62" s="2022"/>
      <c r="P62" s="1130"/>
      <c r="Q62" s="1837"/>
      <c r="R62" s="1049"/>
      <c r="S62" s="1049"/>
      <c r="T62" s="1049"/>
      <c r="U62" s="1049"/>
      <c r="V62" s="1049"/>
      <c r="W62" s="3598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639" t="s">
        <v>2210</v>
      </c>
      <c r="B63" s="1679">
        <f>SUM(C63:L63)</f>
        <v>0</v>
      </c>
      <c r="C63" s="1172"/>
      <c r="D63" s="1172"/>
      <c r="E63" s="1172"/>
      <c r="F63" s="1172"/>
      <c r="G63" s="3571"/>
      <c r="H63" s="1172"/>
      <c r="I63" s="1172"/>
      <c r="J63" s="3571"/>
      <c r="K63" s="1172"/>
      <c r="L63" s="3611"/>
      <c r="M63" s="1475"/>
      <c r="N63" s="3574">
        <f t="shared" ref="N63:N70" si="26">SUM(O63:P63)</f>
        <v>0</v>
      </c>
      <c r="O63" s="3571"/>
      <c r="P63" s="1174"/>
      <c r="Q63" s="3570"/>
      <c r="R63" s="1172"/>
      <c r="S63" s="1172"/>
      <c r="T63" s="1172"/>
      <c r="U63" s="1172"/>
      <c r="V63" s="1172"/>
      <c r="W63" s="1475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639" t="s">
        <v>2316</v>
      </c>
      <c r="B64" s="1679">
        <f t="shared" ref="B64:B72" si="42">SUM(C64:L64)</f>
        <v>0</v>
      </c>
      <c r="C64" s="1172"/>
      <c r="D64" s="1172"/>
      <c r="E64" s="1172"/>
      <c r="F64" s="1172"/>
      <c r="G64" s="3571"/>
      <c r="H64" s="1172"/>
      <c r="I64" s="1172"/>
      <c r="J64" s="3571"/>
      <c r="K64" s="1172"/>
      <c r="L64" s="3611"/>
      <c r="M64" s="1475"/>
      <c r="N64" s="917">
        <f t="shared" si="26"/>
        <v>0</v>
      </c>
      <c r="O64" s="3571"/>
      <c r="P64" s="1174"/>
      <c r="Q64" s="3570"/>
      <c r="R64" s="1172"/>
      <c r="S64" s="1172"/>
      <c r="T64" s="1172"/>
      <c r="U64" s="1172"/>
      <c r="V64" s="1172"/>
      <c r="W64" s="1475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639" t="s">
        <v>2317</v>
      </c>
      <c r="B65" s="1679">
        <f t="shared" si="42"/>
        <v>4</v>
      </c>
      <c r="C65" s="1172"/>
      <c r="D65" s="1172">
        <v>2</v>
      </c>
      <c r="E65" s="1172"/>
      <c r="F65" s="1172">
        <v>1</v>
      </c>
      <c r="G65" s="3571"/>
      <c r="H65" s="1172">
        <v>1</v>
      </c>
      <c r="I65" s="1172"/>
      <c r="J65" s="3571"/>
      <c r="K65" s="1172"/>
      <c r="L65" s="3611"/>
      <c r="M65" s="1475"/>
      <c r="N65" s="1273">
        <f>SUM(O65:P65)</f>
        <v>73</v>
      </c>
      <c r="O65" s="3571">
        <v>16</v>
      </c>
      <c r="P65" s="1174">
        <v>57</v>
      </c>
      <c r="Q65" s="3570">
        <v>0</v>
      </c>
      <c r="R65" s="1172">
        <v>0</v>
      </c>
      <c r="S65" s="1172">
        <v>0</v>
      </c>
      <c r="T65" s="1172">
        <v>0</v>
      </c>
      <c r="U65" s="1172">
        <v>0</v>
      </c>
      <c r="V65" s="1172">
        <v>0</v>
      </c>
      <c r="W65" s="1475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639" t="s">
        <v>2318</v>
      </c>
      <c r="B66" s="1679">
        <f t="shared" si="42"/>
        <v>0</v>
      </c>
      <c r="C66" s="1172"/>
      <c r="D66" s="1172"/>
      <c r="E66" s="1172"/>
      <c r="F66" s="1172"/>
      <c r="G66" s="3571"/>
      <c r="H66" s="1172"/>
      <c r="I66" s="1172"/>
      <c r="J66" s="3571"/>
      <c r="K66" s="1172"/>
      <c r="L66" s="3611"/>
      <c r="M66" s="1475"/>
      <c r="N66" s="3574">
        <f>SUM(O66:P66)</f>
        <v>0</v>
      </c>
      <c r="O66" s="3571"/>
      <c r="P66" s="1174"/>
      <c r="Q66" s="3570"/>
      <c r="R66" s="1172"/>
      <c r="S66" s="1172"/>
      <c r="T66" s="1172"/>
      <c r="U66" s="1172"/>
      <c r="V66" s="1172"/>
      <c r="W66" s="1475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639" t="s">
        <v>2319</v>
      </c>
      <c r="B67" s="1679">
        <f t="shared" si="42"/>
        <v>0</v>
      </c>
      <c r="C67" s="1172"/>
      <c r="D67" s="1172"/>
      <c r="E67" s="1172"/>
      <c r="F67" s="1172"/>
      <c r="G67" s="3571"/>
      <c r="H67" s="1172"/>
      <c r="I67" s="1172"/>
      <c r="J67" s="3571"/>
      <c r="K67" s="1172"/>
      <c r="L67" s="3611"/>
      <c r="M67" s="1475"/>
      <c r="N67" s="1273">
        <f>SUM(O67:P67)</f>
        <v>0</v>
      </c>
      <c r="O67" s="3571"/>
      <c r="P67" s="1174"/>
      <c r="Q67" s="3570"/>
      <c r="R67" s="1172"/>
      <c r="S67" s="1172"/>
      <c r="T67" s="1172"/>
      <c r="U67" s="1172"/>
      <c r="V67" s="1172"/>
      <c r="W67" s="1475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639" t="s">
        <v>2320</v>
      </c>
      <c r="B68" s="1679">
        <f t="shared" si="42"/>
        <v>2</v>
      </c>
      <c r="C68" s="1172"/>
      <c r="D68" s="1172"/>
      <c r="E68" s="1172"/>
      <c r="F68" s="1172"/>
      <c r="G68" s="3571"/>
      <c r="H68" s="1172"/>
      <c r="I68" s="1172"/>
      <c r="J68" s="3571"/>
      <c r="K68" s="1172"/>
      <c r="L68" s="3611">
        <v>2</v>
      </c>
      <c r="M68" s="1475"/>
      <c r="N68" s="1273">
        <f t="shared" si="26"/>
        <v>35</v>
      </c>
      <c r="O68" s="3571">
        <v>15</v>
      </c>
      <c r="P68" s="1174">
        <v>20</v>
      </c>
      <c r="Q68" s="3570">
        <v>0</v>
      </c>
      <c r="R68" s="1172">
        <v>0</v>
      </c>
      <c r="S68" s="1172">
        <v>0</v>
      </c>
      <c r="T68" s="1172">
        <v>0</v>
      </c>
      <c r="U68" s="1172">
        <v>0</v>
      </c>
      <c r="V68" s="1172">
        <v>0</v>
      </c>
      <c r="W68" s="1475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639" t="s">
        <v>2321</v>
      </c>
      <c r="B69" s="1679">
        <f t="shared" si="42"/>
        <v>0</v>
      </c>
      <c r="C69" s="1172"/>
      <c r="D69" s="1172"/>
      <c r="E69" s="1172"/>
      <c r="F69" s="1172"/>
      <c r="G69" s="3571"/>
      <c r="H69" s="1172"/>
      <c r="I69" s="1172"/>
      <c r="J69" s="3571"/>
      <c r="K69" s="1172"/>
      <c r="L69" s="3611"/>
      <c r="M69" s="1475"/>
      <c r="N69" s="1273">
        <f t="shared" si="26"/>
        <v>0</v>
      </c>
      <c r="O69" s="3571"/>
      <c r="P69" s="1174"/>
      <c r="Q69" s="3570"/>
      <c r="R69" s="1172"/>
      <c r="S69" s="1172"/>
      <c r="T69" s="1172"/>
      <c r="U69" s="1172"/>
      <c r="V69" s="1172"/>
      <c r="W69" s="1475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639" t="s">
        <v>2322</v>
      </c>
      <c r="B70" s="1679">
        <f t="shared" si="42"/>
        <v>0</v>
      </c>
      <c r="C70" s="1167"/>
      <c r="D70" s="1167"/>
      <c r="E70" s="1167"/>
      <c r="F70" s="1167"/>
      <c r="G70" s="1244"/>
      <c r="H70" s="1167"/>
      <c r="I70" s="1167"/>
      <c r="J70" s="1244"/>
      <c r="K70" s="1167"/>
      <c r="L70" s="1366"/>
      <c r="M70" s="1475"/>
      <c r="N70" s="3574">
        <f t="shared" si="26"/>
        <v>0</v>
      </c>
      <c r="O70" s="3571"/>
      <c r="P70" s="1174"/>
      <c r="Q70" s="3570"/>
      <c r="R70" s="1172"/>
      <c r="S70" s="1172"/>
      <c r="T70" s="1172"/>
      <c r="U70" s="1172"/>
      <c r="V70" s="1172"/>
      <c r="W70" s="1475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243" t="s">
        <v>2323</v>
      </c>
      <c r="B71" s="1679">
        <f t="shared" si="42"/>
        <v>0</v>
      </c>
      <c r="C71" s="1167"/>
      <c r="D71" s="1167"/>
      <c r="E71" s="1167"/>
      <c r="F71" s="1167"/>
      <c r="G71" s="1244"/>
      <c r="H71" s="1172"/>
      <c r="I71" s="1167"/>
      <c r="J71" s="3571"/>
      <c r="K71" s="1167"/>
      <c r="L71" s="1366"/>
      <c r="M71" s="1475"/>
      <c r="N71" s="3574">
        <f>SUM(O71:P71)</f>
        <v>0</v>
      </c>
      <c r="O71" s="3571"/>
      <c r="P71" s="1174"/>
      <c r="Q71" s="3570"/>
      <c r="R71" s="1172"/>
      <c r="S71" s="1172"/>
      <c r="T71" s="1172"/>
      <c r="U71" s="1172"/>
      <c r="V71" s="1172"/>
      <c r="W71" s="1475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243" t="s">
        <v>2324</v>
      </c>
      <c r="B72" s="1679">
        <f t="shared" si="42"/>
        <v>0</v>
      </c>
      <c r="C72" s="1167"/>
      <c r="D72" s="1167"/>
      <c r="E72" s="1167"/>
      <c r="F72" s="1167"/>
      <c r="G72" s="1244"/>
      <c r="H72" s="1167"/>
      <c r="I72" s="1167"/>
      <c r="J72" s="1244"/>
      <c r="K72" s="1167"/>
      <c r="L72" s="1366"/>
      <c r="M72" s="1475"/>
      <c r="N72" s="917">
        <f>SUM(O72:P72)</f>
        <v>0</v>
      </c>
      <c r="O72" s="3571"/>
      <c r="P72" s="1174"/>
      <c r="Q72" s="3570"/>
      <c r="R72" s="1172"/>
      <c r="S72" s="1172"/>
      <c r="T72" s="1172"/>
      <c r="U72" s="1172"/>
      <c r="V72" s="1172"/>
      <c r="W72" s="1475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580" t="s">
        <v>2325</v>
      </c>
      <c r="B73" s="1305">
        <f>SUM(C73:L73)</f>
        <v>0</v>
      </c>
      <c r="C73" s="1167"/>
      <c r="D73" s="1167"/>
      <c r="E73" s="1167"/>
      <c r="F73" s="1167"/>
      <c r="G73" s="1244"/>
      <c r="H73" s="1167"/>
      <c r="I73" s="1167"/>
      <c r="J73" s="1244"/>
      <c r="K73" s="1167"/>
      <c r="L73" s="1366"/>
      <c r="M73" s="1210"/>
      <c r="N73" s="1534">
        <f>SUM(O73:P73)</f>
        <v>0</v>
      </c>
      <c r="O73" s="1244"/>
      <c r="P73" s="1248"/>
      <c r="Q73" s="3570"/>
      <c r="R73" s="1167"/>
      <c r="S73" s="1167"/>
      <c r="T73" s="1167"/>
      <c r="U73" s="1172"/>
      <c r="V73" s="1167"/>
      <c r="W73" s="1210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90" t="s">
        <v>82</v>
      </c>
      <c r="B74" s="3791">
        <f>SUM(C74:L74)</f>
        <v>6</v>
      </c>
      <c r="C74" s="3229">
        <f t="shared" ref="C74:L74" si="43">SUM(C62:C73)</f>
        <v>0</v>
      </c>
      <c r="D74" s="3229">
        <f t="shared" si="43"/>
        <v>2</v>
      </c>
      <c r="E74" s="3229">
        <f t="shared" si="43"/>
        <v>0</v>
      </c>
      <c r="F74" s="3229">
        <f t="shared" si="43"/>
        <v>1</v>
      </c>
      <c r="G74" s="3792">
        <f t="shared" si="43"/>
        <v>0</v>
      </c>
      <c r="H74" s="3229">
        <f t="shared" si="43"/>
        <v>1</v>
      </c>
      <c r="I74" s="3229">
        <f t="shared" si="43"/>
        <v>0</v>
      </c>
      <c r="J74" s="3792">
        <f t="shared" si="43"/>
        <v>0</v>
      </c>
      <c r="K74" s="3229">
        <f t="shared" si="43"/>
        <v>0</v>
      </c>
      <c r="L74" s="3793">
        <f t="shared" si="43"/>
        <v>2</v>
      </c>
      <c r="M74" s="3794">
        <f>SUM(M62:M73)</f>
        <v>0</v>
      </c>
      <c r="N74" s="3771">
        <f>SUM(O74:P74)</f>
        <v>108</v>
      </c>
      <c r="O74" s="3794">
        <f>SUM(O62:O73)</f>
        <v>31</v>
      </c>
      <c r="P74" s="3795">
        <f t="shared" ref="P74:W74" si="44">SUM(P62:P73)</f>
        <v>77</v>
      </c>
      <c r="Q74" s="3796">
        <f>SUM(Q62:Q73)</f>
        <v>0</v>
      </c>
      <c r="R74" s="3229">
        <f t="shared" si="44"/>
        <v>0</v>
      </c>
      <c r="S74" s="3229">
        <f t="shared" si="44"/>
        <v>0</v>
      </c>
      <c r="T74" s="3229">
        <f t="shared" si="44"/>
        <v>0</v>
      </c>
      <c r="U74" s="3229">
        <f t="shared" si="44"/>
        <v>0</v>
      </c>
      <c r="V74" s="3229">
        <f t="shared" si="44"/>
        <v>0</v>
      </c>
      <c r="W74" s="3797">
        <f t="shared" si="44"/>
        <v>0</v>
      </c>
    </row>
    <row r="75" spans="1:97" ht="18" customHeight="1" x14ac:dyDescent="0.25">
      <c r="A75" s="6617" t="s">
        <v>2326</v>
      </c>
      <c r="B75" s="6617"/>
      <c r="C75" s="6617"/>
      <c r="D75" s="6617"/>
      <c r="E75" s="6617"/>
      <c r="F75" s="6617"/>
      <c r="G75" s="6617"/>
      <c r="H75" s="6617"/>
      <c r="I75" s="6617"/>
      <c r="J75" s="6617"/>
      <c r="K75" s="6617"/>
      <c r="L75" s="6617"/>
      <c r="M75" s="6653"/>
      <c r="N75" s="6653"/>
    </row>
    <row r="76" spans="1:97" ht="15" customHeight="1" x14ac:dyDescent="0.25">
      <c r="A76" s="5925" t="s">
        <v>2327</v>
      </c>
      <c r="B76" s="5480" t="s">
        <v>2328</v>
      </c>
      <c r="C76" s="6558" t="s">
        <v>2303</v>
      </c>
      <c r="D76" s="6552"/>
      <c r="E76" s="6552"/>
      <c r="F76" s="6552"/>
      <c r="G76" s="6552"/>
      <c r="H76" s="6552"/>
      <c r="I76" s="6552"/>
      <c r="J76" s="6552"/>
      <c r="K76" s="6552"/>
      <c r="L76" s="6553"/>
      <c r="M76" s="6552" t="s">
        <v>2329</v>
      </c>
      <c r="N76" s="6552"/>
      <c r="O76" s="6552"/>
      <c r="P76" s="6552"/>
      <c r="Q76" s="6552"/>
      <c r="R76" s="6559"/>
    </row>
    <row r="77" spans="1:97" ht="37.5" customHeight="1" x14ac:dyDescent="0.25">
      <c r="A77" s="6160"/>
      <c r="B77" s="6165"/>
      <c r="C77" s="3564" t="s">
        <v>2314</v>
      </c>
      <c r="D77" s="3565" t="s">
        <v>63</v>
      </c>
      <c r="E77" s="2515" t="s">
        <v>64</v>
      </c>
      <c r="F77" s="3608" t="s">
        <v>1326</v>
      </c>
      <c r="G77" s="2648" t="s">
        <v>1404</v>
      </c>
      <c r="H77" s="2648" t="s">
        <v>67</v>
      </c>
      <c r="I77" s="2648" t="s">
        <v>2241</v>
      </c>
      <c r="J77" s="2648" t="s">
        <v>41</v>
      </c>
      <c r="K77" s="2648" t="s">
        <v>42</v>
      </c>
      <c r="L77" s="2515" t="s">
        <v>2242</v>
      </c>
      <c r="M77" s="3565" t="s">
        <v>2304</v>
      </c>
      <c r="N77" s="3750" t="s">
        <v>2306</v>
      </c>
      <c r="O77" s="2648" t="s">
        <v>2330</v>
      </c>
      <c r="P77" s="3750" t="s">
        <v>2331</v>
      </c>
      <c r="Q77" s="2648" t="s">
        <v>2332</v>
      </c>
      <c r="R77" s="2954" t="s">
        <v>2312</v>
      </c>
    </row>
    <row r="78" spans="1:97" x14ac:dyDescent="0.25">
      <c r="A78" s="2657" t="s">
        <v>2333</v>
      </c>
      <c r="B78" s="3744"/>
      <c r="C78" s="3789">
        <f>SUM(D78:E78)</f>
        <v>0</v>
      </c>
      <c r="D78" s="2022"/>
      <c r="E78" s="1130"/>
      <c r="F78" s="1837"/>
      <c r="G78" s="1049"/>
      <c r="H78" s="1049"/>
      <c r="I78" s="1049"/>
      <c r="J78" s="1049"/>
      <c r="K78" s="1049"/>
      <c r="L78" s="1130"/>
      <c r="M78" s="2022"/>
      <c r="N78" s="1049"/>
      <c r="O78" s="1049"/>
      <c r="P78" s="1049"/>
      <c r="Q78" s="1049"/>
      <c r="R78" s="3598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738" t="s">
        <v>2334</v>
      </c>
      <c r="B79" s="3630"/>
      <c r="C79" s="3574">
        <f t="shared" ref="C79:C91" si="53">SUM(D79:E79)</f>
        <v>0</v>
      </c>
      <c r="D79" s="3571"/>
      <c r="E79" s="1174"/>
      <c r="F79" s="3570"/>
      <c r="G79" s="1172"/>
      <c r="H79" s="1172"/>
      <c r="I79" s="1172"/>
      <c r="J79" s="1172"/>
      <c r="K79" s="1172"/>
      <c r="L79" s="1174"/>
      <c r="M79" s="3571"/>
      <c r="N79" s="1172"/>
      <c r="O79" s="1172"/>
      <c r="P79" s="1172"/>
      <c r="Q79" s="1172"/>
      <c r="R79" s="1475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738" t="s">
        <v>2335</v>
      </c>
      <c r="B80" s="3630"/>
      <c r="C80" s="2269">
        <f t="shared" si="53"/>
        <v>0</v>
      </c>
      <c r="D80" s="3571"/>
      <c r="E80" s="1174"/>
      <c r="F80" s="3570"/>
      <c r="G80" s="1172"/>
      <c r="H80" s="1172"/>
      <c r="I80" s="1172"/>
      <c r="J80" s="1172"/>
      <c r="K80" s="1172"/>
      <c r="L80" s="1174"/>
      <c r="M80" s="3571"/>
      <c r="N80" s="1172"/>
      <c r="O80" s="1172"/>
      <c r="P80" s="1172"/>
      <c r="Q80" s="1172"/>
      <c r="R80" s="1475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738" t="s">
        <v>2336</v>
      </c>
      <c r="B81" s="1010"/>
      <c r="C81" s="2269">
        <f t="shared" si="53"/>
        <v>0</v>
      </c>
      <c r="D81" s="3571"/>
      <c r="E81" s="1174"/>
      <c r="F81" s="3570"/>
      <c r="G81" s="1172"/>
      <c r="H81" s="1172"/>
      <c r="I81" s="1172"/>
      <c r="J81" s="1172"/>
      <c r="K81" s="1172"/>
      <c r="L81" s="1174"/>
      <c r="M81" s="3571"/>
      <c r="N81" s="1172"/>
      <c r="O81" s="1172"/>
      <c r="P81" s="1172"/>
      <c r="Q81" s="1172"/>
      <c r="R81" s="1475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738" t="s">
        <v>2337</v>
      </c>
      <c r="B82" s="3630"/>
      <c r="C82" s="917">
        <f>SUM(D82:E82)</f>
        <v>0</v>
      </c>
      <c r="D82" s="3571"/>
      <c r="E82" s="1174"/>
      <c r="F82" s="3570"/>
      <c r="G82" s="1172"/>
      <c r="H82" s="1172"/>
      <c r="I82" s="1172"/>
      <c r="J82" s="1172"/>
      <c r="K82" s="1172"/>
      <c r="L82" s="1174"/>
      <c r="M82" s="3571"/>
      <c r="N82" s="1172"/>
      <c r="O82" s="1172"/>
      <c r="P82" s="1172"/>
      <c r="Q82" s="1172"/>
      <c r="R82" s="1475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738" t="s">
        <v>2338</v>
      </c>
      <c r="B83" s="3684"/>
      <c r="C83" s="3574">
        <f t="shared" si="53"/>
        <v>0</v>
      </c>
      <c r="D83" s="3571"/>
      <c r="E83" s="1174"/>
      <c r="F83" s="3570"/>
      <c r="G83" s="1172"/>
      <c r="H83" s="1172"/>
      <c r="I83" s="1172"/>
      <c r="J83" s="1172"/>
      <c r="K83" s="1172"/>
      <c r="L83" s="1174"/>
      <c r="M83" s="3571"/>
      <c r="N83" s="1172"/>
      <c r="O83" s="1172"/>
      <c r="P83" s="1172"/>
      <c r="Q83" s="1172"/>
      <c r="R83" s="1475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738" t="s">
        <v>2339</v>
      </c>
      <c r="B84" s="3684"/>
      <c r="C84" s="3574">
        <f t="shared" si="53"/>
        <v>0</v>
      </c>
      <c r="D84" s="3571"/>
      <c r="E84" s="1174"/>
      <c r="F84" s="3570"/>
      <c r="G84" s="1172"/>
      <c r="H84" s="1172"/>
      <c r="I84" s="1172"/>
      <c r="J84" s="1172"/>
      <c r="K84" s="1172"/>
      <c r="L84" s="1174"/>
      <c r="M84" s="3571"/>
      <c r="N84" s="1172"/>
      <c r="O84" s="1172"/>
      <c r="P84" s="1172"/>
      <c r="Q84" s="1172"/>
      <c r="R84" s="1475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738" t="s">
        <v>2340</v>
      </c>
      <c r="B85" s="1010"/>
      <c r="C85" s="3574">
        <f t="shared" si="53"/>
        <v>0</v>
      </c>
      <c r="D85" s="3571"/>
      <c r="E85" s="1174"/>
      <c r="F85" s="3570"/>
      <c r="G85" s="1172"/>
      <c r="H85" s="1172"/>
      <c r="I85" s="1172"/>
      <c r="J85" s="1172"/>
      <c r="K85" s="1172"/>
      <c r="L85" s="1174"/>
      <c r="M85" s="3571"/>
      <c r="N85" s="1172"/>
      <c r="O85" s="1172"/>
      <c r="P85" s="1172"/>
      <c r="Q85" s="1172"/>
      <c r="R85" s="1475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738" t="s">
        <v>2341</v>
      </c>
      <c r="B86" s="3630"/>
      <c r="C86" s="3574">
        <f t="shared" si="53"/>
        <v>0</v>
      </c>
      <c r="D86" s="3571"/>
      <c r="E86" s="1174"/>
      <c r="F86" s="3570"/>
      <c r="G86" s="1172"/>
      <c r="H86" s="1172"/>
      <c r="I86" s="1172"/>
      <c r="J86" s="1172"/>
      <c r="K86" s="1172"/>
      <c r="L86" s="1174"/>
      <c r="M86" s="3571"/>
      <c r="N86" s="1172"/>
      <c r="O86" s="1172"/>
      <c r="P86" s="1172"/>
      <c r="Q86" s="1172"/>
      <c r="R86" s="1475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449" t="s">
        <v>2342</v>
      </c>
      <c r="B87" s="1010"/>
      <c r="C87" s="2269">
        <f t="shared" si="53"/>
        <v>0</v>
      </c>
      <c r="D87" s="3571"/>
      <c r="E87" s="1174"/>
      <c r="F87" s="3570"/>
      <c r="G87" s="1172"/>
      <c r="H87" s="1172"/>
      <c r="I87" s="1172"/>
      <c r="J87" s="1172"/>
      <c r="K87" s="1172"/>
      <c r="L87" s="1174"/>
      <c r="M87" s="3571"/>
      <c r="N87" s="1172"/>
      <c r="O87" s="1172"/>
      <c r="P87" s="1172"/>
      <c r="Q87" s="1172"/>
      <c r="R87" s="1475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639" t="s">
        <v>2343</v>
      </c>
      <c r="B88" s="3630"/>
      <c r="C88" s="2269">
        <f t="shared" si="53"/>
        <v>0</v>
      </c>
      <c r="D88" s="3571"/>
      <c r="E88" s="1174"/>
      <c r="F88" s="3570"/>
      <c r="G88" s="1172"/>
      <c r="H88" s="1172"/>
      <c r="I88" s="1172"/>
      <c r="J88" s="1172"/>
      <c r="K88" s="1172"/>
      <c r="L88" s="1174"/>
      <c r="M88" s="3571"/>
      <c r="N88" s="1172"/>
      <c r="O88" s="1172"/>
      <c r="P88" s="1172"/>
      <c r="Q88" s="1172"/>
      <c r="R88" s="1475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630"/>
      <c r="C89" s="917">
        <f t="shared" si="53"/>
        <v>0</v>
      </c>
      <c r="D89" s="3571"/>
      <c r="E89" s="1174"/>
      <c r="F89" s="3570"/>
      <c r="G89" s="1172"/>
      <c r="H89" s="1167"/>
      <c r="I89" s="1172"/>
      <c r="J89" s="1167"/>
      <c r="K89" s="1172"/>
      <c r="L89" s="1248"/>
      <c r="M89" s="3571"/>
      <c r="N89" s="1172"/>
      <c r="O89" s="1167"/>
      <c r="P89" s="1172"/>
      <c r="Q89" s="1172"/>
      <c r="R89" s="1210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170" t="s">
        <v>2345</v>
      </c>
      <c r="B90" s="3630"/>
      <c r="C90" s="3574">
        <f t="shared" si="53"/>
        <v>0</v>
      </c>
      <c r="D90" s="1479"/>
      <c r="E90" s="1174"/>
      <c r="F90" s="3570"/>
      <c r="G90" s="1167"/>
      <c r="H90" s="1167"/>
      <c r="I90" s="1167"/>
      <c r="J90" s="1167"/>
      <c r="K90" s="1167"/>
      <c r="L90" s="1248"/>
      <c r="M90" s="3571"/>
      <c r="N90" s="1167"/>
      <c r="O90" s="1167"/>
      <c r="P90" s="1172"/>
      <c r="Q90" s="1167"/>
      <c r="R90" s="1210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466" t="s">
        <v>2346</v>
      </c>
      <c r="B91" s="1635"/>
      <c r="C91" s="1534">
        <f t="shared" si="53"/>
        <v>0</v>
      </c>
      <c r="D91" s="3688"/>
      <c r="E91" s="1496"/>
      <c r="F91" s="267"/>
      <c r="G91" s="1503"/>
      <c r="H91" s="1503"/>
      <c r="I91" s="1503"/>
      <c r="J91" s="1503"/>
      <c r="K91" s="1503"/>
      <c r="L91" s="1496"/>
      <c r="M91" s="3688"/>
      <c r="N91" s="1503"/>
      <c r="O91" s="1503"/>
      <c r="P91" s="242"/>
      <c r="Q91" s="1503"/>
      <c r="R91" s="1160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90" t="s">
        <v>82</v>
      </c>
      <c r="B92" s="3798">
        <f>SUM(B78:B91)</f>
        <v>0</v>
      </c>
      <c r="C92" s="3771">
        <f t="shared" ref="C92:R92" si="62">SUM(C78:C91)</f>
        <v>0</v>
      </c>
      <c r="D92" s="3794">
        <f t="shared" si="62"/>
        <v>0</v>
      </c>
      <c r="E92" s="3799">
        <f t="shared" si="62"/>
        <v>0</v>
      </c>
      <c r="F92" s="3796">
        <f t="shared" si="62"/>
        <v>0</v>
      </c>
      <c r="G92" s="3229">
        <f t="shared" si="62"/>
        <v>0</v>
      </c>
      <c r="H92" s="3229">
        <f t="shared" si="62"/>
        <v>0</v>
      </c>
      <c r="I92" s="3229">
        <f t="shared" si="62"/>
        <v>0</v>
      </c>
      <c r="J92" s="3229">
        <f t="shared" si="62"/>
        <v>0</v>
      </c>
      <c r="K92" s="3229">
        <f t="shared" si="62"/>
        <v>0</v>
      </c>
      <c r="L92" s="3795">
        <f t="shared" si="62"/>
        <v>0</v>
      </c>
      <c r="M92" s="3792">
        <f t="shared" si="62"/>
        <v>0</v>
      </c>
      <c r="N92" s="3229">
        <f t="shared" si="62"/>
        <v>0</v>
      </c>
      <c r="O92" s="3229">
        <f t="shared" si="62"/>
        <v>0</v>
      </c>
      <c r="P92" s="3229">
        <f t="shared" si="62"/>
        <v>0</v>
      </c>
      <c r="Q92" s="3229">
        <f t="shared" si="62"/>
        <v>0</v>
      </c>
      <c r="R92" s="3797">
        <f t="shared" si="62"/>
        <v>0</v>
      </c>
    </row>
    <row r="93" spans="1:97" ht="18" customHeight="1" x14ac:dyDescent="0.25">
      <c r="A93" s="6643" t="s">
        <v>2347</v>
      </c>
      <c r="B93" s="6643"/>
      <c r="C93" s="6643"/>
      <c r="D93" s="6643"/>
      <c r="E93" s="6643"/>
      <c r="F93" s="6643"/>
      <c r="G93" s="6643"/>
      <c r="H93" s="6643"/>
      <c r="I93" s="6643"/>
      <c r="J93" s="6643"/>
      <c r="K93" s="6643"/>
      <c r="L93" s="6643"/>
      <c r="M93" s="6643"/>
      <c r="N93" s="6643"/>
    </row>
    <row r="94" spans="1:97" ht="18" customHeight="1" x14ac:dyDescent="0.25">
      <c r="A94" s="6623" t="s">
        <v>2348</v>
      </c>
      <c r="B94" s="6623"/>
      <c r="C94" s="6623"/>
      <c r="D94" s="6623"/>
      <c r="E94" s="6623"/>
      <c r="F94" s="6623"/>
      <c r="G94" s="6623"/>
      <c r="H94" s="6623"/>
      <c r="I94" s="6623"/>
      <c r="J94" s="6643"/>
      <c r="K94" s="6643"/>
      <c r="L94" s="6643"/>
      <c r="M94" s="6643"/>
      <c r="N94" s="6643"/>
    </row>
    <row r="95" spans="1:97" ht="15" customHeight="1" x14ac:dyDescent="0.25">
      <c r="A95" s="5480" t="s">
        <v>2300</v>
      </c>
      <c r="B95" s="5484" t="s">
        <v>82</v>
      </c>
      <c r="C95" s="6641" t="s">
        <v>2349</v>
      </c>
      <c r="D95" s="6652" t="s">
        <v>2350</v>
      </c>
      <c r="E95" s="6659" t="s">
        <v>2351</v>
      </c>
      <c r="F95" s="6652" t="s">
        <v>2352</v>
      </c>
      <c r="G95" s="6652" t="s">
        <v>2353</v>
      </c>
      <c r="H95" s="6652" t="s">
        <v>2354</v>
      </c>
      <c r="I95" s="6580" t="s">
        <v>2355</v>
      </c>
      <c r="J95" s="6649" t="s">
        <v>2302</v>
      </c>
      <c r="K95" s="6558" t="s">
        <v>2303</v>
      </c>
      <c r="L95" s="6552"/>
      <c r="M95" s="6552"/>
      <c r="N95" s="6552"/>
      <c r="O95" s="6552"/>
      <c r="P95" s="6552"/>
      <c r="Q95" s="6552"/>
      <c r="R95" s="6552"/>
      <c r="S95" s="6552"/>
      <c r="T95" s="6559"/>
    </row>
    <row r="96" spans="1:97" ht="31.5" customHeight="1" x14ac:dyDescent="0.25">
      <c r="A96" s="6165"/>
      <c r="B96" s="6162"/>
      <c r="C96" s="6178"/>
      <c r="D96" s="5539"/>
      <c r="E96" s="6206"/>
      <c r="F96" s="5539"/>
      <c r="G96" s="5539"/>
      <c r="H96" s="5539"/>
      <c r="I96" s="6161"/>
      <c r="J96" s="6373"/>
      <c r="K96" s="3563" t="s">
        <v>2314</v>
      </c>
      <c r="L96" s="3564" t="s">
        <v>63</v>
      </c>
      <c r="M96" s="2515" t="s">
        <v>64</v>
      </c>
      <c r="N96" s="3608" t="s">
        <v>1326</v>
      </c>
      <c r="O96" s="2648" t="s">
        <v>1404</v>
      </c>
      <c r="P96" s="2648" t="s">
        <v>1405</v>
      </c>
      <c r="Q96" s="2648" t="s">
        <v>2241</v>
      </c>
      <c r="R96" s="2648" t="s">
        <v>41</v>
      </c>
      <c r="S96" s="2648" t="s">
        <v>42</v>
      </c>
      <c r="T96" s="3563" t="s">
        <v>2242</v>
      </c>
    </row>
    <row r="97" spans="1:97" x14ac:dyDescent="0.25">
      <c r="A97" s="2746" t="s">
        <v>2356</v>
      </c>
      <c r="B97" s="953">
        <f>SUM(C97:I97)</f>
        <v>0</v>
      </c>
      <c r="C97" s="3579"/>
      <c r="D97" s="1049"/>
      <c r="E97" s="1049"/>
      <c r="F97" s="1157"/>
      <c r="G97" s="1157"/>
      <c r="H97" s="146"/>
      <c r="I97" s="3800"/>
      <c r="J97" s="2388"/>
      <c r="K97" s="3801">
        <f>SUM(L97:M97)</f>
        <v>0</v>
      </c>
      <c r="L97" s="909"/>
      <c r="M97" s="1195"/>
      <c r="N97" s="2390"/>
      <c r="O97" s="146"/>
      <c r="P97" s="1049"/>
      <c r="Q97" s="1157"/>
      <c r="R97" s="1157"/>
      <c r="S97" s="2389"/>
      <c r="T97" s="2388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639" t="s">
        <v>2210</v>
      </c>
      <c r="B98" s="3639">
        <f>SUM(C98:I98)</f>
        <v>0</v>
      </c>
      <c r="C98" s="3579"/>
      <c r="D98" s="1172"/>
      <c r="E98" s="1172"/>
      <c r="F98" s="1172"/>
      <c r="G98" s="1172"/>
      <c r="H98" s="1167"/>
      <c r="I98" s="1366"/>
      <c r="J98" s="1475"/>
      <c r="K98" s="3686">
        <f t="shared" ref="K98:K108" si="63">SUM(L98:M98)</f>
        <v>0</v>
      </c>
      <c r="L98" s="3579"/>
      <c r="M98" s="247"/>
      <c r="N98" s="3570"/>
      <c r="O98" s="1167"/>
      <c r="P98" s="1167"/>
      <c r="Q98" s="146"/>
      <c r="R98" s="146"/>
      <c r="S98" s="313"/>
      <c r="T98" s="1008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639" t="s">
        <v>2357</v>
      </c>
      <c r="B99" s="3639">
        <f>SUM(C99:I99)</f>
        <v>0</v>
      </c>
      <c r="C99" s="3579"/>
      <c r="D99" s="146"/>
      <c r="E99" s="146"/>
      <c r="F99" s="1172"/>
      <c r="G99" s="1172"/>
      <c r="H99" s="1167"/>
      <c r="I99" s="3611"/>
      <c r="J99" s="1475"/>
      <c r="K99" s="3686">
        <f>SUM(L99:M99)</f>
        <v>0</v>
      </c>
      <c r="L99" s="3579"/>
      <c r="M99" s="1248"/>
      <c r="N99" s="3570"/>
      <c r="O99" s="1167"/>
      <c r="P99" s="1172"/>
      <c r="Q99" s="1172"/>
      <c r="R99" s="1167"/>
      <c r="S99" s="3571"/>
      <c r="T99" s="1210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639" t="s">
        <v>2358</v>
      </c>
      <c r="B100" s="3639">
        <f>SUM(C100:I100)</f>
        <v>0</v>
      </c>
      <c r="C100" s="3579"/>
      <c r="D100" s="1167"/>
      <c r="E100" s="1167"/>
      <c r="F100" s="1172"/>
      <c r="G100" s="146"/>
      <c r="H100" s="1172"/>
      <c r="I100" s="632"/>
      <c r="J100" s="1475"/>
      <c r="K100" s="3686">
        <f t="shared" si="63"/>
        <v>0</v>
      </c>
      <c r="L100" s="909"/>
      <c r="M100" s="1174"/>
      <c r="N100" s="3570"/>
      <c r="O100" s="1167"/>
      <c r="P100" s="146"/>
      <c r="Q100" s="1172"/>
      <c r="R100" s="1167"/>
      <c r="S100" s="3571"/>
      <c r="T100" s="1210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639" t="s">
        <v>2318</v>
      </c>
      <c r="B101" s="3639">
        <f>SUM(C101:I101)</f>
        <v>0</v>
      </c>
      <c r="C101" s="3579"/>
      <c r="D101" s="1172"/>
      <c r="E101" s="1172"/>
      <c r="F101" s="146"/>
      <c r="G101" s="1167"/>
      <c r="H101" s="146"/>
      <c r="I101" s="1366"/>
      <c r="J101" s="1475"/>
      <c r="K101" s="3686">
        <f t="shared" si="63"/>
        <v>0</v>
      </c>
      <c r="L101" s="3579"/>
      <c r="M101" s="1174"/>
      <c r="N101" s="3570"/>
      <c r="O101" s="1172"/>
      <c r="P101" s="1167"/>
      <c r="Q101" s="1172"/>
      <c r="R101" s="1167"/>
      <c r="S101" s="3571"/>
      <c r="T101" s="1210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639" t="s">
        <v>2319</v>
      </c>
      <c r="B102" s="3639">
        <f t="shared" ref="B102:B108" si="79">SUM(C102:I102)</f>
        <v>0</v>
      </c>
      <c r="C102" s="3579"/>
      <c r="D102" s="146"/>
      <c r="E102" s="146"/>
      <c r="F102" s="1172"/>
      <c r="G102" s="1172"/>
      <c r="H102" s="1172"/>
      <c r="I102" s="3611"/>
      <c r="J102" s="1475"/>
      <c r="K102" s="3686">
        <f t="shared" si="63"/>
        <v>0</v>
      </c>
      <c r="L102" s="3579"/>
      <c r="M102" s="247"/>
      <c r="N102" s="3570"/>
      <c r="O102" s="146"/>
      <c r="P102" s="1167"/>
      <c r="Q102" s="1172"/>
      <c r="R102" s="1167"/>
      <c r="S102" s="3571"/>
      <c r="T102" s="1210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639" t="s">
        <v>2320</v>
      </c>
      <c r="B103" s="3639">
        <f t="shared" si="79"/>
        <v>0</v>
      </c>
      <c r="C103" s="3579"/>
      <c r="D103" s="1172"/>
      <c r="E103" s="1172"/>
      <c r="F103" s="1172"/>
      <c r="G103" s="1172"/>
      <c r="H103" s="1172"/>
      <c r="I103" s="3169"/>
      <c r="J103" s="1475"/>
      <c r="K103" s="3686">
        <f t="shared" si="63"/>
        <v>0</v>
      </c>
      <c r="L103" s="3579"/>
      <c r="M103" s="1248"/>
      <c r="N103" s="260"/>
      <c r="O103" s="1167"/>
      <c r="P103" s="1172"/>
      <c r="Q103" s="1172"/>
      <c r="R103" s="1172"/>
      <c r="S103" s="3571"/>
      <c r="T103" s="1475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639" t="s">
        <v>2321</v>
      </c>
      <c r="B104" s="3639">
        <f t="shared" si="79"/>
        <v>0</v>
      </c>
      <c r="C104" s="3579"/>
      <c r="D104" s="146"/>
      <c r="E104" s="146"/>
      <c r="F104" s="1172"/>
      <c r="G104" s="1172"/>
      <c r="H104" s="146"/>
      <c r="I104" s="632"/>
      <c r="J104" s="1475"/>
      <c r="K104" s="3686">
        <f t="shared" si="63"/>
        <v>0</v>
      </c>
      <c r="L104" s="909"/>
      <c r="M104" s="1248"/>
      <c r="N104" s="3570"/>
      <c r="O104" s="1172"/>
      <c r="P104" s="146"/>
      <c r="Q104" s="1172"/>
      <c r="R104" s="146"/>
      <c r="S104" s="3571"/>
      <c r="T104" s="1008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639" t="s">
        <v>2322</v>
      </c>
      <c r="B105" s="3639">
        <f t="shared" si="79"/>
        <v>0</v>
      </c>
      <c r="C105" s="3579"/>
      <c r="D105" s="1167"/>
      <c r="E105" s="1167"/>
      <c r="F105" s="1172"/>
      <c r="G105" s="1172"/>
      <c r="H105" s="1172"/>
      <c r="I105" s="3611"/>
      <c r="J105" s="1475"/>
      <c r="K105" s="3686">
        <f t="shared" si="63"/>
        <v>0</v>
      </c>
      <c r="L105" s="3579"/>
      <c r="M105" s="1248"/>
      <c r="N105" s="3570"/>
      <c r="O105" s="146"/>
      <c r="P105" s="1172"/>
      <c r="Q105" s="1172"/>
      <c r="R105" s="1167"/>
      <c r="S105" s="3571"/>
      <c r="T105" s="1210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243" t="s">
        <v>2323</v>
      </c>
      <c r="B106" s="3639">
        <f t="shared" si="79"/>
        <v>0</v>
      </c>
      <c r="C106" s="3735"/>
      <c r="D106" s="1172"/>
      <c r="E106" s="1172"/>
      <c r="F106" s="1172"/>
      <c r="G106" s="1172"/>
      <c r="H106" s="146"/>
      <c r="I106" s="632"/>
      <c r="J106" s="1475"/>
      <c r="K106" s="3686">
        <f t="shared" si="63"/>
        <v>0</v>
      </c>
      <c r="L106" s="3579"/>
      <c r="M106" s="1248"/>
      <c r="N106" s="260"/>
      <c r="O106" s="1167"/>
      <c r="P106" s="1172"/>
      <c r="Q106" s="1172"/>
      <c r="R106" s="1172"/>
      <c r="S106" s="3571"/>
      <c r="T106" s="1475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243" t="s">
        <v>2324</v>
      </c>
      <c r="B107" s="3639">
        <f t="shared" si="79"/>
        <v>0</v>
      </c>
      <c r="C107" s="3579"/>
      <c r="D107" s="1172"/>
      <c r="E107" s="1172"/>
      <c r="F107" s="146"/>
      <c r="G107" s="1172"/>
      <c r="H107" s="1167"/>
      <c r="I107" s="3611"/>
      <c r="J107" s="1475"/>
      <c r="K107" s="3686">
        <f t="shared" si="63"/>
        <v>0</v>
      </c>
      <c r="L107" s="3579"/>
      <c r="M107" s="1174"/>
      <c r="N107" s="3570"/>
      <c r="O107" s="1172"/>
      <c r="P107" s="1172"/>
      <c r="Q107" s="1172"/>
      <c r="R107" s="146"/>
      <c r="S107" s="3571"/>
      <c r="T107" s="1008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580" t="s">
        <v>2325</v>
      </c>
      <c r="B108" s="3639">
        <f t="shared" si="79"/>
        <v>0</v>
      </c>
      <c r="C108" s="2387"/>
      <c r="D108" s="146"/>
      <c r="E108" s="146"/>
      <c r="F108" s="1503"/>
      <c r="G108" s="146"/>
      <c r="H108" s="1503"/>
      <c r="I108" s="3173"/>
      <c r="J108" s="1475"/>
      <c r="K108" s="3686">
        <f t="shared" si="63"/>
        <v>0</v>
      </c>
      <c r="L108" s="1492"/>
      <c r="M108" s="247"/>
      <c r="N108" s="260"/>
      <c r="O108" s="146"/>
      <c r="P108" s="146"/>
      <c r="Q108" s="146"/>
      <c r="R108" s="1503"/>
      <c r="S108" s="313"/>
      <c r="T108" s="1160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90" t="s">
        <v>82</v>
      </c>
      <c r="B109" s="3802">
        <f>SUM(B97:B108)</f>
        <v>0</v>
      </c>
      <c r="C109" s="3803">
        <f t="shared" ref="C109:S109" si="80">SUM(C97:C108)</f>
        <v>0</v>
      </c>
      <c r="D109" s="3803">
        <f t="shared" si="80"/>
        <v>0</v>
      </c>
      <c r="E109" s="3803">
        <f>SUM(E97:E108)</f>
        <v>0</v>
      </c>
      <c r="F109" s="3803">
        <f t="shared" si="80"/>
        <v>0</v>
      </c>
      <c r="G109" s="3803">
        <f t="shared" si="80"/>
        <v>0</v>
      </c>
      <c r="H109" s="3803">
        <f t="shared" si="80"/>
        <v>0</v>
      </c>
      <c r="I109" s="3804">
        <f t="shared" si="80"/>
        <v>0</v>
      </c>
      <c r="J109" s="3792">
        <f t="shared" si="80"/>
        <v>0</v>
      </c>
      <c r="K109" s="3798">
        <f>SUM(K97:K108)</f>
        <v>0</v>
      </c>
      <c r="L109" s="3771">
        <f t="shared" si="80"/>
        <v>0</v>
      </c>
      <c r="M109" s="3794">
        <f t="shared" si="80"/>
        <v>0</v>
      </c>
      <c r="N109" s="3796">
        <f t="shared" si="80"/>
        <v>0</v>
      </c>
      <c r="O109" s="3229">
        <f t="shared" si="80"/>
        <v>0</v>
      </c>
      <c r="P109" s="3229">
        <f t="shared" si="80"/>
        <v>0</v>
      </c>
      <c r="Q109" s="3229">
        <f>SUM(Q97:Q108)</f>
        <v>0</v>
      </c>
      <c r="R109" s="3229">
        <f t="shared" si="80"/>
        <v>0</v>
      </c>
      <c r="S109" s="3792">
        <f t="shared" si="80"/>
        <v>0</v>
      </c>
      <c r="T109" s="379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23" t="s">
        <v>2359</v>
      </c>
      <c r="B110" s="6623"/>
      <c r="C110" s="6643"/>
      <c r="D110" s="6643"/>
      <c r="E110" s="6643"/>
      <c r="F110" s="6643"/>
      <c r="G110" s="6643"/>
      <c r="H110" s="6643"/>
      <c r="I110" s="6643"/>
      <c r="J110" s="6643"/>
      <c r="K110" s="6643"/>
      <c r="L110" s="6643"/>
      <c r="M110" s="6643"/>
      <c r="N110" s="6643"/>
    </row>
    <row r="111" spans="1:97" ht="15" customHeight="1" x14ac:dyDescent="0.25">
      <c r="A111" s="6565" t="s">
        <v>2327</v>
      </c>
      <c r="B111" s="6546" t="s">
        <v>2328</v>
      </c>
      <c r="C111" s="6558" t="s">
        <v>2303</v>
      </c>
      <c r="D111" s="6552"/>
      <c r="E111" s="6552"/>
      <c r="F111" s="6552"/>
      <c r="G111" s="6552"/>
      <c r="H111" s="6552"/>
      <c r="I111" s="6552"/>
      <c r="J111" s="6552"/>
      <c r="K111" s="6552"/>
      <c r="L111" s="6559"/>
      <c r="M111" s="6552" t="s">
        <v>2329</v>
      </c>
      <c r="N111" s="6552"/>
      <c r="O111" s="6552"/>
      <c r="P111" s="6552"/>
      <c r="Q111" s="6552"/>
      <c r="R111" s="6559"/>
    </row>
    <row r="112" spans="1:97" ht="42" x14ac:dyDescent="0.25">
      <c r="A112" s="6160"/>
      <c r="B112" s="6165"/>
      <c r="C112" s="3564" t="s">
        <v>2314</v>
      </c>
      <c r="D112" s="3565" t="s">
        <v>63</v>
      </c>
      <c r="E112" s="2515" t="s">
        <v>64</v>
      </c>
      <c r="F112" s="3608" t="s">
        <v>1326</v>
      </c>
      <c r="G112" s="2648" t="s">
        <v>1404</v>
      </c>
      <c r="H112" s="2648" t="s">
        <v>67</v>
      </c>
      <c r="I112" s="2648" t="s">
        <v>2241</v>
      </c>
      <c r="J112" s="2648" t="s">
        <v>41</v>
      </c>
      <c r="K112" s="2648" t="s">
        <v>42</v>
      </c>
      <c r="L112" s="2523" t="s">
        <v>2242</v>
      </c>
      <c r="M112" s="3565" t="s">
        <v>2304</v>
      </c>
      <c r="N112" s="2648" t="s">
        <v>2306</v>
      </c>
      <c r="O112" s="2648" t="s">
        <v>2330</v>
      </c>
      <c r="P112" s="2648" t="s">
        <v>2331</v>
      </c>
      <c r="Q112" s="2648" t="s">
        <v>2332</v>
      </c>
      <c r="R112" s="2954" t="s">
        <v>2312</v>
      </c>
    </row>
    <row r="113" spans="1:97" x14ac:dyDescent="0.25">
      <c r="A113" s="3738" t="s">
        <v>2335</v>
      </c>
      <c r="B113" s="3630"/>
      <c r="C113" s="2269">
        <f>SUM(D113:E113)</f>
        <v>0</v>
      </c>
      <c r="D113" s="3571"/>
      <c r="E113" s="1174"/>
      <c r="F113" s="3570"/>
      <c r="G113" s="1172"/>
      <c r="H113" s="1172"/>
      <c r="I113" s="1172"/>
      <c r="J113" s="1172"/>
      <c r="K113" s="1172"/>
      <c r="L113" s="1476"/>
      <c r="M113" s="3571"/>
      <c r="N113" s="1157"/>
      <c r="O113" s="1157"/>
      <c r="P113" s="1157"/>
      <c r="Q113" s="1172"/>
      <c r="R113" s="1475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738" t="s">
        <v>2338</v>
      </c>
      <c r="B114" s="3630"/>
      <c r="C114" s="3574">
        <f t="shared" ref="C114:C121" si="85">SUM(D114:E114)</f>
        <v>0</v>
      </c>
      <c r="D114" s="3571"/>
      <c r="E114" s="1174"/>
      <c r="F114" s="3570"/>
      <c r="G114" s="1172"/>
      <c r="H114" s="1172"/>
      <c r="I114" s="1172"/>
      <c r="J114" s="1172"/>
      <c r="K114" s="1172"/>
      <c r="L114" s="1476"/>
      <c r="M114" s="3571"/>
      <c r="N114" s="1172"/>
      <c r="O114" s="1172"/>
      <c r="P114" s="1172"/>
      <c r="Q114" s="1172"/>
      <c r="R114" s="1475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738" t="s">
        <v>2339</v>
      </c>
      <c r="B115" s="3684"/>
      <c r="C115" s="3574">
        <f t="shared" si="85"/>
        <v>0</v>
      </c>
      <c r="D115" s="3571"/>
      <c r="E115" s="1174"/>
      <c r="F115" s="3570"/>
      <c r="G115" s="1172"/>
      <c r="H115" s="1172"/>
      <c r="I115" s="1172"/>
      <c r="J115" s="1172"/>
      <c r="K115" s="1172"/>
      <c r="L115" s="1476"/>
      <c r="M115" s="3571"/>
      <c r="N115" s="1172"/>
      <c r="O115" s="1172"/>
      <c r="P115" s="1172"/>
      <c r="Q115" s="1172"/>
      <c r="R115" s="1475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738" t="s">
        <v>2340</v>
      </c>
      <c r="B116" s="1010"/>
      <c r="C116" s="3574">
        <f t="shared" si="85"/>
        <v>0</v>
      </c>
      <c r="D116" s="3571"/>
      <c r="E116" s="1174"/>
      <c r="F116" s="3570"/>
      <c r="G116" s="1172"/>
      <c r="H116" s="1172"/>
      <c r="I116" s="1172"/>
      <c r="J116" s="1172"/>
      <c r="K116" s="1172"/>
      <c r="L116" s="1476"/>
      <c r="M116" s="3571"/>
      <c r="N116" s="1172"/>
      <c r="O116" s="1172"/>
      <c r="P116" s="1172"/>
      <c r="Q116" s="1172"/>
      <c r="R116" s="1475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738" t="s">
        <v>2341</v>
      </c>
      <c r="B117" s="3630"/>
      <c r="C117" s="3574">
        <f t="shared" si="85"/>
        <v>0</v>
      </c>
      <c r="D117" s="3571"/>
      <c r="E117" s="1174"/>
      <c r="F117" s="3570"/>
      <c r="G117" s="1172"/>
      <c r="H117" s="1172"/>
      <c r="I117" s="1172"/>
      <c r="J117" s="1172"/>
      <c r="K117" s="1172"/>
      <c r="L117" s="1476"/>
      <c r="M117" s="3571"/>
      <c r="N117" s="1172"/>
      <c r="O117" s="1172"/>
      <c r="P117" s="1172"/>
      <c r="Q117" s="1172"/>
      <c r="R117" s="1475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449" t="s">
        <v>2342</v>
      </c>
      <c r="B118" s="1010"/>
      <c r="C118" s="2269">
        <f t="shared" si="85"/>
        <v>0</v>
      </c>
      <c r="D118" s="3571"/>
      <c r="E118" s="1174"/>
      <c r="F118" s="3570"/>
      <c r="G118" s="1172"/>
      <c r="H118" s="1172"/>
      <c r="I118" s="1172"/>
      <c r="J118" s="1172"/>
      <c r="K118" s="1172"/>
      <c r="L118" s="1476"/>
      <c r="M118" s="3571"/>
      <c r="N118" s="1172"/>
      <c r="O118" s="1172"/>
      <c r="P118" s="1172"/>
      <c r="Q118" s="1172"/>
      <c r="R118" s="1475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639" t="s">
        <v>2343</v>
      </c>
      <c r="B119" s="3630"/>
      <c r="C119" s="2269">
        <f t="shared" si="85"/>
        <v>0</v>
      </c>
      <c r="D119" s="3571"/>
      <c r="E119" s="1174"/>
      <c r="F119" s="3570"/>
      <c r="G119" s="1172"/>
      <c r="H119" s="1172"/>
      <c r="I119" s="1172"/>
      <c r="J119" s="1172"/>
      <c r="K119" s="1172"/>
      <c r="L119" s="1476"/>
      <c r="M119" s="3571"/>
      <c r="N119" s="1172"/>
      <c r="O119" s="1172"/>
      <c r="P119" s="1172"/>
      <c r="Q119" s="1172"/>
      <c r="R119" s="1475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630"/>
      <c r="C120" s="917">
        <f t="shared" si="85"/>
        <v>0</v>
      </c>
      <c r="D120" s="3571"/>
      <c r="E120" s="1174"/>
      <c r="F120" s="3570"/>
      <c r="G120" s="1172"/>
      <c r="H120" s="1167"/>
      <c r="I120" s="1172"/>
      <c r="J120" s="1167"/>
      <c r="K120" s="1172"/>
      <c r="L120" s="1207"/>
      <c r="M120" s="3571"/>
      <c r="N120" s="1172"/>
      <c r="O120" s="1167"/>
      <c r="P120" s="1172"/>
      <c r="Q120" s="1172"/>
      <c r="R120" s="1210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170" t="s">
        <v>2345</v>
      </c>
      <c r="B121" s="3630"/>
      <c r="C121" s="3574">
        <f t="shared" si="85"/>
        <v>0</v>
      </c>
      <c r="D121" s="1479"/>
      <c r="E121" s="1174"/>
      <c r="F121" s="3570"/>
      <c r="G121" s="1167"/>
      <c r="H121" s="1167"/>
      <c r="I121" s="1167"/>
      <c r="J121" s="1167"/>
      <c r="K121" s="1167"/>
      <c r="L121" s="1207"/>
      <c r="M121" s="3571"/>
      <c r="N121" s="1167"/>
      <c r="O121" s="1167"/>
      <c r="P121" s="1172"/>
      <c r="Q121" s="1167"/>
      <c r="R121" s="1210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466" t="s">
        <v>2346</v>
      </c>
      <c r="B122" s="1635"/>
      <c r="C122" s="1534">
        <f>SUM(D122:E122)</f>
        <v>0</v>
      </c>
      <c r="D122" s="3688"/>
      <c r="E122" s="1496"/>
      <c r="F122" s="267"/>
      <c r="G122" s="1503"/>
      <c r="H122" s="1503"/>
      <c r="I122" s="1503"/>
      <c r="J122" s="1503"/>
      <c r="K122" s="1503"/>
      <c r="L122" s="1493"/>
      <c r="M122" s="3688"/>
      <c r="N122" s="1503"/>
      <c r="O122" s="1503"/>
      <c r="P122" s="242"/>
      <c r="Q122" s="1503"/>
      <c r="R122" s="1160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90" t="s">
        <v>82</v>
      </c>
      <c r="B123" s="3798">
        <f>SUM(B113:B122)</f>
        <v>0</v>
      </c>
      <c r="C123" s="3771">
        <f t="shared" ref="C123:R123" si="100">SUM(C113:C122)</f>
        <v>0</v>
      </c>
      <c r="D123" s="3794">
        <f t="shared" si="100"/>
        <v>0</v>
      </c>
      <c r="E123" s="3795">
        <f t="shared" si="100"/>
        <v>0</v>
      </c>
      <c r="F123" s="3796">
        <f t="shared" si="100"/>
        <v>0</v>
      </c>
      <c r="G123" s="3229">
        <f t="shared" si="100"/>
        <v>0</v>
      </c>
      <c r="H123" s="3229">
        <f t="shared" si="100"/>
        <v>0</v>
      </c>
      <c r="I123" s="3229">
        <f t="shared" si="100"/>
        <v>0</v>
      </c>
      <c r="J123" s="3229">
        <f t="shared" si="100"/>
        <v>0</v>
      </c>
      <c r="K123" s="3229">
        <f t="shared" si="100"/>
        <v>0</v>
      </c>
      <c r="L123" s="3770">
        <f t="shared" si="100"/>
        <v>0</v>
      </c>
      <c r="M123" s="3792">
        <f t="shared" si="100"/>
        <v>0</v>
      </c>
      <c r="N123" s="3229">
        <f t="shared" si="100"/>
        <v>0</v>
      </c>
      <c r="O123" s="3229">
        <f t="shared" si="100"/>
        <v>0</v>
      </c>
      <c r="P123" s="3229">
        <f t="shared" si="100"/>
        <v>0</v>
      </c>
      <c r="Q123" s="3229">
        <f t="shared" si="100"/>
        <v>0</v>
      </c>
      <c r="R123" s="3797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43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8" t="str">
        <f>CONCATENATE("MES: ",NOMBRE!B6, " (",NOMBRE!C6,NOMBRE!D6,")")</f>
        <v>MES: MAYO (05)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02" t="s">
        <v>2362</v>
      </c>
      <c r="B6" s="6702"/>
      <c r="C6" s="6702"/>
      <c r="D6" s="6702"/>
      <c r="E6" s="6702"/>
      <c r="F6" s="6702"/>
      <c r="G6" s="6702"/>
      <c r="H6" s="6702"/>
      <c r="I6" s="6702"/>
      <c r="J6" s="6702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80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03" t="s">
        <v>2364</v>
      </c>
      <c r="B9" s="6704" t="s">
        <v>2365</v>
      </c>
      <c r="C9" s="6707" t="s">
        <v>2366</v>
      </c>
      <c r="D9" s="6707" t="s">
        <v>2367</v>
      </c>
      <c r="E9" s="6707" t="s">
        <v>2368</v>
      </c>
      <c r="F9" s="6708" t="s">
        <v>2369</v>
      </c>
      <c r="G9" s="6709" t="s">
        <v>2370</v>
      </c>
      <c r="H9" s="6710"/>
      <c r="I9" s="6710"/>
      <c r="J9" s="6710"/>
      <c r="K9" s="6710"/>
      <c r="L9" s="6710"/>
      <c r="M9" s="6710"/>
      <c r="N9" s="6710"/>
      <c r="O9" s="6710"/>
      <c r="P9" s="6710"/>
      <c r="Q9" s="6710"/>
      <c r="R9" s="6710"/>
      <c r="S9" s="6710"/>
      <c r="T9" s="6710"/>
      <c r="U9" s="6710"/>
      <c r="V9" s="6710"/>
      <c r="W9" s="6710"/>
      <c r="X9" s="6710"/>
      <c r="Y9" s="6711"/>
      <c r="Z9" s="6722" t="s">
        <v>2371</v>
      </c>
      <c r="AA9" s="6722"/>
      <c r="AB9" s="6722"/>
      <c r="AC9" s="6722"/>
      <c r="AD9" s="6722"/>
      <c r="AE9" s="6723"/>
    </row>
    <row r="10" spans="1:31" ht="15" customHeight="1" x14ac:dyDescent="0.25">
      <c r="A10" s="6703"/>
      <c r="B10" s="6705"/>
      <c r="C10" s="6483"/>
      <c r="D10" s="6483"/>
      <c r="E10" s="6483"/>
      <c r="F10" s="6463"/>
      <c r="G10" s="6724" t="s">
        <v>2372</v>
      </c>
      <c r="H10" s="6725"/>
      <c r="I10" s="6725"/>
      <c r="J10" s="6708"/>
      <c r="K10" s="6724" t="s">
        <v>2373</v>
      </c>
      <c r="L10" s="6725"/>
      <c r="M10" s="6725"/>
      <c r="N10" s="6725"/>
      <c r="O10" s="6708"/>
      <c r="P10" s="6724" t="s">
        <v>2374</v>
      </c>
      <c r="Q10" s="6725"/>
      <c r="R10" s="6725"/>
      <c r="S10" s="6725"/>
      <c r="T10" s="6708"/>
      <c r="U10" s="6724" t="s">
        <v>2375</v>
      </c>
      <c r="V10" s="6725"/>
      <c r="W10" s="6725"/>
      <c r="X10" s="6725"/>
      <c r="Y10" s="6726"/>
      <c r="Z10" s="6725" t="s">
        <v>2376</v>
      </c>
      <c r="AA10" s="6725"/>
      <c r="AB10" s="6708"/>
      <c r="AC10" s="6724" t="s">
        <v>2377</v>
      </c>
      <c r="AD10" s="6725"/>
      <c r="AE10" s="6708"/>
    </row>
    <row r="11" spans="1:31" x14ac:dyDescent="0.25">
      <c r="A11" s="6703"/>
      <c r="B11" s="6705"/>
      <c r="C11" s="6483"/>
      <c r="D11" s="6483"/>
      <c r="E11" s="6483"/>
      <c r="F11" s="6463"/>
      <c r="G11" s="6464"/>
      <c r="H11" s="6329"/>
      <c r="I11" s="6329"/>
      <c r="J11" s="6330"/>
      <c r="K11" s="6464"/>
      <c r="L11" s="6329"/>
      <c r="M11" s="6329"/>
      <c r="N11" s="6329"/>
      <c r="O11" s="6330"/>
      <c r="P11" s="6464"/>
      <c r="Q11" s="6329"/>
      <c r="R11" s="6329"/>
      <c r="S11" s="6329"/>
      <c r="T11" s="6330"/>
      <c r="U11" s="6464"/>
      <c r="V11" s="6329"/>
      <c r="W11" s="6329"/>
      <c r="X11" s="6329"/>
      <c r="Y11" s="6493"/>
      <c r="Z11" s="6329"/>
      <c r="AA11" s="6329"/>
      <c r="AB11" s="6330"/>
      <c r="AC11" s="6464"/>
      <c r="AD11" s="6329"/>
      <c r="AE11" s="6330"/>
    </row>
    <row r="12" spans="1:31" ht="21" x14ac:dyDescent="0.25">
      <c r="A12" s="6193"/>
      <c r="B12" s="6706"/>
      <c r="C12" s="5536"/>
      <c r="D12" s="5536"/>
      <c r="E12" s="5536"/>
      <c r="F12" s="6330"/>
      <c r="G12" s="3807" t="s">
        <v>937</v>
      </c>
      <c r="H12" s="3808" t="s">
        <v>2378</v>
      </c>
      <c r="I12" s="3808" t="s">
        <v>2379</v>
      </c>
      <c r="J12" s="3809" t="s">
        <v>608</v>
      </c>
      <c r="K12" s="3807" t="s">
        <v>937</v>
      </c>
      <c r="L12" s="3808" t="s">
        <v>2378</v>
      </c>
      <c r="M12" s="3808" t="s">
        <v>2379</v>
      </c>
      <c r="N12" s="3808" t="s">
        <v>608</v>
      </c>
      <c r="O12" s="3809" t="s">
        <v>2380</v>
      </c>
      <c r="P12" s="3807" t="s">
        <v>937</v>
      </c>
      <c r="Q12" s="3808" t="s">
        <v>2378</v>
      </c>
      <c r="R12" s="3808" t="s">
        <v>2379</v>
      </c>
      <c r="S12" s="3808" t="s">
        <v>608</v>
      </c>
      <c r="T12" s="3809" t="s">
        <v>2380</v>
      </c>
      <c r="U12" s="3807" t="s">
        <v>937</v>
      </c>
      <c r="V12" s="3808" t="s">
        <v>2378</v>
      </c>
      <c r="W12" s="3808" t="s">
        <v>2379</v>
      </c>
      <c r="X12" s="3808" t="s">
        <v>608</v>
      </c>
      <c r="Y12" s="3810" t="s">
        <v>2380</v>
      </c>
      <c r="Z12" s="3811" t="s">
        <v>937</v>
      </c>
      <c r="AA12" s="3808" t="s">
        <v>2381</v>
      </c>
      <c r="AB12" s="3812" t="s">
        <v>2382</v>
      </c>
      <c r="AC12" s="3807" t="s">
        <v>937</v>
      </c>
      <c r="AD12" s="3808" t="s">
        <v>2381</v>
      </c>
      <c r="AE12" s="3812" t="s">
        <v>2382</v>
      </c>
    </row>
    <row r="13" spans="1:31" x14ac:dyDescent="0.25">
      <c r="A13" s="3813" t="s">
        <v>2383</v>
      </c>
      <c r="B13" s="3814">
        <f t="shared" ref="B13:AE13" si="0">SUM(B14:B17)</f>
        <v>0</v>
      </c>
      <c r="C13" s="3815">
        <f t="shared" si="0"/>
        <v>0</v>
      </c>
      <c r="D13" s="3816">
        <f t="shared" si="0"/>
        <v>0</v>
      </c>
      <c r="E13" s="3816">
        <f t="shared" si="0"/>
        <v>0</v>
      </c>
      <c r="F13" s="3817">
        <f t="shared" si="0"/>
        <v>0</v>
      </c>
      <c r="G13" s="3818">
        <f t="shared" si="0"/>
        <v>0</v>
      </c>
      <c r="H13" s="3816">
        <f t="shared" si="0"/>
        <v>0</v>
      </c>
      <c r="I13" s="3816">
        <f t="shared" si="0"/>
        <v>0</v>
      </c>
      <c r="J13" s="3817">
        <f t="shared" si="0"/>
        <v>0</v>
      </c>
      <c r="K13" s="3818">
        <f t="shared" si="0"/>
        <v>0</v>
      </c>
      <c r="L13" s="3816">
        <f t="shared" si="0"/>
        <v>0</v>
      </c>
      <c r="M13" s="3816">
        <f t="shared" si="0"/>
        <v>0</v>
      </c>
      <c r="N13" s="3816">
        <f t="shared" si="0"/>
        <v>0</v>
      </c>
      <c r="O13" s="3817">
        <f t="shared" si="0"/>
        <v>0</v>
      </c>
      <c r="P13" s="3818">
        <f t="shared" si="0"/>
        <v>0</v>
      </c>
      <c r="Q13" s="3816">
        <f t="shared" si="0"/>
        <v>0</v>
      </c>
      <c r="R13" s="3816">
        <f t="shared" si="0"/>
        <v>0</v>
      </c>
      <c r="S13" s="3816">
        <f t="shared" si="0"/>
        <v>0</v>
      </c>
      <c r="T13" s="3817">
        <f t="shared" si="0"/>
        <v>0</v>
      </c>
      <c r="U13" s="3818">
        <f t="shared" si="0"/>
        <v>0</v>
      </c>
      <c r="V13" s="3816">
        <f t="shared" si="0"/>
        <v>0</v>
      </c>
      <c r="W13" s="3816">
        <f t="shared" si="0"/>
        <v>0</v>
      </c>
      <c r="X13" s="3816">
        <f t="shared" si="0"/>
        <v>0</v>
      </c>
      <c r="Y13" s="3819">
        <f t="shared" si="0"/>
        <v>0</v>
      </c>
      <c r="Z13" s="3815">
        <f t="shared" si="0"/>
        <v>0</v>
      </c>
      <c r="AA13" s="3816">
        <f>SUM(AA14:AA17)</f>
        <v>0</v>
      </c>
      <c r="AB13" s="3820">
        <f t="shared" si="0"/>
        <v>0</v>
      </c>
      <c r="AC13" s="3818">
        <f t="shared" si="0"/>
        <v>0</v>
      </c>
      <c r="AD13" s="3816">
        <f t="shared" si="0"/>
        <v>0</v>
      </c>
      <c r="AE13" s="3820">
        <f t="shared" si="0"/>
        <v>0</v>
      </c>
    </row>
    <row r="14" spans="1:31" x14ac:dyDescent="0.25">
      <c r="A14" s="3821" t="s">
        <v>2384</v>
      </c>
      <c r="B14" s="3822"/>
      <c r="C14" s="3823"/>
      <c r="D14" s="3823"/>
      <c r="E14" s="3823"/>
      <c r="F14" s="3823"/>
      <c r="G14" s="3824">
        <f>SUM(H14:J14)</f>
        <v>0</v>
      </c>
      <c r="H14" s="3825"/>
      <c r="I14" s="3823"/>
      <c r="J14" s="3823"/>
      <c r="K14" s="3826">
        <f>SUM(L14:O14)</f>
        <v>0</v>
      </c>
      <c r="L14" s="3825"/>
      <c r="M14" s="3823"/>
      <c r="N14" s="3827"/>
      <c r="O14" s="3828"/>
      <c r="P14" s="3826">
        <f>SUM(Q14:T14)</f>
        <v>0</v>
      </c>
      <c r="Q14" s="3825"/>
      <c r="R14" s="3823"/>
      <c r="S14" s="3827"/>
      <c r="T14" s="3828"/>
      <c r="U14" s="3826">
        <f>SUM(V14:Y14)</f>
        <v>0</v>
      </c>
      <c r="V14" s="3825"/>
      <c r="W14" s="3823"/>
      <c r="X14" s="3827"/>
      <c r="Y14" s="3829"/>
      <c r="Z14" s="3830">
        <f>SUM(AA14:AB14)</f>
        <v>0</v>
      </c>
      <c r="AA14" s="3823"/>
      <c r="AB14" s="1011"/>
      <c r="AC14" s="3826">
        <f>SUM(AD14:AE14)</f>
        <v>0</v>
      </c>
      <c r="AD14" s="3823"/>
      <c r="AE14" s="1011"/>
    </row>
    <row r="15" spans="1:31" x14ac:dyDescent="0.25">
      <c r="A15" s="3831" t="s">
        <v>2385</v>
      </c>
      <c r="B15" s="633"/>
      <c r="C15" s="634"/>
      <c r="D15" s="634"/>
      <c r="E15" s="634"/>
      <c r="F15" s="634"/>
      <c r="G15" s="3832">
        <f>SUM(H15:J15)</f>
        <v>0</v>
      </c>
      <c r="H15" s="635"/>
      <c r="I15" s="634"/>
      <c r="J15" s="635"/>
      <c r="K15" s="3832">
        <f>SUM(L15:O15)</f>
        <v>0</v>
      </c>
      <c r="L15" s="635"/>
      <c r="M15" s="635"/>
      <c r="N15" s="3833"/>
      <c r="O15" s="3834"/>
      <c r="P15" s="3832">
        <f>SUM(Q15:T15)</f>
        <v>0</v>
      </c>
      <c r="Q15" s="635"/>
      <c r="R15" s="634"/>
      <c r="S15" s="3833"/>
      <c r="T15" s="3834"/>
      <c r="U15" s="3832">
        <f>SUM(V15:Y15)</f>
        <v>0</v>
      </c>
      <c r="V15" s="635"/>
      <c r="W15" s="634"/>
      <c r="X15" s="3833"/>
      <c r="Y15" s="3835"/>
      <c r="Z15" s="3836">
        <f>SUM(AA15:AB15)</f>
        <v>0</v>
      </c>
      <c r="AA15" s="634"/>
      <c r="AB15" s="636"/>
      <c r="AC15" s="3832">
        <f>SUM(AD15:AE15)</f>
        <v>0</v>
      </c>
      <c r="AD15" s="634"/>
      <c r="AE15" s="636"/>
    </row>
    <row r="16" spans="1:31" x14ac:dyDescent="0.25">
      <c r="A16" s="3837" t="s">
        <v>2386</v>
      </c>
      <c r="B16" s="633"/>
      <c r="C16" s="634"/>
      <c r="D16" s="634"/>
      <c r="E16" s="634"/>
      <c r="F16" s="634"/>
      <c r="G16" s="3832">
        <f>SUM(H16:J16)</f>
        <v>0</v>
      </c>
      <c r="H16" s="635"/>
      <c r="I16" s="634"/>
      <c r="J16" s="637"/>
      <c r="K16" s="3832">
        <f>SUM(L16:O16)</f>
        <v>0</v>
      </c>
      <c r="L16" s="635"/>
      <c r="M16" s="637"/>
      <c r="N16" s="3838"/>
      <c r="O16" s="3839"/>
      <c r="P16" s="3832">
        <f>SUM(Q16:T16)</f>
        <v>0</v>
      </c>
      <c r="Q16" s="635"/>
      <c r="R16" s="637"/>
      <c r="S16" s="3838"/>
      <c r="T16" s="3839"/>
      <c r="U16" s="3832">
        <f>SUM(V16:Y16)</f>
        <v>0</v>
      </c>
      <c r="V16" s="635"/>
      <c r="W16" s="637"/>
      <c r="X16" s="3838"/>
      <c r="Y16" s="3840"/>
      <c r="Z16" s="3836">
        <f>SUM(AA16:AB16)</f>
        <v>0</v>
      </c>
      <c r="AA16" s="634"/>
      <c r="AB16" s="636"/>
      <c r="AC16" s="3832">
        <f>SUM(AD16:AE16)</f>
        <v>0</v>
      </c>
      <c r="AD16" s="634"/>
      <c r="AE16" s="636"/>
    </row>
    <row r="17" spans="1:65" x14ac:dyDescent="0.25">
      <c r="A17" s="3841" t="s">
        <v>2387</v>
      </c>
      <c r="B17" s="3842"/>
      <c r="C17" s="3843"/>
      <c r="D17" s="638"/>
      <c r="E17" s="638"/>
      <c r="F17" s="639"/>
      <c r="G17" s="3844">
        <f>SUM(H17:J17)</f>
        <v>0</v>
      </c>
      <c r="H17" s="640"/>
      <c r="I17" s="641"/>
      <c r="J17" s="3845"/>
      <c r="K17" s="3846">
        <f>SUM(L17:O17)</f>
        <v>0</v>
      </c>
      <c r="L17" s="640"/>
      <c r="M17" s="3847"/>
      <c r="N17" s="3848"/>
      <c r="O17" s="3845"/>
      <c r="P17" s="3846">
        <f>SUM(Q17:T17)</f>
        <v>0</v>
      </c>
      <c r="Q17" s="3847"/>
      <c r="R17" s="3843"/>
      <c r="S17" s="3848"/>
      <c r="T17" s="3845"/>
      <c r="U17" s="3846">
        <f>SUM(V17:Y17)</f>
        <v>0</v>
      </c>
      <c r="V17" s="3847"/>
      <c r="W17" s="3843"/>
      <c r="X17" s="3848"/>
      <c r="Y17" s="3849"/>
      <c r="Z17" s="3850">
        <f>SUM(AA17:AB17)</f>
        <v>0</v>
      </c>
      <c r="AA17" s="3843"/>
      <c r="AB17" s="3851"/>
      <c r="AC17" s="3844">
        <f>SUM(AD17:AE17)</f>
        <v>0</v>
      </c>
      <c r="AD17" s="3843"/>
      <c r="AE17" s="3851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852"/>
      <c r="D19" s="3852"/>
      <c r="E19" s="3852"/>
      <c r="F19" s="3852"/>
      <c r="G19" s="644"/>
    </row>
    <row r="20" spans="1:65" ht="32.25" customHeight="1" x14ac:dyDescent="0.25">
      <c r="A20" s="3853" t="s">
        <v>2390</v>
      </c>
      <c r="B20" s="3854" t="s">
        <v>82</v>
      </c>
      <c r="C20" s="3855" t="s">
        <v>2391</v>
      </c>
      <c r="D20" s="3855" t="s">
        <v>2392</v>
      </c>
      <c r="E20" s="3855" t="s">
        <v>2393</v>
      </c>
      <c r="F20" s="3856" t="s">
        <v>920</v>
      </c>
    </row>
    <row r="21" spans="1:65" ht="15" customHeight="1" x14ac:dyDescent="0.25">
      <c r="A21" s="3857" t="s">
        <v>2394</v>
      </c>
      <c r="B21" s="3858">
        <f>SUM(C21:F21)</f>
        <v>0</v>
      </c>
      <c r="C21" s="1056"/>
      <c r="D21" s="1056"/>
      <c r="E21" s="1056"/>
      <c r="F21" s="3859"/>
    </row>
    <row r="22" spans="1:65" ht="15" customHeight="1" x14ac:dyDescent="0.25">
      <c r="A22" s="3860" t="s">
        <v>778</v>
      </c>
      <c r="B22" s="3861">
        <f>SUM(C22:F22)</f>
        <v>0</v>
      </c>
      <c r="C22" s="3862"/>
      <c r="D22" s="3862"/>
      <c r="E22" s="3862"/>
      <c r="F22" s="3863"/>
    </row>
    <row r="23" spans="1:65" ht="15" customHeight="1" x14ac:dyDescent="0.25">
      <c r="A23" s="3860" t="s">
        <v>2395</v>
      </c>
      <c r="B23" s="3861">
        <f>SUM(C23:F23)</f>
        <v>0</v>
      </c>
      <c r="C23" s="3862"/>
      <c r="D23" s="3862"/>
      <c r="E23" s="3862"/>
      <c r="F23" s="3863"/>
    </row>
    <row r="24" spans="1:65" ht="15" customHeight="1" x14ac:dyDescent="0.25">
      <c r="A24" s="3860" t="s">
        <v>2396</v>
      </c>
      <c r="B24" s="3861">
        <f>SUM(C24:F24)</f>
        <v>0</v>
      </c>
      <c r="C24" s="3862"/>
      <c r="D24" s="3862"/>
      <c r="E24" s="3862"/>
      <c r="F24" s="3863"/>
    </row>
    <row r="25" spans="1:65" ht="15" customHeight="1" x14ac:dyDescent="0.25">
      <c r="A25" s="3864" t="s">
        <v>836</v>
      </c>
      <c r="B25" s="3865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866"/>
      <c r="D28" s="3866"/>
      <c r="E28" s="3866"/>
      <c r="F28" s="3866"/>
      <c r="G28" s="3866"/>
      <c r="H28" s="3866"/>
      <c r="I28" s="3867"/>
      <c r="J28" s="3867"/>
      <c r="K28" s="3868"/>
      <c r="L28" s="3868"/>
    </row>
    <row r="29" spans="1:65" x14ac:dyDescent="0.25">
      <c r="A29" s="6681" t="s">
        <v>2390</v>
      </c>
      <c r="B29" s="6690"/>
      <c r="C29" s="6712" t="s">
        <v>82</v>
      </c>
      <c r="D29" s="6663" t="s">
        <v>34</v>
      </c>
      <c r="E29" s="6664"/>
      <c r="F29" s="6664"/>
      <c r="G29" s="6665"/>
      <c r="H29" s="6660" t="s">
        <v>2400</v>
      </c>
      <c r="I29" s="6661"/>
      <c r="J29" s="6661"/>
      <c r="K29" s="6661"/>
      <c r="L29" s="6661"/>
      <c r="M29" s="6662"/>
      <c r="N29" s="6720" t="s">
        <v>2401</v>
      </c>
      <c r="O29" s="6721"/>
    </row>
    <row r="30" spans="1:65" ht="21" x14ac:dyDescent="0.25">
      <c r="A30" s="6682"/>
      <c r="B30" s="6692"/>
      <c r="C30" s="6713"/>
      <c r="D30" s="3871" t="s">
        <v>2402</v>
      </c>
      <c r="E30" s="3872" t="s">
        <v>49</v>
      </c>
      <c r="F30" s="3872" t="s">
        <v>2403</v>
      </c>
      <c r="G30" s="3873" t="s">
        <v>1202</v>
      </c>
      <c r="H30" s="3874" t="s">
        <v>1026</v>
      </c>
      <c r="I30" s="3875" t="s">
        <v>565</v>
      </c>
      <c r="J30" s="3875" t="s">
        <v>2146</v>
      </c>
      <c r="K30" s="3875" t="s">
        <v>2404</v>
      </c>
      <c r="L30" s="3875" t="s">
        <v>2405</v>
      </c>
      <c r="M30" s="3875" t="s">
        <v>2406</v>
      </c>
      <c r="N30" s="3876" t="s">
        <v>63</v>
      </c>
      <c r="O30" s="3876" t="s">
        <v>64</v>
      </c>
    </row>
    <row r="31" spans="1:65" ht="15" customHeight="1" x14ac:dyDescent="0.25">
      <c r="A31" s="6714" t="s">
        <v>778</v>
      </c>
      <c r="B31" s="6715"/>
      <c r="C31" s="3877">
        <f>SUM(D31:G31)</f>
        <v>0</v>
      </c>
      <c r="D31" s="3878"/>
      <c r="E31" s="3879"/>
      <c r="F31" s="3879"/>
      <c r="G31" s="1451"/>
      <c r="H31" s="3880"/>
      <c r="I31" s="3881"/>
      <c r="J31" s="3881"/>
      <c r="K31" s="3881"/>
      <c r="L31" s="3881"/>
      <c r="M31" s="3881"/>
      <c r="N31" s="3881"/>
      <c r="O31" s="3881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16" t="s">
        <v>2395</v>
      </c>
      <c r="B32" s="6717"/>
      <c r="C32" s="3877">
        <f t="shared" ref="C32:C37" si="2">SUM(D32:G32)</f>
        <v>0</v>
      </c>
      <c r="D32" s="3882"/>
      <c r="E32" s="3883"/>
      <c r="F32" s="3883"/>
      <c r="G32" s="3884"/>
      <c r="H32" s="3885"/>
      <c r="I32" s="3886"/>
      <c r="J32" s="3886"/>
      <c r="K32" s="3886"/>
      <c r="L32" s="3886"/>
      <c r="M32" s="3886"/>
      <c r="N32" s="3881"/>
      <c r="O32" s="3881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16" t="s">
        <v>2396</v>
      </c>
      <c r="B33" s="6717"/>
      <c r="C33" s="3877">
        <f t="shared" si="2"/>
        <v>0</v>
      </c>
      <c r="D33" s="3882"/>
      <c r="E33" s="3883"/>
      <c r="F33" s="3883"/>
      <c r="G33" s="3884"/>
      <c r="H33" s="3885"/>
      <c r="I33" s="3886"/>
      <c r="J33" s="3886"/>
      <c r="K33" s="3886"/>
      <c r="L33" s="3886"/>
      <c r="M33" s="3886"/>
      <c r="N33" s="3881"/>
      <c r="O33" s="3881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718" t="s">
        <v>836</v>
      </c>
      <c r="B34" s="6719"/>
      <c r="C34" s="649">
        <f t="shared" si="2"/>
        <v>0</v>
      </c>
      <c r="D34" s="3888"/>
      <c r="E34" s="3889"/>
      <c r="F34" s="3889"/>
      <c r="G34" s="3890"/>
      <c r="H34" s="1452"/>
      <c r="I34" s="3891"/>
      <c r="J34" s="3891"/>
      <c r="K34" s="3891"/>
      <c r="L34" s="3891"/>
      <c r="M34" s="3891"/>
      <c r="N34" s="3892"/>
      <c r="O34" s="3892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674" t="s">
        <v>2407</v>
      </c>
      <c r="B35" s="648" t="s">
        <v>2408</v>
      </c>
      <c r="C35" s="3858">
        <f t="shared" si="2"/>
        <v>0</v>
      </c>
      <c r="D35" s="3878"/>
      <c r="E35" s="3879"/>
      <c r="F35" s="3879"/>
      <c r="G35" s="1451"/>
      <c r="H35" s="3885"/>
      <c r="I35" s="3886"/>
      <c r="J35" s="3886"/>
      <c r="K35" s="3886"/>
      <c r="L35" s="3886"/>
      <c r="M35" s="3886"/>
      <c r="N35" s="3881"/>
      <c r="O35" s="3881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675"/>
      <c r="B36" s="3887" t="s">
        <v>2409</v>
      </c>
      <c r="C36" s="3893">
        <f t="shared" si="2"/>
        <v>0</v>
      </c>
      <c r="D36" s="3888"/>
      <c r="E36" s="3889"/>
      <c r="F36" s="3889"/>
      <c r="G36" s="3890"/>
      <c r="H36" s="3894"/>
      <c r="I36" s="3895"/>
      <c r="J36" s="3895"/>
      <c r="K36" s="3895"/>
      <c r="L36" s="3895"/>
      <c r="M36" s="3895"/>
      <c r="N36" s="3892"/>
      <c r="O36" s="3892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676" t="s">
        <v>2410</v>
      </c>
      <c r="B37" s="6677"/>
      <c r="C37" s="3896">
        <f t="shared" si="2"/>
        <v>0</v>
      </c>
      <c r="D37" s="3897"/>
      <c r="E37" s="875"/>
      <c r="F37" s="875"/>
      <c r="G37" s="876"/>
      <c r="H37" s="3894"/>
      <c r="I37" s="3895"/>
      <c r="J37" s="3895"/>
      <c r="K37" s="3895"/>
      <c r="L37" s="3895"/>
      <c r="M37" s="3895"/>
      <c r="N37" s="3898"/>
      <c r="O37" s="3898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99" t="s">
        <v>2411</v>
      </c>
      <c r="B38" s="3900"/>
    </row>
    <row r="39" spans="1:65" ht="30" customHeight="1" x14ac:dyDescent="0.25">
      <c r="A39" s="3875" t="s">
        <v>2412</v>
      </c>
      <c r="B39" s="3875" t="s">
        <v>2413</v>
      </c>
    </row>
    <row r="40" spans="1:65" ht="15" customHeight="1" x14ac:dyDescent="0.25">
      <c r="A40" s="3877" t="s">
        <v>977</v>
      </c>
      <c r="B40" s="3881"/>
    </row>
    <row r="41" spans="1:65" ht="15" customHeight="1" x14ac:dyDescent="0.25">
      <c r="A41" s="3877" t="s">
        <v>2414</v>
      </c>
      <c r="B41" s="3881"/>
    </row>
    <row r="42" spans="1:65" ht="15" customHeight="1" x14ac:dyDescent="0.25">
      <c r="A42" s="3877" t="s">
        <v>104</v>
      </c>
      <c r="B42" s="3881"/>
    </row>
    <row r="43" spans="1:65" ht="15" customHeight="1" x14ac:dyDescent="0.25">
      <c r="A43" s="3877" t="s">
        <v>2415</v>
      </c>
      <c r="B43" s="3881"/>
    </row>
    <row r="44" spans="1:65" ht="15" customHeight="1" x14ac:dyDescent="0.25">
      <c r="A44" s="3877" t="s">
        <v>520</v>
      </c>
      <c r="B44" s="3881"/>
    </row>
    <row r="45" spans="1:65" ht="15" customHeight="1" x14ac:dyDescent="0.25">
      <c r="A45" s="3877" t="s">
        <v>606</v>
      </c>
      <c r="B45" s="3881"/>
    </row>
    <row r="46" spans="1:65" ht="15" customHeight="1" x14ac:dyDescent="0.25">
      <c r="A46" s="3877" t="s">
        <v>515</v>
      </c>
      <c r="B46" s="3881"/>
    </row>
    <row r="47" spans="1:65" ht="15" customHeight="1" x14ac:dyDescent="0.25">
      <c r="A47" s="649" t="s">
        <v>1056</v>
      </c>
      <c r="B47" s="1036"/>
    </row>
    <row r="48" spans="1:65" ht="15" customHeight="1" x14ac:dyDescent="0.25">
      <c r="A48" s="3901" t="s">
        <v>1058</v>
      </c>
      <c r="B48" s="3892"/>
    </row>
    <row r="49" spans="1:7" s="5" customFormat="1" ht="18" customHeight="1" x14ac:dyDescent="0.2">
      <c r="A49" s="1453" t="s">
        <v>2416</v>
      </c>
      <c r="B49" s="647"/>
      <c r="C49" s="7"/>
      <c r="D49" s="1454"/>
      <c r="E49" s="1454"/>
    </row>
    <row r="50" spans="1:7" ht="31.5" x14ac:dyDescent="0.25">
      <c r="A50" s="3875" t="s">
        <v>2390</v>
      </c>
      <c r="B50" s="3875" t="s">
        <v>82</v>
      </c>
      <c r="C50" s="3875" t="s">
        <v>2417</v>
      </c>
      <c r="D50" s="3875" t="s">
        <v>2418</v>
      </c>
      <c r="E50" s="3875" t="s">
        <v>2419</v>
      </c>
    </row>
    <row r="51" spans="1:7" x14ac:dyDescent="0.25">
      <c r="A51" s="3877" t="s">
        <v>2420</v>
      </c>
      <c r="B51" s="3902">
        <f>SUM(C51:E51)</f>
        <v>0</v>
      </c>
      <c r="C51" s="3903"/>
      <c r="D51" s="3903"/>
      <c r="E51" s="3903"/>
    </row>
    <row r="52" spans="1:7" x14ac:dyDescent="0.25">
      <c r="A52" s="3877" t="s">
        <v>2421</v>
      </c>
      <c r="B52" s="3902">
        <f>SUM(C52:E52)</f>
        <v>0</v>
      </c>
      <c r="C52" s="3903"/>
      <c r="D52" s="3903"/>
      <c r="E52" s="3903"/>
    </row>
    <row r="53" spans="1:7" x14ac:dyDescent="0.25">
      <c r="A53" s="3901" t="s">
        <v>2422</v>
      </c>
      <c r="B53" s="3904">
        <f>SUM(C53:E53)</f>
        <v>0</v>
      </c>
      <c r="C53" s="3905"/>
      <c r="D53" s="3905"/>
      <c r="E53" s="3905"/>
    </row>
    <row r="54" spans="1:7" ht="18" customHeight="1" x14ac:dyDescent="0.25">
      <c r="A54" s="1455" t="s">
        <v>2423</v>
      </c>
      <c r="B54" s="650"/>
    </row>
    <row r="55" spans="1:7" s="5" customFormat="1" ht="18" customHeight="1" x14ac:dyDescent="0.2">
      <c r="A55" s="1455" t="s">
        <v>2424</v>
      </c>
      <c r="B55" s="651"/>
      <c r="C55" s="652"/>
      <c r="D55" s="652"/>
      <c r="E55" s="3906"/>
      <c r="F55" s="3906"/>
    </row>
    <row r="56" spans="1:7" ht="31.5" x14ac:dyDescent="0.25">
      <c r="A56" s="3727" t="s">
        <v>991</v>
      </c>
      <c r="B56" s="3727" t="s">
        <v>82</v>
      </c>
      <c r="C56" s="3871" t="s">
        <v>2425</v>
      </c>
      <c r="D56" s="3907" t="s">
        <v>470</v>
      </c>
      <c r="E56" s="3873" t="s">
        <v>723</v>
      </c>
      <c r="F56" s="3874" t="s">
        <v>2419</v>
      </c>
    </row>
    <row r="57" spans="1:7" x14ac:dyDescent="0.25">
      <c r="A57" s="2227" t="s">
        <v>2426</v>
      </c>
      <c r="B57" s="3761">
        <f>SUM(C57:E57)</f>
        <v>0</v>
      </c>
      <c r="C57" s="2271"/>
      <c r="D57" s="2304"/>
      <c r="E57" s="1127"/>
      <c r="F57" s="3908"/>
    </row>
    <row r="58" spans="1:7" x14ac:dyDescent="0.25">
      <c r="A58" s="3909" t="s">
        <v>2427</v>
      </c>
      <c r="B58" s="3910">
        <f>SUM(C58:E58)</f>
        <v>0</v>
      </c>
      <c r="C58" s="3911"/>
      <c r="D58" s="3912"/>
      <c r="E58" s="3913"/>
      <c r="F58" s="3908"/>
    </row>
    <row r="59" spans="1:7" x14ac:dyDescent="0.25">
      <c r="A59" s="3698" t="s">
        <v>2428</v>
      </c>
      <c r="B59" s="3914">
        <f>SUM(C59:E59)</f>
        <v>0</v>
      </c>
      <c r="C59" s="3915"/>
      <c r="D59" s="1540"/>
      <c r="E59" s="3916"/>
      <c r="F59" s="1456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684" t="s">
        <v>224</v>
      </c>
      <c r="B61" s="6678" t="s">
        <v>2430</v>
      </c>
      <c r="C61" s="6678"/>
      <c r="D61" s="6679"/>
      <c r="E61" s="6561" t="s">
        <v>2431</v>
      </c>
      <c r="F61" s="6651" t="s">
        <v>2432</v>
      </c>
      <c r="G61" s="6651" t="s">
        <v>2433</v>
      </c>
    </row>
    <row r="62" spans="1:7" ht="29.25" customHeight="1" x14ac:dyDescent="0.25">
      <c r="A62" s="6684"/>
      <c r="B62" s="3918" t="s">
        <v>2434</v>
      </c>
      <c r="C62" s="654" t="s">
        <v>63</v>
      </c>
      <c r="D62" s="655" t="s">
        <v>64</v>
      </c>
      <c r="E62" s="6162"/>
      <c r="F62" s="6651"/>
      <c r="G62" s="6651"/>
    </row>
    <row r="63" spans="1:7" x14ac:dyDescent="0.25">
      <c r="A63" s="2044" t="s">
        <v>2435</v>
      </c>
      <c r="B63" s="3029">
        <f>SUM(C63:D63)</f>
        <v>0</v>
      </c>
      <c r="C63" s="3919"/>
      <c r="D63" s="2516"/>
      <c r="E63" s="2651"/>
      <c r="F63" s="2398"/>
      <c r="G63" s="2272"/>
    </row>
    <row r="64" spans="1:7" x14ac:dyDescent="0.25">
      <c r="A64" s="3920" t="s">
        <v>2436</v>
      </c>
      <c r="B64" s="3921">
        <f t="shared" ref="B64:B68" si="6">SUM(C64:D64)</f>
        <v>0</v>
      </c>
      <c r="C64" s="3922"/>
      <c r="D64" s="3923"/>
      <c r="E64" s="3924"/>
      <c r="F64" s="3925"/>
      <c r="G64" s="3926"/>
    </row>
    <row r="65" spans="1:46" x14ac:dyDescent="0.25">
      <c r="A65" s="3920" t="s">
        <v>2437</v>
      </c>
      <c r="B65" s="3921">
        <f>SUM(C65:D65)</f>
        <v>0</v>
      </c>
      <c r="C65" s="3922"/>
      <c r="D65" s="3923"/>
      <c r="E65" s="3924"/>
      <c r="F65" s="3925"/>
      <c r="G65" s="3926"/>
    </row>
    <row r="66" spans="1:46" x14ac:dyDescent="0.25">
      <c r="A66" s="3920" t="s">
        <v>2438</v>
      </c>
      <c r="B66" s="3921">
        <f t="shared" si="6"/>
        <v>0</v>
      </c>
      <c r="C66" s="3922"/>
      <c r="D66" s="3923"/>
      <c r="E66" s="3924"/>
      <c r="F66" s="3925"/>
      <c r="G66" s="3926"/>
    </row>
    <row r="67" spans="1:46" x14ac:dyDescent="0.25">
      <c r="A67" s="3920" t="s">
        <v>2439</v>
      </c>
      <c r="B67" s="3921">
        <f t="shared" si="6"/>
        <v>0</v>
      </c>
      <c r="C67" s="3922"/>
      <c r="D67" s="3923"/>
      <c r="E67" s="3924"/>
      <c r="F67" s="3925"/>
      <c r="G67" s="3926"/>
    </row>
    <row r="68" spans="1:46" x14ac:dyDescent="0.25">
      <c r="A68" s="3927" t="s">
        <v>2440</v>
      </c>
      <c r="B68" s="1689">
        <f t="shared" si="6"/>
        <v>0</v>
      </c>
      <c r="C68" s="3928"/>
      <c r="D68" s="1299"/>
      <c r="E68" s="1288"/>
      <c r="F68" s="1570"/>
      <c r="G68" s="1278"/>
    </row>
    <row r="69" spans="1:46" x14ac:dyDescent="0.25">
      <c r="A69" s="3929" t="s">
        <v>82</v>
      </c>
      <c r="B69" s="3011">
        <f t="shared" ref="B69:G69" si="7">SUM(B63:B68)</f>
        <v>0</v>
      </c>
      <c r="C69" s="3930">
        <f>SUM(C63:C68)</f>
        <v>0</v>
      </c>
      <c r="D69" s="3014">
        <f>SUM(D63:D68)</f>
        <v>0</v>
      </c>
      <c r="E69" s="3012">
        <f t="shared" si="7"/>
        <v>0</v>
      </c>
      <c r="F69" s="3037">
        <f t="shared" si="7"/>
        <v>0</v>
      </c>
      <c r="G69" s="3931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2504" t="s">
        <v>2445</v>
      </c>
      <c r="B72" s="3919"/>
      <c r="C72" s="3932"/>
      <c r="D72" s="1080"/>
      <c r="E72" s="1080"/>
      <c r="F72" s="1080"/>
      <c r="G72" s="3933"/>
      <c r="H72" s="3908"/>
      <c r="I72" s="3934"/>
      <c r="AT72" s="5"/>
    </row>
    <row r="73" spans="1:46" x14ac:dyDescent="0.25">
      <c r="A73" s="3920" t="s">
        <v>2446</v>
      </c>
      <c r="B73" s="3922"/>
      <c r="C73" s="3935"/>
      <c r="D73" s="3936"/>
      <c r="E73" s="3936"/>
      <c r="F73" s="3936"/>
      <c r="G73" s="3937"/>
      <c r="H73" s="3908"/>
      <c r="I73" s="3938"/>
    </row>
    <row r="74" spans="1:46" x14ac:dyDescent="0.25">
      <c r="A74" s="3920" t="s">
        <v>2447</v>
      </c>
      <c r="B74" s="3922"/>
      <c r="C74" s="3935"/>
      <c r="D74" s="3936"/>
      <c r="E74" s="3936"/>
      <c r="F74" s="3936"/>
      <c r="G74" s="3937"/>
      <c r="H74" s="3908"/>
      <c r="I74" s="3938"/>
    </row>
    <row r="75" spans="1:46" x14ac:dyDescent="0.25">
      <c r="A75" s="3920" t="s">
        <v>2448</v>
      </c>
      <c r="B75" s="3922"/>
      <c r="C75" s="3935"/>
      <c r="D75" s="3936"/>
      <c r="E75" s="3936"/>
      <c r="F75" s="3936"/>
      <c r="G75" s="3937"/>
      <c r="H75" s="3908"/>
      <c r="I75" s="3938"/>
    </row>
    <row r="76" spans="1:46" x14ac:dyDescent="0.25">
      <c r="A76" s="3927" t="s">
        <v>2449</v>
      </c>
      <c r="B76" s="3928"/>
      <c r="C76" s="3939"/>
      <c r="D76" s="3940"/>
      <c r="E76" s="3940"/>
      <c r="F76" s="3940"/>
      <c r="G76" s="3941"/>
      <c r="H76" s="1456"/>
      <c r="I76" s="3942"/>
    </row>
    <row r="77" spans="1:46" s="5" customFormat="1" ht="18" customHeight="1" x14ac:dyDescent="0.2">
      <c r="A77" s="6668" t="s">
        <v>2450</v>
      </c>
      <c r="B77" s="6669"/>
      <c r="C77" s="6669"/>
      <c r="D77" s="6670"/>
      <c r="E77" s="6671"/>
      <c r="F77" s="3943"/>
      <c r="G77" s="3943"/>
      <c r="H77" s="3943"/>
      <c r="I77" s="3943"/>
    </row>
    <row r="78" spans="1:46" s="5" customFormat="1" ht="18" customHeight="1" x14ac:dyDescent="0.2">
      <c r="A78" s="6681" t="s">
        <v>293</v>
      </c>
      <c r="B78" s="6683" t="s">
        <v>2451</v>
      </c>
      <c r="C78" s="6681" t="s">
        <v>82</v>
      </c>
      <c r="D78" s="6680" t="s">
        <v>34</v>
      </c>
      <c r="E78" s="6680"/>
      <c r="F78" s="6680"/>
      <c r="G78" s="6680"/>
      <c r="H78" s="6680"/>
      <c r="I78" s="6680"/>
    </row>
    <row r="79" spans="1:46" ht="24.75" customHeight="1" x14ac:dyDescent="0.25">
      <c r="A79" s="6682"/>
      <c r="B79" s="6683"/>
      <c r="C79" s="6682"/>
      <c r="D79" s="3944" t="s">
        <v>2452</v>
      </c>
      <c r="E79" s="3945" t="s">
        <v>2453</v>
      </c>
      <c r="F79" s="3946" t="s">
        <v>486</v>
      </c>
      <c r="G79" s="3946" t="s">
        <v>335</v>
      </c>
      <c r="H79" s="3946" t="s">
        <v>99</v>
      </c>
      <c r="I79" s="3947" t="s">
        <v>49</v>
      </c>
    </row>
    <row r="80" spans="1:46" x14ac:dyDescent="0.25">
      <c r="A80" s="6672" t="s">
        <v>2454</v>
      </c>
      <c r="B80" s="6673"/>
      <c r="C80" s="3948">
        <f>SUM(D80:I80)</f>
        <v>0</v>
      </c>
      <c r="D80" s="3949"/>
      <c r="E80" s="3950"/>
      <c r="F80" s="3950"/>
      <c r="G80" s="3950"/>
      <c r="H80" s="3950"/>
      <c r="I80" s="3951"/>
    </row>
    <row r="81" spans="1:55" ht="24.95" customHeight="1" x14ac:dyDescent="0.25">
      <c r="A81" s="6666" t="s">
        <v>2455</v>
      </c>
      <c r="B81" s="3952" t="s">
        <v>2456</v>
      </c>
      <c r="C81" s="3953">
        <f>SUM(D81:I81)</f>
        <v>0</v>
      </c>
      <c r="D81" s="3878"/>
      <c r="E81" s="3879"/>
      <c r="F81" s="3879"/>
      <c r="G81" s="3879"/>
      <c r="H81" s="3879"/>
      <c r="I81" s="3880"/>
    </row>
    <row r="82" spans="1:55" ht="24.95" customHeight="1" x14ac:dyDescent="0.25">
      <c r="A82" s="6667"/>
      <c r="B82" s="664" t="s">
        <v>2457</v>
      </c>
      <c r="C82" s="1037">
        <f>SUM(D82:I82)</f>
        <v>0</v>
      </c>
      <c r="D82" s="947"/>
      <c r="E82" s="665"/>
      <c r="F82" s="665"/>
      <c r="G82" s="665"/>
      <c r="H82" s="665"/>
      <c r="I82" s="1012"/>
    </row>
    <row r="83" spans="1:55" ht="24.95" customHeight="1" x14ac:dyDescent="0.25">
      <c r="A83" s="6666" t="s">
        <v>2458</v>
      </c>
      <c r="B83" s="3952" t="s">
        <v>2456</v>
      </c>
      <c r="C83" s="3953">
        <f>SUM(D83:I83)</f>
        <v>0</v>
      </c>
      <c r="D83" s="3954"/>
      <c r="E83" s="1057"/>
      <c r="F83" s="1057"/>
      <c r="G83" s="1057"/>
      <c r="H83" s="1057"/>
      <c r="I83" s="3955"/>
    </row>
    <row r="84" spans="1:55" ht="24.95" customHeight="1" x14ac:dyDescent="0.25">
      <c r="A84" s="6667"/>
      <c r="B84" s="3956" t="s">
        <v>2457</v>
      </c>
      <c r="C84" s="3957">
        <f>SUM(D84:I84)</f>
        <v>0</v>
      </c>
      <c r="D84" s="3958"/>
      <c r="E84" s="3959"/>
      <c r="F84" s="3959"/>
      <c r="G84" s="3959"/>
      <c r="H84" s="3959"/>
      <c r="I84" s="1457"/>
    </row>
    <row r="85" spans="1:55" s="5" customFormat="1" ht="18" customHeight="1" x14ac:dyDescent="0.2">
      <c r="A85" s="1455" t="s">
        <v>2459</v>
      </c>
      <c r="B85" s="1454"/>
      <c r="C85" s="1454"/>
      <c r="D85" s="3900"/>
      <c r="E85" s="3900"/>
      <c r="F85" s="3900"/>
      <c r="G85" s="3900"/>
      <c r="H85" s="3960"/>
      <c r="I85" s="3960"/>
    </row>
    <row r="86" spans="1:55" ht="15" customHeight="1" x14ac:dyDescent="0.25">
      <c r="A86" s="6690" t="s">
        <v>1684</v>
      </c>
      <c r="B86" s="6693" t="s">
        <v>2460</v>
      </c>
      <c r="C86" s="6690"/>
      <c r="D86" s="6693" t="s">
        <v>2461</v>
      </c>
      <c r="E86" s="6690"/>
      <c r="F86" s="6663" t="s">
        <v>2462</v>
      </c>
      <c r="G86" s="6664"/>
      <c r="H86" s="6664"/>
      <c r="I86" s="6686"/>
      <c r="J86" s="6663" t="s">
        <v>2463</v>
      </c>
      <c r="K86" s="6664"/>
      <c r="L86" s="6664"/>
      <c r="M86" s="6686"/>
      <c r="N86" s="6663" t="s">
        <v>2464</v>
      </c>
      <c r="O86" s="6664"/>
      <c r="P86" s="6664"/>
      <c r="Q86" s="6686"/>
    </row>
    <row r="87" spans="1:55" ht="15" customHeight="1" x14ac:dyDescent="0.25">
      <c r="A87" s="6691"/>
      <c r="B87" s="6694"/>
      <c r="C87" s="6692"/>
      <c r="D87" s="6694"/>
      <c r="E87" s="6692"/>
      <c r="F87" s="6663" t="s">
        <v>2465</v>
      </c>
      <c r="G87" s="6686"/>
      <c r="H87" s="6663" t="s">
        <v>2466</v>
      </c>
      <c r="I87" s="6686"/>
      <c r="J87" s="6663" t="s">
        <v>2465</v>
      </c>
      <c r="K87" s="6686"/>
      <c r="L87" s="6663" t="s">
        <v>2466</v>
      </c>
      <c r="M87" s="6686"/>
      <c r="N87" s="6663" t="s">
        <v>2465</v>
      </c>
      <c r="O87" s="6686"/>
      <c r="P87" s="6663" t="s">
        <v>2466</v>
      </c>
      <c r="Q87" s="6686"/>
    </row>
    <row r="88" spans="1:55" ht="27.75" customHeight="1" x14ac:dyDescent="0.25">
      <c r="A88" s="6692"/>
      <c r="B88" s="3871" t="s">
        <v>2402</v>
      </c>
      <c r="C88" s="3869" t="s">
        <v>2467</v>
      </c>
      <c r="D88" s="3871" t="s">
        <v>2402</v>
      </c>
      <c r="E88" s="3869" t="s">
        <v>2467</v>
      </c>
      <c r="F88" s="3871" t="s">
        <v>2402</v>
      </c>
      <c r="G88" s="3869" t="s">
        <v>2467</v>
      </c>
      <c r="H88" s="3871" t="s">
        <v>2402</v>
      </c>
      <c r="I88" s="3961" t="s">
        <v>2467</v>
      </c>
      <c r="J88" s="3871" t="s">
        <v>2402</v>
      </c>
      <c r="K88" s="3869" t="s">
        <v>2467</v>
      </c>
      <c r="L88" s="3871" t="s">
        <v>2402</v>
      </c>
      <c r="M88" s="3961" t="s">
        <v>2467</v>
      </c>
      <c r="N88" s="3871" t="s">
        <v>2402</v>
      </c>
      <c r="O88" s="3869" t="s">
        <v>2467</v>
      </c>
      <c r="P88" s="3871" t="s">
        <v>2402</v>
      </c>
      <c r="Q88" s="3961" t="s">
        <v>2467</v>
      </c>
    </row>
    <row r="89" spans="1:55" x14ac:dyDescent="0.25">
      <c r="A89" s="3962" t="s">
        <v>1318</v>
      </c>
      <c r="B89" s="3878"/>
      <c r="C89" s="3880"/>
      <c r="D89" s="3878"/>
      <c r="E89" s="3880"/>
      <c r="F89" s="3963"/>
      <c r="G89" s="3908"/>
      <c r="H89" s="3963"/>
      <c r="I89" s="3908"/>
      <c r="J89" s="3963"/>
      <c r="K89" s="3908"/>
      <c r="L89" s="3963"/>
      <c r="M89" s="3908"/>
      <c r="N89" s="3963"/>
      <c r="O89" s="3908"/>
      <c r="P89" s="3963"/>
      <c r="Q89" s="3908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458" t="s">
        <v>1272</v>
      </c>
      <c r="B90" s="1459"/>
      <c r="C90" s="1460"/>
      <c r="D90" s="1459"/>
      <c r="E90" s="1460"/>
      <c r="F90" s="1461"/>
      <c r="G90" s="1462"/>
      <c r="H90" s="1461"/>
      <c r="I90" s="1462"/>
      <c r="J90" s="1461"/>
      <c r="K90" s="1462"/>
      <c r="L90" s="1461"/>
      <c r="M90" s="1462"/>
      <c r="N90" s="1461"/>
      <c r="O90" s="1462"/>
      <c r="P90" s="1461"/>
      <c r="Q90" s="1462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458" t="s">
        <v>2468</v>
      </c>
      <c r="B91" s="1459"/>
      <c r="C91" s="1460"/>
      <c r="D91" s="1459"/>
      <c r="E91" s="1460"/>
      <c r="F91" s="1461"/>
      <c r="G91" s="1462"/>
      <c r="H91" s="1461"/>
      <c r="I91" s="1462"/>
      <c r="J91" s="1461"/>
      <c r="K91" s="1462"/>
      <c r="L91" s="1461"/>
      <c r="M91" s="1462"/>
      <c r="N91" s="1461"/>
      <c r="O91" s="1462"/>
      <c r="P91" s="1461"/>
      <c r="Q91" s="1462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458" t="s">
        <v>1269</v>
      </c>
      <c r="B92" s="1459"/>
      <c r="C92" s="1460"/>
      <c r="D92" s="1459"/>
      <c r="E92" s="1460"/>
      <c r="F92" s="1461"/>
      <c r="G92" s="1462"/>
      <c r="H92" s="1461"/>
      <c r="I92" s="1462"/>
      <c r="J92" s="1461"/>
      <c r="K92" s="1462"/>
      <c r="L92" s="1461"/>
      <c r="M92" s="1462"/>
      <c r="N92" s="1461"/>
      <c r="O92" s="1462"/>
      <c r="P92" s="1461"/>
      <c r="Q92" s="1462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458" t="s">
        <v>2469</v>
      </c>
      <c r="B93" s="1459"/>
      <c r="C93" s="1460"/>
      <c r="D93" s="1459"/>
      <c r="E93" s="1460"/>
      <c r="F93" s="1461"/>
      <c r="G93" s="1462"/>
      <c r="H93" s="1461"/>
      <c r="I93" s="1462"/>
      <c r="J93" s="1461"/>
      <c r="K93" s="1462"/>
      <c r="L93" s="1461"/>
      <c r="M93" s="1462"/>
      <c r="N93" s="1461"/>
      <c r="O93" s="1462"/>
      <c r="P93" s="1461"/>
      <c r="Q93" s="1462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458" t="s">
        <v>1271</v>
      </c>
      <c r="B94" s="1459"/>
      <c r="C94" s="1460"/>
      <c r="D94" s="1459"/>
      <c r="E94" s="1460"/>
      <c r="F94" s="1461"/>
      <c r="G94" s="1462"/>
      <c r="H94" s="1461"/>
      <c r="I94" s="1462"/>
      <c r="J94" s="1461"/>
      <c r="K94" s="1462"/>
      <c r="L94" s="1461"/>
      <c r="M94" s="1462"/>
      <c r="N94" s="1461"/>
      <c r="O94" s="1462"/>
      <c r="P94" s="1461"/>
      <c r="Q94" s="1462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458" t="s">
        <v>1278</v>
      </c>
      <c r="B95" s="1459"/>
      <c r="C95" s="1460"/>
      <c r="D95" s="1459"/>
      <c r="E95" s="1460"/>
      <c r="F95" s="1461"/>
      <c r="G95" s="1462"/>
      <c r="H95" s="1461"/>
      <c r="I95" s="1462"/>
      <c r="J95" s="1461"/>
      <c r="K95" s="1462"/>
      <c r="L95" s="1461"/>
      <c r="M95" s="1462"/>
      <c r="N95" s="1461"/>
      <c r="O95" s="1462"/>
      <c r="P95" s="1461"/>
      <c r="Q95" s="1462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458" t="s">
        <v>1277</v>
      </c>
      <c r="B96" s="1459"/>
      <c r="C96" s="1460"/>
      <c r="D96" s="1459"/>
      <c r="E96" s="1460"/>
      <c r="F96" s="1461"/>
      <c r="G96" s="1462"/>
      <c r="H96" s="1461"/>
      <c r="I96" s="1462"/>
      <c r="J96" s="1461"/>
      <c r="K96" s="1462"/>
      <c r="L96" s="1461"/>
      <c r="M96" s="1462"/>
      <c r="N96" s="1461"/>
      <c r="O96" s="1462"/>
      <c r="P96" s="1461"/>
      <c r="Q96" s="1462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458" t="s">
        <v>2470</v>
      </c>
      <c r="B97" s="1459"/>
      <c r="C97" s="1460"/>
      <c r="D97" s="1459"/>
      <c r="E97" s="1460"/>
      <c r="F97" s="1461"/>
      <c r="G97" s="1462"/>
      <c r="H97" s="1461"/>
      <c r="I97" s="1462"/>
      <c r="J97" s="1461"/>
      <c r="K97" s="1462"/>
      <c r="L97" s="1461"/>
      <c r="M97" s="1462"/>
      <c r="N97" s="1461"/>
      <c r="O97" s="1462"/>
      <c r="P97" s="1461"/>
      <c r="Q97" s="1462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458" t="s">
        <v>2471</v>
      </c>
      <c r="B98" s="1459"/>
      <c r="C98" s="1460"/>
      <c r="D98" s="1459"/>
      <c r="E98" s="1460"/>
      <c r="F98" s="1461"/>
      <c r="G98" s="1462"/>
      <c r="H98" s="1461"/>
      <c r="I98" s="1462"/>
      <c r="J98" s="1461"/>
      <c r="K98" s="1462"/>
      <c r="L98" s="1461"/>
      <c r="M98" s="1462"/>
      <c r="N98" s="1461"/>
      <c r="O98" s="1462"/>
      <c r="P98" s="1461"/>
      <c r="Q98" s="1462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458" t="s">
        <v>1280</v>
      </c>
      <c r="B99" s="1459"/>
      <c r="C99" s="1460"/>
      <c r="D99" s="1459"/>
      <c r="E99" s="1460"/>
      <c r="F99" s="1461"/>
      <c r="G99" s="1462"/>
      <c r="H99" s="1461"/>
      <c r="I99" s="1462"/>
      <c r="J99" s="1461"/>
      <c r="K99" s="1462"/>
      <c r="L99" s="1461"/>
      <c r="M99" s="1462"/>
      <c r="N99" s="1461"/>
      <c r="O99" s="1462"/>
      <c r="P99" s="1461"/>
      <c r="Q99" s="1462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458" t="s">
        <v>2472</v>
      </c>
      <c r="B100" s="1459"/>
      <c r="C100" s="1460"/>
      <c r="D100" s="1459"/>
      <c r="E100" s="1460"/>
      <c r="F100" s="1461"/>
      <c r="G100" s="1462"/>
      <c r="H100" s="1461"/>
      <c r="I100" s="1462"/>
      <c r="J100" s="1461"/>
      <c r="K100" s="1462"/>
      <c r="L100" s="1461"/>
      <c r="M100" s="1462"/>
      <c r="N100" s="1461"/>
      <c r="O100" s="1462"/>
      <c r="P100" s="1461"/>
      <c r="Q100" s="1462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458" t="s">
        <v>2473</v>
      </c>
      <c r="B101" s="1459"/>
      <c r="C101" s="1460"/>
      <c r="D101" s="1459"/>
      <c r="E101" s="1460"/>
      <c r="F101" s="1461"/>
      <c r="G101" s="1462"/>
      <c r="H101" s="1461"/>
      <c r="I101" s="1462"/>
      <c r="J101" s="1461"/>
      <c r="K101" s="1462"/>
      <c r="L101" s="1461"/>
      <c r="M101" s="1462"/>
      <c r="N101" s="1461"/>
      <c r="O101" s="1462"/>
      <c r="P101" s="1461"/>
      <c r="Q101" s="1462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964" t="s">
        <v>82</v>
      </c>
      <c r="B102" s="3965">
        <f t="shared" ref="B102:I102" si="11">SUM(B89:B101)</f>
        <v>0</v>
      </c>
      <c r="C102" s="3966">
        <f t="shared" si="11"/>
        <v>0</v>
      </c>
      <c r="D102" s="3965">
        <f t="shared" si="11"/>
        <v>0</v>
      </c>
      <c r="E102" s="3966">
        <f t="shared" si="11"/>
        <v>0</v>
      </c>
      <c r="F102" s="3965">
        <f t="shared" si="11"/>
        <v>0</v>
      </c>
      <c r="G102" s="3966">
        <f t="shared" si="11"/>
        <v>0</v>
      </c>
      <c r="H102" s="3965">
        <f t="shared" si="11"/>
        <v>0</v>
      </c>
      <c r="I102" s="3967">
        <f t="shared" si="11"/>
        <v>0</v>
      </c>
      <c r="J102" s="3965">
        <f>SUM(J89:J101)</f>
        <v>0</v>
      </c>
      <c r="K102" s="3966">
        <f t="shared" ref="K102:M102" si="12">SUM(K89:K101)</f>
        <v>0</v>
      </c>
      <c r="L102" s="3965">
        <f t="shared" si="12"/>
        <v>0</v>
      </c>
      <c r="M102" s="3967">
        <f t="shared" si="12"/>
        <v>0</v>
      </c>
      <c r="N102" s="3965">
        <f>SUM(N89:N101)</f>
        <v>0</v>
      </c>
      <c r="O102" s="3966">
        <f t="shared" ref="O102:Q102" si="13">SUM(O89:O101)</f>
        <v>0</v>
      </c>
      <c r="P102" s="3965">
        <f t="shared" si="13"/>
        <v>0</v>
      </c>
      <c r="Q102" s="3967">
        <f t="shared" si="13"/>
        <v>0</v>
      </c>
    </row>
    <row r="103" spans="1:55" s="5" customFormat="1" ht="18" customHeight="1" x14ac:dyDescent="0.2">
      <c r="A103" s="6687" t="s">
        <v>2474</v>
      </c>
      <c r="B103" s="6687"/>
      <c r="C103" s="6687"/>
      <c r="D103" s="6687"/>
      <c r="E103" s="6687"/>
      <c r="F103" s="6687"/>
      <c r="G103" s="6687"/>
    </row>
    <row r="104" spans="1:55" x14ac:dyDescent="0.25">
      <c r="A104" s="6688" t="s">
        <v>2475</v>
      </c>
      <c r="B104" s="6663" t="s">
        <v>2476</v>
      </c>
      <c r="C104" s="6664"/>
      <c r="D104" s="6664"/>
      <c r="E104" s="6664"/>
      <c r="F104" s="6664"/>
      <c r="G104" s="6686"/>
    </row>
    <row r="105" spans="1:55" x14ac:dyDescent="0.25">
      <c r="A105" s="6689"/>
      <c r="B105" s="3727" t="s">
        <v>1577</v>
      </c>
      <c r="C105" s="3871" t="s">
        <v>2402</v>
      </c>
      <c r="D105" s="3870" t="s">
        <v>2467</v>
      </c>
      <c r="E105" s="3907" t="s">
        <v>2378</v>
      </c>
      <c r="F105" s="3961" t="s">
        <v>2379</v>
      </c>
      <c r="G105" s="3961" t="s">
        <v>608</v>
      </c>
    </row>
    <row r="106" spans="1:55" x14ac:dyDescent="0.25">
      <c r="A106" s="3962" t="s">
        <v>2477</v>
      </c>
      <c r="B106" s="3858">
        <f t="shared" ref="B106:B113" si="14">SUM(C106+D106)</f>
        <v>0</v>
      </c>
      <c r="C106" s="3963"/>
      <c r="D106" s="3968"/>
      <c r="E106" s="3969"/>
      <c r="F106" s="1463"/>
      <c r="G106" s="1463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970" t="s">
        <v>2478</v>
      </c>
      <c r="B107" s="3861">
        <f t="shared" si="14"/>
        <v>0</v>
      </c>
      <c r="C107" s="1461"/>
      <c r="D107" s="3971"/>
      <c r="E107" s="3972"/>
      <c r="F107" s="3863"/>
      <c r="G107" s="3863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458" t="s">
        <v>2479</v>
      </c>
      <c r="B108" s="3861">
        <f t="shared" si="14"/>
        <v>0</v>
      </c>
      <c r="C108" s="1461"/>
      <c r="D108" s="3971"/>
      <c r="E108" s="3972"/>
      <c r="F108" s="3863"/>
      <c r="G108" s="3863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458" t="s">
        <v>2480</v>
      </c>
      <c r="B109" s="3861">
        <f t="shared" si="14"/>
        <v>0</v>
      </c>
      <c r="C109" s="1461"/>
      <c r="D109" s="3971"/>
      <c r="E109" s="3972"/>
      <c r="F109" s="3863"/>
      <c r="G109" s="3863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458" t="s">
        <v>2481</v>
      </c>
      <c r="B110" s="3861">
        <f t="shared" si="14"/>
        <v>0</v>
      </c>
      <c r="C110" s="1461"/>
      <c r="D110" s="3971"/>
      <c r="E110" s="3972"/>
      <c r="F110" s="3863"/>
      <c r="G110" s="3863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458" t="s">
        <v>2482</v>
      </c>
      <c r="B111" s="3861">
        <f t="shared" si="14"/>
        <v>0</v>
      </c>
      <c r="C111" s="1461"/>
      <c r="D111" s="3971"/>
      <c r="E111" s="3972"/>
      <c r="F111" s="3863"/>
      <c r="G111" s="3863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970" t="s">
        <v>2483</v>
      </c>
      <c r="B112" s="3861">
        <f t="shared" si="14"/>
        <v>0</v>
      </c>
      <c r="C112" s="1461"/>
      <c r="D112" s="3971"/>
      <c r="E112" s="3972"/>
      <c r="F112" s="3863"/>
      <c r="G112" s="3863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973" t="s">
        <v>2484</v>
      </c>
      <c r="B113" s="3893">
        <f t="shared" si="14"/>
        <v>0</v>
      </c>
      <c r="C113" s="1461"/>
      <c r="D113" s="3971"/>
      <c r="E113" s="3972"/>
      <c r="F113" s="3974"/>
      <c r="G113" s="3974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975" t="s">
        <v>82</v>
      </c>
      <c r="B114" s="3896">
        <f t="shared" ref="B114:G114" si="18">SUM(B106:B113)</f>
        <v>0</v>
      </c>
      <c r="C114" s="3976">
        <f t="shared" si="18"/>
        <v>0</v>
      </c>
      <c r="D114" s="3977">
        <f t="shared" si="18"/>
        <v>0</v>
      </c>
      <c r="E114" s="3978">
        <f t="shared" si="18"/>
        <v>0</v>
      </c>
      <c r="F114" s="3979">
        <f t="shared" si="18"/>
        <v>0</v>
      </c>
      <c r="G114" s="3979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51"/>
      <c r="F115" s="3"/>
      <c r="G115" s="3"/>
    </row>
    <row r="116" spans="1:56" x14ac:dyDescent="0.25">
      <c r="A116" s="6695" t="s">
        <v>2401</v>
      </c>
      <c r="B116" s="6695" t="s">
        <v>33</v>
      </c>
      <c r="C116" s="6558" t="s">
        <v>34</v>
      </c>
      <c r="D116" s="6552"/>
      <c r="E116" s="6553"/>
      <c r="F116" s="6685" t="s">
        <v>468</v>
      </c>
      <c r="G116" s="6566"/>
    </row>
    <row r="117" spans="1:56" ht="21" x14ac:dyDescent="0.25">
      <c r="A117" s="6165"/>
      <c r="B117" s="6165"/>
      <c r="C117" s="3564" t="s">
        <v>2486</v>
      </c>
      <c r="D117" s="2569" t="s">
        <v>2487</v>
      </c>
      <c r="E117" s="3556" t="s">
        <v>2488</v>
      </c>
      <c r="F117" s="3776" t="s">
        <v>473</v>
      </c>
      <c r="G117" s="3345" t="s">
        <v>474</v>
      </c>
    </row>
    <row r="118" spans="1:56" x14ac:dyDescent="0.25">
      <c r="A118" s="3981" t="s">
        <v>768</v>
      </c>
      <c r="B118" s="2088">
        <f>SUM(C118:E118)</f>
        <v>0</v>
      </c>
      <c r="C118" s="2271"/>
      <c r="D118" s="1045"/>
      <c r="E118" s="2651"/>
      <c r="F118" s="2573"/>
      <c r="G118" s="3982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983" t="s">
        <v>533</v>
      </c>
      <c r="B119" s="3984">
        <f>SUM(C119:E119)</f>
        <v>0</v>
      </c>
      <c r="C119" s="3915"/>
      <c r="D119" s="3985"/>
      <c r="E119" s="1288"/>
      <c r="F119" s="3986"/>
      <c r="G119" s="3987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854" t="s">
        <v>1684</v>
      </c>
      <c r="B121" s="3988" t="s">
        <v>2365</v>
      </c>
      <c r="C121" s="3989" t="s">
        <v>2490</v>
      </c>
      <c r="D121" s="3346" t="s">
        <v>2491</v>
      </c>
      <c r="E121" s="2530" t="s">
        <v>2492</v>
      </c>
      <c r="F121" s="3989" t="s">
        <v>2493</v>
      </c>
      <c r="G121" s="3346" t="s">
        <v>2494</v>
      </c>
      <c r="H121" s="2530" t="s">
        <v>2495</v>
      </c>
      <c r="I121" s="669"/>
    </row>
    <row r="122" spans="1:56" x14ac:dyDescent="0.25">
      <c r="A122" s="3875" t="s">
        <v>82</v>
      </c>
      <c r="B122" s="3990">
        <f>SUM(B123:B124)</f>
        <v>0</v>
      </c>
      <c r="C122" s="3991">
        <f t="shared" ref="C122:H122" si="19">SUM(C123:C124)</f>
        <v>0</v>
      </c>
      <c r="D122" s="3992">
        <f t="shared" si="19"/>
        <v>0</v>
      </c>
      <c r="E122" s="3993">
        <f t="shared" si="19"/>
        <v>0</v>
      </c>
      <c r="F122" s="3991">
        <f t="shared" si="19"/>
        <v>0</v>
      </c>
      <c r="G122" s="3992">
        <f>SUM(G123:G124)</f>
        <v>0</v>
      </c>
      <c r="H122" s="3993">
        <f t="shared" si="19"/>
        <v>0</v>
      </c>
      <c r="I122" s="277"/>
    </row>
    <row r="123" spans="1:56" x14ac:dyDescent="0.25">
      <c r="A123" s="3994" t="s">
        <v>2496</v>
      </c>
      <c r="B123" s="3995"/>
      <c r="C123" s="3996"/>
      <c r="D123" s="1058"/>
      <c r="E123" s="3997"/>
      <c r="F123" s="3996"/>
      <c r="G123" s="1058"/>
      <c r="H123" s="3997"/>
      <c r="I123" s="670"/>
    </row>
    <row r="124" spans="1:56" x14ac:dyDescent="0.25">
      <c r="A124" s="3998" t="s">
        <v>2497</v>
      </c>
      <c r="B124" s="3999"/>
      <c r="C124" s="4000"/>
      <c r="D124" s="4001"/>
      <c r="E124" s="4002"/>
      <c r="F124" s="4000"/>
      <c r="G124" s="4001"/>
      <c r="H124" s="4003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4004" t="s">
        <v>1684</v>
      </c>
      <c r="B126" s="4005" t="s">
        <v>2499</v>
      </c>
      <c r="C126" s="4006" t="s">
        <v>2500</v>
      </c>
      <c r="D126" s="4005" t="s">
        <v>2501</v>
      </c>
      <c r="E126" s="4006" t="s">
        <v>2502</v>
      </c>
      <c r="F126" s="4005" t="s">
        <v>2503</v>
      </c>
      <c r="G126" s="4006" t="s">
        <v>2504</v>
      </c>
      <c r="H126" s="4005" t="s">
        <v>2505</v>
      </c>
      <c r="I126" s="4007" t="s">
        <v>2506</v>
      </c>
    </row>
    <row r="127" spans="1:56" x14ac:dyDescent="0.25">
      <c r="A127" s="3962" t="s">
        <v>1318</v>
      </c>
      <c r="B127" s="3878"/>
      <c r="C127" s="3880"/>
      <c r="D127" s="3963"/>
      <c r="E127" s="3908"/>
      <c r="F127" s="3963"/>
      <c r="G127" s="3908"/>
      <c r="H127" s="3963"/>
      <c r="I127" s="3908"/>
    </row>
    <row r="128" spans="1:56" x14ac:dyDescent="0.25">
      <c r="A128" s="1458" t="s">
        <v>2468</v>
      </c>
      <c r="B128" s="1459"/>
      <c r="C128" s="1460"/>
      <c r="D128" s="1461"/>
      <c r="E128" s="1462"/>
      <c r="F128" s="1461"/>
      <c r="G128" s="1462"/>
      <c r="H128" s="1461"/>
      <c r="I128" s="4008"/>
    </row>
    <row r="129" spans="1:10" x14ac:dyDescent="0.25">
      <c r="A129" s="1458" t="s">
        <v>1269</v>
      </c>
      <c r="B129" s="1459"/>
      <c r="C129" s="1460"/>
      <c r="D129" s="1461"/>
      <c r="E129" s="1462"/>
      <c r="F129" s="1461"/>
      <c r="G129" s="1462"/>
      <c r="H129" s="1461"/>
      <c r="I129" s="3908"/>
    </row>
    <row r="130" spans="1:10" x14ac:dyDescent="0.25">
      <c r="A130" s="1458" t="s">
        <v>1251</v>
      </c>
      <c r="B130" s="1459"/>
      <c r="C130" s="1460"/>
      <c r="D130" s="1461"/>
      <c r="E130" s="1462"/>
      <c r="F130" s="1461"/>
      <c r="G130" s="1462"/>
      <c r="H130" s="1461"/>
      <c r="I130" s="3908"/>
    </row>
    <row r="131" spans="1:10" x14ac:dyDescent="0.25">
      <c r="A131" s="1458" t="s">
        <v>2469</v>
      </c>
      <c r="B131" s="1459"/>
      <c r="C131" s="1460"/>
      <c r="D131" s="1461"/>
      <c r="E131" s="1462"/>
      <c r="F131" s="1461"/>
      <c r="G131" s="1462"/>
      <c r="H131" s="1461"/>
      <c r="I131" s="3908"/>
    </row>
    <row r="132" spans="1:10" x14ac:dyDescent="0.25">
      <c r="A132" s="1458" t="s">
        <v>1278</v>
      </c>
      <c r="B132" s="1459"/>
      <c r="C132" s="1460"/>
      <c r="D132" s="1461"/>
      <c r="E132" s="1462"/>
      <c r="F132" s="1461"/>
      <c r="G132" s="1462"/>
      <c r="H132" s="1461"/>
      <c r="I132" s="3908"/>
    </row>
    <row r="133" spans="1:10" x14ac:dyDescent="0.25">
      <c r="A133" s="1458" t="s">
        <v>1277</v>
      </c>
      <c r="B133" s="1459"/>
      <c r="C133" s="1460"/>
      <c r="D133" s="1461"/>
      <c r="E133" s="1462"/>
      <c r="F133" s="1461"/>
      <c r="G133" s="1462"/>
      <c r="H133" s="1461"/>
      <c r="I133" s="3908"/>
    </row>
    <row r="134" spans="1:10" x14ac:dyDescent="0.25">
      <c r="A134" s="1458" t="s">
        <v>2470</v>
      </c>
      <c r="B134" s="1459"/>
      <c r="C134" s="1460"/>
      <c r="D134" s="1461"/>
      <c r="E134" s="1462"/>
      <c r="F134" s="1461"/>
      <c r="G134" s="1462"/>
      <c r="H134" s="1461"/>
      <c r="I134" s="3908"/>
    </row>
    <row r="135" spans="1:10" x14ac:dyDescent="0.25">
      <c r="A135" s="1458" t="s">
        <v>2471</v>
      </c>
      <c r="B135" s="1459"/>
      <c r="C135" s="1460"/>
      <c r="D135" s="1461"/>
      <c r="E135" s="1462"/>
      <c r="F135" s="1461"/>
      <c r="G135" s="1462"/>
      <c r="H135" s="1461"/>
      <c r="I135" s="3908"/>
    </row>
    <row r="136" spans="1:10" x14ac:dyDescent="0.25">
      <c r="A136" s="1458" t="s">
        <v>1280</v>
      </c>
      <c r="B136" s="1459"/>
      <c r="C136" s="1460"/>
      <c r="D136" s="1461"/>
      <c r="E136" s="1462"/>
      <c r="F136" s="1461"/>
      <c r="G136" s="1462"/>
      <c r="H136" s="1461"/>
      <c r="I136" s="3908"/>
    </row>
    <row r="137" spans="1:10" x14ac:dyDescent="0.25">
      <c r="A137" s="1458" t="s">
        <v>2473</v>
      </c>
      <c r="B137" s="1459"/>
      <c r="C137" s="1460"/>
      <c r="D137" s="1461"/>
      <c r="E137" s="1462"/>
      <c r="F137" s="1461"/>
      <c r="G137" s="1462"/>
      <c r="H137" s="1461"/>
      <c r="I137" s="3908"/>
    </row>
    <row r="138" spans="1:10" x14ac:dyDescent="0.25">
      <c r="A138" s="1458" t="s">
        <v>2507</v>
      </c>
      <c r="B138" s="1459"/>
      <c r="C138" s="1460"/>
      <c r="D138" s="1461"/>
      <c r="E138" s="1462"/>
      <c r="F138" s="1461"/>
      <c r="G138" s="1462"/>
      <c r="H138" s="1461"/>
      <c r="I138" s="1013"/>
    </row>
    <row r="139" spans="1:10" x14ac:dyDescent="0.25">
      <c r="A139" s="4009" t="s">
        <v>82</v>
      </c>
      <c r="B139" s="4010">
        <f t="shared" ref="B139:I139" si="20">SUM(B127:B138)</f>
        <v>0</v>
      </c>
      <c r="C139" s="4011">
        <f t="shared" si="20"/>
        <v>0</v>
      </c>
      <c r="D139" s="4010">
        <f t="shared" si="20"/>
        <v>0</v>
      </c>
      <c r="E139" s="4011">
        <f t="shared" si="20"/>
        <v>0</v>
      </c>
      <c r="F139" s="4010">
        <f t="shared" si="20"/>
        <v>0</v>
      </c>
      <c r="G139" s="4011">
        <f t="shared" si="20"/>
        <v>0</v>
      </c>
      <c r="H139" s="4010">
        <f t="shared" si="20"/>
        <v>0</v>
      </c>
      <c r="I139" s="4011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683" t="s">
        <v>2509</v>
      </c>
      <c r="B141" s="6686" t="s">
        <v>2434</v>
      </c>
      <c r="C141" s="6698" t="s">
        <v>2510</v>
      </c>
      <c r="D141" s="6698"/>
      <c r="E141" s="6698" t="s">
        <v>1397</v>
      </c>
      <c r="F141" s="6699"/>
      <c r="G141" s="6700" t="s">
        <v>2395</v>
      </c>
      <c r="H141" s="6651" t="s">
        <v>778</v>
      </c>
      <c r="I141" s="6701" t="s">
        <v>787</v>
      </c>
      <c r="J141" s="6696" t="s">
        <v>2394</v>
      </c>
    </row>
    <row r="142" spans="1:10" x14ac:dyDescent="0.25">
      <c r="A142" s="6683"/>
      <c r="B142" s="6686"/>
      <c r="C142" s="3560" t="s">
        <v>2511</v>
      </c>
      <c r="D142" s="673" t="s">
        <v>64</v>
      </c>
      <c r="E142" s="3560" t="s">
        <v>2511</v>
      </c>
      <c r="F142" s="10" t="s">
        <v>64</v>
      </c>
      <c r="G142" s="6700"/>
      <c r="H142" s="6651"/>
      <c r="I142" s="6701"/>
      <c r="J142" s="6697"/>
    </row>
    <row r="143" spans="1:10" x14ac:dyDescent="0.25">
      <c r="A143" s="2311" t="s">
        <v>2512</v>
      </c>
      <c r="B143" s="674">
        <f>SUM(C143:F143)</f>
        <v>0</v>
      </c>
      <c r="C143" s="675"/>
      <c r="D143" s="676"/>
      <c r="E143" s="675"/>
      <c r="F143" s="677"/>
      <c r="G143" s="3908"/>
      <c r="H143" s="4012"/>
      <c r="I143" s="4013"/>
      <c r="J143" s="4014"/>
    </row>
    <row r="144" spans="1:10" x14ac:dyDescent="0.25">
      <c r="A144" s="4015" t="s">
        <v>2513</v>
      </c>
      <c r="B144" s="674">
        <f t="shared" ref="B144:B151" si="21">SUM(C144:F144)</f>
        <v>0</v>
      </c>
      <c r="C144" s="4016"/>
      <c r="D144" s="4017"/>
      <c r="E144" s="4016"/>
      <c r="F144" s="3971"/>
      <c r="G144" s="3908"/>
      <c r="H144" s="4018"/>
      <c r="I144" s="4019"/>
      <c r="J144" s="3908"/>
    </row>
    <row r="145" spans="1:10" x14ac:dyDescent="0.25">
      <c r="A145" s="4015" t="s">
        <v>2514</v>
      </c>
      <c r="B145" s="674">
        <f t="shared" si="21"/>
        <v>0</v>
      </c>
      <c r="C145" s="4016"/>
      <c r="D145" s="4017"/>
      <c r="E145" s="4016"/>
      <c r="F145" s="3971"/>
      <c r="G145" s="3908"/>
      <c r="H145" s="4018"/>
      <c r="I145" s="4020"/>
      <c r="J145" s="4014"/>
    </row>
    <row r="146" spans="1:10" x14ac:dyDescent="0.25">
      <c r="A146" s="4015" t="s">
        <v>2515</v>
      </c>
      <c r="B146" s="674">
        <f t="shared" si="21"/>
        <v>0</v>
      </c>
      <c r="C146" s="4016"/>
      <c r="D146" s="4017"/>
      <c r="E146" s="4016"/>
      <c r="F146" s="3971"/>
      <c r="G146" s="3908"/>
      <c r="H146" s="4018"/>
      <c r="I146" s="4020"/>
      <c r="J146" s="4014"/>
    </row>
    <row r="147" spans="1:10" x14ac:dyDescent="0.25">
      <c r="A147" s="4015" t="s">
        <v>2516</v>
      </c>
      <c r="B147" s="674">
        <f t="shared" si="21"/>
        <v>0</v>
      </c>
      <c r="C147" s="4016"/>
      <c r="D147" s="4017"/>
      <c r="E147" s="4016"/>
      <c r="F147" s="3971"/>
      <c r="G147" s="3908"/>
      <c r="H147" s="4018"/>
      <c r="I147" s="4020"/>
      <c r="J147" s="4014"/>
    </row>
    <row r="148" spans="1:10" x14ac:dyDescent="0.25">
      <c r="A148" s="4015" t="s">
        <v>2517</v>
      </c>
      <c r="B148" s="674">
        <f t="shared" si="21"/>
        <v>0</v>
      </c>
      <c r="C148" s="4016"/>
      <c r="D148" s="4017"/>
      <c r="E148" s="4016"/>
      <c r="F148" s="3971"/>
      <c r="G148" s="3908"/>
      <c r="H148" s="4018"/>
      <c r="I148" s="4020"/>
      <c r="J148" s="4014"/>
    </row>
    <row r="149" spans="1:10" x14ac:dyDescent="0.25">
      <c r="A149" s="4015" t="s">
        <v>2518</v>
      </c>
      <c r="B149" s="674">
        <f t="shared" si="21"/>
        <v>0</v>
      </c>
      <c r="C149" s="4016"/>
      <c r="D149" s="4017"/>
      <c r="E149" s="4016"/>
      <c r="F149" s="3971"/>
      <c r="G149" s="3908"/>
      <c r="H149" s="4018"/>
      <c r="I149" s="4020"/>
      <c r="J149" s="4014"/>
    </row>
    <row r="150" spans="1:10" x14ac:dyDescent="0.25">
      <c r="A150" s="4015" t="s">
        <v>2519</v>
      </c>
      <c r="B150" s="674">
        <f t="shared" si="21"/>
        <v>0</v>
      </c>
      <c r="C150" s="4016"/>
      <c r="D150" s="4017"/>
      <c r="E150" s="4016"/>
      <c r="F150" s="3971"/>
      <c r="G150" s="3908"/>
      <c r="H150" s="4021"/>
      <c r="I150" s="4020"/>
      <c r="J150" s="4014"/>
    </row>
    <row r="151" spans="1:10" x14ac:dyDescent="0.25">
      <c r="A151" s="4015" t="s">
        <v>2520</v>
      </c>
      <c r="B151" s="674">
        <f t="shared" si="21"/>
        <v>0</v>
      </c>
      <c r="C151" s="4016"/>
      <c r="D151" s="4017"/>
      <c r="E151" s="4016"/>
      <c r="F151" s="3971"/>
      <c r="G151" s="3908"/>
      <c r="H151" s="4021"/>
      <c r="I151" s="4020"/>
      <c r="J151" s="4014"/>
    </row>
    <row r="152" spans="1:10" x14ac:dyDescent="0.25">
      <c r="A152" s="4009" t="s">
        <v>82</v>
      </c>
      <c r="B152" s="4011">
        <f>SUM(B143:B151)</f>
        <v>0</v>
      </c>
      <c r="C152" s="4010">
        <f t="shared" ref="C152:H152" si="22">SUM(C143:C151)</f>
        <v>0</v>
      </c>
      <c r="D152" s="4011">
        <f t="shared" si="22"/>
        <v>0</v>
      </c>
      <c r="E152" s="4010">
        <f t="shared" si="22"/>
        <v>0</v>
      </c>
      <c r="F152" s="4022">
        <f t="shared" si="22"/>
        <v>0</v>
      </c>
      <c r="G152" s="4023">
        <f t="shared" si="22"/>
        <v>0</v>
      </c>
      <c r="H152" s="678">
        <f t="shared" si="22"/>
        <v>0</v>
      </c>
      <c r="I152" s="4024">
        <f>I144</f>
        <v>0</v>
      </c>
      <c r="J152" s="4011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W163" zoomScaleNormal="100" workbookViewId="0">
      <selection activeCell="AO127" sqref="AO12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40" t="s">
        <v>2521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U6" s="5540"/>
      <c r="V6" s="554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548" t="s">
        <v>2523</v>
      </c>
      <c r="B9" s="6754" t="s">
        <v>82</v>
      </c>
      <c r="C9" s="6747"/>
      <c r="D9" s="6748"/>
      <c r="E9" s="6757" t="s">
        <v>106</v>
      </c>
      <c r="F9" s="6784"/>
      <c r="G9" s="6784"/>
      <c r="H9" s="6784"/>
      <c r="I9" s="6784"/>
      <c r="J9" s="6784"/>
      <c r="K9" s="6784"/>
      <c r="L9" s="6784"/>
      <c r="M9" s="6784"/>
      <c r="N9" s="6784"/>
      <c r="O9" s="6784"/>
      <c r="P9" s="6784"/>
      <c r="Q9" s="6784"/>
      <c r="R9" s="6784"/>
      <c r="S9" s="6784"/>
      <c r="T9" s="6784"/>
      <c r="U9" s="6784"/>
      <c r="V9" s="6784"/>
      <c r="W9" s="6784"/>
      <c r="X9" s="6784"/>
      <c r="Y9" s="6784"/>
      <c r="Z9" s="6784"/>
      <c r="AA9" s="6784"/>
      <c r="AB9" s="6784"/>
      <c r="AC9" s="6784"/>
      <c r="AD9" s="6784"/>
      <c r="AE9" s="6784"/>
      <c r="AF9" s="6784"/>
      <c r="AG9" s="6784"/>
      <c r="AH9" s="6784"/>
      <c r="AI9" s="6784"/>
      <c r="AJ9" s="6784"/>
      <c r="AK9" s="6784"/>
      <c r="AL9" s="6784"/>
      <c r="AM9" s="6784"/>
      <c r="AN9" s="6785"/>
      <c r="AO9" s="6736" t="s">
        <v>41</v>
      </c>
      <c r="AP9" s="6735" t="s">
        <v>42</v>
      </c>
      <c r="AQ9" s="6561" t="s">
        <v>484</v>
      </c>
    </row>
    <row r="10" spans="1:86" s="17" customFormat="1" ht="15" customHeight="1" x14ac:dyDescent="0.15">
      <c r="A10" s="5774"/>
      <c r="B10" s="6332"/>
      <c r="C10" s="6192"/>
      <c r="D10" s="6193"/>
      <c r="E10" s="6565" t="s">
        <v>2524</v>
      </c>
      <c r="F10" s="6548"/>
      <c r="G10" s="6547" t="s">
        <v>2525</v>
      </c>
      <c r="H10" s="6548"/>
      <c r="I10" s="6547" t="s">
        <v>2526</v>
      </c>
      <c r="J10" s="6548"/>
      <c r="K10" s="6580" t="s">
        <v>99</v>
      </c>
      <c r="L10" s="6563"/>
      <c r="M10" s="6565" t="s">
        <v>49</v>
      </c>
      <c r="N10" s="6548"/>
      <c r="O10" s="6580" t="s">
        <v>50</v>
      </c>
      <c r="P10" s="6563"/>
      <c r="Q10" s="6547" t="s">
        <v>51</v>
      </c>
      <c r="R10" s="6548"/>
      <c r="S10" s="6547" t="s">
        <v>52</v>
      </c>
      <c r="T10" s="6548"/>
      <c r="U10" s="6547" t="s">
        <v>53</v>
      </c>
      <c r="V10" s="6548"/>
      <c r="W10" s="6563" t="s">
        <v>54</v>
      </c>
      <c r="X10" s="6563"/>
      <c r="Y10" s="6547" t="s">
        <v>55</v>
      </c>
      <c r="Z10" s="6548"/>
      <c r="AA10" s="6563" t="s">
        <v>56</v>
      </c>
      <c r="AB10" s="6563"/>
      <c r="AC10" s="6547" t="s">
        <v>57</v>
      </c>
      <c r="AD10" s="6548"/>
      <c r="AE10" s="6563" t="s">
        <v>58</v>
      </c>
      <c r="AF10" s="6563"/>
      <c r="AG10" s="6547" t="s">
        <v>59</v>
      </c>
      <c r="AH10" s="6548"/>
      <c r="AI10" s="6563" t="s">
        <v>60</v>
      </c>
      <c r="AJ10" s="6563"/>
      <c r="AK10" s="6547" t="s">
        <v>61</v>
      </c>
      <c r="AL10" s="6548"/>
      <c r="AM10" s="6563" t="s">
        <v>62</v>
      </c>
      <c r="AN10" s="6646"/>
      <c r="AO10" s="5491"/>
      <c r="AP10" s="5830"/>
      <c r="AQ10" s="5484"/>
    </row>
    <row r="11" spans="1:86" s="17" customFormat="1" ht="15" customHeight="1" x14ac:dyDescent="0.15">
      <c r="A11" s="6244"/>
      <c r="B11" s="4028" t="s">
        <v>84</v>
      </c>
      <c r="C11" s="899" t="s">
        <v>63</v>
      </c>
      <c r="D11" s="986" t="s">
        <v>64</v>
      </c>
      <c r="E11" s="4028" t="s">
        <v>63</v>
      </c>
      <c r="F11" s="3554" t="s">
        <v>64</v>
      </c>
      <c r="G11" s="4028" t="s">
        <v>63</v>
      </c>
      <c r="H11" s="3554" t="s">
        <v>64</v>
      </c>
      <c r="I11" s="4028" t="s">
        <v>63</v>
      </c>
      <c r="J11" s="3554" t="s">
        <v>64</v>
      </c>
      <c r="K11" s="4029" t="s">
        <v>63</v>
      </c>
      <c r="L11" s="3588" t="s">
        <v>64</v>
      </c>
      <c r="M11" s="4028" t="s">
        <v>63</v>
      </c>
      <c r="N11" s="3554" t="s">
        <v>64</v>
      </c>
      <c r="O11" s="4029" t="s">
        <v>63</v>
      </c>
      <c r="P11" s="3588" t="s">
        <v>64</v>
      </c>
      <c r="Q11" s="4028" t="s">
        <v>63</v>
      </c>
      <c r="R11" s="3554" t="s">
        <v>64</v>
      </c>
      <c r="S11" s="4028" t="s">
        <v>63</v>
      </c>
      <c r="T11" s="3554" t="s">
        <v>64</v>
      </c>
      <c r="U11" s="4028" t="s">
        <v>63</v>
      </c>
      <c r="V11" s="3554" t="s">
        <v>64</v>
      </c>
      <c r="W11" s="4029" t="s">
        <v>63</v>
      </c>
      <c r="X11" s="3588" t="s">
        <v>64</v>
      </c>
      <c r="Y11" s="4028" t="s">
        <v>63</v>
      </c>
      <c r="Z11" s="3554" t="s">
        <v>64</v>
      </c>
      <c r="AA11" s="4029" t="s">
        <v>63</v>
      </c>
      <c r="AB11" s="3588" t="s">
        <v>64</v>
      </c>
      <c r="AC11" s="4028" t="s">
        <v>63</v>
      </c>
      <c r="AD11" s="3554" t="s">
        <v>64</v>
      </c>
      <c r="AE11" s="4029" t="s">
        <v>63</v>
      </c>
      <c r="AF11" s="3588" t="s">
        <v>64</v>
      </c>
      <c r="AG11" s="4028" t="s">
        <v>63</v>
      </c>
      <c r="AH11" s="3554" t="s">
        <v>64</v>
      </c>
      <c r="AI11" s="4029" t="s">
        <v>63</v>
      </c>
      <c r="AJ11" s="3588" t="s">
        <v>64</v>
      </c>
      <c r="AK11" s="4028" t="s">
        <v>63</v>
      </c>
      <c r="AL11" s="3554" t="s">
        <v>64</v>
      </c>
      <c r="AM11" s="4029" t="s">
        <v>63</v>
      </c>
      <c r="AN11" s="4030" t="s">
        <v>64</v>
      </c>
      <c r="AO11" s="5492"/>
      <c r="AP11" s="5539"/>
      <c r="AQ11" s="6162"/>
    </row>
    <row r="12" spans="1:86" s="17" customFormat="1" ht="15" customHeight="1" x14ac:dyDescent="0.15">
      <c r="A12" s="4031" t="s">
        <v>2527</v>
      </c>
      <c r="B12" s="4032">
        <f>SUM(C12+D12)</f>
        <v>0</v>
      </c>
      <c r="C12" s="4033">
        <f>SUM(E12+G12+I12+K12+M12+O12+Q12+S12+U12+W12+Y12+AA12+AC12+AE12+AG12+AI12+AK12+AM12)</f>
        <v>0</v>
      </c>
      <c r="D12" s="4034">
        <f>SUM(F12+H12+J12+L12+N12+P12+R12+T12+V12+X12+Z12+AB12+AD12+AF12+AH12+AJ12+AL12+AN12)</f>
        <v>0</v>
      </c>
      <c r="E12" s="2938">
        <v>0</v>
      </c>
      <c r="F12" s="3598">
        <v>0</v>
      </c>
      <c r="G12" s="2938">
        <v>0</v>
      </c>
      <c r="H12" s="1836">
        <v>0</v>
      </c>
      <c r="I12" s="2938">
        <v>0</v>
      </c>
      <c r="J12" s="1836">
        <v>0</v>
      </c>
      <c r="K12" s="2022">
        <v>0</v>
      </c>
      <c r="L12" s="1989">
        <v>0</v>
      </c>
      <c r="M12" s="2938">
        <v>0</v>
      </c>
      <c r="N12" s="1836">
        <v>0</v>
      </c>
      <c r="O12" s="2022">
        <v>0</v>
      </c>
      <c r="P12" s="1989">
        <v>0</v>
      </c>
      <c r="Q12" s="2938">
        <v>0</v>
      </c>
      <c r="R12" s="1836">
        <v>0</v>
      </c>
      <c r="S12" s="2938">
        <v>0</v>
      </c>
      <c r="T12" s="1836">
        <v>0</v>
      </c>
      <c r="U12" s="2938">
        <v>0</v>
      </c>
      <c r="V12" s="1836">
        <v>0</v>
      </c>
      <c r="W12" s="2022">
        <v>0</v>
      </c>
      <c r="X12" s="1989">
        <v>0</v>
      </c>
      <c r="Y12" s="2938">
        <v>0</v>
      </c>
      <c r="Z12" s="1836">
        <v>0</v>
      </c>
      <c r="AA12" s="2022">
        <v>0</v>
      </c>
      <c r="AB12" s="1989">
        <v>0</v>
      </c>
      <c r="AC12" s="2938">
        <v>0</v>
      </c>
      <c r="AD12" s="1836">
        <v>0</v>
      </c>
      <c r="AE12" s="2022">
        <v>0</v>
      </c>
      <c r="AF12" s="1989">
        <v>0</v>
      </c>
      <c r="AG12" s="2938">
        <v>0</v>
      </c>
      <c r="AH12" s="1836">
        <v>0</v>
      </c>
      <c r="AI12" s="2022">
        <v>0</v>
      </c>
      <c r="AJ12" s="1989">
        <v>0</v>
      </c>
      <c r="AK12" s="2938">
        <v>0</v>
      </c>
      <c r="AL12" s="1836">
        <v>0</v>
      </c>
      <c r="AM12" s="3220">
        <v>0</v>
      </c>
      <c r="AN12" s="1130">
        <v>0</v>
      </c>
      <c r="AO12" s="1837">
        <v>0</v>
      </c>
      <c r="AP12" s="1049">
        <v>0</v>
      </c>
      <c r="AQ12" s="3598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35" t="s">
        <v>2528</v>
      </c>
      <c r="B13" s="4036">
        <f t="shared" ref="B13:B22" si="6">SUM(C13+D13)</f>
        <v>0</v>
      </c>
      <c r="C13" s="4037">
        <f t="shared" ref="C13:C22" si="7">SUM(E13+G13+I13+K13+M13+O13+Q13+S13+U13+W13+Y13+AA13+AC13+AE13+AG13+AI13+AK13+AM13)</f>
        <v>0</v>
      </c>
      <c r="D13" s="4038">
        <f t="shared" ref="D13:D22" si="8">SUM(F13+H13+J13+L13+N13+P13+R13+T13+V13+X13+Z13+AB13+AD13+AF13+AH13+AJ13+AL13+AN13)</f>
        <v>0</v>
      </c>
      <c r="E13" s="4039">
        <v>0</v>
      </c>
      <c r="F13" s="4040">
        <v>0</v>
      </c>
      <c r="G13" s="4039">
        <v>0</v>
      </c>
      <c r="H13" s="4041">
        <v>0</v>
      </c>
      <c r="I13" s="4039">
        <v>0</v>
      </c>
      <c r="J13" s="4041">
        <v>0</v>
      </c>
      <c r="K13" s="4042">
        <v>0</v>
      </c>
      <c r="L13" s="4043">
        <v>0</v>
      </c>
      <c r="M13" s="4039">
        <v>0</v>
      </c>
      <c r="N13" s="4041">
        <v>0</v>
      </c>
      <c r="O13" s="4042">
        <v>0</v>
      </c>
      <c r="P13" s="4043">
        <v>0</v>
      </c>
      <c r="Q13" s="4039">
        <v>0</v>
      </c>
      <c r="R13" s="4041">
        <v>0</v>
      </c>
      <c r="S13" s="4039">
        <v>0</v>
      </c>
      <c r="T13" s="4041">
        <v>0</v>
      </c>
      <c r="U13" s="4039">
        <v>0</v>
      </c>
      <c r="V13" s="4041">
        <v>0</v>
      </c>
      <c r="W13" s="4042">
        <v>0</v>
      </c>
      <c r="X13" s="4043">
        <v>0</v>
      </c>
      <c r="Y13" s="4039">
        <v>0</v>
      </c>
      <c r="Z13" s="4041">
        <v>0</v>
      </c>
      <c r="AA13" s="4042">
        <v>0</v>
      </c>
      <c r="AB13" s="4043">
        <v>0</v>
      </c>
      <c r="AC13" s="4039">
        <v>0</v>
      </c>
      <c r="AD13" s="4041">
        <v>0</v>
      </c>
      <c r="AE13" s="4042">
        <v>0</v>
      </c>
      <c r="AF13" s="4043">
        <v>0</v>
      </c>
      <c r="AG13" s="4039">
        <v>0</v>
      </c>
      <c r="AH13" s="4041">
        <v>0</v>
      </c>
      <c r="AI13" s="4042">
        <v>0</v>
      </c>
      <c r="AJ13" s="4043">
        <v>0</v>
      </c>
      <c r="AK13" s="4039">
        <v>0</v>
      </c>
      <c r="AL13" s="4041">
        <v>0</v>
      </c>
      <c r="AM13" s="4044">
        <v>0</v>
      </c>
      <c r="AN13" s="4045">
        <v>0</v>
      </c>
      <c r="AO13" s="4046">
        <v>0</v>
      </c>
      <c r="AP13" s="4047">
        <v>0</v>
      </c>
      <c r="AQ13" s="4040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35" t="s">
        <v>490</v>
      </c>
      <c r="B14" s="4036">
        <f t="shared" si="6"/>
        <v>3</v>
      </c>
      <c r="C14" s="4037">
        <f t="shared" si="7"/>
        <v>1</v>
      </c>
      <c r="D14" s="4038">
        <f t="shared" si="8"/>
        <v>2</v>
      </c>
      <c r="E14" s="4039">
        <v>0</v>
      </c>
      <c r="F14" s="4040">
        <v>0</v>
      </c>
      <c r="G14" s="4039">
        <v>0</v>
      </c>
      <c r="H14" s="4041">
        <v>1</v>
      </c>
      <c r="I14" s="4039">
        <v>1</v>
      </c>
      <c r="J14" s="4041">
        <v>1</v>
      </c>
      <c r="K14" s="4042">
        <v>0</v>
      </c>
      <c r="L14" s="4043">
        <v>0</v>
      </c>
      <c r="M14" s="4039">
        <v>0</v>
      </c>
      <c r="N14" s="4041">
        <v>0</v>
      </c>
      <c r="O14" s="4042">
        <v>0</v>
      </c>
      <c r="P14" s="4043">
        <v>0</v>
      </c>
      <c r="Q14" s="4039">
        <v>0</v>
      </c>
      <c r="R14" s="4041">
        <v>0</v>
      </c>
      <c r="S14" s="4039">
        <v>0</v>
      </c>
      <c r="T14" s="4041">
        <v>0</v>
      </c>
      <c r="U14" s="4039">
        <v>0</v>
      </c>
      <c r="V14" s="4041">
        <v>0</v>
      </c>
      <c r="W14" s="4042">
        <v>0</v>
      </c>
      <c r="X14" s="4043">
        <v>0</v>
      </c>
      <c r="Y14" s="4039">
        <v>0</v>
      </c>
      <c r="Z14" s="4041">
        <v>0</v>
      </c>
      <c r="AA14" s="4042">
        <v>0</v>
      </c>
      <c r="AB14" s="4043">
        <v>0</v>
      </c>
      <c r="AC14" s="4039">
        <v>0</v>
      </c>
      <c r="AD14" s="4041">
        <v>0</v>
      </c>
      <c r="AE14" s="4042">
        <v>0</v>
      </c>
      <c r="AF14" s="4043">
        <v>0</v>
      </c>
      <c r="AG14" s="4039">
        <v>0</v>
      </c>
      <c r="AH14" s="4041">
        <v>0</v>
      </c>
      <c r="AI14" s="4042">
        <v>0</v>
      </c>
      <c r="AJ14" s="4043">
        <v>0</v>
      </c>
      <c r="AK14" s="4039">
        <v>0</v>
      </c>
      <c r="AL14" s="4041">
        <v>0</v>
      </c>
      <c r="AM14" s="4044">
        <v>0</v>
      </c>
      <c r="AN14" s="4045">
        <v>0</v>
      </c>
      <c r="AO14" s="4046">
        <v>2</v>
      </c>
      <c r="AP14" s="4047">
        <v>0</v>
      </c>
      <c r="AQ14" s="4040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35" t="s">
        <v>2529</v>
      </c>
      <c r="B15" s="4036">
        <f t="shared" si="6"/>
        <v>0</v>
      </c>
      <c r="C15" s="4037">
        <f t="shared" si="7"/>
        <v>0</v>
      </c>
      <c r="D15" s="4038">
        <f t="shared" si="8"/>
        <v>0</v>
      </c>
      <c r="E15" s="4039">
        <v>0</v>
      </c>
      <c r="F15" s="4040">
        <v>0</v>
      </c>
      <c r="G15" s="4039">
        <v>0</v>
      </c>
      <c r="H15" s="4041">
        <v>0</v>
      </c>
      <c r="I15" s="4039">
        <v>0</v>
      </c>
      <c r="J15" s="4041">
        <v>0</v>
      </c>
      <c r="K15" s="4042">
        <v>0</v>
      </c>
      <c r="L15" s="4043">
        <v>0</v>
      </c>
      <c r="M15" s="4039">
        <v>0</v>
      </c>
      <c r="N15" s="4041">
        <v>0</v>
      </c>
      <c r="O15" s="4042">
        <v>0</v>
      </c>
      <c r="P15" s="4043">
        <v>0</v>
      </c>
      <c r="Q15" s="4039">
        <v>0</v>
      </c>
      <c r="R15" s="4041">
        <v>0</v>
      </c>
      <c r="S15" s="4039">
        <v>0</v>
      </c>
      <c r="T15" s="4041">
        <v>0</v>
      </c>
      <c r="U15" s="4039">
        <v>0</v>
      </c>
      <c r="V15" s="4041">
        <v>0</v>
      </c>
      <c r="W15" s="4042">
        <v>0</v>
      </c>
      <c r="X15" s="4043">
        <v>0</v>
      </c>
      <c r="Y15" s="4039">
        <v>0</v>
      </c>
      <c r="Z15" s="4041">
        <v>0</v>
      </c>
      <c r="AA15" s="4042">
        <v>0</v>
      </c>
      <c r="AB15" s="4043">
        <v>0</v>
      </c>
      <c r="AC15" s="4039">
        <v>0</v>
      </c>
      <c r="AD15" s="4041">
        <v>0</v>
      </c>
      <c r="AE15" s="4042">
        <v>0</v>
      </c>
      <c r="AF15" s="4043">
        <v>0</v>
      </c>
      <c r="AG15" s="4039">
        <v>0</v>
      </c>
      <c r="AH15" s="4041">
        <v>0</v>
      </c>
      <c r="AI15" s="4042">
        <v>0</v>
      </c>
      <c r="AJ15" s="4043">
        <v>0</v>
      </c>
      <c r="AK15" s="4039">
        <v>0</v>
      </c>
      <c r="AL15" s="4041">
        <v>0</v>
      </c>
      <c r="AM15" s="4044">
        <v>0</v>
      </c>
      <c r="AN15" s="4045">
        <v>0</v>
      </c>
      <c r="AO15" s="4046">
        <v>0</v>
      </c>
      <c r="AP15" s="4047">
        <v>0</v>
      </c>
      <c r="AQ15" s="4040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48" t="s">
        <v>2530</v>
      </c>
      <c r="B16" s="4049">
        <f t="shared" si="6"/>
        <v>48</v>
      </c>
      <c r="C16" s="4050">
        <f t="shared" si="7"/>
        <v>25</v>
      </c>
      <c r="D16" s="4038">
        <f t="shared" si="8"/>
        <v>23</v>
      </c>
      <c r="E16" s="4039">
        <v>4</v>
      </c>
      <c r="F16" s="4040">
        <v>4</v>
      </c>
      <c r="G16" s="4039">
        <v>11</v>
      </c>
      <c r="H16" s="4041">
        <v>12</v>
      </c>
      <c r="I16" s="4039">
        <v>9</v>
      </c>
      <c r="J16" s="4041">
        <v>6</v>
      </c>
      <c r="K16" s="4042">
        <v>1</v>
      </c>
      <c r="L16" s="4043">
        <v>1</v>
      </c>
      <c r="M16" s="4039">
        <v>0</v>
      </c>
      <c r="N16" s="4041">
        <v>0</v>
      </c>
      <c r="O16" s="4042">
        <v>0</v>
      </c>
      <c r="P16" s="4043">
        <v>0</v>
      </c>
      <c r="Q16" s="4039">
        <v>0</v>
      </c>
      <c r="R16" s="4041">
        <v>0</v>
      </c>
      <c r="S16" s="4039">
        <v>0</v>
      </c>
      <c r="T16" s="4041">
        <v>0</v>
      </c>
      <c r="U16" s="4039">
        <v>0</v>
      </c>
      <c r="V16" s="4041">
        <v>0</v>
      </c>
      <c r="W16" s="4042">
        <v>0</v>
      </c>
      <c r="X16" s="4043">
        <v>0</v>
      </c>
      <c r="Y16" s="4039">
        <v>0</v>
      </c>
      <c r="Z16" s="4041">
        <v>0</v>
      </c>
      <c r="AA16" s="4042">
        <v>0</v>
      </c>
      <c r="AB16" s="4043">
        <v>0</v>
      </c>
      <c r="AC16" s="4039">
        <v>0</v>
      </c>
      <c r="AD16" s="4041">
        <v>0</v>
      </c>
      <c r="AE16" s="4042">
        <v>0</v>
      </c>
      <c r="AF16" s="4043">
        <v>0</v>
      </c>
      <c r="AG16" s="4039">
        <v>0</v>
      </c>
      <c r="AH16" s="4041">
        <v>0</v>
      </c>
      <c r="AI16" s="4042">
        <v>0</v>
      </c>
      <c r="AJ16" s="4043">
        <v>0</v>
      </c>
      <c r="AK16" s="4039">
        <v>0</v>
      </c>
      <c r="AL16" s="4041">
        <v>0</v>
      </c>
      <c r="AM16" s="4044">
        <v>0</v>
      </c>
      <c r="AN16" s="4045">
        <v>0</v>
      </c>
      <c r="AO16" s="4046">
        <v>7</v>
      </c>
      <c r="AP16" s="4047">
        <v>0</v>
      </c>
      <c r="AQ16" s="4040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51" t="s">
        <v>2531</v>
      </c>
      <c r="B17" s="4036">
        <f t="shared" si="6"/>
        <v>0</v>
      </c>
      <c r="C17" s="4037">
        <f t="shared" si="7"/>
        <v>0</v>
      </c>
      <c r="D17" s="4038">
        <f t="shared" si="8"/>
        <v>0</v>
      </c>
      <c r="E17" s="4039">
        <v>0</v>
      </c>
      <c r="F17" s="4040">
        <v>0</v>
      </c>
      <c r="G17" s="4039">
        <v>0</v>
      </c>
      <c r="H17" s="4041">
        <v>0</v>
      </c>
      <c r="I17" s="4039">
        <v>0</v>
      </c>
      <c r="J17" s="4041">
        <v>0</v>
      </c>
      <c r="K17" s="4042">
        <v>0</v>
      </c>
      <c r="L17" s="4043">
        <v>0</v>
      </c>
      <c r="M17" s="4039">
        <v>0</v>
      </c>
      <c r="N17" s="4041">
        <v>0</v>
      </c>
      <c r="O17" s="4042">
        <v>0</v>
      </c>
      <c r="P17" s="4043">
        <v>0</v>
      </c>
      <c r="Q17" s="4039">
        <v>0</v>
      </c>
      <c r="R17" s="4041">
        <v>0</v>
      </c>
      <c r="S17" s="4039">
        <v>0</v>
      </c>
      <c r="T17" s="4041">
        <v>0</v>
      </c>
      <c r="U17" s="4039">
        <v>0</v>
      </c>
      <c r="V17" s="4041">
        <v>0</v>
      </c>
      <c r="W17" s="4042">
        <v>0</v>
      </c>
      <c r="X17" s="4043">
        <v>0</v>
      </c>
      <c r="Y17" s="4039">
        <v>0</v>
      </c>
      <c r="Z17" s="4041">
        <v>0</v>
      </c>
      <c r="AA17" s="4042">
        <v>0</v>
      </c>
      <c r="AB17" s="4043">
        <v>0</v>
      </c>
      <c r="AC17" s="4039">
        <v>0</v>
      </c>
      <c r="AD17" s="4041">
        <v>0</v>
      </c>
      <c r="AE17" s="4042">
        <v>0</v>
      </c>
      <c r="AF17" s="4043">
        <v>0</v>
      </c>
      <c r="AG17" s="4039">
        <v>0</v>
      </c>
      <c r="AH17" s="4041">
        <v>0</v>
      </c>
      <c r="AI17" s="4042">
        <v>0</v>
      </c>
      <c r="AJ17" s="4043">
        <v>0</v>
      </c>
      <c r="AK17" s="4039">
        <v>0</v>
      </c>
      <c r="AL17" s="4041">
        <v>0</v>
      </c>
      <c r="AM17" s="4044">
        <v>0</v>
      </c>
      <c r="AN17" s="4045">
        <v>0</v>
      </c>
      <c r="AO17" s="4046">
        <v>0</v>
      </c>
      <c r="AP17" s="4047">
        <v>0</v>
      </c>
      <c r="AQ17" s="404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52" t="s">
        <v>2532</v>
      </c>
      <c r="B18" s="4049">
        <f t="shared" si="6"/>
        <v>4</v>
      </c>
      <c r="C18" s="4050">
        <f>SUM(E18+G18)</f>
        <v>4</v>
      </c>
      <c r="D18" s="4038">
        <f>SUM(F18+H18)</f>
        <v>0</v>
      </c>
      <c r="E18" s="4039">
        <v>0</v>
      </c>
      <c r="F18" s="4040">
        <v>0</v>
      </c>
      <c r="G18" s="4039">
        <v>4</v>
      </c>
      <c r="H18" s="4041">
        <v>0</v>
      </c>
      <c r="I18" s="4053"/>
      <c r="J18" s="4054"/>
      <c r="K18" s="4055"/>
      <c r="L18" s="4056"/>
      <c r="M18" s="4053"/>
      <c r="N18" s="4054"/>
      <c r="O18" s="4055"/>
      <c r="P18" s="4056"/>
      <c r="Q18" s="4053"/>
      <c r="R18" s="4054"/>
      <c r="S18" s="4053"/>
      <c r="T18" s="4054"/>
      <c r="U18" s="4053"/>
      <c r="V18" s="4054"/>
      <c r="W18" s="4055"/>
      <c r="X18" s="4056"/>
      <c r="Y18" s="4053"/>
      <c r="Z18" s="4054"/>
      <c r="AA18" s="4055"/>
      <c r="AB18" s="4056"/>
      <c r="AC18" s="4053"/>
      <c r="AD18" s="4054"/>
      <c r="AE18" s="4055"/>
      <c r="AF18" s="4056"/>
      <c r="AG18" s="4053"/>
      <c r="AH18" s="4054"/>
      <c r="AI18" s="4055"/>
      <c r="AJ18" s="4056"/>
      <c r="AK18" s="4053"/>
      <c r="AL18" s="4054"/>
      <c r="AM18" s="4057"/>
      <c r="AN18" s="4058"/>
      <c r="AO18" s="4046">
        <v>0</v>
      </c>
      <c r="AP18" s="4047">
        <v>0</v>
      </c>
      <c r="AQ18" s="4040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51" t="s">
        <v>2533</v>
      </c>
      <c r="B19" s="4036">
        <f t="shared" si="6"/>
        <v>6</v>
      </c>
      <c r="C19" s="4037">
        <f>SUM(G19+I19+K19+M19+O19+Q19+S19+U19+W19+Y19+AA19+AC19+AE19+AG19+AI19+AK19+AM19)</f>
        <v>4</v>
      </c>
      <c r="D19" s="4038">
        <f>SUM(H19+J19+L19+N19+P19+R19+T19+V19+X19+Z19+AB19+AD19+AF19+AH19+AJ19+AL19+AN19)</f>
        <v>2</v>
      </c>
      <c r="E19" s="4053"/>
      <c r="F19" s="4059"/>
      <c r="G19" s="4039">
        <v>0</v>
      </c>
      <c r="H19" s="4041">
        <v>0</v>
      </c>
      <c r="I19" s="4039">
        <v>4</v>
      </c>
      <c r="J19" s="4041">
        <v>2</v>
      </c>
      <c r="K19" s="4042">
        <v>0</v>
      </c>
      <c r="L19" s="4043">
        <v>0</v>
      </c>
      <c r="M19" s="4039">
        <v>0</v>
      </c>
      <c r="N19" s="4041">
        <v>0</v>
      </c>
      <c r="O19" s="4042">
        <v>0</v>
      </c>
      <c r="P19" s="4043">
        <v>0</v>
      </c>
      <c r="Q19" s="4039">
        <v>0</v>
      </c>
      <c r="R19" s="4041">
        <v>0</v>
      </c>
      <c r="S19" s="4039">
        <v>0</v>
      </c>
      <c r="T19" s="4041">
        <v>0</v>
      </c>
      <c r="U19" s="4039">
        <v>0</v>
      </c>
      <c r="V19" s="4041">
        <v>0</v>
      </c>
      <c r="W19" s="4042">
        <v>0</v>
      </c>
      <c r="X19" s="4043">
        <v>0</v>
      </c>
      <c r="Y19" s="4039">
        <v>0</v>
      </c>
      <c r="Z19" s="4041">
        <v>0</v>
      </c>
      <c r="AA19" s="4042">
        <v>0</v>
      </c>
      <c r="AB19" s="4043">
        <v>0</v>
      </c>
      <c r="AC19" s="4039">
        <v>0</v>
      </c>
      <c r="AD19" s="4041">
        <v>0</v>
      </c>
      <c r="AE19" s="4042">
        <v>0</v>
      </c>
      <c r="AF19" s="4043">
        <v>0</v>
      </c>
      <c r="AG19" s="4039">
        <v>0</v>
      </c>
      <c r="AH19" s="4041">
        <v>0</v>
      </c>
      <c r="AI19" s="4042">
        <v>0</v>
      </c>
      <c r="AJ19" s="4043">
        <v>0</v>
      </c>
      <c r="AK19" s="4039">
        <v>0</v>
      </c>
      <c r="AL19" s="4041">
        <v>0</v>
      </c>
      <c r="AM19" s="4044">
        <v>0</v>
      </c>
      <c r="AN19" s="4045">
        <v>0</v>
      </c>
      <c r="AO19" s="4046">
        <v>0</v>
      </c>
      <c r="AP19" s="4047">
        <v>0</v>
      </c>
      <c r="AQ19" s="4040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52" t="s">
        <v>2534</v>
      </c>
      <c r="B20" s="4049">
        <f t="shared" si="6"/>
        <v>0</v>
      </c>
      <c r="C20" s="4050">
        <f>SUM(W20+Y20+AA20+AC20+AE20+AG20+AI20+AK20+AM20)</f>
        <v>0</v>
      </c>
      <c r="D20" s="4038">
        <f>SUM(X20+Z20+AB20+AD20+AF20+AH20+AJ20+AL20+AN20)</f>
        <v>0</v>
      </c>
      <c r="E20" s="4053"/>
      <c r="F20" s="4059"/>
      <c r="G20" s="4053"/>
      <c r="H20" s="4054"/>
      <c r="I20" s="4053"/>
      <c r="J20" s="4054"/>
      <c r="K20" s="4055"/>
      <c r="L20" s="4056"/>
      <c r="M20" s="4053"/>
      <c r="N20" s="4054"/>
      <c r="O20" s="4055"/>
      <c r="P20" s="4056"/>
      <c r="Q20" s="4053"/>
      <c r="R20" s="4054"/>
      <c r="S20" s="4053"/>
      <c r="T20" s="4054"/>
      <c r="U20" s="4053"/>
      <c r="V20" s="4054"/>
      <c r="W20" s="4042"/>
      <c r="X20" s="4043"/>
      <c r="Y20" s="4039"/>
      <c r="Z20" s="4041"/>
      <c r="AA20" s="4042"/>
      <c r="AB20" s="4043"/>
      <c r="AC20" s="4039"/>
      <c r="AD20" s="4041"/>
      <c r="AE20" s="4042"/>
      <c r="AF20" s="4043"/>
      <c r="AG20" s="4039"/>
      <c r="AH20" s="4041"/>
      <c r="AI20" s="4042"/>
      <c r="AJ20" s="4043"/>
      <c r="AK20" s="4039"/>
      <c r="AL20" s="4041"/>
      <c r="AM20" s="4044"/>
      <c r="AN20" s="4045"/>
      <c r="AO20" s="4046"/>
      <c r="AP20" s="4047"/>
      <c r="AQ20" s="4040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51" t="s">
        <v>2535</v>
      </c>
      <c r="B21" s="4036">
        <f t="shared" si="6"/>
        <v>0</v>
      </c>
      <c r="C21" s="4037">
        <f t="shared" si="7"/>
        <v>0</v>
      </c>
      <c r="D21" s="4038">
        <f t="shared" si="8"/>
        <v>0</v>
      </c>
      <c r="E21" s="4039"/>
      <c r="F21" s="4040"/>
      <c r="G21" s="4039"/>
      <c r="H21" s="4041"/>
      <c r="I21" s="4039"/>
      <c r="J21" s="4041"/>
      <c r="K21" s="4042"/>
      <c r="L21" s="4043"/>
      <c r="M21" s="4039"/>
      <c r="N21" s="4041"/>
      <c r="O21" s="4042"/>
      <c r="P21" s="4043"/>
      <c r="Q21" s="4039"/>
      <c r="R21" s="4041"/>
      <c r="S21" s="4039"/>
      <c r="T21" s="4041"/>
      <c r="U21" s="4039"/>
      <c r="V21" s="4041"/>
      <c r="W21" s="4042"/>
      <c r="X21" s="4043"/>
      <c r="Y21" s="4039"/>
      <c r="Z21" s="4041"/>
      <c r="AA21" s="4042"/>
      <c r="AB21" s="4043"/>
      <c r="AC21" s="4039"/>
      <c r="AD21" s="4041"/>
      <c r="AE21" s="4042"/>
      <c r="AF21" s="4043"/>
      <c r="AG21" s="4039"/>
      <c r="AH21" s="4041"/>
      <c r="AI21" s="4042"/>
      <c r="AJ21" s="4043"/>
      <c r="AK21" s="4039"/>
      <c r="AL21" s="4041"/>
      <c r="AM21" s="4044"/>
      <c r="AN21" s="4045"/>
      <c r="AO21" s="4046"/>
      <c r="AP21" s="4047"/>
      <c r="AQ21" s="4040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60" t="s">
        <v>2536</v>
      </c>
      <c r="B22" s="4061">
        <f t="shared" si="6"/>
        <v>1</v>
      </c>
      <c r="C22" s="4062">
        <f t="shared" si="7"/>
        <v>1</v>
      </c>
      <c r="D22" s="1491">
        <f t="shared" si="8"/>
        <v>0</v>
      </c>
      <c r="E22" s="4063">
        <v>1</v>
      </c>
      <c r="F22" s="1160"/>
      <c r="G22" s="4063"/>
      <c r="H22" s="4064"/>
      <c r="I22" s="4063"/>
      <c r="J22" s="4064"/>
      <c r="K22" s="4065"/>
      <c r="L22" s="4066"/>
      <c r="M22" s="4063"/>
      <c r="N22" s="4064"/>
      <c r="O22" s="4065"/>
      <c r="P22" s="4066"/>
      <c r="Q22" s="4063"/>
      <c r="R22" s="4064"/>
      <c r="S22" s="4063"/>
      <c r="T22" s="4064"/>
      <c r="U22" s="4063"/>
      <c r="V22" s="4064"/>
      <c r="W22" s="4065"/>
      <c r="X22" s="4066"/>
      <c r="Y22" s="4063"/>
      <c r="Z22" s="4064"/>
      <c r="AA22" s="4065"/>
      <c r="AB22" s="4066"/>
      <c r="AC22" s="4063"/>
      <c r="AD22" s="4064"/>
      <c r="AE22" s="4065"/>
      <c r="AF22" s="4066"/>
      <c r="AG22" s="4063"/>
      <c r="AH22" s="4064"/>
      <c r="AI22" s="4065"/>
      <c r="AJ22" s="4066"/>
      <c r="AK22" s="4063"/>
      <c r="AL22" s="4064"/>
      <c r="AM22" s="1234"/>
      <c r="AN22" s="4067"/>
      <c r="AO22" s="4046">
        <v>0</v>
      </c>
      <c r="AP22" s="4047">
        <v>0</v>
      </c>
      <c r="AQ22" s="4040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55" t="s">
        <v>82</v>
      </c>
      <c r="B23" s="3234">
        <f>SUM(B12:B22)</f>
        <v>62</v>
      </c>
      <c r="C23" s="4068">
        <f>SUM(C12:C22)</f>
        <v>35</v>
      </c>
      <c r="D23" s="4069">
        <f>SUM(D12:D22)</f>
        <v>27</v>
      </c>
      <c r="E23" s="3771">
        <f>SUM(E12:E22)</f>
        <v>5</v>
      </c>
      <c r="F23" s="3797">
        <f t="shared" ref="F23:AQ23" si="10">SUM(F12:F22)</f>
        <v>4</v>
      </c>
      <c r="G23" s="3771">
        <f t="shared" si="10"/>
        <v>15</v>
      </c>
      <c r="H23" s="3770">
        <f t="shared" si="10"/>
        <v>13</v>
      </c>
      <c r="I23" s="3771">
        <f t="shared" si="10"/>
        <v>14</v>
      </c>
      <c r="J23" s="3770">
        <f t="shared" si="10"/>
        <v>9</v>
      </c>
      <c r="K23" s="3792">
        <f t="shared" si="10"/>
        <v>1</v>
      </c>
      <c r="L23" s="3799">
        <f t="shared" si="10"/>
        <v>1</v>
      </c>
      <c r="M23" s="3771">
        <f t="shared" si="10"/>
        <v>0</v>
      </c>
      <c r="N23" s="3770">
        <f t="shared" si="10"/>
        <v>0</v>
      </c>
      <c r="O23" s="3792">
        <f t="shared" si="10"/>
        <v>0</v>
      </c>
      <c r="P23" s="3799">
        <f t="shared" si="10"/>
        <v>0</v>
      </c>
      <c r="Q23" s="3771">
        <f t="shared" si="10"/>
        <v>0</v>
      </c>
      <c r="R23" s="3770">
        <f t="shared" si="10"/>
        <v>0</v>
      </c>
      <c r="S23" s="3771">
        <f t="shared" ref="S23:T23" si="11">SUM(S12:S22)</f>
        <v>0</v>
      </c>
      <c r="T23" s="3770">
        <f t="shared" si="11"/>
        <v>0</v>
      </c>
      <c r="U23" s="3771">
        <f t="shared" ref="U23:V23" si="12">SUM(U12:U22)</f>
        <v>0</v>
      </c>
      <c r="V23" s="3770">
        <f t="shared" si="12"/>
        <v>0</v>
      </c>
      <c r="W23" s="3792">
        <f t="shared" si="10"/>
        <v>0</v>
      </c>
      <c r="X23" s="3799">
        <f t="shared" si="10"/>
        <v>0</v>
      </c>
      <c r="Y23" s="3771">
        <f t="shared" si="10"/>
        <v>0</v>
      </c>
      <c r="Z23" s="3770">
        <f t="shared" si="10"/>
        <v>0</v>
      </c>
      <c r="AA23" s="3792">
        <f t="shared" si="10"/>
        <v>0</v>
      </c>
      <c r="AB23" s="3799">
        <f t="shared" si="10"/>
        <v>0</v>
      </c>
      <c r="AC23" s="3771">
        <f t="shared" si="10"/>
        <v>0</v>
      </c>
      <c r="AD23" s="3770">
        <f t="shared" si="10"/>
        <v>0</v>
      </c>
      <c r="AE23" s="3792">
        <f t="shared" si="10"/>
        <v>0</v>
      </c>
      <c r="AF23" s="3799">
        <f t="shared" si="10"/>
        <v>0</v>
      </c>
      <c r="AG23" s="3771">
        <f t="shared" si="10"/>
        <v>0</v>
      </c>
      <c r="AH23" s="3770">
        <f t="shared" si="10"/>
        <v>0</v>
      </c>
      <c r="AI23" s="3792">
        <f t="shared" si="10"/>
        <v>0</v>
      </c>
      <c r="AJ23" s="3799">
        <f t="shared" si="10"/>
        <v>0</v>
      </c>
      <c r="AK23" s="3771">
        <f t="shared" si="10"/>
        <v>0</v>
      </c>
      <c r="AL23" s="3770">
        <f t="shared" si="10"/>
        <v>0</v>
      </c>
      <c r="AM23" s="3792">
        <f t="shared" si="10"/>
        <v>0</v>
      </c>
      <c r="AN23" s="3795">
        <f t="shared" si="10"/>
        <v>0</v>
      </c>
      <c r="AO23" s="3796">
        <f t="shared" si="10"/>
        <v>9</v>
      </c>
      <c r="AP23" s="3229">
        <f t="shared" si="10"/>
        <v>0</v>
      </c>
      <c r="AQ23" s="3797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563" t="s">
        <v>2538</v>
      </c>
      <c r="B25" s="6548"/>
      <c r="C25" s="6754" t="s">
        <v>82</v>
      </c>
      <c r="D25" s="6747"/>
      <c r="E25" s="6748"/>
      <c r="F25" s="6730" t="s">
        <v>106</v>
      </c>
      <c r="G25" s="6537"/>
      <c r="H25" s="6537"/>
      <c r="I25" s="6537"/>
      <c r="J25" s="6537"/>
      <c r="K25" s="6537"/>
      <c r="L25" s="6537"/>
      <c r="M25" s="6537"/>
      <c r="N25" s="6537"/>
      <c r="O25" s="6537"/>
      <c r="P25" s="6537"/>
      <c r="Q25" s="6537"/>
      <c r="R25" s="6537"/>
      <c r="S25" s="6537"/>
      <c r="T25" s="6537"/>
      <c r="U25" s="6537"/>
      <c r="V25" s="6537"/>
      <c r="W25" s="6537"/>
      <c r="X25" s="6537"/>
      <c r="Y25" s="6537"/>
      <c r="Z25" s="6537"/>
      <c r="AA25" s="6537"/>
      <c r="AB25" s="6537"/>
      <c r="AC25" s="6537"/>
      <c r="AD25" s="6537"/>
      <c r="AE25" s="6537"/>
      <c r="AF25" s="6537"/>
      <c r="AG25" s="6537"/>
      <c r="AH25" s="6537"/>
      <c r="AI25" s="6537"/>
      <c r="AJ25" s="6537"/>
      <c r="AK25" s="6537"/>
      <c r="AL25" s="6537"/>
      <c r="AM25" s="6537"/>
      <c r="AN25" s="6537"/>
      <c r="AO25" s="6734"/>
      <c r="AP25" s="6736" t="s">
        <v>2539</v>
      </c>
      <c r="AQ25" s="6735" t="s">
        <v>41</v>
      </c>
      <c r="AR25" s="6561" t="s">
        <v>42</v>
      </c>
    </row>
    <row r="26" spans="1:86" s="17" customFormat="1" ht="15" customHeight="1" x14ac:dyDescent="0.15">
      <c r="A26" s="6388"/>
      <c r="B26" s="5774"/>
      <c r="C26" s="6786"/>
      <c r="D26" s="6753"/>
      <c r="E26" s="6703"/>
      <c r="F26" s="6565" t="s">
        <v>2524</v>
      </c>
      <c r="G26" s="6548"/>
      <c r="H26" s="6547" t="s">
        <v>2525</v>
      </c>
      <c r="I26" s="6548"/>
      <c r="J26" s="6547" t="s">
        <v>2526</v>
      </c>
      <c r="K26" s="6548"/>
      <c r="L26" s="6565" t="s">
        <v>99</v>
      </c>
      <c r="M26" s="6548"/>
      <c r="N26" s="6565" t="s">
        <v>49</v>
      </c>
      <c r="O26" s="6548"/>
      <c r="P26" s="6565" t="s">
        <v>50</v>
      </c>
      <c r="Q26" s="6548"/>
      <c r="R26" s="6547" t="s">
        <v>51</v>
      </c>
      <c r="S26" s="6548"/>
      <c r="T26" s="6547" t="s">
        <v>52</v>
      </c>
      <c r="U26" s="6548"/>
      <c r="V26" s="6547" t="s">
        <v>53</v>
      </c>
      <c r="W26" s="6548"/>
      <c r="X26" s="6547" t="s">
        <v>54</v>
      </c>
      <c r="Y26" s="6548"/>
      <c r="Z26" s="6547" t="s">
        <v>55</v>
      </c>
      <c r="AA26" s="6548"/>
      <c r="AB26" s="6547" t="s">
        <v>56</v>
      </c>
      <c r="AC26" s="6548"/>
      <c r="AD26" s="6547" t="s">
        <v>57</v>
      </c>
      <c r="AE26" s="6548"/>
      <c r="AF26" s="6547" t="s">
        <v>58</v>
      </c>
      <c r="AG26" s="6548"/>
      <c r="AH26" s="6547" t="s">
        <v>59</v>
      </c>
      <c r="AI26" s="6548"/>
      <c r="AJ26" s="6547" t="s">
        <v>60</v>
      </c>
      <c r="AK26" s="6548"/>
      <c r="AL26" s="6547" t="s">
        <v>61</v>
      </c>
      <c r="AM26" s="6548"/>
      <c r="AN26" s="6563" t="s">
        <v>62</v>
      </c>
      <c r="AO26" s="6646"/>
      <c r="AP26" s="5491"/>
      <c r="AQ26" s="5830"/>
      <c r="AR26" s="5484"/>
    </row>
    <row r="27" spans="1:86" s="17" customFormat="1" ht="15" customHeight="1" x14ac:dyDescent="0.15">
      <c r="A27" s="6176"/>
      <c r="B27" s="6244"/>
      <c r="C27" s="4070" t="s">
        <v>84</v>
      </c>
      <c r="D27" s="2569" t="s">
        <v>63</v>
      </c>
      <c r="E27" s="3593" t="s">
        <v>64</v>
      </c>
      <c r="F27" s="4070" t="s">
        <v>63</v>
      </c>
      <c r="G27" s="3593" t="s">
        <v>64</v>
      </c>
      <c r="H27" s="4070" t="s">
        <v>63</v>
      </c>
      <c r="I27" s="3593" t="s">
        <v>64</v>
      </c>
      <c r="J27" s="4070" t="s">
        <v>63</v>
      </c>
      <c r="K27" s="3593" t="s">
        <v>64</v>
      </c>
      <c r="L27" s="4070" t="s">
        <v>63</v>
      </c>
      <c r="M27" s="3593" t="s">
        <v>64</v>
      </c>
      <c r="N27" s="4070" t="s">
        <v>63</v>
      </c>
      <c r="O27" s="3593" t="s">
        <v>64</v>
      </c>
      <c r="P27" s="4070" t="s">
        <v>63</v>
      </c>
      <c r="Q27" s="3593" t="s">
        <v>64</v>
      </c>
      <c r="R27" s="4028" t="s">
        <v>63</v>
      </c>
      <c r="S27" s="3554" t="s">
        <v>64</v>
      </c>
      <c r="T27" s="4028" t="s">
        <v>63</v>
      </c>
      <c r="U27" s="3554" t="s">
        <v>64</v>
      </c>
      <c r="V27" s="4028" t="s">
        <v>63</v>
      </c>
      <c r="W27" s="3554" t="s">
        <v>64</v>
      </c>
      <c r="X27" s="4070" t="s">
        <v>63</v>
      </c>
      <c r="Y27" s="3593" t="s">
        <v>64</v>
      </c>
      <c r="Z27" s="4070" t="s">
        <v>63</v>
      </c>
      <c r="AA27" s="3593" t="s">
        <v>64</v>
      </c>
      <c r="AB27" s="4070" t="s">
        <v>63</v>
      </c>
      <c r="AC27" s="3593" t="s">
        <v>64</v>
      </c>
      <c r="AD27" s="4070" t="s">
        <v>63</v>
      </c>
      <c r="AE27" s="3593" t="s">
        <v>64</v>
      </c>
      <c r="AF27" s="4070" t="s">
        <v>63</v>
      </c>
      <c r="AG27" s="3593" t="s">
        <v>64</v>
      </c>
      <c r="AH27" s="4070" t="s">
        <v>63</v>
      </c>
      <c r="AI27" s="3593" t="s">
        <v>64</v>
      </c>
      <c r="AJ27" s="4070" t="s">
        <v>63</v>
      </c>
      <c r="AK27" s="3593" t="s">
        <v>64</v>
      </c>
      <c r="AL27" s="4070" t="s">
        <v>63</v>
      </c>
      <c r="AM27" s="3593" t="s">
        <v>64</v>
      </c>
      <c r="AN27" s="4070" t="s">
        <v>63</v>
      </c>
      <c r="AO27" s="3557" t="s">
        <v>64</v>
      </c>
      <c r="AP27" s="5492"/>
      <c r="AQ27" s="5539"/>
      <c r="AR27" s="6162"/>
    </row>
    <row r="28" spans="1:86" s="17" customFormat="1" ht="15" customHeight="1" x14ac:dyDescent="0.15">
      <c r="A28" s="6755" t="s">
        <v>2540</v>
      </c>
      <c r="B28" s="2041" t="s">
        <v>905</v>
      </c>
      <c r="C28" s="2710">
        <f t="shared" ref="C28:C40" si="13">SUM(D28+E28)</f>
        <v>5</v>
      </c>
      <c r="D28" s="3267">
        <f>SUM(F28+H28)</f>
        <v>3</v>
      </c>
      <c r="E28" s="4071">
        <f>SUM(G28+I28)</f>
        <v>2</v>
      </c>
      <c r="F28" s="2387">
        <v>0</v>
      </c>
      <c r="G28" s="2388">
        <v>1</v>
      </c>
      <c r="H28" s="2387">
        <v>3</v>
      </c>
      <c r="I28" s="1194">
        <v>1</v>
      </c>
      <c r="J28" s="3567"/>
      <c r="K28" s="1179"/>
      <c r="L28" s="3567"/>
      <c r="M28" s="1179"/>
      <c r="N28" s="3567"/>
      <c r="O28" s="1179"/>
      <c r="P28" s="3567"/>
      <c r="Q28" s="1179"/>
      <c r="R28" s="3567"/>
      <c r="S28" s="1179"/>
      <c r="T28" s="3567"/>
      <c r="U28" s="1179"/>
      <c r="V28" s="3567"/>
      <c r="W28" s="1179"/>
      <c r="X28" s="3567"/>
      <c r="Y28" s="1179"/>
      <c r="Z28" s="3567"/>
      <c r="AA28" s="1179"/>
      <c r="AB28" s="3567"/>
      <c r="AC28" s="1179"/>
      <c r="AD28" s="3567"/>
      <c r="AE28" s="1179"/>
      <c r="AF28" s="3567"/>
      <c r="AG28" s="1179"/>
      <c r="AH28" s="3567"/>
      <c r="AI28" s="1179"/>
      <c r="AJ28" s="3567"/>
      <c r="AK28" s="1179"/>
      <c r="AL28" s="4072"/>
      <c r="AM28" s="1179"/>
      <c r="AN28" s="4073"/>
      <c r="AO28" s="1135"/>
      <c r="AP28" s="1837">
        <v>0</v>
      </c>
      <c r="AQ28" s="1049">
        <v>0</v>
      </c>
      <c r="AR28" s="3598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15"/>
      <c r="B29" s="4074" t="s">
        <v>906</v>
      </c>
      <c r="C29" s="2710">
        <f t="shared" si="13"/>
        <v>1</v>
      </c>
      <c r="D29" s="3267">
        <f t="shared" ref="D29:E30" si="20">SUM(F29+H29)</f>
        <v>0</v>
      </c>
      <c r="E29" s="4071">
        <f t="shared" si="20"/>
        <v>1</v>
      </c>
      <c r="F29" s="2387">
        <v>0</v>
      </c>
      <c r="G29" s="2388">
        <v>0</v>
      </c>
      <c r="H29" s="2387">
        <v>0</v>
      </c>
      <c r="I29" s="1194">
        <v>1</v>
      </c>
      <c r="J29" s="3567"/>
      <c r="K29" s="1179"/>
      <c r="L29" s="3567"/>
      <c r="M29" s="1179"/>
      <c r="N29" s="3567"/>
      <c r="O29" s="1179"/>
      <c r="P29" s="3567"/>
      <c r="Q29" s="1179"/>
      <c r="R29" s="3567"/>
      <c r="S29" s="1179"/>
      <c r="T29" s="3567"/>
      <c r="U29" s="1179"/>
      <c r="V29" s="3567"/>
      <c r="W29" s="1179"/>
      <c r="X29" s="3567"/>
      <c r="Y29" s="1179"/>
      <c r="Z29" s="3567"/>
      <c r="AA29" s="1179"/>
      <c r="AB29" s="3567"/>
      <c r="AC29" s="1179"/>
      <c r="AD29" s="3567"/>
      <c r="AE29" s="1179"/>
      <c r="AF29" s="3567"/>
      <c r="AG29" s="1179"/>
      <c r="AH29" s="3567"/>
      <c r="AI29" s="1179"/>
      <c r="AJ29" s="3567"/>
      <c r="AK29" s="1179"/>
      <c r="AL29" s="4053"/>
      <c r="AM29" s="1179"/>
      <c r="AN29" s="4073"/>
      <c r="AO29" s="1161"/>
      <c r="AP29" s="4046">
        <v>0</v>
      </c>
      <c r="AQ29" s="4047">
        <v>0</v>
      </c>
      <c r="AR29" s="404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15"/>
      <c r="B30" s="1448" t="s">
        <v>2541</v>
      </c>
      <c r="C30" s="942">
        <f t="shared" si="13"/>
        <v>0</v>
      </c>
      <c r="D30" s="21">
        <f t="shared" si="20"/>
        <v>0</v>
      </c>
      <c r="E30" s="1014">
        <f t="shared" si="20"/>
        <v>0</v>
      </c>
      <c r="F30" s="909">
        <v>0</v>
      </c>
      <c r="G30" s="1008">
        <v>0</v>
      </c>
      <c r="H30" s="909">
        <v>0</v>
      </c>
      <c r="I30" s="22">
        <v>0</v>
      </c>
      <c r="J30" s="948"/>
      <c r="K30" s="23"/>
      <c r="L30" s="948"/>
      <c r="M30" s="23"/>
      <c r="N30" s="948"/>
      <c r="O30" s="23"/>
      <c r="P30" s="948"/>
      <c r="Q30" s="23"/>
      <c r="R30" s="948"/>
      <c r="S30" s="23"/>
      <c r="T30" s="948"/>
      <c r="U30" s="23"/>
      <c r="V30" s="948"/>
      <c r="W30" s="23"/>
      <c r="X30" s="948"/>
      <c r="Y30" s="23"/>
      <c r="Z30" s="948"/>
      <c r="AA30" s="23"/>
      <c r="AB30" s="948"/>
      <c r="AC30" s="23"/>
      <c r="AD30" s="948"/>
      <c r="AE30" s="23"/>
      <c r="AF30" s="948"/>
      <c r="AG30" s="23"/>
      <c r="AH30" s="948"/>
      <c r="AI30" s="23"/>
      <c r="AJ30" s="948"/>
      <c r="AK30" s="23"/>
      <c r="AL30" s="948"/>
      <c r="AM30" s="23"/>
      <c r="AN30" s="208"/>
      <c r="AO30" s="24"/>
      <c r="AP30" s="1166">
        <v>0</v>
      </c>
      <c r="AQ30" s="1167">
        <v>0</v>
      </c>
      <c r="AR30" s="1210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78" t="s">
        <v>2542</v>
      </c>
      <c r="B31" s="2041" t="s">
        <v>905</v>
      </c>
      <c r="C31" s="3242">
        <f t="shared" si="13"/>
        <v>15</v>
      </c>
      <c r="D31" s="1052">
        <f>SUM(H31+J31+L31+N31+P31+R31+T31+V31+X31+Z31+AB31+AD31+AF31+AH31+AJ31+AL31+AN31)</f>
        <v>6</v>
      </c>
      <c r="E31" s="4034">
        <f>SUM(I31+K31+M31+O31+Q31+S31+U31+W31+Y31+AA31+AC31+AE31+AG31+AI31+AK31+AM31+AO31)</f>
        <v>9</v>
      </c>
      <c r="F31" s="4075"/>
      <c r="G31" s="4076"/>
      <c r="H31" s="2938">
        <v>0</v>
      </c>
      <c r="I31" s="1836">
        <v>1</v>
      </c>
      <c r="J31" s="2938">
        <v>2</v>
      </c>
      <c r="K31" s="3598">
        <v>3</v>
      </c>
      <c r="L31" s="2938">
        <v>1</v>
      </c>
      <c r="M31" s="3598">
        <v>3</v>
      </c>
      <c r="N31" s="2938">
        <v>0</v>
      </c>
      <c r="O31" s="1836">
        <v>0</v>
      </c>
      <c r="P31" s="2938">
        <v>0</v>
      </c>
      <c r="Q31" s="3598">
        <v>0</v>
      </c>
      <c r="R31" s="2938">
        <v>1</v>
      </c>
      <c r="S31" s="3598">
        <v>0</v>
      </c>
      <c r="T31" s="2938">
        <v>1</v>
      </c>
      <c r="U31" s="3598">
        <v>0</v>
      </c>
      <c r="V31" s="2938">
        <v>0</v>
      </c>
      <c r="W31" s="3598">
        <v>0</v>
      </c>
      <c r="X31" s="2938">
        <v>0</v>
      </c>
      <c r="Y31" s="3598">
        <v>0</v>
      </c>
      <c r="Z31" s="2938">
        <v>0</v>
      </c>
      <c r="AA31" s="1836">
        <v>0</v>
      </c>
      <c r="AB31" s="2938">
        <v>0</v>
      </c>
      <c r="AC31" s="3598">
        <v>0</v>
      </c>
      <c r="AD31" s="2938">
        <v>0</v>
      </c>
      <c r="AE31" s="3598">
        <v>0</v>
      </c>
      <c r="AF31" s="2938">
        <v>0</v>
      </c>
      <c r="AG31" s="1836">
        <v>1</v>
      </c>
      <c r="AH31" s="2938">
        <v>0</v>
      </c>
      <c r="AI31" s="3598">
        <v>0</v>
      </c>
      <c r="AJ31" s="2938">
        <v>0</v>
      </c>
      <c r="AK31" s="3598">
        <v>0</v>
      </c>
      <c r="AL31" s="2938">
        <v>0</v>
      </c>
      <c r="AM31" s="1836">
        <v>1</v>
      </c>
      <c r="AN31" s="1988">
        <v>1</v>
      </c>
      <c r="AO31" s="1130">
        <v>0</v>
      </c>
      <c r="AP31" s="1837">
        <v>7</v>
      </c>
      <c r="AQ31" s="1049">
        <v>1</v>
      </c>
      <c r="AR31" s="3598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41"/>
      <c r="B32" s="4074" t="s">
        <v>906</v>
      </c>
      <c r="C32" s="2710">
        <f t="shared" si="13"/>
        <v>5</v>
      </c>
      <c r="D32" s="3267">
        <f t="shared" ref="D32:D33" si="22">SUM(H32+J32+L32+N32+P32+R32+T32+V32+X32+Z32+AB32+AD32+AF32+AH32+AJ32+AL32+AN32)</f>
        <v>3</v>
      </c>
      <c r="E32" s="4071">
        <f t="shared" ref="E32" si="23">SUM(I32+K32+M32+O32+Q32+S32+U32+W32+Y32+AA32+AC32+AE32+AG32+AI32+AK32+AM32+AO32)</f>
        <v>2</v>
      </c>
      <c r="F32" s="4077"/>
      <c r="G32" s="4078"/>
      <c r="H32" s="4039">
        <v>0</v>
      </c>
      <c r="I32" s="1194">
        <v>0</v>
      </c>
      <c r="J32" s="2387">
        <v>1</v>
      </c>
      <c r="K32" s="2388">
        <v>1</v>
      </c>
      <c r="L32" s="2387">
        <v>1</v>
      </c>
      <c r="M32" s="2388">
        <v>0</v>
      </c>
      <c r="N32" s="2387">
        <v>0</v>
      </c>
      <c r="O32" s="1194">
        <v>1</v>
      </c>
      <c r="P32" s="2387">
        <v>0</v>
      </c>
      <c r="Q32" s="2388">
        <v>0</v>
      </c>
      <c r="R32" s="2387">
        <v>0</v>
      </c>
      <c r="S32" s="2388">
        <v>0</v>
      </c>
      <c r="T32" s="2387">
        <v>0</v>
      </c>
      <c r="U32" s="2388">
        <v>0</v>
      </c>
      <c r="V32" s="2387">
        <v>0</v>
      </c>
      <c r="W32" s="2388">
        <v>0</v>
      </c>
      <c r="X32" s="2387">
        <v>0</v>
      </c>
      <c r="Y32" s="2388">
        <v>0</v>
      </c>
      <c r="Z32" s="2387">
        <v>0</v>
      </c>
      <c r="AA32" s="1194">
        <v>0</v>
      </c>
      <c r="AB32" s="2387">
        <v>0</v>
      </c>
      <c r="AC32" s="2388">
        <v>0</v>
      </c>
      <c r="AD32" s="2387">
        <v>0</v>
      </c>
      <c r="AE32" s="2388">
        <v>0</v>
      </c>
      <c r="AF32" s="2387">
        <v>1</v>
      </c>
      <c r="AG32" s="1194">
        <v>0</v>
      </c>
      <c r="AH32" s="2387">
        <v>0</v>
      </c>
      <c r="AI32" s="2388">
        <v>0</v>
      </c>
      <c r="AJ32" s="2387">
        <v>0</v>
      </c>
      <c r="AK32" s="2388">
        <v>0</v>
      </c>
      <c r="AL32" s="2387">
        <v>0</v>
      </c>
      <c r="AM32" s="1194">
        <v>0</v>
      </c>
      <c r="AN32" s="4079">
        <v>0</v>
      </c>
      <c r="AO32" s="1195">
        <v>0</v>
      </c>
      <c r="AP32" s="4046">
        <v>1</v>
      </c>
      <c r="AQ32" s="4047">
        <v>2</v>
      </c>
      <c r="AR32" s="404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779"/>
      <c r="B33" s="4080" t="s">
        <v>2541</v>
      </c>
      <c r="C33" s="942">
        <f t="shared" si="13"/>
        <v>0</v>
      </c>
      <c r="D33" s="21">
        <f t="shared" si="22"/>
        <v>0</v>
      </c>
      <c r="E33" s="4071">
        <f>SUM(I33+K33+M33+O33+Q33+S33+U33+W33+Y33+AA33+AC33+AE33+AG33+AI33+AK33+AM33+AO33)</f>
        <v>0</v>
      </c>
      <c r="F33" s="4077"/>
      <c r="G33" s="1500"/>
      <c r="H33" s="4063">
        <v>0</v>
      </c>
      <c r="I33" s="4064">
        <v>0</v>
      </c>
      <c r="J33" s="4063">
        <v>0</v>
      </c>
      <c r="K33" s="4064">
        <v>0</v>
      </c>
      <c r="L33" s="4063">
        <v>0</v>
      </c>
      <c r="M33" s="4064">
        <v>0</v>
      </c>
      <c r="N33" s="4063">
        <v>0</v>
      </c>
      <c r="O33" s="4064">
        <v>0</v>
      </c>
      <c r="P33" s="4063">
        <v>0</v>
      </c>
      <c r="Q33" s="4064">
        <v>0</v>
      </c>
      <c r="R33" s="4063">
        <v>0</v>
      </c>
      <c r="S33" s="4064">
        <v>0</v>
      </c>
      <c r="T33" s="4063">
        <v>0</v>
      </c>
      <c r="U33" s="4064">
        <v>0</v>
      </c>
      <c r="V33" s="4063">
        <v>0</v>
      </c>
      <c r="W33" s="4064">
        <v>0</v>
      </c>
      <c r="X33" s="4063">
        <v>0</v>
      </c>
      <c r="Y33" s="4064">
        <v>0</v>
      </c>
      <c r="Z33" s="4063">
        <v>0</v>
      </c>
      <c r="AA33" s="4064">
        <v>0</v>
      </c>
      <c r="AB33" s="4063">
        <v>0</v>
      </c>
      <c r="AC33" s="4064">
        <v>0</v>
      </c>
      <c r="AD33" s="4063">
        <v>0</v>
      </c>
      <c r="AE33" s="4064">
        <v>0</v>
      </c>
      <c r="AF33" s="4063">
        <v>0</v>
      </c>
      <c r="AG33" s="4064">
        <v>0</v>
      </c>
      <c r="AH33" s="4063">
        <v>0</v>
      </c>
      <c r="AI33" s="4064">
        <v>0</v>
      </c>
      <c r="AJ33" s="4063">
        <v>0</v>
      </c>
      <c r="AK33" s="4064">
        <v>0</v>
      </c>
      <c r="AL33" s="4063">
        <v>0</v>
      </c>
      <c r="AM33" s="4064">
        <v>0</v>
      </c>
      <c r="AN33" s="4081">
        <v>0</v>
      </c>
      <c r="AO33" s="4067">
        <v>0</v>
      </c>
      <c r="AP33" s="4082">
        <v>0</v>
      </c>
      <c r="AQ33" s="4083">
        <v>0</v>
      </c>
      <c r="AR33" s="1160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780" t="s">
        <v>2543</v>
      </c>
      <c r="B34" s="2041" t="s">
        <v>2544</v>
      </c>
      <c r="C34" s="3242">
        <f t="shared" si="13"/>
        <v>4</v>
      </c>
      <c r="D34" s="1052">
        <f>SUM(X34+Z34+AB34+AD34+AF34+AH34+AJ34+AL34+AN34)</f>
        <v>2</v>
      </c>
      <c r="E34" s="4034">
        <f>SUM(Y34+AA34+AC34+AE34+AG34+AI34+AK34+AM34+AO34)</f>
        <v>2</v>
      </c>
      <c r="F34" s="2256"/>
      <c r="G34" s="1835"/>
      <c r="H34" s="2256"/>
      <c r="I34" s="1835"/>
      <c r="J34" s="2256"/>
      <c r="K34" s="1835"/>
      <c r="L34" s="2256"/>
      <c r="M34" s="1835"/>
      <c r="N34" s="2256"/>
      <c r="O34" s="1835"/>
      <c r="P34" s="2256"/>
      <c r="Q34" s="1835"/>
      <c r="R34" s="2256"/>
      <c r="S34" s="1835"/>
      <c r="T34" s="2256"/>
      <c r="U34" s="1835"/>
      <c r="V34" s="2256"/>
      <c r="W34" s="1835"/>
      <c r="X34" s="2938">
        <v>0</v>
      </c>
      <c r="Y34" s="1836">
        <v>0</v>
      </c>
      <c r="Z34" s="2938">
        <v>0</v>
      </c>
      <c r="AA34" s="1836">
        <v>0</v>
      </c>
      <c r="AB34" s="2938">
        <v>0</v>
      </c>
      <c r="AC34" s="1836">
        <v>1</v>
      </c>
      <c r="AD34" s="2938">
        <v>0</v>
      </c>
      <c r="AE34" s="1836">
        <v>1</v>
      </c>
      <c r="AF34" s="2938">
        <v>0</v>
      </c>
      <c r="AG34" s="1836">
        <v>0</v>
      </c>
      <c r="AH34" s="2938">
        <v>0</v>
      </c>
      <c r="AI34" s="1836">
        <v>0</v>
      </c>
      <c r="AJ34" s="2938">
        <v>2</v>
      </c>
      <c r="AK34" s="1836">
        <v>0</v>
      </c>
      <c r="AL34" s="2938">
        <v>0</v>
      </c>
      <c r="AM34" s="1836">
        <v>0</v>
      </c>
      <c r="AN34" s="1988">
        <v>0</v>
      </c>
      <c r="AO34" s="1130">
        <v>0</v>
      </c>
      <c r="AP34" s="1837">
        <v>0</v>
      </c>
      <c r="AQ34" s="1049">
        <v>1</v>
      </c>
      <c r="AR34" s="3598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39"/>
      <c r="B35" s="4080" t="s">
        <v>2545</v>
      </c>
      <c r="C35" s="4061">
        <f t="shared" si="13"/>
        <v>0</v>
      </c>
      <c r="D35" s="4084">
        <f t="shared" ref="D35:E35" si="24">SUM(F35+H35+J35+L35+N35+P35+R35+X35+Z35+AB35+AD35+AF35+AH35+AJ35+AL35+AN35)</f>
        <v>0</v>
      </c>
      <c r="E35" s="1491">
        <f t="shared" si="24"/>
        <v>0</v>
      </c>
      <c r="F35" s="4085"/>
      <c r="G35" s="4086"/>
      <c r="H35" s="4085"/>
      <c r="I35" s="4086"/>
      <c r="J35" s="4085"/>
      <c r="K35" s="4086"/>
      <c r="L35" s="4085"/>
      <c r="M35" s="4086"/>
      <c r="N35" s="4085"/>
      <c r="O35" s="4086"/>
      <c r="P35" s="4085"/>
      <c r="Q35" s="4086"/>
      <c r="R35" s="4085"/>
      <c r="S35" s="4086"/>
      <c r="T35" s="4085"/>
      <c r="U35" s="4086"/>
      <c r="V35" s="4085"/>
      <c r="W35" s="4086"/>
      <c r="X35" s="4063">
        <v>0</v>
      </c>
      <c r="Y35" s="4064">
        <v>0</v>
      </c>
      <c r="Z35" s="4063">
        <v>0</v>
      </c>
      <c r="AA35" s="4064">
        <v>0</v>
      </c>
      <c r="AB35" s="4063">
        <v>0</v>
      </c>
      <c r="AC35" s="4064">
        <v>0</v>
      </c>
      <c r="AD35" s="4063">
        <v>0</v>
      </c>
      <c r="AE35" s="4064">
        <v>0</v>
      </c>
      <c r="AF35" s="4063">
        <v>0</v>
      </c>
      <c r="AG35" s="4064">
        <v>0</v>
      </c>
      <c r="AH35" s="4063">
        <v>0</v>
      </c>
      <c r="AI35" s="4064">
        <v>0</v>
      </c>
      <c r="AJ35" s="4063">
        <v>0</v>
      </c>
      <c r="AK35" s="4064">
        <v>0</v>
      </c>
      <c r="AL35" s="4063">
        <v>0</v>
      </c>
      <c r="AM35" s="4064">
        <v>0</v>
      </c>
      <c r="AN35" s="4081">
        <v>0</v>
      </c>
      <c r="AO35" s="4067">
        <v>0</v>
      </c>
      <c r="AP35" s="4082">
        <v>0</v>
      </c>
      <c r="AQ35" s="4083">
        <v>0</v>
      </c>
      <c r="AR35" s="1160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671" t="s">
        <v>2546</v>
      </c>
      <c r="B36" s="5672"/>
      <c r="C36" s="2264">
        <f t="shared" si="13"/>
        <v>0</v>
      </c>
      <c r="D36" s="4087">
        <f>SUM(F36+H36+J36+L36+N36+P36+R36+T36+V36+X36+Z36+AB36+AD36+AF36+AH36+AJ36+AL36+AN36)</f>
        <v>0</v>
      </c>
      <c r="E36" s="4071">
        <f>SUM(G36+I36+K36+M36+O36+Q36+S36+U36+W36+Y36+AA36+AC36+AE36+AG36+AI36+AK36+AM36+AO36)</f>
        <v>0</v>
      </c>
      <c r="F36" s="2387">
        <v>0</v>
      </c>
      <c r="G36" s="2388">
        <v>0</v>
      </c>
      <c r="H36" s="2387">
        <v>0</v>
      </c>
      <c r="I36" s="1194">
        <v>0</v>
      </c>
      <c r="J36" s="2387">
        <v>0</v>
      </c>
      <c r="K36" s="1194">
        <v>0</v>
      </c>
      <c r="L36" s="2387">
        <v>0</v>
      </c>
      <c r="M36" s="1194">
        <v>0</v>
      </c>
      <c r="N36" s="2387">
        <v>0</v>
      </c>
      <c r="O36" s="1194">
        <v>0</v>
      </c>
      <c r="P36" s="2387">
        <v>0</v>
      </c>
      <c r="Q36" s="1194">
        <v>0</v>
      </c>
      <c r="R36" s="2387">
        <v>0</v>
      </c>
      <c r="S36" s="1194">
        <v>0</v>
      </c>
      <c r="T36" s="2387">
        <v>0</v>
      </c>
      <c r="U36" s="1194">
        <v>0</v>
      </c>
      <c r="V36" s="2387">
        <v>0</v>
      </c>
      <c r="W36" s="1194">
        <v>0</v>
      </c>
      <c r="X36" s="2387">
        <v>0</v>
      </c>
      <c r="Y36" s="1194">
        <v>0</v>
      </c>
      <c r="Z36" s="2387">
        <v>0</v>
      </c>
      <c r="AA36" s="1194">
        <v>0</v>
      </c>
      <c r="AB36" s="2387">
        <v>0</v>
      </c>
      <c r="AC36" s="1194">
        <v>0</v>
      </c>
      <c r="AD36" s="2387">
        <v>0</v>
      </c>
      <c r="AE36" s="1194">
        <v>0</v>
      </c>
      <c r="AF36" s="2387">
        <v>0</v>
      </c>
      <c r="AG36" s="1194">
        <v>0</v>
      </c>
      <c r="AH36" s="2387">
        <v>0</v>
      </c>
      <c r="AI36" s="1194">
        <v>0</v>
      </c>
      <c r="AJ36" s="2387">
        <v>0</v>
      </c>
      <c r="AK36" s="1194">
        <v>0</v>
      </c>
      <c r="AL36" s="2387">
        <v>0</v>
      </c>
      <c r="AM36" s="1194">
        <v>0</v>
      </c>
      <c r="AN36" s="4079">
        <v>0</v>
      </c>
      <c r="AO36" s="1195">
        <v>0</v>
      </c>
      <c r="AP36" s="2390">
        <v>0</v>
      </c>
      <c r="AQ36" s="1157">
        <v>0</v>
      </c>
      <c r="AR36" s="238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81" t="s">
        <v>2547</v>
      </c>
      <c r="B37" s="6782"/>
      <c r="C37" s="4036">
        <f t="shared" si="13"/>
        <v>0</v>
      </c>
      <c r="D37" s="4090">
        <f t="shared" ref="D37:D39" si="25">SUM(F37+H37+J37+L37+N37+P37+R37+T37+V37+X37+Z37+AB37+AD37+AF37+AH37+AJ37+AL37+AN37)</f>
        <v>0</v>
      </c>
      <c r="E37" s="4038">
        <f t="shared" ref="E37:E40" si="26">SUM(G37+I37+K37+M37+O37+Q37+S37+U37+W37+Y37+AA37+AC37+AE37+AG37+AI37+AK37+AM37+AO37)</f>
        <v>0</v>
      </c>
      <c r="F37" s="4039">
        <v>0</v>
      </c>
      <c r="G37" s="4040">
        <v>0</v>
      </c>
      <c r="H37" s="4039">
        <v>0</v>
      </c>
      <c r="I37" s="4041">
        <v>0</v>
      </c>
      <c r="J37" s="4039">
        <v>0</v>
      </c>
      <c r="K37" s="4041">
        <v>0</v>
      </c>
      <c r="L37" s="4039">
        <v>0</v>
      </c>
      <c r="M37" s="4041">
        <v>0</v>
      </c>
      <c r="N37" s="4039">
        <v>0</v>
      </c>
      <c r="O37" s="4041">
        <v>0</v>
      </c>
      <c r="P37" s="4039">
        <v>0</v>
      </c>
      <c r="Q37" s="4041">
        <v>0</v>
      </c>
      <c r="R37" s="4039">
        <v>0</v>
      </c>
      <c r="S37" s="4041">
        <v>0</v>
      </c>
      <c r="T37" s="4039">
        <v>0</v>
      </c>
      <c r="U37" s="4041">
        <v>0</v>
      </c>
      <c r="V37" s="4039">
        <v>0</v>
      </c>
      <c r="W37" s="4041">
        <v>0</v>
      </c>
      <c r="X37" s="4039">
        <v>0</v>
      </c>
      <c r="Y37" s="4041">
        <v>0</v>
      </c>
      <c r="Z37" s="4039">
        <v>0</v>
      </c>
      <c r="AA37" s="4041">
        <v>0</v>
      </c>
      <c r="AB37" s="4039">
        <v>0</v>
      </c>
      <c r="AC37" s="4041">
        <v>0</v>
      </c>
      <c r="AD37" s="4039">
        <v>0</v>
      </c>
      <c r="AE37" s="4041">
        <v>0</v>
      </c>
      <c r="AF37" s="4039">
        <v>0</v>
      </c>
      <c r="AG37" s="4041">
        <v>0</v>
      </c>
      <c r="AH37" s="4039">
        <v>0</v>
      </c>
      <c r="AI37" s="4041">
        <v>0</v>
      </c>
      <c r="AJ37" s="4039">
        <v>0</v>
      </c>
      <c r="AK37" s="4041">
        <v>0</v>
      </c>
      <c r="AL37" s="4039">
        <v>0</v>
      </c>
      <c r="AM37" s="4041">
        <v>0</v>
      </c>
      <c r="AN37" s="4091">
        <v>0</v>
      </c>
      <c r="AO37" s="4045">
        <v>0</v>
      </c>
      <c r="AP37" s="4046">
        <v>0</v>
      </c>
      <c r="AQ37" s="4047">
        <v>0</v>
      </c>
      <c r="AR37" s="4040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64" t="s">
        <v>2548</v>
      </c>
      <c r="B38" s="6765"/>
      <c r="C38" s="4049">
        <f t="shared" si="13"/>
        <v>1</v>
      </c>
      <c r="D38" s="4094">
        <f t="shared" si="25"/>
        <v>0</v>
      </c>
      <c r="E38" s="4038">
        <f t="shared" si="26"/>
        <v>1</v>
      </c>
      <c r="F38" s="4039">
        <v>0</v>
      </c>
      <c r="G38" s="4040">
        <v>0</v>
      </c>
      <c r="H38" s="4039">
        <v>0</v>
      </c>
      <c r="I38" s="4041">
        <v>0</v>
      </c>
      <c r="J38" s="4039">
        <v>0</v>
      </c>
      <c r="K38" s="4041">
        <v>0</v>
      </c>
      <c r="L38" s="4039">
        <v>0</v>
      </c>
      <c r="M38" s="4041">
        <v>0</v>
      </c>
      <c r="N38" s="4039">
        <v>0</v>
      </c>
      <c r="O38" s="4041">
        <v>0</v>
      </c>
      <c r="P38" s="4039">
        <v>0</v>
      </c>
      <c r="Q38" s="4041">
        <v>0</v>
      </c>
      <c r="R38" s="4039">
        <v>0</v>
      </c>
      <c r="S38" s="4041">
        <v>0</v>
      </c>
      <c r="T38" s="4039">
        <v>0</v>
      </c>
      <c r="U38" s="4041">
        <v>0</v>
      </c>
      <c r="V38" s="4039">
        <v>0</v>
      </c>
      <c r="W38" s="4041">
        <v>0</v>
      </c>
      <c r="X38" s="4039">
        <v>0</v>
      </c>
      <c r="Y38" s="4041">
        <v>0</v>
      </c>
      <c r="Z38" s="4039">
        <v>0</v>
      </c>
      <c r="AA38" s="4041">
        <v>0</v>
      </c>
      <c r="AB38" s="4039">
        <v>0</v>
      </c>
      <c r="AC38" s="4041">
        <v>0</v>
      </c>
      <c r="AD38" s="4039">
        <v>0</v>
      </c>
      <c r="AE38" s="4041">
        <v>0</v>
      </c>
      <c r="AF38" s="4039">
        <v>0</v>
      </c>
      <c r="AG38" s="4041">
        <v>0</v>
      </c>
      <c r="AH38" s="4039">
        <v>0</v>
      </c>
      <c r="AI38" s="4041">
        <v>0</v>
      </c>
      <c r="AJ38" s="4039">
        <v>0</v>
      </c>
      <c r="AK38" s="4041">
        <v>0</v>
      </c>
      <c r="AL38" s="4039">
        <v>0</v>
      </c>
      <c r="AM38" s="4041">
        <v>1</v>
      </c>
      <c r="AN38" s="4091">
        <v>0</v>
      </c>
      <c r="AO38" s="4045">
        <v>0</v>
      </c>
      <c r="AP38" s="4046">
        <v>0</v>
      </c>
      <c r="AQ38" s="4047">
        <v>1</v>
      </c>
      <c r="AR38" s="4040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83" t="s">
        <v>2549</v>
      </c>
      <c r="B39" s="6782"/>
      <c r="C39" s="4036">
        <f t="shared" si="13"/>
        <v>0</v>
      </c>
      <c r="D39" s="4090">
        <f t="shared" si="25"/>
        <v>0</v>
      </c>
      <c r="E39" s="4038">
        <f t="shared" si="26"/>
        <v>0</v>
      </c>
      <c r="F39" s="4039">
        <v>0</v>
      </c>
      <c r="G39" s="4040">
        <v>0</v>
      </c>
      <c r="H39" s="4039">
        <v>0</v>
      </c>
      <c r="I39" s="4041">
        <v>0</v>
      </c>
      <c r="J39" s="4039">
        <v>0</v>
      </c>
      <c r="K39" s="4041">
        <v>0</v>
      </c>
      <c r="L39" s="4039">
        <v>0</v>
      </c>
      <c r="M39" s="4041">
        <v>0</v>
      </c>
      <c r="N39" s="4039">
        <v>0</v>
      </c>
      <c r="O39" s="4041">
        <v>0</v>
      </c>
      <c r="P39" s="4039">
        <v>0</v>
      </c>
      <c r="Q39" s="4041">
        <v>0</v>
      </c>
      <c r="R39" s="4039">
        <v>0</v>
      </c>
      <c r="S39" s="4041">
        <v>0</v>
      </c>
      <c r="T39" s="4039">
        <v>0</v>
      </c>
      <c r="U39" s="4041">
        <v>0</v>
      </c>
      <c r="V39" s="4039">
        <v>0</v>
      </c>
      <c r="W39" s="4041">
        <v>0</v>
      </c>
      <c r="X39" s="4039">
        <v>0</v>
      </c>
      <c r="Y39" s="4041">
        <v>0</v>
      </c>
      <c r="Z39" s="4039">
        <v>0</v>
      </c>
      <c r="AA39" s="4041">
        <v>0</v>
      </c>
      <c r="AB39" s="4039">
        <v>0</v>
      </c>
      <c r="AC39" s="4041">
        <v>0</v>
      </c>
      <c r="AD39" s="4039">
        <v>0</v>
      </c>
      <c r="AE39" s="4041">
        <v>0</v>
      </c>
      <c r="AF39" s="4039">
        <v>0</v>
      </c>
      <c r="AG39" s="4041">
        <v>0</v>
      </c>
      <c r="AH39" s="4039">
        <v>0</v>
      </c>
      <c r="AI39" s="4041">
        <v>0</v>
      </c>
      <c r="AJ39" s="4039">
        <v>0</v>
      </c>
      <c r="AK39" s="4041">
        <v>0</v>
      </c>
      <c r="AL39" s="4039">
        <v>0</v>
      </c>
      <c r="AM39" s="4041">
        <v>0</v>
      </c>
      <c r="AN39" s="4091">
        <v>0</v>
      </c>
      <c r="AO39" s="4045">
        <v>0</v>
      </c>
      <c r="AP39" s="4046">
        <v>0</v>
      </c>
      <c r="AQ39" s="4047">
        <v>0</v>
      </c>
      <c r="AR39" s="4040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66" t="s">
        <v>2550</v>
      </c>
      <c r="B40" s="6253"/>
      <c r="C40" s="4095">
        <f t="shared" si="13"/>
        <v>9</v>
      </c>
      <c r="D40" s="1511">
        <f>SUM(F40+H40+J40+L40+N40+P40+R40+T40+V40+X40+Z40+AB40+AD40+AF40+AH40+AJ40+AL40+AN40)</f>
        <v>2</v>
      </c>
      <c r="E40" s="4038">
        <f t="shared" si="26"/>
        <v>7</v>
      </c>
      <c r="F40" s="4063">
        <v>1</v>
      </c>
      <c r="G40" s="1160">
        <v>0</v>
      </c>
      <c r="H40" s="4063">
        <v>0</v>
      </c>
      <c r="I40" s="4064">
        <v>0</v>
      </c>
      <c r="J40" s="4063">
        <v>0</v>
      </c>
      <c r="K40" s="4064">
        <v>0</v>
      </c>
      <c r="L40" s="4063">
        <v>0</v>
      </c>
      <c r="M40" s="4064">
        <v>0</v>
      </c>
      <c r="N40" s="4063">
        <v>0</v>
      </c>
      <c r="O40" s="4064">
        <v>0</v>
      </c>
      <c r="P40" s="4063">
        <v>0</v>
      </c>
      <c r="Q40" s="4064">
        <v>0</v>
      </c>
      <c r="R40" s="4063">
        <v>0</v>
      </c>
      <c r="S40" s="4064">
        <v>0</v>
      </c>
      <c r="T40" s="4063">
        <v>0</v>
      </c>
      <c r="U40" s="4064">
        <v>0</v>
      </c>
      <c r="V40" s="4063">
        <v>0</v>
      </c>
      <c r="W40" s="4064">
        <v>0</v>
      </c>
      <c r="X40" s="4063">
        <v>0</v>
      </c>
      <c r="Y40" s="4064">
        <v>0</v>
      </c>
      <c r="Z40" s="4063">
        <v>0</v>
      </c>
      <c r="AA40" s="4064">
        <v>0</v>
      </c>
      <c r="AB40" s="4063">
        <v>0</v>
      </c>
      <c r="AC40" s="4064">
        <v>0</v>
      </c>
      <c r="AD40" s="4063">
        <v>0</v>
      </c>
      <c r="AE40" s="4064">
        <v>0</v>
      </c>
      <c r="AF40" s="4063">
        <v>0</v>
      </c>
      <c r="AG40" s="4064">
        <v>0</v>
      </c>
      <c r="AH40" s="4063">
        <v>0</v>
      </c>
      <c r="AI40" s="4064">
        <v>2</v>
      </c>
      <c r="AJ40" s="4063">
        <v>0</v>
      </c>
      <c r="AK40" s="4064">
        <v>0</v>
      </c>
      <c r="AL40" s="4063">
        <v>0</v>
      </c>
      <c r="AM40" s="4064">
        <v>2</v>
      </c>
      <c r="AN40" s="4081">
        <v>1</v>
      </c>
      <c r="AO40" s="4067">
        <v>3</v>
      </c>
      <c r="AP40" s="4082">
        <v>0</v>
      </c>
      <c r="AQ40" s="4083">
        <v>1</v>
      </c>
      <c r="AR40" s="1160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567" t="s">
        <v>82</v>
      </c>
      <c r="B41" s="6567"/>
      <c r="C41" s="3771">
        <f t="shared" ref="C41:AP41" si="27">SUM(C28:C40)</f>
        <v>40</v>
      </c>
      <c r="D41" s="3229">
        <f t="shared" si="27"/>
        <v>16</v>
      </c>
      <c r="E41" s="3797">
        <f t="shared" si="27"/>
        <v>24</v>
      </c>
      <c r="F41" s="3771">
        <f t="shared" si="27"/>
        <v>1</v>
      </c>
      <c r="G41" s="3797">
        <f t="shared" si="27"/>
        <v>1</v>
      </c>
      <c r="H41" s="3771">
        <f>SUM(H28:H40)</f>
        <v>3</v>
      </c>
      <c r="I41" s="3797">
        <f t="shared" si="27"/>
        <v>3</v>
      </c>
      <c r="J41" s="3771">
        <f t="shared" si="27"/>
        <v>3</v>
      </c>
      <c r="K41" s="3797">
        <f t="shared" si="27"/>
        <v>4</v>
      </c>
      <c r="L41" s="4096">
        <f t="shared" si="27"/>
        <v>2</v>
      </c>
      <c r="M41" s="3770">
        <f t="shared" si="27"/>
        <v>3</v>
      </c>
      <c r="N41" s="4096">
        <f t="shared" si="27"/>
        <v>0</v>
      </c>
      <c r="O41" s="3770">
        <f t="shared" si="27"/>
        <v>1</v>
      </c>
      <c r="P41" s="3794">
        <f t="shared" si="27"/>
        <v>0</v>
      </c>
      <c r="Q41" s="3770">
        <f t="shared" si="27"/>
        <v>0</v>
      </c>
      <c r="R41" s="4096">
        <f t="shared" si="27"/>
        <v>1</v>
      </c>
      <c r="S41" s="3770">
        <f t="shared" si="27"/>
        <v>0</v>
      </c>
      <c r="T41" s="4096">
        <f t="shared" ref="T41:U41" si="28">SUM(T28:T40)</f>
        <v>1</v>
      </c>
      <c r="U41" s="3770">
        <f t="shared" si="28"/>
        <v>0</v>
      </c>
      <c r="V41" s="4096">
        <f t="shared" ref="V41:W41" si="29">SUM(V28:V40)</f>
        <v>0</v>
      </c>
      <c r="W41" s="3770">
        <f t="shared" si="29"/>
        <v>0</v>
      </c>
      <c r="X41" s="3771">
        <f t="shared" si="27"/>
        <v>0</v>
      </c>
      <c r="Y41" s="3798">
        <f t="shared" si="27"/>
        <v>0</v>
      </c>
      <c r="Z41" s="3771">
        <f t="shared" si="27"/>
        <v>0</v>
      </c>
      <c r="AA41" s="3798">
        <f t="shared" si="27"/>
        <v>0</v>
      </c>
      <c r="AB41" s="3771">
        <f t="shared" si="27"/>
        <v>0</v>
      </c>
      <c r="AC41" s="3798">
        <f t="shared" si="27"/>
        <v>1</v>
      </c>
      <c r="AD41" s="4096">
        <f t="shared" si="27"/>
        <v>0</v>
      </c>
      <c r="AE41" s="3770">
        <f t="shared" si="27"/>
        <v>1</v>
      </c>
      <c r="AF41" s="4096">
        <f t="shared" si="27"/>
        <v>1</v>
      </c>
      <c r="AG41" s="3770">
        <f t="shared" si="27"/>
        <v>1</v>
      </c>
      <c r="AH41" s="3794">
        <f t="shared" si="27"/>
        <v>0</v>
      </c>
      <c r="AI41" s="3770">
        <f t="shared" si="27"/>
        <v>2</v>
      </c>
      <c r="AJ41" s="4096">
        <f t="shared" si="27"/>
        <v>2</v>
      </c>
      <c r="AK41" s="3770">
        <f t="shared" si="27"/>
        <v>0</v>
      </c>
      <c r="AL41" s="4096">
        <f t="shared" si="27"/>
        <v>0</v>
      </c>
      <c r="AM41" s="3770">
        <f t="shared" si="27"/>
        <v>4</v>
      </c>
      <c r="AN41" s="4096">
        <f t="shared" si="27"/>
        <v>2</v>
      </c>
      <c r="AO41" s="3795">
        <f t="shared" si="27"/>
        <v>3</v>
      </c>
      <c r="AP41" s="3796">
        <f t="shared" si="27"/>
        <v>8</v>
      </c>
      <c r="AQ41" s="3229">
        <f>SUM(AQ28:AQ40)</f>
        <v>6</v>
      </c>
      <c r="AR41" s="3797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67" t="s">
        <v>2538</v>
      </c>
      <c r="B43" s="6770" t="s">
        <v>82</v>
      </c>
      <c r="C43" s="6771"/>
      <c r="D43" s="6767"/>
      <c r="E43" s="6727" t="s">
        <v>106</v>
      </c>
      <c r="F43" s="6728"/>
      <c r="G43" s="6728"/>
      <c r="H43" s="6728"/>
      <c r="I43" s="6728"/>
      <c r="J43" s="6728"/>
      <c r="K43" s="6728"/>
      <c r="L43" s="6728"/>
      <c r="M43" s="6728"/>
      <c r="N43" s="6728"/>
      <c r="O43" s="6728"/>
      <c r="P43" s="6728"/>
      <c r="Q43" s="6728"/>
      <c r="R43" s="6728"/>
      <c r="S43" s="6728"/>
      <c r="T43" s="6728"/>
      <c r="U43" s="6728"/>
      <c r="V43" s="6728"/>
      <c r="W43" s="6728"/>
      <c r="X43" s="6728"/>
      <c r="Y43" s="6728"/>
      <c r="Z43" s="6728"/>
      <c r="AA43" s="6728"/>
      <c r="AB43" s="6728"/>
      <c r="AC43" s="6728"/>
      <c r="AD43" s="6728"/>
      <c r="AE43" s="6728"/>
      <c r="AF43" s="6728"/>
      <c r="AG43" s="6728"/>
      <c r="AH43" s="6728"/>
      <c r="AI43" s="6728"/>
      <c r="AJ43" s="6728"/>
      <c r="AK43" s="6728"/>
      <c r="AL43" s="6728"/>
      <c r="AM43" s="6728"/>
      <c r="AN43" s="6733"/>
      <c r="AO43" s="6774" t="s">
        <v>2552</v>
      </c>
      <c r="AP43" s="6775"/>
      <c r="AQ43" s="6560" t="s">
        <v>41</v>
      </c>
      <c r="AR43" s="6561" t="s">
        <v>42</v>
      </c>
    </row>
    <row r="44" spans="1:86" s="17" customFormat="1" ht="15" customHeight="1" x14ac:dyDescent="0.15">
      <c r="A44" s="6768"/>
      <c r="B44" s="6772"/>
      <c r="C44" s="6773"/>
      <c r="D44" s="6769"/>
      <c r="E44" s="6565" t="s">
        <v>2524</v>
      </c>
      <c r="F44" s="6548"/>
      <c r="G44" s="6547" t="s">
        <v>2525</v>
      </c>
      <c r="H44" s="6548"/>
      <c r="I44" s="6547" t="s">
        <v>2526</v>
      </c>
      <c r="J44" s="6548"/>
      <c r="K44" s="6547" t="s">
        <v>99</v>
      </c>
      <c r="L44" s="6548"/>
      <c r="M44" s="6547" t="s">
        <v>49</v>
      </c>
      <c r="N44" s="6548"/>
      <c r="O44" s="6547" t="s">
        <v>50</v>
      </c>
      <c r="P44" s="6548"/>
      <c r="Q44" s="6547" t="s">
        <v>51</v>
      </c>
      <c r="R44" s="6548"/>
      <c r="S44" s="6547" t="s">
        <v>52</v>
      </c>
      <c r="T44" s="6548"/>
      <c r="U44" s="6547" t="s">
        <v>53</v>
      </c>
      <c r="V44" s="6548"/>
      <c r="W44" s="6549" t="s">
        <v>54</v>
      </c>
      <c r="X44" s="6566"/>
      <c r="Y44" s="6547" t="s">
        <v>55</v>
      </c>
      <c r="Z44" s="6548"/>
      <c r="AA44" s="6547" t="s">
        <v>56</v>
      </c>
      <c r="AB44" s="6548"/>
      <c r="AC44" s="6547" t="s">
        <v>57</v>
      </c>
      <c r="AD44" s="6548"/>
      <c r="AE44" s="6547" t="s">
        <v>58</v>
      </c>
      <c r="AF44" s="6548"/>
      <c r="AG44" s="6547" t="s">
        <v>59</v>
      </c>
      <c r="AH44" s="6548"/>
      <c r="AI44" s="6547" t="s">
        <v>60</v>
      </c>
      <c r="AJ44" s="6548"/>
      <c r="AK44" s="6547" t="s">
        <v>61</v>
      </c>
      <c r="AL44" s="6548"/>
      <c r="AM44" s="6563" t="s">
        <v>62</v>
      </c>
      <c r="AN44" s="6563"/>
      <c r="AO44" s="6776"/>
      <c r="AP44" s="6777"/>
      <c r="AQ44" s="5559"/>
      <c r="AR44" s="5484"/>
    </row>
    <row r="45" spans="1:86" s="17" customFormat="1" ht="15" customHeight="1" x14ac:dyDescent="0.15">
      <c r="A45" s="6769"/>
      <c r="B45" s="4097" t="s">
        <v>84</v>
      </c>
      <c r="C45" s="1015" t="s">
        <v>63</v>
      </c>
      <c r="D45" s="1016" t="s">
        <v>64</v>
      </c>
      <c r="E45" s="4070" t="s">
        <v>63</v>
      </c>
      <c r="F45" s="3593" t="s">
        <v>64</v>
      </c>
      <c r="G45" s="4070" t="s">
        <v>63</v>
      </c>
      <c r="H45" s="3593" t="s">
        <v>64</v>
      </c>
      <c r="I45" s="4070" t="s">
        <v>63</v>
      </c>
      <c r="J45" s="3593" t="s">
        <v>64</v>
      </c>
      <c r="K45" s="4070" t="s">
        <v>63</v>
      </c>
      <c r="L45" s="3593" t="s">
        <v>64</v>
      </c>
      <c r="M45" s="4070" t="s">
        <v>63</v>
      </c>
      <c r="N45" s="3593" t="s">
        <v>64</v>
      </c>
      <c r="O45" s="4070" t="s">
        <v>63</v>
      </c>
      <c r="P45" s="3593" t="s">
        <v>64</v>
      </c>
      <c r="Q45" s="4028" t="s">
        <v>63</v>
      </c>
      <c r="R45" s="3554" t="s">
        <v>64</v>
      </c>
      <c r="S45" s="4028" t="s">
        <v>63</v>
      </c>
      <c r="T45" s="3554" t="s">
        <v>64</v>
      </c>
      <c r="U45" s="4028" t="s">
        <v>63</v>
      </c>
      <c r="V45" s="3554" t="s">
        <v>64</v>
      </c>
      <c r="W45" s="4070" t="s">
        <v>63</v>
      </c>
      <c r="X45" s="3593" t="s">
        <v>64</v>
      </c>
      <c r="Y45" s="4070" t="s">
        <v>63</v>
      </c>
      <c r="Z45" s="3593" t="s">
        <v>64</v>
      </c>
      <c r="AA45" s="4070" t="s">
        <v>63</v>
      </c>
      <c r="AB45" s="3593" t="s">
        <v>64</v>
      </c>
      <c r="AC45" s="4070" t="s">
        <v>63</v>
      </c>
      <c r="AD45" s="3593" t="s">
        <v>64</v>
      </c>
      <c r="AE45" s="4070" t="s">
        <v>63</v>
      </c>
      <c r="AF45" s="3593" t="s">
        <v>64</v>
      </c>
      <c r="AG45" s="4070" t="s">
        <v>63</v>
      </c>
      <c r="AH45" s="3593" t="s">
        <v>64</v>
      </c>
      <c r="AI45" s="4070" t="s">
        <v>63</v>
      </c>
      <c r="AJ45" s="3593" t="s">
        <v>64</v>
      </c>
      <c r="AK45" s="4070" t="s">
        <v>63</v>
      </c>
      <c r="AL45" s="3593" t="s">
        <v>64</v>
      </c>
      <c r="AM45" s="4070" t="s">
        <v>63</v>
      </c>
      <c r="AN45" s="3556" t="s">
        <v>64</v>
      </c>
      <c r="AO45" s="4098" t="s">
        <v>828</v>
      </c>
      <c r="AP45" s="4099" t="s">
        <v>830</v>
      </c>
      <c r="AQ45" s="6322"/>
      <c r="AR45" s="6162"/>
    </row>
    <row r="46" spans="1:86" s="17" customFormat="1" ht="15" customHeight="1" x14ac:dyDescent="0.15">
      <c r="A46" s="4100" t="s">
        <v>2553</v>
      </c>
      <c r="B46" s="4101">
        <f t="shared" ref="B46:B53" si="30">SUM(C46+D46)</f>
        <v>0</v>
      </c>
      <c r="C46" s="4102">
        <f>SUM(E46+G46)</f>
        <v>0</v>
      </c>
      <c r="D46" s="4103">
        <f>SUM(F46+H46)</f>
        <v>0</v>
      </c>
      <c r="E46" s="4104"/>
      <c r="F46" s="4105"/>
      <c r="G46" s="4104"/>
      <c r="H46" s="4105"/>
      <c r="I46" s="4075"/>
      <c r="J46" s="4106"/>
      <c r="K46" s="4075"/>
      <c r="L46" s="4076"/>
      <c r="M46" s="4075"/>
      <c r="N46" s="4076"/>
      <c r="O46" s="4075"/>
      <c r="P46" s="4076"/>
      <c r="Q46" s="4075"/>
      <c r="R46" s="4076"/>
      <c r="S46" s="4075"/>
      <c r="T46" s="4076"/>
      <c r="U46" s="4075"/>
      <c r="V46" s="4076"/>
      <c r="W46" s="4075"/>
      <c r="X46" s="4076"/>
      <c r="Y46" s="4075"/>
      <c r="Z46" s="4076"/>
      <c r="AA46" s="4075"/>
      <c r="AB46" s="4076"/>
      <c r="AC46" s="4075"/>
      <c r="AD46" s="4076"/>
      <c r="AE46" s="4075"/>
      <c r="AF46" s="4076"/>
      <c r="AG46" s="4075"/>
      <c r="AH46" s="4076"/>
      <c r="AI46" s="4075"/>
      <c r="AJ46" s="4076"/>
      <c r="AK46" s="4075"/>
      <c r="AL46" s="4076"/>
      <c r="AM46" s="4075"/>
      <c r="AN46" s="4107"/>
      <c r="AO46" s="4108"/>
      <c r="AP46" s="1512"/>
      <c r="AQ46" s="4109"/>
      <c r="AR46" s="1512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10" t="s">
        <v>2542</v>
      </c>
      <c r="B47" s="4111">
        <f t="shared" si="30"/>
        <v>1</v>
      </c>
      <c r="C47" s="4112">
        <f>SUM(G47+I47+K47+M47+O47+S47+U47+Q47+W47+Y47+AA47+AC47+AE47+AG47+AI47+AK47+AM47)</f>
        <v>0</v>
      </c>
      <c r="D47" s="4113">
        <f>SUM(H47+J47+L47+N47+P47+R47+T47+V47+X47+Z47+AB47+AD47+AF47+AH47+AJ47+AL47+AN47)</f>
        <v>1</v>
      </c>
      <c r="E47" s="4077"/>
      <c r="F47" s="1017"/>
      <c r="G47" s="949">
        <v>0</v>
      </c>
      <c r="H47" s="1018">
        <v>0</v>
      </c>
      <c r="I47" s="1513">
        <v>0</v>
      </c>
      <c r="J47" s="1514">
        <v>0</v>
      </c>
      <c r="K47" s="1513">
        <v>0</v>
      </c>
      <c r="L47" s="1514">
        <v>0</v>
      </c>
      <c r="M47" s="1513">
        <v>0</v>
      </c>
      <c r="N47" s="1514">
        <v>0</v>
      </c>
      <c r="O47" s="1513">
        <v>0</v>
      </c>
      <c r="P47" s="1514">
        <v>0</v>
      </c>
      <c r="Q47" s="1513">
        <v>0</v>
      </c>
      <c r="R47" s="1514">
        <v>0</v>
      </c>
      <c r="S47" s="1513">
        <v>0</v>
      </c>
      <c r="T47" s="1514">
        <v>0</v>
      </c>
      <c r="U47" s="1513">
        <v>0</v>
      </c>
      <c r="V47" s="1514">
        <v>0</v>
      </c>
      <c r="W47" s="4114">
        <v>0</v>
      </c>
      <c r="X47" s="4115">
        <v>0</v>
      </c>
      <c r="Y47" s="4114">
        <v>0</v>
      </c>
      <c r="Z47" s="4115">
        <v>0</v>
      </c>
      <c r="AA47" s="4114">
        <v>0</v>
      </c>
      <c r="AB47" s="4115">
        <v>0</v>
      </c>
      <c r="AC47" s="4114">
        <v>0</v>
      </c>
      <c r="AD47" s="4115">
        <v>0</v>
      </c>
      <c r="AE47" s="4114">
        <v>0</v>
      </c>
      <c r="AF47" s="4115">
        <v>1</v>
      </c>
      <c r="AG47" s="4114">
        <v>0</v>
      </c>
      <c r="AH47" s="4115">
        <v>0</v>
      </c>
      <c r="AI47" s="4114">
        <v>0</v>
      </c>
      <c r="AJ47" s="4115">
        <v>0</v>
      </c>
      <c r="AK47" s="4114">
        <v>0</v>
      </c>
      <c r="AL47" s="4115">
        <v>0</v>
      </c>
      <c r="AM47" s="4114">
        <v>0</v>
      </c>
      <c r="AN47" s="4116">
        <v>0</v>
      </c>
      <c r="AO47" s="4117">
        <v>0</v>
      </c>
      <c r="AP47" s="4118">
        <v>0</v>
      </c>
      <c r="AQ47" s="4119">
        <v>0</v>
      </c>
      <c r="AR47" s="4118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10" t="s">
        <v>2543</v>
      </c>
      <c r="B48" s="4120">
        <f t="shared" si="30"/>
        <v>0</v>
      </c>
      <c r="C48" s="4121">
        <f>SUM(W48+Y48+AA48+AC48+AE48+AG48+AI48+AK48+AM48)</f>
        <v>0</v>
      </c>
      <c r="D48" s="4122">
        <f>SUM(X48+Z48+AB48+AD48+AF48+AH48+AJ48+AL48+AN48)</f>
        <v>0</v>
      </c>
      <c r="E48" s="4077"/>
      <c r="F48" s="4078"/>
      <c r="G48" s="4077"/>
      <c r="H48" s="4078"/>
      <c r="I48" s="4077"/>
      <c r="J48" s="4078"/>
      <c r="K48" s="4077"/>
      <c r="L48" s="4078"/>
      <c r="M48" s="4077"/>
      <c r="N48" s="4078"/>
      <c r="O48" s="4077"/>
      <c r="P48" s="4106"/>
      <c r="Q48" s="4123"/>
      <c r="R48" s="4106"/>
      <c r="S48" s="4123"/>
      <c r="T48" s="4106"/>
      <c r="U48" s="4123"/>
      <c r="V48" s="4106"/>
      <c r="W48" s="4124"/>
      <c r="X48" s="4125"/>
      <c r="Y48" s="4124"/>
      <c r="Z48" s="4125"/>
      <c r="AA48" s="4124"/>
      <c r="AB48" s="4125"/>
      <c r="AC48" s="4124"/>
      <c r="AD48" s="4125"/>
      <c r="AE48" s="4124"/>
      <c r="AF48" s="4125"/>
      <c r="AG48" s="4124"/>
      <c r="AH48" s="4125"/>
      <c r="AI48" s="4124"/>
      <c r="AJ48" s="4125"/>
      <c r="AK48" s="4124"/>
      <c r="AL48" s="4125"/>
      <c r="AM48" s="4124"/>
      <c r="AN48" s="93"/>
      <c r="AO48" s="4117"/>
      <c r="AP48" s="4118"/>
      <c r="AQ48" s="4119"/>
      <c r="AR48" s="4118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126" t="s">
        <v>2546</v>
      </c>
      <c r="B49" s="2269">
        <f t="shared" si="30"/>
        <v>0</v>
      </c>
      <c r="C49" s="2385">
        <f>SUM(E49+G49+I49+K49+M49+O49+Q49+S49+U49+W49+Y49+AA49+AC49+AE49+AG49+AI49+AK49+AM49)</f>
        <v>0</v>
      </c>
      <c r="D49" s="2705">
        <f>SUM(F49+H49+J49+L49+N49+P49+R49+T49+V49+X49+Z49+AB49+AD49+AF49+AH49+AJ49+AL49+AN49)</f>
        <v>0</v>
      </c>
      <c r="E49" s="2387"/>
      <c r="F49" s="2388"/>
      <c r="G49" s="2387"/>
      <c r="H49" s="2388"/>
      <c r="I49" s="2387"/>
      <c r="J49" s="2388"/>
      <c r="K49" s="2387"/>
      <c r="L49" s="2388"/>
      <c r="M49" s="2387"/>
      <c r="N49" s="2388"/>
      <c r="O49" s="2387"/>
      <c r="P49" s="2388"/>
      <c r="Q49" s="2387"/>
      <c r="R49" s="2388"/>
      <c r="S49" s="2387"/>
      <c r="T49" s="2388"/>
      <c r="U49" s="2387"/>
      <c r="V49" s="2388"/>
      <c r="W49" s="2387"/>
      <c r="X49" s="2388"/>
      <c r="Y49" s="2387"/>
      <c r="Z49" s="2388"/>
      <c r="AA49" s="2387"/>
      <c r="AB49" s="2388"/>
      <c r="AC49" s="2387"/>
      <c r="AD49" s="2388"/>
      <c r="AE49" s="2387"/>
      <c r="AF49" s="2388"/>
      <c r="AG49" s="2387"/>
      <c r="AH49" s="2388"/>
      <c r="AI49" s="2387"/>
      <c r="AJ49" s="2388"/>
      <c r="AK49" s="2387"/>
      <c r="AL49" s="2388"/>
      <c r="AM49" s="2387"/>
      <c r="AN49" s="25"/>
      <c r="AO49" s="4117"/>
      <c r="AP49" s="4118"/>
      <c r="AQ49" s="4119"/>
      <c r="AR49" s="4118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27" t="s">
        <v>2547</v>
      </c>
      <c r="B50" s="4128">
        <f t="shared" si="30"/>
        <v>0</v>
      </c>
      <c r="C50" s="4129">
        <f t="shared" ref="C50:C53" si="38">SUM(E50+G50+I50+K50+M50+O50+Q50+S50+U50+W50+Y50+AA50+AC50+AE50+AG50+AI50+AK50+AM50)</f>
        <v>0</v>
      </c>
      <c r="D50" s="4113">
        <f t="shared" ref="D50:D53" si="39">SUM(F50+H50+J50+L50+N50+P50+R50+T50+V50+X50+Z50+AB50+AD50+AF50+AH50+AJ50+AL50+AN50)</f>
        <v>0</v>
      </c>
      <c r="E50" s="4114"/>
      <c r="F50" s="4115"/>
      <c r="G50" s="4114"/>
      <c r="H50" s="4115"/>
      <c r="I50" s="4114"/>
      <c r="J50" s="4115"/>
      <c r="K50" s="4114"/>
      <c r="L50" s="4125"/>
      <c r="M50" s="4124"/>
      <c r="N50" s="4125"/>
      <c r="O50" s="4124"/>
      <c r="P50" s="4125"/>
      <c r="Q50" s="4124"/>
      <c r="R50" s="4125"/>
      <c r="S50" s="4124"/>
      <c r="T50" s="4125"/>
      <c r="U50" s="4124"/>
      <c r="V50" s="4125"/>
      <c r="W50" s="4124"/>
      <c r="X50" s="4125"/>
      <c r="Y50" s="4124"/>
      <c r="Z50" s="4125"/>
      <c r="AA50" s="4124"/>
      <c r="AB50" s="4125"/>
      <c r="AC50" s="4124"/>
      <c r="AD50" s="4125"/>
      <c r="AE50" s="4124"/>
      <c r="AF50" s="4125"/>
      <c r="AG50" s="4124"/>
      <c r="AH50" s="4125"/>
      <c r="AI50" s="4124"/>
      <c r="AJ50" s="4125"/>
      <c r="AK50" s="4124"/>
      <c r="AL50" s="4125"/>
      <c r="AM50" s="4124"/>
      <c r="AN50" s="93"/>
      <c r="AO50" s="4117"/>
      <c r="AP50" s="4118"/>
      <c r="AQ50" s="4119"/>
      <c r="AR50" s="4118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30" t="s">
        <v>2548</v>
      </c>
      <c r="B51" s="917">
        <f t="shared" si="30"/>
        <v>0</v>
      </c>
      <c r="C51" s="1009">
        <f t="shared" si="38"/>
        <v>0</v>
      </c>
      <c r="D51" s="4122">
        <f t="shared" si="39"/>
        <v>0</v>
      </c>
      <c r="E51" s="4114"/>
      <c r="F51" s="4115"/>
      <c r="G51" s="4114"/>
      <c r="H51" s="4115"/>
      <c r="I51" s="4114"/>
      <c r="J51" s="4115"/>
      <c r="K51" s="4114"/>
      <c r="L51" s="4115"/>
      <c r="M51" s="4114"/>
      <c r="N51" s="4115"/>
      <c r="O51" s="4114"/>
      <c r="P51" s="4115"/>
      <c r="Q51" s="4114"/>
      <c r="R51" s="4115"/>
      <c r="S51" s="4114"/>
      <c r="T51" s="4115"/>
      <c r="U51" s="4114"/>
      <c r="V51" s="4115"/>
      <c r="W51" s="4114"/>
      <c r="X51" s="4115"/>
      <c r="Y51" s="4114"/>
      <c r="Z51" s="4115"/>
      <c r="AA51" s="4114"/>
      <c r="AB51" s="4115"/>
      <c r="AC51" s="4114"/>
      <c r="AD51" s="4115"/>
      <c r="AE51" s="4114"/>
      <c r="AF51" s="4115"/>
      <c r="AG51" s="4114"/>
      <c r="AH51" s="4115"/>
      <c r="AI51" s="4114"/>
      <c r="AJ51" s="4115"/>
      <c r="AK51" s="4114"/>
      <c r="AL51" s="4115"/>
      <c r="AM51" s="4114"/>
      <c r="AN51" s="4116"/>
      <c r="AO51" s="1518"/>
      <c r="AP51" s="1519"/>
      <c r="AQ51" s="1520"/>
      <c r="AR51" s="1519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31" t="s">
        <v>2549</v>
      </c>
      <c r="B52" s="4128">
        <f t="shared" si="30"/>
        <v>0</v>
      </c>
      <c r="C52" s="4129">
        <f>SUM(E52+G52+I52+K52+M52+O52+Q52+S52+U52+W52+Y52+AA52+AC52+AE52+AG52+AI52+AK52+AM52)</f>
        <v>0</v>
      </c>
      <c r="D52" s="4113">
        <f t="shared" si="39"/>
        <v>0</v>
      </c>
      <c r="E52" s="4114"/>
      <c r="F52" s="4115"/>
      <c r="G52" s="4114"/>
      <c r="H52" s="4115"/>
      <c r="I52" s="4114"/>
      <c r="J52" s="4115"/>
      <c r="K52" s="4114"/>
      <c r="L52" s="4115"/>
      <c r="M52" s="4114"/>
      <c r="N52" s="4115"/>
      <c r="O52" s="4114"/>
      <c r="P52" s="4115"/>
      <c r="Q52" s="4114"/>
      <c r="R52" s="4115"/>
      <c r="S52" s="4114"/>
      <c r="T52" s="4115"/>
      <c r="U52" s="4114"/>
      <c r="V52" s="4115"/>
      <c r="W52" s="4114"/>
      <c r="X52" s="4115"/>
      <c r="Y52" s="4114"/>
      <c r="Z52" s="4115"/>
      <c r="AA52" s="4114"/>
      <c r="AB52" s="4115"/>
      <c r="AC52" s="4114"/>
      <c r="AD52" s="4115"/>
      <c r="AE52" s="4114"/>
      <c r="AF52" s="4115"/>
      <c r="AG52" s="4114"/>
      <c r="AH52" s="4115"/>
      <c r="AI52" s="4114"/>
      <c r="AJ52" s="4115"/>
      <c r="AK52" s="4114"/>
      <c r="AL52" s="4115"/>
      <c r="AM52" s="4114"/>
      <c r="AN52" s="4116"/>
      <c r="AO52" s="1518"/>
      <c r="AP52" s="1519"/>
      <c r="AQ52" s="1520"/>
      <c r="AR52" s="1519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32" t="s">
        <v>2550</v>
      </c>
      <c r="B53" s="3049">
        <f t="shared" si="30"/>
        <v>0</v>
      </c>
      <c r="C53" s="4133">
        <f t="shared" si="38"/>
        <v>0</v>
      </c>
      <c r="D53" s="1522">
        <f t="shared" si="39"/>
        <v>0</v>
      </c>
      <c r="E53" s="4134"/>
      <c r="F53" s="1523"/>
      <c r="G53" s="4134"/>
      <c r="H53" s="1523"/>
      <c r="I53" s="4134"/>
      <c r="J53" s="1523"/>
      <c r="K53" s="4134"/>
      <c r="L53" s="1523"/>
      <c r="M53" s="4134"/>
      <c r="N53" s="1523"/>
      <c r="O53" s="4134"/>
      <c r="P53" s="1523"/>
      <c r="Q53" s="4134"/>
      <c r="R53" s="1523"/>
      <c r="S53" s="4134"/>
      <c r="T53" s="1523"/>
      <c r="U53" s="4134"/>
      <c r="V53" s="1523"/>
      <c r="W53" s="4134"/>
      <c r="X53" s="1523"/>
      <c r="Y53" s="4134"/>
      <c r="Z53" s="1523"/>
      <c r="AA53" s="4134"/>
      <c r="AB53" s="1523"/>
      <c r="AC53" s="4134"/>
      <c r="AD53" s="1523"/>
      <c r="AE53" s="4134"/>
      <c r="AF53" s="1523"/>
      <c r="AG53" s="4134"/>
      <c r="AH53" s="1523"/>
      <c r="AI53" s="4134"/>
      <c r="AJ53" s="1523"/>
      <c r="AK53" s="4134"/>
      <c r="AL53" s="1523"/>
      <c r="AM53" s="4134"/>
      <c r="AN53" s="1524"/>
      <c r="AO53" s="4135"/>
      <c r="AP53" s="4136"/>
      <c r="AQ53" s="4137"/>
      <c r="AR53" s="4136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548" t="s">
        <v>32</v>
      </c>
      <c r="B55" s="6547" t="s">
        <v>82</v>
      </c>
      <c r="C55" s="6563"/>
      <c r="D55" s="6563"/>
      <c r="E55" s="6727" t="s">
        <v>106</v>
      </c>
      <c r="F55" s="6728"/>
      <c r="G55" s="6728"/>
      <c r="H55" s="6728"/>
      <c r="I55" s="6728"/>
      <c r="J55" s="6728"/>
      <c r="K55" s="6728"/>
      <c r="L55" s="6728"/>
      <c r="M55" s="6728"/>
      <c r="N55" s="6728"/>
      <c r="O55" s="6728"/>
      <c r="P55" s="6728"/>
      <c r="Q55" s="6728"/>
      <c r="R55" s="6728"/>
      <c r="S55" s="6728"/>
      <c r="T55" s="6728"/>
      <c r="U55" s="6728"/>
      <c r="V55" s="6728"/>
      <c r="W55" s="6728"/>
      <c r="X55" s="6728"/>
      <c r="Y55" s="6728"/>
      <c r="Z55" s="6728"/>
      <c r="AA55" s="6728"/>
      <c r="AB55" s="6728"/>
      <c r="AC55" s="6728"/>
      <c r="AD55" s="6728"/>
      <c r="AE55" s="6728"/>
      <c r="AF55" s="6728"/>
      <c r="AG55" s="6728"/>
      <c r="AH55" s="6728"/>
      <c r="AI55" s="6728"/>
      <c r="AJ55" s="6728"/>
      <c r="AK55" s="6728"/>
      <c r="AL55" s="6728"/>
      <c r="AM55" s="6728"/>
      <c r="AN55" s="6733"/>
      <c r="AO55" s="6559" t="s">
        <v>614</v>
      </c>
    </row>
    <row r="56" spans="1:86" s="17" customFormat="1" ht="15" customHeight="1" x14ac:dyDescent="0.15">
      <c r="A56" s="5774"/>
      <c r="B56" s="6243"/>
      <c r="C56" s="6388"/>
      <c r="D56" s="5774"/>
      <c r="E56" s="6565" t="s">
        <v>2524</v>
      </c>
      <c r="F56" s="6548"/>
      <c r="G56" s="6563" t="s">
        <v>2525</v>
      </c>
      <c r="H56" s="6563"/>
      <c r="I56" s="6547" t="s">
        <v>2526</v>
      </c>
      <c r="J56" s="6548"/>
      <c r="K56" s="6563" t="s">
        <v>99</v>
      </c>
      <c r="L56" s="6563"/>
      <c r="M56" s="6547" t="s">
        <v>49</v>
      </c>
      <c r="N56" s="6548"/>
      <c r="O56" s="6547" t="s">
        <v>50</v>
      </c>
      <c r="P56" s="6548"/>
      <c r="Q56" s="6547" t="s">
        <v>51</v>
      </c>
      <c r="R56" s="6548"/>
      <c r="S56" s="6547" t="s">
        <v>52</v>
      </c>
      <c r="T56" s="6548"/>
      <c r="U56" s="6563" t="s">
        <v>53</v>
      </c>
      <c r="V56" s="6548"/>
      <c r="W56" s="6547" t="s">
        <v>54</v>
      </c>
      <c r="X56" s="6548"/>
      <c r="Y56" s="6563" t="s">
        <v>55</v>
      </c>
      <c r="Z56" s="6563"/>
      <c r="AA56" s="6547" t="s">
        <v>56</v>
      </c>
      <c r="AB56" s="6548"/>
      <c r="AC56" s="6563" t="s">
        <v>57</v>
      </c>
      <c r="AD56" s="6563"/>
      <c r="AE56" s="6547" t="s">
        <v>58</v>
      </c>
      <c r="AF56" s="6548"/>
      <c r="AG56" s="6563" t="s">
        <v>59</v>
      </c>
      <c r="AH56" s="6563"/>
      <c r="AI56" s="6547" t="s">
        <v>60</v>
      </c>
      <c r="AJ56" s="6548"/>
      <c r="AK56" s="6563" t="s">
        <v>61</v>
      </c>
      <c r="AL56" s="6563"/>
      <c r="AM56" s="6547" t="s">
        <v>62</v>
      </c>
      <c r="AN56" s="6646"/>
      <c r="AO56" s="6559"/>
    </row>
    <row r="57" spans="1:86" s="17" customFormat="1" ht="15" customHeight="1" x14ac:dyDescent="0.15">
      <c r="A57" s="6244"/>
      <c r="B57" s="4070" t="s">
        <v>84</v>
      </c>
      <c r="C57" s="4138" t="s">
        <v>63</v>
      </c>
      <c r="D57" s="3593" t="s">
        <v>64</v>
      </c>
      <c r="E57" s="4070" t="s">
        <v>63</v>
      </c>
      <c r="F57" s="3593" t="s">
        <v>64</v>
      </c>
      <c r="G57" s="4138" t="s">
        <v>63</v>
      </c>
      <c r="H57" s="3556" t="s">
        <v>64</v>
      </c>
      <c r="I57" s="4070" t="s">
        <v>63</v>
      </c>
      <c r="J57" s="3593" t="s">
        <v>64</v>
      </c>
      <c r="K57" s="4138" t="s">
        <v>63</v>
      </c>
      <c r="L57" s="3556" t="s">
        <v>64</v>
      </c>
      <c r="M57" s="4070" t="s">
        <v>63</v>
      </c>
      <c r="N57" s="3593" t="s">
        <v>64</v>
      </c>
      <c r="O57" s="4070" t="s">
        <v>63</v>
      </c>
      <c r="P57" s="3593" t="s">
        <v>64</v>
      </c>
      <c r="Q57" s="4028" t="s">
        <v>63</v>
      </c>
      <c r="R57" s="3554" t="s">
        <v>64</v>
      </c>
      <c r="S57" s="4028" t="s">
        <v>63</v>
      </c>
      <c r="T57" s="3554" t="s">
        <v>64</v>
      </c>
      <c r="U57" s="4029" t="s">
        <v>63</v>
      </c>
      <c r="V57" s="3554" t="s">
        <v>64</v>
      </c>
      <c r="W57" s="4070" t="s">
        <v>63</v>
      </c>
      <c r="X57" s="3593" t="s">
        <v>64</v>
      </c>
      <c r="Y57" s="4138" t="s">
        <v>63</v>
      </c>
      <c r="Z57" s="3556" t="s">
        <v>64</v>
      </c>
      <c r="AA57" s="4070" t="s">
        <v>63</v>
      </c>
      <c r="AB57" s="3593" t="s">
        <v>64</v>
      </c>
      <c r="AC57" s="4138" t="s">
        <v>63</v>
      </c>
      <c r="AD57" s="3556" t="s">
        <v>64</v>
      </c>
      <c r="AE57" s="4070" t="s">
        <v>63</v>
      </c>
      <c r="AF57" s="3593" t="s">
        <v>64</v>
      </c>
      <c r="AG57" s="4138" t="s">
        <v>63</v>
      </c>
      <c r="AH57" s="3556" t="s">
        <v>64</v>
      </c>
      <c r="AI57" s="4070" t="s">
        <v>63</v>
      </c>
      <c r="AJ57" s="3593" t="s">
        <v>64</v>
      </c>
      <c r="AK57" s="4138" t="s">
        <v>63</v>
      </c>
      <c r="AL57" s="3556" t="s">
        <v>64</v>
      </c>
      <c r="AM57" s="4070" t="s">
        <v>63</v>
      </c>
      <c r="AN57" s="3557" t="s">
        <v>64</v>
      </c>
      <c r="AO57" s="6559"/>
    </row>
    <row r="58" spans="1:86" s="17" customFormat="1" ht="15" customHeight="1" x14ac:dyDescent="0.15">
      <c r="A58" s="4139" t="s">
        <v>69</v>
      </c>
      <c r="B58" s="3771">
        <f>SUM(C58+D58)</f>
        <v>0</v>
      </c>
      <c r="C58" s="3792">
        <f>SUM(E58+G58+I58+K58+M58+O58+Q58+S58+U58+W58+Y58+AA58+AC58+AE58+AG58+AI58+AK58+AM58)</f>
        <v>0</v>
      </c>
      <c r="D58" s="3797">
        <f>SUM(F58+H58+J58+L58+N58+P58+R58+T58+V58+X58+Z58+AB58+AD58+AF58+AH58+AJ58+AL58+AN58)</f>
        <v>0</v>
      </c>
      <c r="E58" s="4140"/>
      <c r="F58" s="4141"/>
      <c r="G58" s="4142"/>
      <c r="H58" s="4143"/>
      <c r="I58" s="4140"/>
      <c r="J58" s="4144"/>
      <c r="K58" s="4142"/>
      <c r="L58" s="4143"/>
      <c r="M58" s="4140"/>
      <c r="N58" s="4144"/>
      <c r="O58" s="4140"/>
      <c r="P58" s="4144"/>
      <c r="Q58" s="4140"/>
      <c r="R58" s="4144"/>
      <c r="S58" s="4140"/>
      <c r="T58" s="4144"/>
      <c r="U58" s="4142"/>
      <c r="V58" s="4143"/>
      <c r="W58" s="4140"/>
      <c r="X58" s="4144"/>
      <c r="Y58" s="4142"/>
      <c r="Z58" s="4143"/>
      <c r="AA58" s="4140"/>
      <c r="AB58" s="4144"/>
      <c r="AC58" s="4142"/>
      <c r="AD58" s="4143"/>
      <c r="AE58" s="4140"/>
      <c r="AF58" s="4144"/>
      <c r="AG58" s="4142"/>
      <c r="AH58" s="4143"/>
      <c r="AI58" s="4140"/>
      <c r="AJ58" s="4144"/>
      <c r="AK58" s="4142"/>
      <c r="AL58" s="4143"/>
      <c r="AM58" s="4140"/>
      <c r="AN58" s="2578"/>
      <c r="AO58" s="4141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548" t="s">
        <v>32</v>
      </c>
      <c r="B60" s="6547" t="s">
        <v>82</v>
      </c>
      <c r="C60" s="6563"/>
      <c r="D60" s="6548"/>
      <c r="E60" s="6727" t="s">
        <v>106</v>
      </c>
      <c r="F60" s="6728"/>
      <c r="G60" s="6728"/>
      <c r="H60" s="6728"/>
      <c r="I60" s="6728"/>
      <c r="J60" s="6728"/>
      <c r="K60" s="6728"/>
      <c r="L60" s="6728"/>
      <c r="M60" s="6728"/>
      <c r="N60" s="6728"/>
      <c r="O60" s="6728"/>
      <c r="P60" s="6728"/>
      <c r="Q60" s="6728"/>
      <c r="R60" s="6728"/>
      <c r="S60" s="6728"/>
      <c r="T60" s="6728"/>
      <c r="U60" s="6728"/>
      <c r="V60" s="6728"/>
      <c r="W60" s="6728"/>
      <c r="X60" s="6728"/>
      <c r="Y60" s="6728"/>
      <c r="Z60" s="6728"/>
      <c r="AA60" s="6728"/>
      <c r="AB60" s="6728"/>
      <c r="AC60" s="6728"/>
      <c r="AD60" s="6728"/>
      <c r="AE60" s="6728"/>
      <c r="AF60" s="6728"/>
      <c r="AG60" s="6728"/>
      <c r="AH60" s="6728"/>
      <c r="AI60" s="6728"/>
      <c r="AJ60" s="6728"/>
      <c r="AK60" s="6728"/>
      <c r="AL60" s="6728"/>
      <c r="AM60" s="6728"/>
      <c r="AN60" s="6733"/>
      <c r="AO60" s="6561" t="s">
        <v>614</v>
      </c>
    </row>
    <row r="61" spans="1:86" s="17" customFormat="1" ht="15" customHeight="1" x14ac:dyDescent="0.15">
      <c r="A61" s="5774"/>
      <c r="B61" s="6243"/>
      <c r="C61" s="6388"/>
      <c r="D61" s="5774"/>
      <c r="E61" s="6565" t="s">
        <v>2524</v>
      </c>
      <c r="F61" s="6548"/>
      <c r="G61" s="6550" t="s">
        <v>2525</v>
      </c>
      <c r="H61" s="6550"/>
      <c r="I61" s="6549" t="s">
        <v>2526</v>
      </c>
      <c r="J61" s="6566"/>
      <c r="K61" s="6550" t="s">
        <v>99</v>
      </c>
      <c r="L61" s="6550"/>
      <c r="M61" s="6549" t="s">
        <v>49</v>
      </c>
      <c r="N61" s="6566"/>
      <c r="O61" s="6552" t="s">
        <v>50</v>
      </c>
      <c r="P61" s="6550"/>
      <c r="Q61" s="6547" t="s">
        <v>51</v>
      </c>
      <c r="R61" s="6548"/>
      <c r="S61" s="6547" t="s">
        <v>52</v>
      </c>
      <c r="T61" s="6548"/>
      <c r="U61" s="6563" t="s">
        <v>53</v>
      </c>
      <c r="V61" s="6548"/>
      <c r="W61" s="6550" t="s">
        <v>54</v>
      </c>
      <c r="X61" s="6550"/>
      <c r="Y61" s="6549" t="s">
        <v>55</v>
      </c>
      <c r="Z61" s="6566"/>
      <c r="AA61" s="6550" t="s">
        <v>56</v>
      </c>
      <c r="AB61" s="6550"/>
      <c r="AC61" s="6549" t="s">
        <v>57</v>
      </c>
      <c r="AD61" s="6566"/>
      <c r="AE61" s="6550" t="s">
        <v>58</v>
      </c>
      <c r="AF61" s="6550"/>
      <c r="AG61" s="6549" t="s">
        <v>59</v>
      </c>
      <c r="AH61" s="6566"/>
      <c r="AI61" s="6550" t="s">
        <v>60</v>
      </c>
      <c r="AJ61" s="6550"/>
      <c r="AK61" s="6549" t="s">
        <v>61</v>
      </c>
      <c r="AL61" s="6566"/>
      <c r="AM61" s="6549" t="s">
        <v>62</v>
      </c>
      <c r="AN61" s="6551"/>
      <c r="AO61" s="5484"/>
    </row>
    <row r="62" spans="1:86" s="17" customFormat="1" ht="15" customHeight="1" x14ac:dyDescent="0.15">
      <c r="A62" s="6244"/>
      <c r="B62" s="4070" t="s">
        <v>84</v>
      </c>
      <c r="C62" s="4138" t="s">
        <v>63</v>
      </c>
      <c r="D62" s="3593" t="s">
        <v>64</v>
      </c>
      <c r="E62" s="4028" t="s">
        <v>63</v>
      </c>
      <c r="F62" s="3554" t="s">
        <v>64</v>
      </c>
      <c r="G62" s="4029" t="s">
        <v>63</v>
      </c>
      <c r="H62" s="3588" t="s">
        <v>64</v>
      </c>
      <c r="I62" s="4028" t="s">
        <v>63</v>
      </c>
      <c r="J62" s="3554" t="s">
        <v>64</v>
      </c>
      <c r="K62" s="4029" t="s">
        <v>63</v>
      </c>
      <c r="L62" s="3588" t="s">
        <v>64</v>
      </c>
      <c r="M62" s="4028" t="s">
        <v>63</v>
      </c>
      <c r="N62" s="3554" t="s">
        <v>64</v>
      </c>
      <c r="O62" s="4029" t="s">
        <v>63</v>
      </c>
      <c r="P62" s="3588" t="s">
        <v>64</v>
      </c>
      <c r="Q62" s="4028" t="s">
        <v>63</v>
      </c>
      <c r="R62" s="3554" t="s">
        <v>64</v>
      </c>
      <c r="S62" s="4028" t="s">
        <v>63</v>
      </c>
      <c r="T62" s="3554" t="s">
        <v>64</v>
      </c>
      <c r="U62" s="4029" t="s">
        <v>63</v>
      </c>
      <c r="V62" s="3554" t="s">
        <v>64</v>
      </c>
      <c r="W62" s="4029" t="s">
        <v>63</v>
      </c>
      <c r="X62" s="3588" t="s">
        <v>64</v>
      </c>
      <c r="Y62" s="4028" t="s">
        <v>63</v>
      </c>
      <c r="Z62" s="3554" t="s">
        <v>64</v>
      </c>
      <c r="AA62" s="4029" t="s">
        <v>63</v>
      </c>
      <c r="AB62" s="3588" t="s">
        <v>64</v>
      </c>
      <c r="AC62" s="4028" t="s">
        <v>63</v>
      </c>
      <c r="AD62" s="3554" t="s">
        <v>64</v>
      </c>
      <c r="AE62" s="4029" t="s">
        <v>63</v>
      </c>
      <c r="AF62" s="3588" t="s">
        <v>64</v>
      </c>
      <c r="AG62" s="4028" t="s">
        <v>63</v>
      </c>
      <c r="AH62" s="3554" t="s">
        <v>64</v>
      </c>
      <c r="AI62" s="4029" t="s">
        <v>63</v>
      </c>
      <c r="AJ62" s="3588" t="s">
        <v>64</v>
      </c>
      <c r="AK62" s="4028" t="s">
        <v>63</v>
      </c>
      <c r="AL62" s="3554" t="s">
        <v>64</v>
      </c>
      <c r="AM62" s="4028" t="s">
        <v>63</v>
      </c>
      <c r="AN62" s="3726" t="s">
        <v>64</v>
      </c>
      <c r="AO62" s="6162"/>
    </row>
    <row r="63" spans="1:86" s="17" customFormat="1" ht="15" customHeight="1" x14ac:dyDescent="0.15">
      <c r="A63" s="4145" t="s">
        <v>69</v>
      </c>
      <c r="B63" s="2303">
        <f>SUM(C63+D63)</f>
        <v>140</v>
      </c>
      <c r="C63" s="2049">
        <f>SUM(E63+G63+I63+K63+M63+O63+Q63+S63+U63+W63+Y63+AA63+AC63+AE63+AG63+AI63+AK63+AM63)</f>
        <v>63</v>
      </c>
      <c r="D63" s="3566">
        <f>SUM(F63+H63+J63+L63+N63+P63+R63+T63+V63+X63+Z63+AB63+AD63+AF63+AH63+AJ63+AL63+AN63)</f>
        <v>77</v>
      </c>
      <c r="E63" s="2271">
        <v>0</v>
      </c>
      <c r="F63" s="2272">
        <v>1</v>
      </c>
      <c r="G63" s="2304">
        <v>7</v>
      </c>
      <c r="H63" s="2572">
        <v>7</v>
      </c>
      <c r="I63" s="2271">
        <v>17</v>
      </c>
      <c r="J63" s="2273">
        <v>10</v>
      </c>
      <c r="K63" s="2304">
        <v>14</v>
      </c>
      <c r="L63" s="2572">
        <v>11</v>
      </c>
      <c r="M63" s="2271">
        <v>6</v>
      </c>
      <c r="N63" s="2273">
        <v>6</v>
      </c>
      <c r="O63" s="2304">
        <v>0</v>
      </c>
      <c r="P63" s="2572">
        <v>1</v>
      </c>
      <c r="Q63" s="2271">
        <v>1</v>
      </c>
      <c r="R63" s="2273">
        <v>2</v>
      </c>
      <c r="S63" s="2271">
        <v>1</v>
      </c>
      <c r="T63" s="2273">
        <v>1</v>
      </c>
      <c r="U63" s="2271">
        <v>2</v>
      </c>
      <c r="V63" s="2273">
        <v>2</v>
      </c>
      <c r="W63" s="2304">
        <v>1</v>
      </c>
      <c r="X63" s="2572">
        <v>0</v>
      </c>
      <c r="Y63" s="2271">
        <v>0</v>
      </c>
      <c r="Z63" s="2273">
        <v>4</v>
      </c>
      <c r="AA63" s="2304">
        <v>1</v>
      </c>
      <c r="AB63" s="2572">
        <v>1</v>
      </c>
      <c r="AC63" s="2271">
        <v>1</v>
      </c>
      <c r="AD63" s="2273">
        <v>3</v>
      </c>
      <c r="AE63" s="2304">
        <v>3</v>
      </c>
      <c r="AF63" s="2572">
        <v>4</v>
      </c>
      <c r="AG63" s="2271">
        <v>2</v>
      </c>
      <c r="AH63" s="2273">
        <v>6</v>
      </c>
      <c r="AI63" s="2304">
        <v>3</v>
      </c>
      <c r="AJ63" s="2572">
        <v>5</v>
      </c>
      <c r="AK63" s="2271">
        <v>0</v>
      </c>
      <c r="AL63" s="2273">
        <v>7</v>
      </c>
      <c r="AM63" s="2802">
        <v>4</v>
      </c>
      <c r="AN63" s="1127">
        <v>6</v>
      </c>
      <c r="AO63" s="4146">
        <v>140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47" t="s">
        <v>103</v>
      </c>
      <c r="B64" s="4128">
        <f>SUM(C64+D64)</f>
        <v>27</v>
      </c>
      <c r="C64" s="4129">
        <f t="shared" ref="C64" si="40">SUM(E64+G64+I64+K64+M64+O64+Q64+S64+U64+W64+Y64+AA64+AC64+AE64+AG64+AI64+AK64+AM64)</f>
        <v>5</v>
      </c>
      <c r="D64" s="4148">
        <f t="shared" ref="D64:D65" si="41">SUM(F64+H64+J64+L64+N64+P64+R64+T64+V64+X64+Z64+AB64+AD64+AF64+AH64+AJ64+AL64+AN64)</f>
        <v>22</v>
      </c>
      <c r="E64" s="4149">
        <v>0</v>
      </c>
      <c r="F64" s="4150">
        <v>0</v>
      </c>
      <c r="G64" s="4151">
        <v>0</v>
      </c>
      <c r="H64" s="4152">
        <v>0</v>
      </c>
      <c r="I64" s="4149">
        <v>0</v>
      </c>
      <c r="J64" s="4153">
        <v>0</v>
      </c>
      <c r="K64" s="4151">
        <v>0</v>
      </c>
      <c r="L64" s="4152">
        <v>0</v>
      </c>
      <c r="M64" s="4149">
        <v>0</v>
      </c>
      <c r="N64" s="4153">
        <v>0</v>
      </c>
      <c r="O64" s="4151">
        <v>0</v>
      </c>
      <c r="P64" s="4152">
        <v>0</v>
      </c>
      <c r="Q64" s="4149">
        <v>0</v>
      </c>
      <c r="R64" s="4153">
        <v>0</v>
      </c>
      <c r="S64" s="4149">
        <v>0</v>
      </c>
      <c r="T64" s="4153">
        <v>1</v>
      </c>
      <c r="U64" s="4149">
        <v>0</v>
      </c>
      <c r="V64" s="4153">
        <v>1</v>
      </c>
      <c r="W64" s="4151">
        <v>0</v>
      </c>
      <c r="X64" s="4152">
        <v>0</v>
      </c>
      <c r="Y64" s="4149">
        <v>0</v>
      </c>
      <c r="Z64" s="4153">
        <v>1</v>
      </c>
      <c r="AA64" s="4151">
        <v>0</v>
      </c>
      <c r="AB64" s="4152">
        <v>2</v>
      </c>
      <c r="AC64" s="4149">
        <v>0</v>
      </c>
      <c r="AD64" s="4153">
        <v>2</v>
      </c>
      <c r="AE64" s="4151">
        <v>1</v>
      </c>
      <c r="AF64" s="4152">
        <v>2</v>
      </c>
      <c r="AG64" s="4149">
        <v>1</v>
      </c>
      <c r="AH64" s="4153">
        <v>2</v>
      </c>
      <c r="AI64" s="4151">
        <v>0</v>
      </c>
      <c r="AJ64" s="4152">
        <v>2</v>
      </c>
      <c r="AK64" s="4149">
        <v>2</v>
      </c>
      <c r="AL64" s="4153">
        <v>4</v>
      </c>
      <c r="AM64" s="4154">
        <v>1</v>
      </c>
      <c r="AN64" s="4155">
        <v>5</v>
      </c>
      <c r="AO64" s="4150">
        <v>27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8" t="s">
        <v>1456</v>
      </c>
      <c r="B65" s="4156">
        <f>SUM(C65+D65)</f>
        <v>107</v>
      </c>
      <c r="C65" s="4157">
        <f>SUM(E65+G65+I65+K65+M65+O65+Q65+S65+U65+W65+Y65+AA65+AC65+AE65+AG65+AI65+AK65+AM65)</f>
        <v>33</v>
      </c>
      <c r="D65" s="1201">
        <f t="shared" si="41"/>
        <v>74</v>
      </c>
      <c r="E65" s="1275">
        <v>2</v>
      </c>
      <c r="F65" s="1276">
        <v>0</v>
      </c>
      <c r="G65" s="1282">
        <v>9</v>
      </c>
      <c r="H65" s="1343">
        <v>5</v>
      </c>
      <c r="I65" s="1275">
        <v>6</v>
      </c>
      <c r="J65" s="1266">
        <v>3</v>
      </c>
      <c r="K65" s="1282">
        <v>4</v>
      </c>
      <c r="L65" s="1343">
        <v>2</v>
      </c>
      <c r="M65" s="1275">
        <v>0</v>
      </c>
      <c r="N65" s="1266">
        <v>0</v>
      </c>
      <c r="O65" s="1282">
        <v>0</v>
      </c>
      <c r="P65" s="1343">
        <v>0</v>
      </c>
      <c r="Q65" s="1275">
        <v>0</v>
      </c>
      <c r="R65" s="1266">
        <v>0</v>
      </c>
      <c r="S65" s="1275">
        <v>1</v>
      </c>
      <c r="T65" s="1266">
        <v>2</v>
      </c>
      <c r="U65" s="1275">
        <v>0</v>
      </c>
      <c r="V65" s="1266">
        <v>1</v>
      </c>
      <c r="W65" s="1282">
        <v>0</v>
      </c>
      <c r="X65" s="1343">
        <v>2</v>
      </c>
      <c r="Y65" s="1275">
        <v>1</v>
      </c>
      <c r="Z65" s="1266">
        <v>5</v>
      </c>
      <c r="AA65" s="1282">
        <v>0</v>
      </c>
      <c r="AB65" s="1343">
        <v>3</v>
      </c>
      <c r="AC65" s="1275">
        <v>0</v>
      </c>
      <c r="AD65" s="1266">
        <v>2</v>
      </c>
      <c r="AE65" s="1282">
        <v>0</v>
      </c>
      <c r="AF65" s="1343">
        <v>1</v>
      </c>
      <c r="AG65" s="1275">
        <v>3</v>
      </c>
      <c r="AH65" s="1266">
        <v>14</v>
      </c>
      <c r="AI65" s="1282">
        <v>0</v>
      </c>
      <c r="AJ65" s="1343">
        <v>12</v>
      </c>
      <c r="AK65" s="1275">
        <v>5</v>
      </c>
      <c r="AL65" s="1266">
        <v>12</v>
      </c>
      <c r="AM65" s="1277">
        <v>2</v>
      </c>
      <c r="AN65" s="1272">
        <v>10</v>
      </c>
      <c r="AO65" s="992">
        <v>107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58" t="s">
        <v>82</v>
      </c>
      <c r="B66" s="3771">
        <f t="shared" ref="B66:K66" si="44">SUM(B63:B65)</f>
        <v>274</v>
      </c>
      <c r="C66" s="3792">
        <f t="shared" si="44"/>
        <v>101</v>
      </c>
      <c r="D66" s="3797">
        <f t="shared" si="44"/>
        <v>173</v>
      </c>
      <c r="E66" s="4159">
        <f t="shared" si="44"/>
        <v>2</v>
      </c>
      <c r="F66" s="3931">
        <f t="shared" si="44"/>
        <v>1</v>
      </c>
      <c r="G66" s="4160">
        <f t="shared" si="44"/>
        <v>16</v>
      </c>
      <c r="H66" s="4161">
        <f t="shared" si="44"/>
        <v>12</v>
      </c>
      <c r="I66" s="4159">
        <f t="shared" si="44"/>
        <v>23</v>
      </c>
      <c r="J66" s="2669">
        <f t="shared" si="44"/>
        <v>13</v>
      </c>
      <c r="K66" s="4160">
        <f t="shared" si="44"/>
        <v>18</v>
      </c>
      <c r="L66" s="4161">
        <f t="shared" ref="L66:AO66" si="45">SUM(L63:L65)</f>
        <v>13</v>
      </c>
      <c r="M66" s="4159">
        <f t="shared" si="45"/>
        <v>6</v>
      </c>
      <c r="N66" s="2669">
        <f t="shared" si="45"/>
        <v>6</v>
      </c>
      <c r="O66" s="4160">
        <f t="shared" si="45"/>
        <v>0</v>
      </c>
      <c r="P66" s="4161">
        <f t="shared" si="45"/>
        <v>1</v>
      </c>
      <c r="Q66" s="4159">
        <f t="shared" si="45"/>
        <v>1</v>
      </c>
      <c r="R66" s="2669">
        <f t="shared" si="45"/>
        <v>2</v>
      </c>
      <c r="S66" s="4159">
        <f t="shared" ref="S66:T66" si="46">SUM(S63:S65)</f>
        <v>2</v>
      </c>
      <c r="T66" s="2669">
        <f t="shared" si="46"/>
        <v>4</v>
      </c>
      <c r="U66" s="4159">
        <f t="shared" ref="U66:V66" si="47">SUM(U63:U65)</f>
        <v>2</v>
      </c>
      <c r="V66" s="2669">
        <f t="shared" si="47"/>
        <v>4</v>
      </c>
      <c r="W66" s="4160">
        <f t="shared" si="45"/>
        <v>1</v>
      </c>
      <c r="X66" s="4161">
        <f t="shared" si="45"/>
        <v>2</v>
      </c>
      <c r="Y66" s="4159">
        <f t="shared" si="45"/>
        <v>1</v>
      </c>
      <c r="Z66" s="2669">
        <f t="shared" si="45"/>
        <v>10</v>
      </c>
      <c r="AA66" s="4160">
        <f t="shared" si="45"/>
        <v>1</v>
      </c>
      <c r="AB66" s="4161">
        <f t="shared" si="45"/>
        <v>6</v>
      </c>
      <c r="AC66" s="4159">
        <f t="shared" si="45"/>
        <v>1</v>
      </c>
      <c r="AD66" s="2669">
        <f t="shared" si="45"/>
        <v>7</v>
      </c>
      <c r="AE66" s="4160">
        <f t="shared" si="45"/>
        <v>4</v>
      </c>
      <c r="AF66" s="4161">
        <f t="shared" si="45"/>
        <v>7</v>
      </c>
      <c r="AG66" s="4159">
        <f t="shared" si="45"/>
        <v>6</v>
      </c>
      <c r="AH66" s="2669">
        <f t="shared" si="45"/>
        <v>22</v>
      </c>
      <c r="AI66" s="4160">
        <f t="shared" si="45"/>
        <v>3</v>
      </c>
      <c r="AJ66" s="4161">
        <f t="shared" si="45"/>
        <v>19</v>
      </c>
      <c r="AK66" s="4159">
        <f t="shared" si="45"/>
        <v>7</v>
      </c>
      <c r="AL66" s="2669">
        <f t="shared" si="45"/>
        <v>23</v>
      </c>
      <c r="AM66" s="4162">
        <f t="shared" si="45"/>
        <v>7</v>
      </c>
      <c r="AN66" s="4163">
        <f t="shared" si="45"/>
        <v>21</v>
      </c>
      <c r="AO66" s="3931">
        <f t="shared" si="45"/>
        <v>274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548" t="s">
        <v>32</v>
      </c>
      <c r="B68" s="6547" t="s">
        <v>82</v>
      </c>
      <c r="C68" s="6563"/>
      <c r="D68" s="6548"/>
      <c r="E68" s="6549" t="s">
        <v>106</v>
      </c>
      <c r="F68" s="6550"/>
      <c r="G68" s="6550"/>
      <c r="H68" s="6550"/>
      <c r="I68" s="6550"/>
      <c r="J68" s="6550"/>
      <c r="K68" s="6550"/>
      <c r="L68" s="6550"/>
      <c r="M68" s="6550"/>
      <c r="N68" s="6550"/>
      <c r="O68" s="6550"/>
      <c r="P68" s="6550"/>
      <c r="Q68" s="6550"/>
      <c r="R68" s="6550"/>
      <c r="S68" s="6550"/>
      <c r="T68" s="6550"/>
      <c r="U68" s="6550"/>
      <c r="V68" s="6550"/>
      <c r="W68" s="6550"/>
      <c r="X68" s="6550"/>
      <c r="Y68" s="6550"/>
      <c r="Z68" s="6550"/>
      <c r="AA68" s="6550"/>
      <c r="AB68" s="6550"/>
      <c r="AC68" s="6550"/>
      <c r="AD68" s="6550"/>
      <c r="AE68" s="6550"/>
      <c r="AF68" s="6550"/>
      <c r="AG68" s="6550"/>
      <c r="AH68" s="6550"/>
      <c r="AI68" s="6550"/>
      <c r="AJ68" s="6550"/>
      <c r="AK68" s="6550"/>
      <c r="AL68" s="6550"/>
      <c r="AM68" s="6550"/>
      <c r="AN68" s="6551"/>
      <c r="AO68" s="6732" t="s">
        <v>614</v>
      </c>
      <c r="AP68" s="6695" t="s">
        <v>484</v>
      </c>
    </row>
    <row r="69" spans="1:85" s="17" customFormat="1" ht="15" customHeight="1" x14ac:dyDescent="0.15">
      <c r="A69" s="5774"/>
      <c r="B69" s="6177"/>
      <c r="C69" s="6176"/>
      <c r="D69" s="6244"/>
      <c r="E69" s="6565" t="s">
        <v>2524</v>
      </c>
      <c r="F69" s="6548"/>
      <c r="G69" s="6549" t="s">
        <v>2525</v>
      </c>
      <c r="H69" s="6566"/>
      <c r="I69" s="6549" t="s">
        <v>2526</v>
      </c>
      <c r="J69" s="6566"/>
      <c r="K69" s="6558" t="s">
        <v>99</v>
      </c>
      <c r="L69" s="6566"/>
      <c r="M69" s="6549" t="s">
        <v>49</v>
      </c>
      <c r="N69" s="6566"/>
      <c r="O69" s="6549" t="s">
        <v>50</v>
      </c>
      <c r="P69" s="6566"/>
      <c r="Q69" s="6547" t="s">
        <v>51</v>
      </c>
      <c r="R69" s="6548"/>
      <c r="S69" s="6547" t="s">
        <v>52</v>
      </c>
      <c r="T69" s="6548"/>
      <c r="U69" s="6563" t="s">
        <v>53</v>
      </c>
      <c r="V69" s="6548"/>
      <c r="W69" s="6549" t="s">
        <v>54</v>
      </c>
      <c r="X69" s="6566"/>
      <c r="Y69" s="6549" t="s">
        <v>55</v>
      </c>
      <c r="Z69" s="6566"/>
      <c r="AA69" s="6549" t="s">
        <v>56</v>
      </c>
      <c r="AB69" s="6566"/>
      <c r="AC69" s="6549" t="s">
        <v>57</v>
      </c>
      <c r="AD69" s="6566"/>
      <c r="AE69" s="6549" t="s">
        <v>58</v>
      </c>
      <c r="AF69" s="6566"/>
      <c r="AG69" s="6549" t="s">
        <v>59</v>
      </c>
      <c r="AH69" s="6566"/>
      <c r="AI69" s="6549" t="s">
        <v>60</v>
      </c>
      <c r="AJ69" s="6566"/>
      <c r="AK69" s="6549" t="s">
        <v>61</v>
      </c>
      <c r="AL69" s="6566"/>
      <c r="AM69" s="6549" t="s">
        <v>62</v>
      </c>
      <c r="AN69" s="6551"/>
      <c r="AO69" s="6650"/>
      <c r="AP69" s="5480"/>
    </row>
    <row r="70" spans="1:85" s="17" customFormat="1" ht="15" customHeight="1" x14ac:dyDescent="0.15">
      <c r="A70" s="6244"/>
      <c r="B70" s="4070" t="s">
        <v>84</v>
      </c>
      <c r="C70" s="4138" t="s">
        <v>63</v>
      </c>
      <c r="D70" s="3593" t="s">
        <v>64</v>
      </c>
      <c r="E70" s="3564" t="s">
        <v>63</v>
      </c>
      <c r="F70" s="3563" t="s">
        <v>64</v>
      </c>
      <c r="G70" s="3565" t="s">
        <v>63</v>
      </c>
      <c r="H70" s="3558" t="s">
        <v>64</v>
      </c>
      <c r="I70" s="3564" t="s">
        <v>63</v>
      </c>
      <c r="J70" s="3563" t="s">
        <v>64</v>
      </c>
      <c r="K70" s="3564" t="s">
        <v>63</v>
      </c>
      <c r="L70" s="3563" t="s">
        <v>64</v>
      </c>
      <c r="M70" s="3565" t="s">
        <v>63</v>
      </c>
      <c r="N70" s="3558" t="s">
        <v>64</v>
      </c>
      <c r="O70" s="3564" t="s">
        <v>63</v>
      </c>
      <c r="P70" s="3563" t="s">
        <v>64</v>
      </c>
      <c r="Q70" s="4070" t="s">
        <v>63</v>
      </c>
      <c r="R70" s="3593" t="s">
        <v>64</v>
      </c>
      <c r="S70" s="4070" t="s">
        <v>63</v>
      </c>
      <c r="T70" s="3593" t="s">
        <v>64</v>
      </c>
      <c r="U70" s="4138" t="s">
        <v>63</v>
      </c>
      <c r="V70" s="3593" t="s">
        <v>64</v>
      </c>
      <c r="W70" s="3564" t="s">
        <v>63</v>
      </c>
      <c r="X70" s="3563" t="s">
        <v>64</v>
      </c>
      <c r="Y70" s="3565" t="s">
        <v>63</v>
      </c>
      <c r="Z70" s="3558" t="s">
        <v>64</v>
      </c>
      <c r="AA70" s="3564" t="s">
        <v>63</v>
      </c>
      <c r="AB70" s="3563" t="s">
        <v>64</v>
      </c>
      <c r="AC70" s="3565" t="s">
        <v>63</v>
      </c>
      <c r="AD70" s="3558" t="s">
        <v>64</v>
      </c>
      <c r="AE70" s="3564" t="s">
        <v>63</v>
      </c>
      <c r="AF70" s="3563" t="s">
        <v>64</v>
      </c>
      <c r="AG70" s="3565" t="s">
        <v>63</v>
      </c>
      <c r="AH70" s="3558" t="s">
        <v>64</v>
      </c>
      <c r="AI70" s="3564" t="s">
        <v>63</v>
      </c>
      <c r="AJ70" s="3563" t="s">
        <v>64</v>
      </c>
      <c r="AK70" s="3565" t="s">
        <v>63</v>
      </c>
      <c r="AL70" s="3558" t="s">
        <v>64</v>
      </c>
      <c r="AM70" s="3564" t="s">
        <v>63</v>
      </c>
      <c r="AN70" s="3559" t="s">
        <v>64</v>
      </c>
      <c r="AO70" s="6373"/>
      <c r="AP70" s="6165"/>
    </row>
    <row r="71" spans="1:85" s="17" customFormat="1" ht="15" customHeight="1" x14ac:dyDescent="0.15">
      <c r="A71" s="2122" t="s">
        <v>103</v>
      </c>
      <c r="B71" s="2269">
        <f>SUM(C71+D71)</f>
        <v>0</v>
      </c>
      <c r="C71" s="2385">
        <f>SUM(E71+G71+I71+K71+M71+O71+Q71+S71+U71+W71+Y71+AA71+AC71+AE71+AG71+AI71+AK71+AM71)</f>
        <v>0</v>
      </c>
      <c r="D71" s="2705">
        <f>SUM(F71+H71+J71+L71+N71+P71+R71+T71+V71+X71+Z71+AB71+AD71+AF71+AH71+AJ71+AL71+AN71)</f>
        <v>0</v>
      </c>
      <c r="E71" s="2293">
        <v>0</v>
      </c>
      <c r="F71" s="2348">
        <v>0</v>
      </c>
      <c r="G71" s="2476">
        <v>0</v>
      </c>
      <c r="H71" s="2789">
        <v>0</v>
      </c>
      <c r="I71" s="2293">
        <v>0</v>
      </c>
      <c r="J71" s="1295">
        <v>0</v>
      </c>
      <c r="K71" s="2293">
        <v>0</v>
      </c>
      <c r="L71" s="1295">
        <v>0</v>
      </c>
      <c r="M71" s="2476">
        <v>0</v>
      </c>
      <c r="N71" s="2789">
        <v>0</v>
      </c>
      <c r="O71" s="2293">
        <v>0</v>
      </c>
      <c r="P71" s="1295">
        <v>0</v>
      </c>
      <c r="Q71" s="2293">
        <v>0</v>
      </c>
      <c r="R71" s="1295">
        <v>0</v>
      </c>
      <c r="S71" s="2293">
        <v>0</v>
      </c>
      <c r="T71" s="1295">
        <v>0</v>
      </c>
      <c r="U71" s="2476">
        <v>0</v>
      </c>
      <c r="V71" s="2789">
        <v>0</v>
      </c>
      <c r="W71" s="2293">
        <v>0</v>
      </c>
      <c r="X71" s="1295">
        <v>0</v>
      </c>
      <c r="Y71" s="2476">
        <v>0</v>
      </c>
      <c r="Z71" s="2789">
        <v>0</v>
      </c>
      <c r="AA71" s="2293">
        <v>0</v>
      </c>
      <c r="AB71" s="1295">
        <v>0</v>
      </c>
      <c r="AC71" s="2476">
        <v>0</v>
      </c>
      <c r="AD71" s="2789">
        <v>0</v>
      </c>
      <c r="AE71" s="2293">
        <v>0</v>
      </c>
      <c r="AF71" s="1295">
        <v>0</v>
      </c>
      <c r="AG71" s="2476">
        <v>0</v>
      </c>
      <c r="AH71" s="2789">
        <v>0</v>
      </c>
      <c r="AI71" s="2293">
        <v>0</v>
      </c>
      <c r="AJ71" s="1295">
        <v>0</v>
      </c>
      <c r="AK71" s="2476">
        <v>0</v>
      </c>
      <c r="AL71" s="2789">
        <v>0</v>
      </c>
      <c r="AM71" s="2709">
        <v>0</v>
      </c>
      <c r="AN71" s="1296">
        <v>0</v>
      </c>
      <c r="AO71" s="2348">
        <v>0</v>
      </c>
      <c r="AP71" s="3399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64" t="s">
        <v>1456</v>
      </c>
      <c r="B72" s="917">
        <f>SUM(C72+D72)</f>
        <v>26</v>
      </c>
      <c r="C72" s="1009">
        <f>SUM(E72+G72+I72+K72+M72+O72+Q72+S72+U72+W72+Y72+AA72+AC72+AE72+AG72+AI72+AK72+AM72)</f>
        <v>12</v>
      </c>
      <c r="D72" s="985">
        <f>SUM(F72+H72+J72+L72+N72+P72+R72+T72+V72+X72+Z72+AB72+AD72+AF72+AH72+AJ72+AL72+AN72)</f>
        <v>14</v>
      </c>
      <c r="E72" s="1275">
        <v>4</v>
      </c>
      <c r="F72" s="1276">
        <v>0</v>
      </c>
      <c r="G72" s="1282">
        <v>5</v>
      </c>
      <c r="H72" s="1343">
        <v>8</v>
      </c>
      <c r="I72" s="1275">
        <v>3</v>
      </c>
      <c r="J72" s="1266">
        <v>4</v>
      </c>
      <c r="K72" s="1275">
        <v>0</v>
      </c>
      <c r="L72" s="1266">
        <v>2</v>
      </c>
      <c r="M72" s="1282">
        <v>0</v>
      </c>
      <c r="N72" s="1343">
        <v>0</v>
      </c>
      <c r="O72" s="1275">
        <v>0</v>
      </c>
      <c r="P72" s="1266">
        <v>0</v>
      </c>
      <c r="Q72" s="1275">
        <v>0</v>
      </c>
      <c r="R72" s="1266">
        <v>0</v>
      </c>
      <c r="S72" s="1275">
        <v>0</v>
      </c>
      <c r="T72" s="1266">
        <v>0</v>
      </c>
      <c r="U72" s="1282">
        <v>0</v>
      </c>
      <c r="V72" s="1343">
        <v>0</v>
      </c>
      <c r="W72" s="1275">
        <v>0</v>
      </c>
      <c r="X72" s="1266">
        <v>0</v>
      </c>
      <c r="Y72" s="1282">
        <v>0</v>
      </c>
      <c r="Z72" s="1343">
        <v>0</v>
      </c>
      <c r="AA72" s="1275">
        <v>0</v>
      </c>
      <c r="AB72" s="1266">
        <v>0</v>
      </c>
      <c r="AC72" s="1282">
        <v>0</v>
      </c>
      <c r="AD72" s="1343">
        <v>0</v>
      </c>
      <c r="AE72" s="1275">
        <v>0</v>
      </c>
      <c r="AF72" s="1266">
        <v>0</v>
      </c>
      <c r="AG72" s="1282">
        <v>0</v>
      </c>
      <c r="AH72" s="1343">
        <v>0</v>
      </c>
      <c r="AI72" s="4165">
        <v>0</v>
      </c>
      <c r="AJ72" s="3987">
        <v>0</v>
      </c>
      <c r="AK72" s="1282">
        <v>0</v>
      </c>
      <c r="AL72" s="1343">
        <v>0</v>
      </c>
      <c r="AM72" s="1277">
        <v>0</v>
      </c>
      <c r="AN72" s="1272">
        <v>0</v>
      </c>
      <c r="AO72" s="992">
        <v>26</v>
      </c>
      <c r="AP72" s="95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29" t="s">
        <v>82</v>
      </c>
      <c r="B73" s="3771">
        <f t="shared" ref="B73:AO73" si="48">SUM(B71:B72)</f>
        <v>26</v>
      </c>
      <c r="C73" s="3792">
        <f>SUM(C71:C72)</f>
        <v>12</v>
      </c>
      <c r="D73" s="3797">
        <f t="shared" si="48"/>
        <v>14</v>
      </c>
      <c r="E73" s="4159">
        <f>SUM(E71:E72)</f>
        <v>4</v>
      </c>
      <c r="F73" s="3931">
        <f t="shared" si="48"/>
        <v>0</v>
      </c>
      <c r="G73" s="4160">
        <f t="shared" si="48"/>
        <v>5</v>
      </c>
      <c r="H73" s="4161">
        <f t="shared" si="48"/>
        <v>8</v>
      </c>
      <c r="I73" s="4159">
        <f t="shared" si="48"/>
        <v>3</v>
      </c>
      <c r="J73" s="2669">
        <f t="shared" si="48"/>
        <v>4</v>
      </c>
      <c r="K73" s="4159">
        <f t="shared" si="48"/>
        <v>0</v>
      </c>
      <c r="L73" s="2669">
        <f t="shared" si="48"/>
        <v>2</v>
      </c>
      <c r="M73" s="4160">
        <f t="shared" si="48"/>
        <v>0</v>
      </c>
      <c r="N73" s="4161">
        <f t="shared" si="48"/>
        <v>0</v>
      </c>
      <c r="O73" s="4159">
        <f t="shared" si="48"/>
        <v>0</v>
      </c>
      <c r="P73" s="2669">
        <f t="shared" si="48"/>
        <v>0</v>
      </c>
      <c r="Q73" s="4159">
        <f t="shared" si="48"/>
        <v>0</v>
      </c>
      <c r="R73" s="2669">
        <f t="shared" si="48"/>
        <v>0</v>
      </c>
      <c r="S73" s="4159">
        <f t="shared" si="48"/>
        <v>0</v>
      </c>
      <c r="T73" s="2669">
        <f t="shared" si="48"/>
        <v>0</v>
      </c>
      <c r="U73" s="4160">
        <f t="shared" ref="U73:V73" si="49">SUM(U71:U72)</f>
        <v>0</v>
      </c>
      <c r="V73" s="4161">
        <f t="shared" si="49"/>
        <v>0</v>
      </c>
      <c r="W73" s="4159">
        <f t="shared" si="48"/>
        <v>0</v>
      </c>
      <c r="X73" s="2669">
        <f t="shared" si="48"/>
        <v>0</v>
      </c>
      <c r="Y73" s="4160">
        <f t="shared" si="48"/>
        <v>0</v>
      </c>
      <c r="Z73" s="4161">
        <f t="shared" si="48"/>
        <v>0</v>
      </c>
      <c r="AA73" s="4159">
        <f t="shared" si="48"/>
        <v>0</v>
      </c>
      <c r="AB73" s="2669">
        <f t="shared" si="48"/>
        <v>0</v>
      </c>
      <c r="AC73" s="4160">
        <f t="shared" si="48"/>
        <v>0</v>
      </c>
      <c r="AD73" s="4161">
        <f t="shared" si="48"/>
        <v>0</v>
      </c>
      <c r="AE73" s="4159">
        <f t="shared" si="48"/>
        <v>0</v>
      </c>
      <c r="AF73" s="2669">
        <f t="shared" si="48"/>
        <v>0</v>
      </c>
      <c r="AG73" s="4160">
        <f t="shared" si="48"/>
        <v>0</v>
      </c>
      <c r="AH73" s="2588">
        <f t="shared" si="48"/>
        <v>0</v>
      </c>
      <c r="AI73" s="2588">
        <f t="shared" si="48"/>
        <v>0</v>
      </c>
      <c r="AJ73" s="2588">
        <f t="shared" si="48"/>
        <v>0</v>
      </c>
      <c r="AK73" s="2588">
        <f t="shared" si="48"/>
        <v>0</v>
      </c>
      <c r="AL73" s="4161">
        <f t="shared" si="48"/>
        <v>0</v>
      </c>
      <c r="AM73" s="4162">
        <f t="shared" si="48"/>
        <v>0</v>
      </c>
      <c r="AN73" s="4163">
        <f t="shared" si="48"/>
        <v>0</v>
      </c>
      <c r="AO73" s="3931">
        <f t="shared" si="48"/>
        <v>26</v>
      </c>
      <c r="AP73" s="4139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548" t="s">
        <v>2523</v>
      </c>
      <c r="B75" s="6547" t="s">
        <v>82</v>
      </c>
      <c r="C75" s="6563"/>
      <c r="D75" s="6548"/>
      <c r="E75" s="6727" t="s">
        <v>106</v>
      </c>
      <c r="F75" s="6728"/>
      <c r="G75" s="6728"/>
      <c r="H75" s="6728"/>
      <c r="I75" s="6728"/>
      <c r="J75" s="6728"/>
      <c r="K75" s="6728"/>
      <c r="L75" s="6728"/>
      <c r="M75" s="6728"/>
      <c r="N75" s="6728"/>
      <c r="O75" s="6728"/>
      <c r="P75" s="6728"/>
      <c r="Q75" s="6728"/>
      <c r="R75" s="6728"/>
      <c r="S75" s="6728"/>
      <c r="T75" s="6728"/>
      <c r="U75" s="6728"/>
      <c r="V75" s="6728"/>
      <c r="W75" s="6728"/>
      <c r="X75" s="6728"/>
      <c r="Y75" s="6728"/>
      <c r="Z75" s="6728"/>
      <c r="AA75" s="6728"/>
      <c r="AB75" s="6728"/>
      <c r="AC75" s="6728"/>
      <c r="AD75" s="6728"/>
      <c r="AE75" s="6728"/>
      <c r="AF75" s="6728"/>
      <c r="AG75" s="6728"/>
      <c r="AH75" s="6728"/>
      <c r="AI75" s="6728"/>
      <c r="AJ75" s="6728"/>
      <c r="AK75" s="6728"/>
      <c r="AL75" s="6728"/>
      <c r="AM75" s="6728"/>
      <c r="AN75" s="6729"/>
    </row>
    <row r="76" spans="1:85" s="17" customFormat="1" ht="15" customHeight="1" x14ac:dyDescent="0.15">
      <c r="A76" s="5774"/>
      <c r="B76" s="6177"/>
      <c r="C76" s="6176"/>
      <c r="D76" s="6244"/>
      <c r="E76" s="6565" t="s">
        <v>2524</v>
      </c>
      <c r="F76" s="6548"/>
      <c r="G76" s="6550" t="s">
        <v>2525</v>
      </c>
      <c r="H76" s="6550"/>
      <c r="I76" s="6549" t="s">
        <v>2526</v>
      </c>
      <c r="J76" s="6566"/>
      <c r="K76" s="6550" t="s">
        <v>99</v>
      </c>
      <c r="L76" s="6550"/>
      <c r="M76" s="6549" t="s">
        <v>49</v>
      </c>
      <c r="N76" s="6566"/>
      <c r="O76" s="6563" t="s">
        <v>50</v>
      </c>
      <c r="P76" s="6563"/>
      <c r="Q76" s="6547" t="s">
        <v>51</v>
      </c>
      <c r="R76" s="6548"/>
      <c r="S76" s="6547" t="s">
        <v>52</v>
      </c>
      <c r="T76" s="6548"/>
      <c r="U76" s="6563" t="s">
        <v>53</v>
      </c>
      <c r="V76" s="6548"/>
      <c r="W76" s="6547" t="s">
        <v>54</v>
      </c>
      <c r="X76" s="6548"/>
      <c r="Y76" s="6563" t="s">
        <v>55</v>
      </c>
      <c r="Z76" s="6563"/>
      <c r="AA76" s="6547" t="s">
        <v>56</v>
      </c>
      <c r="AB76" s="6548"/>
      <c r="AC76" s="6563" t="s">
        <v>57</v>
      </c>
      <c r="AD76" s="6563"/>
      <c r="AE76" s="6547" t="s">
        <v>58</v>
      </c>
      <c r="AF76" s="6548"/>
      <c r="AG76" s="6563" t="s">
        <v>59</v>
      </c>
      <c r="AH76" s="6563"/>
      <c r="AI76" s="6547" t="s">
        <v>60</v>
      </c>
      <c r="AJ76" s="6548"/>
      <c r="AK76" s="6563" t="s">
        <v>61</v>
      </c>
      <c r="AL76" s="6563"/>
      <c r="AM76" s="6549" t="s">
        <v>62</v>
      </c>
      <c r="AN76" s="6566"/>
    </row>
    <row r="77" spans="1:85" s="17" customFormat="1" ht="15" customHeight="1" x14ac:dyDescent="0.15">
      <c r="A77" s="6244"/>
      <c r="B77" s="4070" t="s">
        <v>84</v>
      </c>
      <c r="C77" s="4138" t="s">
        <v>63</v>
      </c>
      <c r="D77" s="3042" t="s">
        <v>64</v>
      </c>
      <c r="E77" s="4070" t="s">
        <v>63</v>
      </c>
      <c r="F77" s="3593" t="s">
        <v>64</v>
      </c>
      <c r="G77" s="4138" t="s">
        <v>63</v>
      </c>
      <c r="H77" s="3556" t="s">
        <v>64</v>
      </c>
      <c r="I77" s="4070" t="s">
        <v>63</v>
      </c>
      <c r="J77" s="3593" t="s">
        <v>64</v>
      </c>
      <c r="K77" s="4138" t="s">
        <v>63</v>
      </c>
      <c r="L77" s="3556" t="s">
        <v>64</v>
      </c>
      <c r="M77" s="4070" t="s">
        <v>63</v>
      </c>
      <c r="N77" s="3593" t="s">
        <v>64</v>
      </c>
      <c r="O77" s="4138" t="s">
        <v>63</v>
      </c>
      <c r="P77" s="3556" t="s">
        <v>64</v>
      </c>
      <c r="Q77" s="4070" t="s">
        <v>63</v>
      </c>
      <c r="R77" s="3593" t="s">
        <v>64</v>
      </c>
      <c r="S77" s="4070" t="s">
        <v>63</v>
      </c>
      <c r="T77" s="3593" t="s">
        <v>64</v>
      </c>
      <c r="U77" s="4138" t="s">
        <v>63</v>
      </c>
      <c r="V77" s="3593" t="s">
        <v>64</v>
      </c>
      <c r="W77" s="4070" t="s">
        <v>63</v>
      </c>
      <c r="X77" s="3593" t="s">
        <v>64</v>
      </c>
      <c r="Y77" s="4138" t="s">
        <v>63</v>
      </c>
      <c r="Z77" s="3556" t="s">
        <v>64</v>
      </c>
      <c r="AA77" s="4070" t="s">
        <v>63</v>
      </c>
      <c r="AB77" s="3593" t="s">
        <v>64</v>
      </c>
      <c r="AC77" s="4138" t="s">
        <v>63</v>
      </c>
      <c r="AD77" s="3556" t="s">
        <v>64</v>
      </c>
      <c r="AE77" s="4070" t="s">
        <v>63</v>
      </c>
      <c r="AF77" s="3593" t="s">
        <v>64</v>
      </c>
      <c r="AG77" s="4138" t="s">
        <v>63</v>
      </c>
      <c r="AH77" s="3556" t="s">
        <v>64</v>
      </c>
      <c r="AI77" s="4070" t="s">
        <v>63</v>
      </c>
      <c r="AJ77" s="3593" t="s">
        <v>64</v>
      </c>
      <c r="AK77" s="4138" t="s">
        <v>63</v>
      </c>
      <c r="AL77" s="3556" t="s">
        <v>64</v>
      </c>
      <c r="AM77" s="4070" t="s">
        <v>63</v>
      </c>
      <c r="AN77" s="3593" t="s">
        <v>64</v>
      </c>
    </row>
    <row r="78" spans="1:85" s="17" customFormat="1" ht="15" customHeight="1" x14ac:dyDescent="0.15">
      <c r="A78" s="2037" t="s">
        <v>2558</v>
      </c>
      <c r="B78" s="2269">
        <f t="shared" ref="B78:B83" si="50">SUM(C78+D78)</f>
        <v>0</v>
      </c>
      <c r="C78" s="2385">
        <f>SUM(E78+G78)</f>
        <v>0</v>
      </c>
      <c r="D78" s="4148">
        <f>SUM(F78+H78)</f>
        <v>0</v>
      </c>
      <c r="E78" s="2271"/>
      <c r="F78" s="2272"/>
      <c r="G78" s="2304"/>
      <c r="H78" s="2572"/>
      <c r="I78" s="4075"/>
      <c r="J78" s="4166"/>
      <c r="K78" s="4167"/>
      <c r="L78" s="4168"/>
      <c r="M78" s="4075"/>
      <c r="N78" s="4166"/>
      <c r="O78" s="4167"/>
      <c r="P78" s="4168"/>
      <c r="Q78" s="4075"/>
      <c r="R78" s="4166"/>
      <c r="S78" s="4075"/>
      <c r="T78" s="4166"/>
      <c r="U78" s="4075"/>
      <c r="V78" s="4166"/>
      <c r="W78" s="4075"/>
      <c r="X78" s="4166"/>
      <c r="Y78" s="4167"/>
      <c r="Z78" s="4168"/>
      <c r="AA78" s="4075"/>
      <c r="AB78" s="4166"/>
      <c r="AC78" s="4167"/>
      <c r="AD78" s="4168"/>
      <c r="AE78" s="4075"/>
      <c r="AF78" s="4166"/>
      <c r="AG78" s="4167"/>
      <c r="AH78" s="4168"/>
      <c r="AI78" s="4075"/>
      <c r="AJ78" s="4166"/>
      <c r="AK78" s="4167"/>
      <c r="AL78" s="4168"/>
      <c r="AM78" s="4169"/>
      <c r="AN78" s="4166"/>
    </row>
    <row r="79" spans="1:85" s="17" customFormat="1" ht="15" customHeight="1" x14ac:dyDescent="0.15">
      <c r="A79" s="4035" t="s">
        <v>2546</v>
      </c>
      <c r="B79" s="4128">
        <f t="shared" si="50"/>
        <v>0</v>
      </c>
      <c r="C79" s="4129">
        <f>SUM(E79+G79+I79+K79+M79+O79+Q79+S79+U79+W79+Y79+AA79+AC79+AE79+AG79+AI79+AK79+AM79)</f>
        <v>0</v>
      </c>
      <c r="D79" s="4148">
        <f>SUM(F79+H79+J79+L79+N79+P79+R79+T79+V79+X79+Z79+AB79+AD79+AF79+AH79+AJ79+AL79+AN79)</f>
        <v>0</v>
      </c>
      <c r="E79" s="4149"/>
      <c r="F79" s="4150"/>
      <c r="G79" s="4151"/>
      <c r="H79" s="4152"/>
      <c r="I79" s="4149"/>
      <c r="J79" s="4153"/>
      <c r="K79" s="4151"/>
      <c r="L79" s="4152"/>
      <c r="M79" s="4149"/>
      <c r="N79" s="4153"/>
      <c r="O79" s="4151"/>
      <c r="P79" s="4152"/>
      <c r="Q79" s="4149"/>
      <c r="R79" s="4153"/>
      <c r="S79" s="4149"/>
      <c r="T79" s="4153"/>
      <c r="U79" s="4149"/>
      <c r="V79" s="4153"/>
      <c r="W79" s="4149"/>
      <c r="X79" s="4153"/>
      <c r="Y79" s="4151"/>
      <c r="Z79" s="4152"/>
      <c r="AA79" s="4149"/>
      <c r="AB79" s="4153"/>
      <c r="AC79" s="4151"/>
      <c r="AD79" s="4152"/>
      <c r="AE79" s="4149"/>
      <c r="AF79" s="4153"/>
      <c r="AG79" s="4151"/>
      <c r="AH79" s="4152"/>
      <c r="AI79" s="4149"/>
      <c r="AJ79" s="4153"/>
      <c r="AK79" s="4151"/>
      <c r="AL79" s="4152"/>
      <c r="AM79" s="4154"/>
      <c r="AN79" s="4153"/>
    </row>
    <row r="80" spans="1:85" s="17" customFormat="1" ht="15" customHeight="1" x14ac:dyDescent="0.15">
      <c r="A80" s="4035" t="s">
        <v>2547</v>
      </c>
      <c r="B80" s="4128">
        <f t="shared" si="50"/>
        <v>0</v>
      </c>
      <c r="C80" s="4129">
        <f>SUM(E80+G80+I80+K80+M80+O80+Q80+S80+U80+W80+Y80+AA80+AC80+AE80+AG80+AI80+AK80+AM80)</f>
        <v>0</v>
      </c>
      <c r="D80" s="4148">
        <f>SUM(F80+H80+J80+L80+N80+P80+R80+T80+V80+X80+Z80+AB80+AD80+AF80+AH80+AJ80+AL80+AN80)</f>
        <v>0</v>
      </c>
      <c r="E80" s="4149"/>
      <c r="F80" s="4150"/>
      <c r="G80" s="4151"/>
      <c r="H80" s="4152"/>
      <c r="I80" s="4149"/>
      <c r="J80" s="4153"/>
      <c r="K80" s="4151"/>
      <c r="L80" s="4152"/>
      <c r="M80" s="4149"/>
      <c r="N80" s="4153"/>
      <c r="O80" s="4151"/>
      <c r="P80" s="4152"/>
      <c r="Q80" s="4149"/>
      <c r="R80" s="4153"/>
      <c r="S80" s="4149"/>
      <c r="T80" s="4153"/>
      <c r="U80" s="4149"/>
      <c r="V80" s="4153"/>
      <c r="W80" s="4149"/>
      <c r="X80" s="4153"/>
      <c r="Y80" s="4151"/>
      <c r="Z80" s="4152"/>
      <c r="AA80" s="4149"/>
      <c r="AB80" s="4153"/>
      <c r="AC80" s="4151"/>
      <c r="AD80" s="4152"/>
      <c r="AE80" s="4149"/>
      <c r="AF80" s="4153"/>
      <c r="AG80" s="4151"/>
      <c r="AH80" s="4152"/>
      <c r="AI80" s="4149"/>
      <c r="AJ80" s="4153"/>
      <c r="AK80" s="4151"/>
      <c r="AL80" s="4152"/>
      <c r="AM80" s="4154"/>
      <c r="AN80" s="4153"/>
    </row>
    <row r="81" spans="1:40" s="17" customFormat="1" ht="15" customHeight="1" x14ac:dyDescent="0.15">
      <c r="A81" s="4035" t="s">
        <v>2559</v>
      </c>
      <c r="B81" s="4128">
        <f t="shared" si="50"/>
        <v>0</v>
      </c>
      <c r="C81" s="4129">
        <f>SUM(G81+I81+K81+M81+O81+Q81+S81+U81+W81+Y81+AA81+AC81+AE81+AG81+AI81+AK81+AM81)</f>
        <v>0</v>
      </c>
      <c r="D81" s="4148">
        <f>SUM(H81+J81+L81+N81+P81+R81+T81+V81+X81+Z81+AB81+AD81+AF81+AH81+AJ81+AL81+AN81)</f>
        <v>0</v>
      </c>
      <c r="E81" s="4077"/>
      <c r="F81" s="4078"/>
      <c r="G81" s="4151"/>
      <c r="H81" s="4152"/>
      <c r="I81" s="4149"/>
      <c r="J81" s="4153"/>
      <c r="K81" s="4151"/>
      <c r="L81" s="4152"/>
      <c r="M81" s="4149"/>
      <c r="N81" s="4153"/>
      <c r="O81" s="4151"/>
      <c r="P81" s="4152"/>
      <c r="Q81" s="4149"/>
      <c r="R81" s="4153"/>
      <c r="S81" s="4149"/>
      <c r="T81" s="4153"/>
      <c r="U81" s="4149"/>
      <c r="V81" s="4153"/>
      <c r="W81" s="4149"/>
      <c r="X81" s="4153"/>
      <c r="Y81" s="4151"/>
      <c r="Z81" s="4152"/>
      <c r="AA81" s="4149"/>
      <c r="AB81" s="4153"/>
      <c r="AC81" s="4151"/>
      <c r="AD81" s="4152"/>
      <c r="AE81" s="4149"/>
      <c r="AF81" s="4153"/>
      <c r="AG81" s="4151"/>
      <c r="AH81" s="4152"/>
      <c r="AI81" s="4149"/>
      <c r="AJ81" s="4153"/>
      <c r="AK81" s="4151"/>
      <c r="AL81" s="4152"/>
      <c r="AM81" s="4154"/>
      <c r="AN81" s="4153"/>
    </row>
    <row r="82" spans="1:40" s="17" customFormat="1" ht="15" customHeight="1" x14ac:dyDescent="0.15">
      <c r="A82" s="4035" t="s">
        <v>2560</v>
      </c>
      <c r="B82" s="4128">
        <f t="shared" si="50"/>
        <v>0</v>
      </c>
      <c r="C82" s="4129">
        <f>SUM(W82+Y82+AA82+AC82+AE82+AG82+AI82+AK82+AM82)</f>
        <v>0</v>
      </c>
      <c r="D82" s="4148">
        <f>SUM(X82+Z82+AB82+AD82+AF82+AH82+AJ82+AL82+AN82)</f>
        <v>0</v>
      </c>
      <c r="E82" s="4077"/>
      <c r="F82" s="4078"/>
      <c r="G82" s="4170"/>
      <c r="H82" s="4171"/>
      <c r="I82" s="4077"/>
      <c r="J82" s="4172"/>
      <c r="K82" s="4170"/>
      <c r="L82" s="4171"/>
      <c r="M82" s="4077"/>
      <c r="N82" s="4172"/>
      <c r="O82" s="4170"/>
      <c r="P82" s="4171"/>
      <c r="Q82" s="4077"/>
      <c r="R82" s="4172"/>
      <c r="S82" s="4077"/>
      <c r="T82" s="4172"/>
      <c r="U82" s="4077"/>
      <c r="V82" s="4172"/>
      <c r="W82" s="4149"/>
      <c r="X82" s="4153"/>
      <c r="Y82" s="4151"/>
      <c r="Z82" s="4152"/>
      <c r="AA82" s="4149"/>
      <c r="AB82" s="4153"/>
      <c r="AC82" s="4151"/>
      <c r="AD82" s="4152"/>
      <c r="AE82" s="4149"/>
      <c r="AF82" s="4153"/>
      <c r="AG82" s="4151"/>
      <c r="AH82" s="4152"/>
      <c r="AI82" s="4149"/>
      <c r="AJ82" s="4153"/>
      <c r="AK82" s="4151"/>
      <c r="AL82" s="4152"/>
      <c r="AM82" s="4154"/>
      <c r="AN82" s="4153"/>
    </row>
    <row r="83" spans="1:40" s="17" customFormat="1" ht="15" customHeight="1" x14ac:dyDescent="0.15">
      <c r="A83" s="1539" t="s">
        <v>2550</v>
      </c>
      <c r="B83" s="1273">
        <f t="shared" si="50"/>
        <v>0</v>
      </c>
      <c r="C83" s="1274">
        <f>SUM(E83+G83+I83+K83+M83+O83+Q83+S83+U83+W83+Y83+AA83+AC83+AE83+AG83+AI83+AK83+AM83)</f>
        <v>0</v>
      </c>
      <c r="D83" s="4148">
        <f>SUM(F83+H83+J83+L83+N83+P83+R83+T83+V83+X83+Z83+AB83+AD83+AF83+AH83+AJ83+AL83+AN83)</f>
        <v>0</v>
      </c>
      <c r="E83" s="4165"/>
      <c r="F83" s="1278"/>
      <c r="G83" s="4173"/>
      <c r="H83" s="4174"/>
      <c r="I83" s="4165"/>
      <c r="J83" s="3987"/>
      <c r="K83" s="4173"/>
      <c r="L83" s="4174"/>
      <c r="M83" s="4165"/>
      <c r="N83" s="3987"/>
      <c r="O83" s="4173"/>
      <c r="P83" s="4174"/>
      <c r="Q83" s="4165"/>
      <c r="R83" s="3987"/>
      <c r="S83" s="4165"/>
      <c r="T83" s="3987"/>
      <c r="U83" s="4165"/>
      <c r="V83" s="3987"/>
      <c r="W83" s="4165"/>
      <c r="X83" s="3987"/>
      <c r="Y83" s="4173"/>
      <c r="Z83" s="4174"/>
      <c r="AA83" s="4165"/>
      <c r="AB83" s="3987"/>
      <c r="AC83" s="4173"/>
      <c r="AD83" s="4174"/>
      <c r="AE83" s="4165"/>
      <c r="AF83" s="3987"/>
      <c r="AG83" s="4173"/>
      <c r="AH83" s="4174"/>
      <c r="AI83" s="4165"/>
      <c r="AJ83" s="3987"/>
      <c r="AK83" s="4173"/>
      <c r="AL83" s="4174"/>
      <c r="AM83" s="4175"/>
      <c r="AN83" s="3987"/>
    </row>
    <row r="84" spans="1:40" s="17" customFormat="1" ht="15" customHeight="1" x14ac:dyDescent="0.15">
      <c r="A84" s="3929" t="s">
        <v>82</v>
      </c>
      <c r="B84" s="3771">
        <f t="shared" ref="B84:AN84" si="51">SUM(B78:B83)</f>
        <v>0</v>
      </c>
      <c r="C84" s="3792">
        <f t="shared" si="51"/>
        <v>0</v>
      </c>
      <c r="D84" s="3797">
        <f t="shared" si="51"/>
        <v>0</v>
      </c>
      <c r="E84" s="4159">
        <f>SUM(E78:E83)</f>
        <v>0</v>
      </c>
      <c r="F84" s="3931">
        <f t="shared" si="51"/>
        <v>0</v>
      </c>
      <c r="G84" s="4160">
        <f t="shared" si="51"/>
        <v>0</v>
      </c>
      <c r="H84" s="4161">
        <f t="shared" si="51"/>
        <v>0</v>
      </c>
      <c r="I84" s="4159">
        <f t="shared" si="51"/>
        <v>0</v>
      </c>
      <c r="J84" s="2669">
        <f t="shared" si="51"/>
        <v>0</v>
      </c>
      <c r="K84" s="4160">
        <f t="shared" si="51"/>
        <v>0</v>
      </c>
      <c r="L84" s="4161">
        <f t="shared" si="51"/>
        <v>0</v>
      </c>
      <c r="M84" s="4159">
        <f t="shared" si="51"/>
        <v>0</v>
      </c>
      <c r="N84" s="2669">
        <f t="shared" si="51"/>
        <v>0</v>
      </c>
      <c r="O84" s="4160">
        <f t="shared" si="51"/>
        <v>0</v>
      </c>
      <c r="P84" s="4161">
        <f t="shared" si="51"/>
        <v>0</v>
      </c>
      <c r="Q84" s="4159">
        <f t="shared" si="51"/>
        <v>0</v>
      </c>
      <c r="R84" s="2669">
        <f t="shared" si="51"/>
        <v>0</v>
      </c>
      <c r="S84" s="4159">
        <f t="shared" ref="S84:T84" si="52">SUM(S78:S83)</f>
        <v>0</v>
      </c>
      <c r="T84" s="2669">
        <f t="shared" si="52"/>
        <v>0</v>
      </c>
      <c r="U84" s="4159">
        <f t="shared" ref="U84:V84" si="53">SUM(U78:U83)</f>
        <v>0</v>
      </c>
      <c r="V84" s="2669">
        <f t="shared" si="53"/>
        <v>0</v>
      </c>
      <c r="W84" s="4159">
        <f t="shared" si="51"/>
        <v>0</v>
      </c>
      <c r="X84" s="2669">
        <f t="shared" si="51"/>
        <v>0</v>
      </c>
      <c r="Y84" s="4160">
        <f t="shared" si="51"/>
        <v>0</v>
      </c>
      <c r="Z84" s="4161">
        <f t="shared" si="51"/>
        <v>0</v>
      </c>
      <c r="AA84" s="4159">
        <f t="shared" si="51"/>
        <v>0</v>
      </c>
      <c r="AB84" s="2669">
        <f t="shared" si="51"/>
        <v>0</v>
      </c>
      <c r="AC84" s="4160">
        <f t="shared" si="51"/>
        <v>0</v>
      </c>
      <c r="AD84" s="4161">
        <f t="shared" si="51"/>
        <v>0</v>
      </c>
      <c r="AE84" s="4159">
        <f t="shared" si="51"/>
        <v>0</v>
      </c>
      <c r="AF84" s="2669">
        <f t="shared" si="51"/>
        <v>0</v>
      </c>
      <c r="AG84" s="4160">
        <f t="shared" si="51"/>
        <v>0</v>
      </c>
      <c r="AH84" s="4161">
        <f t="shared" si="51"/>
        <v>0</v>
      </c>
      <c r="AI84" s="4159">
        <f t="shared" si="51"/>
        <v>0</v>
      </c>
      <c r="AJ84" s="2669">
        <f t="shared" si="51"/>
        <v>0</v>
      </c>
      <c r="AK84" s="4160">
        <f t="shared" si="51"/>
        <v>0</v>
      </c>
      <c r="AL84" s="4161">
        <f t="shared" si="51"/>
        <v>0</v>
      </c>
      <c r="AM84" s="4162">
        <f t="shared" si="51"/>
        <v>0</v>
      </c>
      <c r="AN84" s="2669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567" t="s">
        <v>32</v>
      </c>
      <c r="B86" s="6567"/>
      <c r="C86" s="4070" t="s">
        <v>82</v>
      </c>
      <c r="D86" s="3565" t="s">
        <v>722</v>
      </c>
      <c r="E86" s="3563" t="s">
        <v>2562</v>
      </c>
    </row>
    <row r="87" spans="1:40" s="17" customFormat="1" ht="15" customHeight="1" x14ac:dyDescent="0.15">
      <c r="A87" s="5677" t="s">
        <v>69</v>
      </c>
      <c r="B87" s="5678"/>
      <c r="C87" s="4036">
        <f>SUM(D87+E87)</f>
        <v>0</v>
      </c>
      <c r="D87" s="2389"/>
      <c r="E87" s="1194"/>
    </row>
    <row r="88" spans="1:40" s="17" customFormat="1" ht="15" customHeight="1" x14ac:dyDescent="0.15">
      <c r="A88" s="6764" t="s">
        <v>1456</v>
      </c>
      <c r="B88" s="6765"/>
      <c r="C88" s="4036">
        <f>SUM(D88+E88)</f>
        <v>0</v>
      </c>
      <c r="D88" s="4042"/>
      <c r="E88" s="4041"/>
    </row>
    <row r="89" spans="1:40" s="17" customFormat="1" ht="15" customHeight="1" x14ac:dyDescent="0.15">
      <c r="A89" s="6766" t="s">
        <v>103</v>
      </c>
      <c r="B89" s="6253"/>
      <c r="C89" s="4036">
        <f>SUM(D89+E89)</f>
        <v>0</v>
      </c>
      <c r="D89" s="4042"/>
      <c r="E89" s="4041"/>
    </row>
    <row r="90" spans="1:40" s="17" customFormat="1" ht="15" customHeight="1" x14ac:dyDescent="0.15">
      <c r="A90" s="6727" t="s">
        <v>82</v>
      </c>
      <c r="B90" s="6729"/>
      <c r="C90" s="4176">
        <f>SUM(C87:C89)</f>
        <v>0</v>
      </c>
      <c r="D90" s="3792">
        <f>SUM(D87:D89)</f>
        <v>0</v>
      </c>
      <c r="E90" s="3770">
        <f>SUM(E87:E89)</f>
        <v>0</v>
      </c>
    </row>
    <row r="91" spans="1:40" s="20" customFormat="1" ht="18" customHeight="1" x14ac:dyDescent="0.15">
      <c r="A91" s="4177" t="s">
        <v>2563</v>
      </c>
    </row>
    <row r="92" spans="1:40" s="17" customFormat="1" ht="15" customHeight="1" x14ac:dyDescent="0.15">
      <c r="A92" s="6548" t="s">
        <v>2564</v>
      </c>
      <c r="B92" s="6754" t="s">
        <v>82</v>
      </c>
      <c r="C92" s="6747"/>
      <c r="D92" s="6748"/>
      <c r="E92" s="6730" t="s">
        <v>106</v>
      </c>
      <c r="F92" s="6537"/>
      <c r="G92" s="6537"/>
      <c r="H92" s="6537"/>
      <c r="I92" s="6537"/>
      <c r="J92" s="6537"/>
      <c r="K92" s="6537"/>
      <c r="L92" s="6537"/>
      <c r="M92" s="6537"/>
      <c r="N92" s="6537"/>
      <c r="O92" s="6537"/>
      <c r="P92" s="6537"/>
      <c r="Q92" s="6537"/>
      <c r="R92" s="6537"/>
      <c r="S92" s="6537"/>
      <c r="T92" s="6537"/>
      <c r="U92" s="6537"/>
      <c r="V92" s="6537"/>
      <c r="W92" s="6537"/>
      <c r="X92" s="6537"/>
      <c r="Y92" s="6537"/>
      <c r="Z92" s="6537"/>
      <c r="AA92" s="6537"/>
      <c r="AB92" s="6537"/>
      <c r="AC92" s="6537"/>
      <c r="AD92" s="6537"/>
      <c r="AE92" s="6537"/>
      <c r="AF92" s="6537"/>
      <c r="AG92" s="6537"/>
      <c r="AH92" s="6537"/>
      <c r="AI92" s="6537"/>
      <c r="AJ92" s="6537"/>
      <c r="AK92" s="6537"/>
      <c r="AL92" s="6537"/>
      <c r="AM92" s="6537"/>
      <c r="AN92" s="6731"/>
    </row>
    <row r="93" spans="1:40" s="17" customFormat="1" ht="15" customHeight="1" x14ac:dyDescent="0.15">
      <c r="A93" s="5774"/>
      <c r="B93" s="6332"/>
      <c r="C93" s="6192"/>
      <c r="D93" s="6193"/>
      <c r="E93" s="6565" t="s">
        <v>2524</v>
      </c>
      <c r="F93" s="6548"/>
      <c r="G93" s="6549" t="s">
        <v>2525</v>
      </c>
      <c r="H93" s="6566"/>
      <c r="I93" s="6549" t="s">
        <v>2526</v>
      </c>
      <c r="J93" s="6566"/>
      <c r="K93" s="6550" t="s">
        <v>99</v>
      </c>
      <c r="L93" s="6550"/>
      <c r="M93" s="6549" t="s">
        <v>49</v>
      </c>
      <c r="N93" s="6566"/>
      <c r="O93" s="6550" t="s">
        <v>50</v>
      </c>
      <c r="P93" s="6550"/>
      <c r="Q93" s="6547" t="s">
        <v>51</v>
      </c>
      <c r="R93" s="6548"/>
      <c r="S93" s="6547" t="s">
        <v>52</v>
      </c>
      <c r="T93" s="6548"/>
      <c r="U93" s="6563" t="s">
        <v>53</v>
      </c>
      <c r="V93" s="6548"/>
      <c r="W93" s="6550" t="s">
        <v>54</v>
      </c>
      <c r="X93" s="6550"/>
      <c r="Y93" s="6549" t="s">
        <v>55</v>
      </c>
      <c r="Z93" s="6566"/>
      <c r="AA93" s="6550" t="s">
        <v>56</v>
      </c>
      <c r="AB93" s="6550"/>
      <c r="AC93" s="6549" t="s">
        <v>57</v>
      </c>
      <c r="AD93" s="6566"/>
      <c r="AE93" s="6550" t="s">
        <v>58</v>
      </c>
      <c r="AF93" s="6550"/>
      <c r="AG93" s="6549" t="s">
        <v>59</v>
      </c>
      <c r="AH93" s="6566"/>
      <c r="AI93" s="6550" t="s">
        <v>60</v>
      </c>
      <c r="AJ93" s="6550"/>
      <c r="AK93" s="6549" t="s">
        <v>61</v>
      </c>
      <c r="AL93" s="6566"/>
      <c r="AM93" s="6549" t="s">
        <v>62</v>
      </c>
      <c r="AN93" s="6566"/>
    </row>
    <row r="94" spans="1:40" s="17" customFormat="1" ht="15" customHeight="1" x14ac:dyDescent="0.15">
      <c r="A94" s="6244"/>
      <c r="B94" s="4070" t="s">
        <v>84</v>
      </c>
      <c r="C94" s="4138" t="s">
        <v>63</v>
      </c>
      <c r="D94" s="3593" t="s">
        <v>64</v>
      </c>
      <c r="E94" s="4070" t="s">
        <v>63</v>
      </c>
      <c r="F94" s="3593" t="s">
        <v>64</v>
      </c>
      <c r="G94" s="4070" t="s">
        <v>63</v>
      </c>
      <c r="H94" s="3593" t="s">
        <v>64</v>
      </c>
      <c r="I94" s="4070" t="s">
        <v>63</v>
      </c>
      <c r="J94" s="3593" t="s">
        <v>64</v>
      </c>
      <c r="K94" s="4138" t="s">
        <v>63</v>
      </c>
      <c r="L94" s="3556" t="s">
        <v>64</v>
      </c>
      <c r="M94" s="4070" t="s">
        <v>63</v>
      </c>
      <c r="N94" s="3593" t="s">
        <v>64</v>
      </c>
      <c r="O94" s="4138" t="s">
        <v>63</v>
      </c>
      <c r="P94" s="3556" t="s">
        <v>64</v>
      </c>
      <c r="Q94" s="4070" t="s">
        <v>63</v>
      </c>
      <c r="R94" s="3593" t="s">
        <v>64</v>
      </c>
      <c r="S94" s="4070" t="s">
        <v>63</v>
      </c>
      <c r="T94" s="3593" t="s">
        <v>64</v>
      </c>
      <c r="U94" s="4138" t="s">
        <v>63</v>
      </c>
      <c r="V94" s="3593" t="s">
        <v>64</v>
      </c>
      <c r="W94" s="4138" t="s">
        <v>63</v>
      </c>
      <c r="X94" s="3556" t="s">
        <v>64</v>
      </c>
      <c r="Y94" s="4070" t="s">
        <v>63</v>
      </c>
      <c r="Z94" s="3593" t="s">
        <v>64</v>
      </c>
      <c r="AA94" s="4138" t="s">
        <v>63</v>
      </c>
      <c r="AB94" s="3556" t="s">
        <v>64</v>
      </c>
      <c r="AC94" s="4070" t="s">
        <v>63</v>
      </c>
      <c r="AD94" s="3593" t="s">
        <v>64</v>
      </c>
      <c r="AE94" s="4138" t="s">
        <v>63</v>
      </c>
      <c r="AF94" s="3556" t="s">
        <v>64</v>
      </c>
      <c r="AG94" s="4070" t="s">
        <v>63</v>
      </c>
      <c r="AH94" s="3593" t="s">
        <v>64</v>
      </c>
      <c r="AI94" s="4138" t="s">
        <v>63</v>
      </c>
      <c r="AJ94" s="3556" t="s">
        <v>64</v>
      </c>
      <c r="AK94" s="4070" t="s">
        <v>63</v>
      </c>
      <c r="AL94" s="3593" t="s">
        <v>64</v>
      </c>
      <c r="AM94" s="4070" t="s">
        <v>63</v>
      </c>
      <c r="AN94" s="3593" t="s">
        <v>64</v>
      </c>
    </row>
    <row r="95" spans="1:40" s="17" customFormat="1" ht="15" customHeight="1" x14ac:dyDescent="0.15">
      <c r="A95" s="2037" t="s">
        <v>2565</v>
      </c>
      <c r="B95" s="2303">
        <f t="shared" ref="B95:B103" si="54">SUM(C95+D95)</f>
        <v>0</v>
      </c>
      <c r="C95" s="2049">
        <f>SUM(I95+K95+M95+O95+Q95+S95+U95+W95+Y95+AA95+AC95+AE95+AG95+AI95+AK95+AM95)</f>
        <v>0</v>
      </c>
      <c r="D95" s="3566">
        <f>SUM(J95+L95+N95+P95+R95+T95+V95+X95+Z95+AB95+AD95+AF95+AH95+AJ95+AL95+AN95)</f>
        <v>0</v>
      </c>
      <c r="E95" s="2256"/>
      <c r="F95" s="2254"/>
      <c r="G95" s="2256"/>
      <c r="H95" s="2254"/>
      <c r="I95" s="2938"/>
      <c r="J95" s="1836"/>
      <c r="K95" s="2022"/>
      <c r="L95" s="1989"/>
      <c r="M95" s="2938"/>
      <c r="N95" s="1836"/>
      <c r="O95" s="2022"/>
      <c r="P95" s="1989"/>
      <c r="Q95" s="2938"/>
      <c r="R95" s="1836"/>
      <c r="S95" s="2938"/>
      <c r="T95" s="1836"/>
      <c r="U95" s="2938"/>
      <c r="V95" s="1836"/>
      <c r="W95" s="2022"/>
      <c r="X95" s="1989"/>
      <c r="Y95" s="2938"/>
      <c r="Z95" s="1836"/>
      <c r="AA95" s="2022"/>
      <c r="AB95" s="1989"/>
      <c r="AC95" s="2938"/>
      <c r="AD95" s="1836"/>
      <c r="AE95" s="2022"/>
      <c r="AF95" s="1989"/>
      <c r="AG95" s="2938"/>
      <c r="AH95" s="1836"/>
      <c r="AI95" s="2022"/>
      <c r="AJ95" s="1989"/>
      <c r="AK95" s="2938"/>
      <c r="AL95" s="1836"/>
      <c r="AM95" s="3220"/>
      <c r="AN95" s="1836"/>
    </row>
    <row r="96" spans="1:40" s="17" customFormat="1" ht="15" customHeight="1" x14ac:dyDescent="0.15">
      <c r="A96" s="4035" t="s">
        <v>2566</v>
      </c>
      <c r="B96" s="2269">
        <f t="shared" si="54"/>
        <v>45</v>
      </c>
      <c r="C96" s="2385">
        <f t="shared" ref="C96:C101" si="55">SUM(I96+K96+M96+O96+Q96+S96+U96+W96+Y96+AA96+AC96+AE96+AG96+AI96+AK96+AM96)</f>
        <v>14</v>
      </c>
      <c r="D96" s="2705">
        <f t="shared" ref="D96:D100" si="56">SUM(J96+L96+N96+P96+R96+T96+V96+X96+Z96+AB96+AD96+AF96+AH96+AJ96+AL96+AN96)</f>
        <v>31</v>
      </c>
      <c r="E96" s="3567"/>
      <c r="F96" s="3200"/>
      <c r="G96" s="3567"/>
      <c r="H96" s="3200"/>
      <c r="I96" s="2387">
        <v>0</v>
      </c>
      <c r="J96" s="1194">
        <v>0</v>
      </c>
      <c r="K96" s="2389">
        <v>0</v>
      </c>
      <c r="L96" s="3165">
        <v>3</v>
      </c>
      <c r="M96" s="2387">
        <v>2</v>
      </c>
      <c r="N96" s="1194">
        <v>0</v>
      </c>
      <c r="O96" s="2389">
        <v>1</v>
      </c>
      <c r="P96" s="3165">
        <v>0</v>
      </c>
      <c r="Q96" s="2387">
        <v>1</v>
      </c>
      <c r="R96" s="1194">
        <v>2</v>
      </c>
      <c r="S96" s="2387">
        <v>0</v>
      </c>
      <c r="T96" s="1194">
        <v>1</v>
      </c>
      <c r="U96" s="2387">
        <v>1</v>
      </c>
      <c r="V96" s="1194">
        <v>0</v>
      </c>
      <c r="W96" s="2389">
        <v>0</v>
      </c>
      <c r="X96" s="3165">
        <v>2</v>
      </c>
      <c r="Y96" s="2387">
        <v>0</v>
      </c>
      <c r="Z96" s="1194">
        <v>5</v>
      </c>
      <c r="AA96" s="2389">
        <v>0</v>
      </c>
      <c r="AB96" s="3165">
        <v>2</v>
      </c>
      <c r="AC96" s="2387">
        <v>3</v>
      </c>
      <c r="AD96" s="1194">
        <v>1</v>
      </c>
      <c r="AE96" s="2389">
        <v>1</v>
      </c>
      <c r="AF96" s="3165">
        <v>3</v>
      </c>
      <c r="AG96" s="2387">
        <v>3</v>
      </c>
      <c r="AH96" s="1194">
        <v>7</v>
      </c>
      <c r="AI96" s="2389">
        <v>0</v>
      </c>
      <c r="AJ96" s="3165">
        <v>1</v>
      </c>
      <c r="AK96" s="2387">
        <v>0</v>
      </c>
      <c r="AL96" s="1194">
        <v>4</v>
      </c>
      <c r="AM96" s="25">
        <v>2</v>
      </c>
      <c r="AN96" s="1194">
        <v>0</v>
      </c>
    </row>
    <row r="97" spans="1:40" s="17" customFormat="1" ht="15" customHeight="1" x14ac:dyDescent="0.15">
      <c r="A97" s="4035" t="s">
        <v>2567</v>
      </c>
      <c r="B97" s="4128">
        <f t="shared" si="54"/>
        <v>0</v>
      </c>
      <c r="C97" s="4129">
        <f t="shared" si="55"/>
        <v>0</v>
      </c>
      <c r="D97" s="4148">
        <f t="shared" si="56"/>
        <v>0</v>
      </c>
      <c r="E97" s="3567"/>
      <c r="F97" s="3200"/>
      <c r="G97" s="3567"/>
      <c r="H97" s="3200"/>
      <c r="I97" s="2387"/>
      <c r="J97" s="1194"/>
      <c r="K97" s="2389"/>
      <c r="L97" s="3165"/>
      <c r="M97" s="2387"/>
      <c r="N97" s="1194"/>
      <c r="O97" s="2389"/>
      <c r="P97" s="3165"/>
      <c r="Q97" s="2387"/>
      <c r="R97" s="1194"/>
      <c r="S97" s="2387"/>
      <c r="T97" s="1194"/>
      <c r="U97" s="2387"/>
      <c r="V97" s="1194"/>
      <c r="W97" s="2389"/>
      <c r="X97" s="3165"/>
      <c r="Y97" s="2387"/>
      <c r="Z97" s="1194"/>
      <c r="AA97" s="2389"/>
      <c r="AB97" s="3165"/>
      <c r="AC97" s="2387"/>
      <c r="AD97" s="1194"/>
      <c r="AE97" s="2389"/>
      <c r="AF97" s="3165"/>
      <c r="AG97" s="2387"/>
      <c r="AH97" s="1194"/>
      <c r="AI97" s="2389"/>
      <c r="AJ97" s="3165"/>
      <c r="AK97" s="2387"/>
      <c r="AL97" s="1194"/>
      <c r="AM97" s="25"/>
      <c r="AN97" s="1194"/>
    </row>
    <row r="98" spans="1:40" s="17" customFormat="1" ht="15" customHeight="1" x14ac:dyDescent="0.15">
      <c r="A98" s="4035" t="s">
        <v>2568</v>
      </c>
      <c r="B98" s="4128">
        <f t="shared" si="54"/>
        <v>0</v>
      </c>
      <c r="C98" s="4129">
        <f t="shared" si="55"/>
        <v>0</v>
      </c>
      <c r="D98" s="4148">
        <f t="shared" si="56"/>
        <v>0</v>
      </c>
      <c r="E98" s="3567"/>
      <c r="F98" s="3200"/>
      <c r="G98" s="3567"/>
      <c r="H98" s="3200"/>
      <c r="I98" s="2387"/>
      <c r="J98" s="1194"/>
      <c r="K98" s="2389"/>
      <c r="L98" s="3165"/>
      <c r="M98" s="2387"/>
      <c r="N98" s="1194"/>
      <c r="O98" s="2389"/>
      <c r="P98" s="3165"/>
      <c r="Q98" s="2387"/>
      <c r="R98" s="1194"/>
      <c r="S98" s="2387"/>
      <c r="T98" s="1194"/>
      <c r="U98" s="2387"/>
      <c r="V98" s="1194"/>
      <c r="W98" s="2389"/>
      <c r="X98" s="3165"/>
      <c r="Y98" s="2387"/>
      <c r="Z98" s="1194"/>
      <c r="AA98" s="2389"/>
      <c r="AB98" s="3165"/>
      <c r="AC98" s="2387"/>
      <c r="AD98" s="1194"/>
      <c r="AE98" s="2389"/>
      <c r="AF98" s="3165"/>
      <c r="AG98" s="2387"/>
      <c r="AH98" s="1194"/>
      <c r="AI98" s="2389"/>
      <c r="AJ98" s="3165"/>
      <c r="AK98" s="2387"/>
      <c r="AL98" s="1194"/>
      <c r="AM98" s="25"/>
      <c r="AN98" s="1194"/>
    </row>
    <row r="99" spans="1:40" s="17" customFormat="1" ht="15" customHeight="1" x14ac:dyDescent="0.15">
      <c r="A99" s="4035" t="s">
        <v>2569</v>
      </c>
      <c r="B99" s="4128">
        <f t="shared" si="54"/>
        <v>0</v>
      </c>
      <c r="C99" s="4129">
        <f t="shared" si="55"/>
        <v>0</v>
      </c>
      <c r="D99" s="4148">
        <f t="shared" si="56"/>
        <v>0</v>
      </c>
      <c r="E99" s="4053"/>
      <c r="F99" s="4059"/>
      <c r="G99" s="4053"/>
      <c r="H99" s="4059"/>
      <c r="I99" s="4039"/>
      <c r="J99" s="4041"/>
      <c r="K99" s="4042"/>
      <c r="L99" s="4043"/>
      <c r="M99" s="4039"/>
      <c r="N99" s="4041"/>
      <c r="O99" s="4042"/>
      <c r="P99" s="4043"/>
      <c r="Q99" s="4039"/>
      <c r="R99" s="4041"/>
      <c r="S99" s="4039"/>
      <c r="T99" s="4041"/>
      <c r="U99" s="4039"/>
      <c r="V99" s="4041"/>
      <c r="W99" s="4042"/>
      <c r="X99" s="4043"/>
      <c r="Y99" s="4039"/>
      <c r="Z99" s="4041"/>
      <c r="AA99" s="4042"/>
      <c r="AB99" s="4043"/>
      <c r="AC99" s="4039"/>
      <c r="AD99" s="4041"/>
      <c r="AE99" s="4042"/>
      <c r="AF99" s="4043"/>
      <c r="AG99" s="4039"/>
      <c r="AH99" s="4041"/>
      <c r="AI99" s="4042"/>
      <c r="AJ99" s="4043"/>
      <c r="AK99" s="4039"/>
      <c r="AL99" s="4041"/>
      <c r="AM99" s="4044"/>
      <c r="AN99" s="4041"/>
    </row>
    <row r="100" spans="1:40" s="17" customFormat="1" ht="15" customHeight="1" x14ac:dyDescent="0.15">
      <c r="A100" s="4035" t="s">
        <v>2570</v>
      </c>
      <c r="B100" s="4128">
        <f t="shared" si="54"/>
        <v>0</v>
      </c>
      <c r="C100" s="4129">
        <f>SUM(I100+K100+M100+O100+Q100+S100+U100+W100+Y100+AA100+AC100+AE100+AG100+AI100+AK100+AM100)</f>
        <v>0</v>
      </c>
      <c r="D100" s="4148">
        <f t="shared" si="56"/>
        <v>0</v>
      </c>
      <c r="E100" s="4053"/>
      <c r="F100" s="4059"/>
      <c r="G100" s="4053"/>
      <c r="H100" s="4059"/>
      <c r="I100" s="4039"/>
      <c r="J100" s="4041"/>
      <c r="K100" s="4042"/>
      <c r="L100" s="4043"/>
      <c r="M100" s="4039"/>
      <c r="N100" s="4041"/>
      <c r="O100" s="4042"/>
      <c r="P100" s="4043"/>
      <c r="Q100" s="4039"/>
      <c r="R100" s="4041"/>
      <c r="S100" s="4039"/>
      <c r="T100" s="4041"/>
      <c r="U100" s="4039"/>
      <c r="V100" s="4041"/>
      <c r="W100" s="4042"/>
      <c r="X100" s="4043"/>
      <c r="Y100" s="4039"/>
      <c r="Z100" s="4041"/>
      <c r="AA100" s="4042"/>
      <c r="AB100" s="4043"/>
      <c r="AC100" s="4039"/>
      <c r="AD100" s="4041"/>
      <c r="AE100" s="4042"/>
      <c r="AF100" s="4043"/>
      <c r="AG100" s="4039"/>
      <c r="AH100" s="4041"/>
      <c r="AI100" s="4042"/>
      <c r="AJ100" s="4043"/>
      <c r="AK100" s="4039"/>
      <c r="AL100" s="4041"/>
      <c r="AM100" s="4044"/>
      <c r="AN100" s="4041"/>
    </row>
    <row r="101" spans="1:40" s="17" customFormat="1" ht="15" customHeight="1" x14ac:dyDescent="0.15">
      <c r="A101" s="4035" t="s">
        <v>2571</v>
      </c>
      <c r="B101" s="4128">
        <f t="shared" si="54"/>
        <v>0</v>
      </c>
      <c r="C101" s="4129">
        <f t="shared" si="55"/>
        <v>0</v>
      </c>
      <c r="D101" s="4148">
        <f>SUM(J101+L101+N101+P101+R101+T101+V101+X101+Z101+AB101+AD101+AF101+AH101+AJ101+AL101+AN101)</f>
        <v>0</v>
      </c>
      <c r="E101" s="4053"/>
      <c r="F101" s="4059"/>
      <c r="G101" s="4053"/>
      <c r="H101" s="4059"/>
      <c r="I101" s="4039"/>
      <c r="J101" s="4041"/>
      <c r="K101" s="4042"/>
      <c r="L101" s="4043"/>
      <c r="M101" s="4039"/>
      <c r="N101" s="4041"/>
      <c r="O101" s="4042"/>
      <c r="P101" s="4043"/>
      <c r="Q101" s="4039"/>
      <c r="R101" s="4041"/>
      <c r="S101" s="4039"/>
      <c r="T101" s="4041"/>
      <c r="U101" s="4039"/>
      <c r="V101" s="4041"/>
      <c r="W101" s="4042"/>
      <c r="X101" s="4043"/>
      <c r="Y101" s="4039"/>
      <c r="Z101" s="4041"/>
      <c r="AA101" s="4042"/>
      <c r="AB101" s="4043"/>
      <c r="AC101" s="4039"/>
      <c r="AD101" s="4041"/>
      <c r="AE101" s="4042"/>
      <c r="AF101" s="4043"/>
      <c r="AG101" s="4039"/>
      <c r="AH101" s="4041"/>
      <c r="AI101" s="4042"/>
      <c r="AJ101" s="4043"/>
      <c r="AK101" s="4039"/>
      <c r="AL101" s="4041"/>
      <c r="AM101" s="4044"/>
      <c r="AN101" s="4041"/>
    </row>
    <row r="102" spans="1:40" s="17" customFormat="1" ht="15" customHeight="1" x14ac:dyDescent="0.15">
      <c r="A102" s="4179" t="s">
        <v>2572</v>
      </c>
      <c r="B102" s="4128">
        <f t="shared" si="54"/>
        <v>167</v>
      </c>
      <c r="C102" s="4180">
        <f>SUM(E102+G102+I102+K102+M102+O102+Q102+S102+U102+W102+Y102+AA102+AC102+AE102+AG102+AI102+AK102+AM102)</f>
        <v>85</v>
      </c>
      <c r="D102" s="4148">
        <f>SUM(F102+H102+J102+L102+N102+P102+R102+T102+V102+X102+Z102+AB102+AD102+AF102+AH102+AJ102+AL102+AN102)</f>
        <v>82</v>
      </c>
      <c r="E102" s="1206">
        <v>6</v>
      </c>
      <c r="F102" s="1207">
        <v>5</v>
      </c>
      <c r="G102" s="1206">
        <v>20</v>
      </c>
      <c r="H102" s="1207">
        <v>24</v>
      </c>
      <c r="I102" s="1206">
        <v>14</v>
      </c>
      <c r="J102" s="1207">
        <v>9</v>
      </c>
      <c r="K102" s="1244">
        <v>1</v>
      </c>
      <c r="L102" s="1209">
        <v>1</v>
      </c>
      <c r="M102" s="1206">
        <v>0</v>
      </c>
      <c r="N102" s="1207">
        <v>0</v>
      </c>
      <c r="O102" s="1244">
        <v>3</v>
      </c>
      <c r="P102" s="1209">
        <v>0</v>
      </c>
      <c r="Q102" s="1206">
        <v>0</v>
      </c>
      <c r="R102" s="1207">
        <v>0</v>
      </c>
      <c r="S102" s="1206">
        <v>0</v>
      </c>
      <c r="T102" s="1207">
        <v>0</v>
      </c>
      <c r="U102" s="1206">
        <v>0</v>
      </c>
      <c r="V102" s="1207">
        <v>1</v>
      </c>
      <c r="W102" s="1244">
        <v>0</v>
      </c>
      <c r="X102" s="1209">
        <v>3</v>
      </c>
      <c r="Y102" s="1206">
        <v>0</v>
      </c>
      <c r="Z102" s="1207">
        <v>0</v>
      </c>
      <c r="AA102" s="1244">
        <v>0</v>
      </c>
      <c r="AB102" s="1209">
        <v>0</v>
      </c>
      <c r="AC102" s="1206">
        <v>4</v>
      </c>
      <c r="AD102" s="1207">
        <v>0</v>
      </c>
      <c r="AE102" s="1244">
        <v>1</v>
      </c>
      <c r="AF102" s="1209">
        <v>1</v>
      </c>
      <c r="AG102" s="1206">
        <v>2</v>
      </c>
      <c r="AH102" s="1207">
        <v>1</v>
      </c>
      <c r="AI102" s="1244">
        <v>4</v>
      </c>
      <c r="AJ102" s="1209">
        <v>2</v>
      </c>
      <c r="AK102" s="1206">
        <v>5</v>
      </c>
      <c r="AL102" s="1207">
        <v>1</v>
      </c>
      <c r="AM102" s="26">
        <v>25</v>
      </c>
      <c r="AN102" s="1207">
        <v>34</v>
      </c>
    </row>
    <row r="103" spans="1:40" s="17" customFormat="1" ht="15" customHeight="1" x14ac:dyDescent="0.15">
      <c r="A103" s="4181" t="s">
        <v>2573</v>
      </c>
      <c r="B103" s="4182">
        <f t="shared" si="54"/>
        <v>0</v>
      </c>
      <c r="C103" s="4183">
        <f>SUM(E103+G103+I103+K103+M103+O103+Q103+S103+U103+W103+Y103+AA103+AC103+AE103+AG103+AI103+AK103+AM103)</f>
        <v>0</v>
      </c>
      <c r="D103" s="1201">
        <f>SUM(F103+H103+J103+L103+N103+P103+R103+T103+V103+X103+Z103+AB103+AD103+AF103+AH103+AJ103+AL103+AN103)</f>
        <v>0</v>
      </c>
      <c r="E103" s="4063">
        <v>0</v>
      </c>
      <c r="F103" s="4064">
        <v>0</v>
      </c>
      <c r="G103" s="4063">
        <v>0</v>
      </c>
      <c r="H103" s="4064">
        <v>0</v>
      </c>
      <c r="I103" s="4063">
        <v>0</v>
      </c>
      <c r="J103" s="4064">
        <v>0</v>
      </c>
      <c r="K103" s="4065">
        <v>0</v>
      </c>
      <c r="L103" s="4066">
        <v>0</v>
      </c>
      <c r="M103" s="4063">
        <v>0</v>
      </c>
      <c r="N103" s="4064">
        <v>0</v>
      </c>
      <c r="O103" s="4065">
        <v>0</v>
      </c>
      <c r="P103" s="4066">
        <v>0</v>
      </c>
      <c r="Q103" s="4063">
        <v>0</v>
      </c>
      <c r="R103" s="4064">
        <v>0</v>
      </c>
      <c r="S103" s="4063">
        <v>0</v>
      </c>
      <c r="T103" s="4064">
        <v>0</v>
      </c>
      <c r="U103" s="4063">
        <v>0</v>
      </c>
      <c r="V103" s="4064">
        <v>0</v>
      </c>
      <c r="W103" s="4065">
        <v>0</v>
      </c>
      <c r="X103" s="4066">
        <v>0</v>
      </c>
      <c r="Y103" s="4063">
        <v>0</v>
      </c>
      <c r="Z103" s="4064">
        <v>0</v>
      </c>
      <c r="AA103" s="4065">
        <v>0</v>
      </c>
      <c r="AB103" s="4066">
        <v>0</v>
      </c>
      <c r="AC103" s="4063">
        <v>0</v>
      </c>
      <c r="AD103" s="4064">
        <v>0</v>
      </c>
      <c r="AE103" s="4065">
        <v>0</v>
      </c>
      <c r="AF103" s="4066">
        <v>0</v>
      </c>
      <c r="AG103" s="4063">
        <v>0</v>
      </c>
      <c r="AH103" s="4064">
        <v>0</v>
      </c>
      <c r="AI103" s="4065">
        <v>0</v>
      </c>
      <c r="AJ103" s="4066">
        <v>0</v>
      </c>
      <c r="AK103" s="4063">
        <v>0</v>
      </c>
      <c r="AL103" s="4064">
        <v>0</v>
      </c>
      <c r="AM103" s="1234">
        <v>0</v>
      </c>
      <c r="AN103" s="4064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548" t="s">
        <v>2575</v>
      </c>
      <c r="B105" s="6754" t="s">
        <v>82</v>
      </c>
      <c r="C105" s="6747"/>
      <c r="D105" s="6748"/>
      <c r="E105" s="6730" t="s">
        <v>106</v>
      </c>
      <c r="F105" s="6537"/>
      <c r="G105" s="6537"/>
      <c r="H105" s="6537"/>
      <c r="I105" s="6537"/>
      <c r="J105" s="6537"/>
      <c r="K105" s="6537"/>
      <c r="L105" s="6537"/>
      <c r="M105" s="6537"/>
      <c r="N105" s="6537"/>
      <c r="O105" s="6537"/>
      <c r="P105" s="6537"/>
      <c r="Q105" s="6537"/>
      <c r="R105" s="6537"/>
      <c r="S105" s="6537"/>
      <c r="T105" s="6537"/>
      <c r="U105" s="6537"/>
      <c r="V105" s="6537"/>
      <c r="W105" s="6537"/>
      <c r="X105" s="6537"/>
      <c r="Y105" s="6537"/>
      <c r="Z105" s="6537"/>
      <c r="AA105" s="6537"/>
      <c r="AB105" s="6537"/>
      <c r="AC105" s="6537"/>
      <c r="AD105" s="6537"/>
      <c r="AE105" s="6537"/>
      <c r="AF105" s="6537"/>
      <c r="AG105" s="6537"/>
      <c r="AH105" s="6537"/>
      <c r="AI105" s="6537"/>
      <c r="AJ105" s="6537"/>
      <c r="AK105" s="6537"/>
      <c r="AL105" s="6537"/>
      <c r="AM105" s="6537"/>
      <c r="AN105" s="6731"/>
    </row>
    <row r="106" spans="1:40" s="17" customFormat="1" ht="15" customHeight="1" x14ac:dyDescent="0.15">
      <c r="A106" s="5774"/>
      <c r="B106" s="6332"/>
      <c r="C106" s="6192"/>
      <c r="D106" s="6193"/>
      <c r="E106" s="6565" t="s">
        <v>2524</v>
      </c>
      <c r="F106" s="6548"/>
      <c r="G106" s="6549" t="s">
        <v>2525</v>
      </c>
      <c r="H106" s="6566"/>
      <c r="I106" s="6549" t="s">
        <v>2526</v>
      </c>
      <c r="J106" s="6566"/>
      <c r="K106" s="6550" t="s">
        <v>99</v>
      </c>
      <c r="L106" s="6550"/>
      <c r="M106" s="6549" t="s">
        <v>49</v>
      </c>
      <c r="N106" s="6566"/>
      <c r="O106" s="6550" t="s">
        <v>50</v>
      </c>
      <c r="P106" s="6550"/>
      <c r="Q106" s="6547" t="s">
        <v>51</v>
      </c>
      <c r="R106" s="6548"/>
      <c r="S106" s="6547" t="s">
        <v>52</v>
      </c>
      <c r="T106" s="6548"/>
      <c r="U106" s="6563" t="s">
        <v>53</v>
      </c>
      <c r="V106" s="6548"/>
      <c r="W106" s="6550" t="s">
        <v>54</v>
      </c>
      <c r="X106" s="6550"/>
      <c r="Y106" s="6549" t="s">
        <v>55</v>
      </c>
      <c r="Z106" s="6566"/>
      <c r="AA106" s="6550" t="s">
        <v>56</v>
      </c>
      <c r="AB106" s="6550"/>
      <c r="AC106" s="6549" t="s">
        <v>57</v>
      </c>
      <c r="AD106" s="6566"/>
      <c r="AE106" s="6550" t="s">
        <v>58</v>
      </c>
      <c r="AF106" s="6550"/>
      <c r="AG106" s="6549" t="s">
        <v>59</v>
      </c>
      <c r="AH106" s="6566"/>
      <c r="AI106" s="6550" t="s">
        <v>60</v>
      </c>
      <c r="AJ106" s="6550"/>
      <c r="AK106" s="6549" t="s">
        <v>61</v>
      </c>
      <c r="AL106" s="6566"/>
      <c r="AM106" s="6549" t="s">
        <v>62</v>
      </c>
      <c r="AN106" s="6566"/>
    </row>
    <row r="107" spans="1:40" s="17" customFormat="1" ht="15" customHeight="1" x14ac:dyDescent="0.15">
      <c r="A107" s="6244"/>
      <c r="B107" s="4070" t="s">
        <v>84</v>
      </c>
      <c r="C107" s="4138" t="s">
        <v>63</v>
      </c>
      <c r="D107" s="3593" t="s">
        <v>64</v>
      </c>
      <c r="E107" s="4070" t="s">
        <v>63</v>
      </c>
      <c r="F107" s="3593" t="s">
        <v>64</v>
      </c>
      <c r="G107" s="4070" t="s">
        <v>63</v>
      </c>
      <c r="H107" s="3593" t="s">
        <v>64</v>
      </c>
      <c r="I107" s="4070" t="s">
        <v>63</v>
      </c>
      <c r="J107" s="3593" t="s">
        <v>64</v>
      </c>
      <c r="K107" s="4138" t="s">
        <v>63</v>
      </c>
      <c r="L107" s="3556" t="s">
        <v>64</v>
      </c>
      <c r="M107" s="4070" t="s">
        <v>63</v>
      </c>
      <c r="N107" s="3593" t="s">
        <v>64</v>
      </c>
      <c r="O107" s="4138" t="s">
        <v>63</v>
      </c>
      <c r="P107" s="3556" t="s">
        <v>64</v>
      </c>
      <c r="Q107" s="4070" t="s">
        <v>63</v>
      </c>
      <c r="R107" s="3593" t="s">
        <v>64</v>
      </c>
      <c r="S107" s="4070" t="s">
        <v>63</v>
      </c>
      <c r="T107" s="3593" t="s">
        <v>64</v>
      </c>
      <c r="U107" s="4138" t="s">
        <v>63</v>
      </c>
      <c r="V107" s="3593" t="s">
        <v>64</v>
      </c>
      <c r="W107" s="4138" t="s">
        <v>63</v>
      </c>
      <c r="X107" s="3556" t="s">
        <v>64</v>
      </c>
      <c r="Y107" s="4070" t="s">
        <v>63</v>
      </c>
      <c r="Z107" s="3593" t="s">
        <v>64</v>
      </c>
      <c r="AA107" s="4138" t="s">
        <v>63</v>
      </c>
      <c r="AB107" s="3556" t="s">
        <v>64</v>
      </c>
      <c r="AC107" s="4070" t="s">
        <v>63</v>
      </c>
      <c r="AD107" s="3593" t="s">
        <v>64</v>
      </c>
      <c r="AE107" s="4138" t="s">
        <v>63</v>
      </c>
      <c r="AF107" s="3556" t="s">
        <v>64</v>
      </c>
      <c r="AG107" s="4070" t="s">
        <v>63</v>
      </c>
      <c r="AH107" s="3593" t="s">
        <v>64</v>
      </c>
      <c r="AI107" s="4138" t="s">
        <v>63</v>
      </c>
      <c r="AJ107" s="3556" t="s">
        <v>64</v>
      </c>
      <c r="AK107" s="4070" t="s">
        <v>63</v>
      </c>
      <c r="AL107" s="3593" t="s">
        <v>64</v>
      </c>
      <c r="AM107" s="4138" t="s">
        <v>63</v>
      </c>
      <c r="AN107" s="3593" t="s">
        <v>64</v>
      </c>
    </row>
    <row r="108" spans="1:40" s="17" customFormat="1" ht="15" customHeight="1" x14ac:dyDescent="0.15">
      <c r="A108" s="1994" t="s">
        <v>2576</v>
      </c>
      <c r="B108" s="4032">
        <f>SUM(C108:D108)</f>
        <v>0</v>
      </c>
      <c r="C108" s="4033">
        <f>+E108+G108+I108+K108+M108+O108+Q108+S108+U108+W108+Y108+AA108+AC108+AE108+AG108+AI108+AK108+AM108</f>
        <v>0</v>
      </c>
      <c r="D108" s="4038">
        <f>+F108+H108+J108+L108+N108+P108+R108+T108+V108+X108+Z108+AB108+AD108+AF108+AH108+AJ108+AL108+AN108</f>
        <v>0</v>
      </c>
      <c r="E108" s="2387"/>
      <c r="F108" s="1194"/>
      <c r="G108" s="2387"/>
      <c r="H108" s="1194"/>
      <c r="I108" s="2387"/>
      <c r="J108" s="1194"/>
      <c r="K108" s="2387"/>
      <c r="L108" s="1194"/>
      <c r="M108" s="2387"/>
      <c r="N108" s="1194"/>
      <c r="O108" s="2387"/>
      <c r="P108" s="1194"/>
      <c r="Q108" s="2387"/>
      <c r="R108" s="1194"/>
      <c r="S108" s="2387"/>
      <c r="T108" s="1194"/>
      <c r="U108" s="2387"/>
      <c r="V108" s="1194"/>
      <c r="W108" s="2387"/>
      <c r="X108" s="1194"/>
      <c r="Y108" s="2387"/>
      <c r="Z108" s="1194"/>
      <c r="AA108" s="2387"/>
      <c r="AB108" s="1194"/>
      <c r="AC108" s="2387"/>
      <c r="AD108" s="1194"/>
      <c r="AE108" s="2387"/>
      <c r="AF108" s="1194"/>
      <c r="AG108" s="2387"/>
      <c r="AH108" s="1194"/>
      <c r="AI108" s="2387"/>
      <c r="AJ108" s="1194"/>
      <c r="AK108" s="2387"/>
      <c r="AL108" s="1194"/>
      <c r="AM108" s="2387"/>
      <c r="AN108" s="1194"/>
    </row>
    <row r="109" spans="1:40" s="17" customFormat="1" ht="15" customHeight="1" x14ac:dyDescent="0.15">
      <c r="A109" s="4048" t="s">
        <v>2577</v>
      </c>
      <c r="B109" s="4036">
        <f>SUM(C109:D109)</f>
        <v>0</v>
      </c>
      <c r="C109" s="4037">
        <f t="shared" ref="C109:C110" si="57">+E109+G109+I109+K109+M109+O109+Q109+S109+U109+W109+Y109+AA109+AC109+AE109+AG109+AI109+AK109+AM109</f>
        <v>0</v>
      </c>
      <c r="D109" s="4038">
        <f t="shared" ref="D109" si="58">+F109+H109+J109+L109+N109+P109+R109+T109+V109+X109+Z109+AB109+AD109+AF109+AH109+AJ109+AL109+AN109</f>
        <v>0</v>
      </c>
      <c r="E109" s="2387"/>
      <c r="F109" s="1194"/>
      <c r="G109" s="2387"/>
      <c r="H109" s="1194"/>
      <c r="I109" s="2387"/>
      <c r="J109" s="1194"/>
      <c r="K109" s="2387"/>
      <c r="L109" s="1194"/>
      <c r="M109" s="2387"/>
      <c r="N109" s="1194"/>
      <c r="O109" s="2387"/>
      <c r="P109" s="1194"/>
      <c r="Q109" s="2387"/>
      <c r="R109" s="1194"/>
      <c r="S109" s="2387"/>
      <c r="T109" s="1194"/>
      <c r="U109" s="2387"/>
      <c r="V109" s="1194"/>
      <c r="W109" s="2387"/>
      <c r="X109" s="1194"/>
      <c r="Y109" s="2387"/>
      <c r="Z109" s="1194"/>
      <c r="AA109" s="2387"/>
      <c r="AB109" s="1194"/>
      <c r="AC109" s="2387"/>
      <c r="AD109" s="1194"/>
      <c r="AE109" s="2387"/>
      <c r="AF109" s="1194"/>
      <c r="AG109" s="2387"/>
      <c r="AH109" s="1194"/>
      <c r="AI109" s="2387"/>
      <c r="AJ109" s="1194"/>
      <c r="AK109" s="2387"/>
      <c r="AL109" s="1194"/>
      <c r="AM109" s="2387"/>
      <c r="AN109" s="1194"/>
    </row>
    <row r="110" spans="1:40" s="17" customFormat="1" ht="15" customHeight="1" x14ac:dyDescent="0.15">
      <c r="A110" s="4164" t="s">
        <v>2578</v>
      </c>
      <c r="B110" s="4095">
        <f>SUM(C110:D110)</f>
        <v>0</v>
      </c>
      <c r="C110" s="4184">
        <f t="shared" si="57"/>
        <v>0</v>
      </c>
      <c r="D110" s="1491">
        <f>+F110+H110+J110+L110+N110+P110+R110+T110+V110+X110+Z110+AB110+AD110+AF110+AH110+AJ110+AL110+AN110</f>
        <v>0</v>
      </c>
      <c r="E110" s="4063"/>
      <c r="F110" s="4064"/>
      <c r="G110" s="4063"/>
      <c r="H110" s="4064"/>
      <c r="I110" s="4063"/>
      <c r="J110" s="4064"/>
      <c r="K110" s="4063"/>
      <c r="L110" s="4064"/>
      <c r="M110" s="4063"/>
      <c r="N110" s="4064"/>
      <c r="O110" s="4063"/>
      <c r="P110" s="4064"/>
      <c r="Q110" s="4063"/>
      <c r="R110" s="4064"/>
      <c r="S110" s="4063"/>
      <c r="T110" s="4064"/>
      <c r="U110" s="4063"/>
      <c r="V110" s="4064"/>
      <c r="W110" s="4063"/>
      <c r="X110" s="4064"/>
      <c r="Y110" s="4063"/>
      <c r="Z110" s="4064"/>
      <c r="AA110" s="4063"/>
      <c r="AB110" s="4064"/>
      <c r="AC110" s="4063"/>
      <c r="AD110" s="4064"/>
      <c r="AE110" s="4063"/>
      <c r="AF110" s="4064"/>
      <c r="AG110" s="4063"/>
      <c r="AH110" s="4064"/>
      <c r="AI110" s="4063"/>
      <c r="AJ110" s="4064"/>
      <c r="AK110" s="4063"/>
      <c r="AL110" s="4064"/>
      <c r="AM110" s="4063"/>
      <c r="AN110" s="4064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548" t="s">
        <v>2575</v>
      </c>
      <c r="B112" s="6754" t="s">
        <v>82</v>
      </c>
      <c r="C112" s="6747"/>
      <c r="D112" s="6748"/>
      <c r="E112" s="6730" t="s">
        <v>106</v>
      </c>
      <c r="F112" s="6537"/>
      <c r="G112" s="6537"/>
      <c r="H112" s="6537"/>
      <c r="I112" s="6537"/>
      <c r="J112" s="6537"/>
      <c r="K112" s="6537"/>
      <c r="L112" s="6537"/>
      <c r="M112" s="6537"/>
      <c r="N112" s="6537"/>
      <c r="O112" s="6537"/>
      <c r="P112" s="6537"/>
      <c r="Q112" s="6537"/>
      <c r="R112" s="6537"/>
      <c r="S112" s="6537"/>
      <c r="T112" s="6537"/>
      <c r="U112" s="6537"/>
      <c r="V112" s="6537"/>
      <c r="W112" s="6537"/>
      <c r="X112" s="6537"/>
      <c r="Y112" s="6537"/>
      <c r="Z112" s="6537"/>
      <c r="AA112" s="6537"/>
      <c r="AB112" s="6537"/>
      <c r="AC112" s="6537"/>
      <c r="AD112" s="6537"/>
      <c r="AE112" s="6537"/>
      <c r="AF112" s="6537"/>
      <c r="AG112" s="6537"/>
      <c r="AH112" s="6537"/>
      <c r="AI112" s="6537"/>
      <c r="AJ112" s="6537"/>
      <c r="AK112" s="6537"/>
      <c r="AL112" s="6537"/>
      <c r="AM112" s="6537"/>
      <c r="AN112" s="6731"/>
    </row>
    <row r="113" spans="1:84" s="17" customFormat="1" ht="15" customHeight="1" x14ac:dyDescent="0.15">
      <c r="A113" s="5774"/>
      <c r="B113" s="6332"/>
      <c r="C113" s="6192"/>
      <c r="D113" s="6193"/>
      <c r="E113" s="6565" t="s">
        <v>2524</v>
      </c>
      <c r="F113" s="6548"/>
      <c r="G113" s="6549" t="s">
        <v>2525</v>
      </c>
      <c r="H113" s="6566"/>
      <c r="I113" s="6549" t="s">
        <v>2526</v>
      </c>
      <c r="J113" s="6566"/>
      <c r="K113" s="6549" t="s">
        <v>99</v>
      </c>
      <c r="L113" s="6566"/>
      <c r="M113" s="6549" t="s">
        <v>49</v>
      </c>
      <c r="N113" s="6566"/>
      <c r="O113" s="6552" t="s">
        <v>50</v>
      </c>
      <c r="P113" s="6550"/>
      <c r="Q113" s="6547" t="s">
        <v>51</v>
      </c>
      <c r="R113" s="6548"/>
      <c r="S113" s="6547" t="s">
        <v>52</v>
      </c>
      <c r="T113" s="6548"/>
      <c r="U113" s="6563" t="s">
        <v>53</v>
      </c>
      <c r="V113" s="6548"/>
      <c r="W113" s="6550" t="s">
        <v>54</v>
      </c>
      <c r="X113" s="6550"/>
      <c r="Y113" s="6549" t="s">
        <v>55</v>
      </c>
      <c r="Z113" s="6566"/>
      <c r="AA113" s="6550" t="s">
        <v>56</v>
      </c>
      <c r="AB113" s="6550"/>
      <c r="AC113" s="6549" t="s">
        <v>57</v>
      </c>
      <c r="AD113" s="6566"/>
      <c r="AE113" s="6549" t="s">
        <v>58</v>
      </c>
      <c r="AF113" s="6566"/>
      <c r="AG113" s="6549" t="s">
        <v>59</v>
      </c>
      <c r="AH113" s="6566"/>
      <c r="AI113" s="6550" t="s">
        <v>60</v>
      </c>
      <c r="AJ113" s="6550"/>
      <c r="AK113" s="6549" t="s">
        <v>61</v>
      </c>
      <c r="AL113" s="6566"/>
      <c r="AM113" s="6549" t="s">
        <v>62</v>
      </c>
      <c r="AN113" s="6566"/>
    </row>
    <row r="114" spans="1:84" s="17" customFormat="1" ht="15" customHeight="1" x14ac:dyDescent="0.15">
      <c r="A114" s="6244"/>
      <c r="B114" s="4070" t="s">
        <v>84</v>
      </c>
      <c r="C114" s="4138" t="s">
        <v>63</v>
      </c>
      <c r="D114" s="3593" t="s">
        <v>64</v>
      </c>
      <c r="E114" s="4070" t="s">
        <v>63</v>
      </c>
      <c r="F114" s="3593" t="s">
        <v>64</v>
      </c>
      <c r="G114" s="4070" t="s">
        <v>63</v>
      </c>
      <c r="H114" s="3593" t="s">
        <v>64</v>
      </c>
      <c r="I114" s="4070" t="s">
        <v>63</v>
      </c>
      <c r="J114" s="3593" t="s">
        <v>64</v>
      </c>
      <c r="K114" s="4138" t="s">
        <v>63</v>
      </c>
      <c r="L114" s="3556" t="s">
        <v>64</v>
      </c>
      <c r="M114" s="4070" t="s">
        <v>63</v>
      </c>
      <c r="N114" s="3593" t="s">
        <v>64</v>
      </c>
      <c r="O114" s="4138" t="s">
        <v>63</v>
      </c>
      <c r="P114" s="3556" t="s">
        <v>64</v>
      </c>
      <c r="Q114" s="4070" t="s">
        <v>63</v>
      </c>
      <c r="R114" s="3593" t="s">
        <v>64</v>
      </c>
      <c r="S114" s="4070" t="s">
        <v>63</v>
      </c>
      <c r="T114" s="3593" t="s">
        <v>64</v>
      </c>
      <c r="U114" s="4138" t="s">
        <v>63</v>
      </c>
      <c r="V114" s="3593" t="s">
        <v>64</v>
      </c>
      <c r="W114" s="4070" t="s">
        <v>63</v>
      </c>
      <c r="X114" s="3593" t="s">
        <v>64</v>
      </c>
      <c r="Y114" s="4070" t="s">
        <v>63</v>
      </c>
      <c r="Z114" s="3593" t="s">
        <v>64</v>
      </c>
      <c r="AA114" s="4070" t="s">
        <v>63</v>
      </c>
      <c r="AB114" s="3593" t="s">
        <v>64</v>
      </c>
      <c r="AC114" s="4138" t="s">
        <v>63</v>
      </c>
      <c r="AD114" s="3556" t="s">
        <v>64</v>
      </c>
      <c r="AE114" s="4070" t="s">
        <v>63</v>
      </c>
      <c r="AF114" s="3593" t="s">
        <v>64</v>
      </c>
      <c r="AG114" s="4138" t="s">
        <v>63</v>
      </c>
      <c r="AH114" s="3556" t="s">
        <v>64</v>
      </c>
      <c r="AI114" s="4070" t="s">
        <v>63</v>
      </c>
      <c r="AJ114" s="3593" t="s">
        <v>64</v>
      </c>
      <c r="AK114" s="4138" t="s">
        <v>63</v>
      </c>
      <c r="AL114" s="3556" t="s">
        <v>64</v>
      </c>
      <c r="AM114" s="4070" t="s">
        <v>63</v>
      </c>
      <c r="AN114" s="3593" t="s">
        <v>64</v>
      </c>
    </row>
    <row r="115" spans="1:84" s="17" customFormat="1" ht="15" customHeight="1" x14ac:dyDescent="0.15">
      <c r="A115" s="1994" t="s">
        <v>2576</v>
      </c>
      <c r="B115" s="2264">
        <f>SUM(C115+D115)</f>
        <v>33</v>
      </c>
      <c r="C115" s="4037">
        <f>+E115+G115+I115+K115+M115+O115+Q115+S115+U115+W115+Y115+AA115+AC115+AE115+AG115+AI115+AK115+AM115</f>
        <v>14</v>
      </c>
      <c r="D115" s="4038">
        <f>+F115+H115+J115+L115+N115+P115+R115+T115+V115+X115+Z115+AB115+AD115+AF115+AH115+AJ115+AL115+AN115</f>
        <v>19</v>
      </c>
      <c r="E115" s="2938">
        <v>3</v>
      </c>
      <c r="F115" s="3598">
        <v>0</v>
      </c>
      <c r="G115" s="2938">
        <v>5</v>
      </c>
      <c r="H115" s="3598">
        <v>13</v>
      </c>
      <c r="I115" s="2938">
        <v>6</v>
      </c>
      <c r="J115" s="3598">
        <v>3</v>
      </c>
      <c r="K115" s="2938">
        <v>0</v>
      </c>
      <c r="L115" s="3598">
        <v>2</v>
      </c>
      <c r="M115" s="2938">
        <v>0</v>
      </c>
      <c r="N115" s="3598">
        <v>0</v>
      </c>
      <c r="O115" s="2938">
        <v>0</v>
      </c>
      <c r="P115" s="3598">
        <v>0</v>
      </c>
      <c r="Q115" s="2938">
        <v>0</v>
      </c>
      <c r="R115" s="3598">
        <v>0</v>
      </c>
      <c r="S115" s="2938">
        <v>0</v>
      </c>
      <c r="T115" s="3598">
        <v>0</v>
      </c>
      <c r="U115" s="2938">
        <v>0</v>
      </c>
      <c r="V115" s="3598">
        <v>0</v>
      </c>
      <c r="W115" s="2938">
        <v>0</v>
      </c>
      <c r="X115" s="3598">
        <v>0</v>
      </c>
      <c r="Y115" s="2938">
        <v>0</v>
      </c>
      <c r="Z115" s="3598">
        <v>0</v>
      </c>
      <c r="AA115" s="2938">
        <v>0</v>
      </c>
      <c r="AB115" s="3598">
        <v>0</v>
      </c>
      <c r="AC115" s="2938">
        <v>0</v>
      </c>
      <c r="AD115" s="3598">
        <v>0</v>
      </c>
      <c r="AE115" s="2938">
        <v>0</v>
      </c>
      <c r="AF115" s="3598">
        <v>0</v>
      </c>
      <c r="AG115" s="2938">
        <v>0</v>
      </c>
      <c r="AH115" s="3598">
        <v>0</v>
      </c>
      <c r="AI115" s="2938">
        <v>0</v>
      </c>
      <c r="AJ115" s="3598">
        <v>0</v>
      </c>
      <c r="AK115" s="2938">
        <v>0</v>
      </c>
      <c r="AL115" s="3598">
        <v>0</v>
      </c>
      <c r="AM115" s="2938">
        <v>0</v>
      </c>
      <c r="AN115" s="3598">
        <v>1</v>
      </c>
    </row>
    <row r="116" spans="1:84" s="17" customFormat="1" ht="15" customHeight="1" x14ac:dyDescent="0.15">
      <c r="A116" s="4048" t="s">
        <v>2580</v>
      </c>
      <c r="B116" s="4036">
        <f>SUM(C116+D116)</f>
        <v>6</v>
      </c>
      <c r="C116" s="4037">
        <f t="shared" ref="C116:C119" si="59">+E116+G116+I116+K116+M116+O116+Q116+S116+U116+W116+Y116+AA116+AC116+AE116+AG116+AI116+AK116+AM116</f>
        <v>6</v>
      </c>
      <c r="D116" s="4038">
        <f t="shared" ref="D116:D119" si="60">+F116+H116+J116+L116+N116+P116+R116+T116+V116+X116+Z116+AB116+AD116+AF116+AH116+AJ116+AL116+AN116</f>
        <v>0</v>
      </c>
      <c r="E116" s="4039">
        <v>0</v>
      </c>
      <c r="F116" s="4040">
        <v>0</v>
      </c>
      <c r="G116" s="4039">
        <v>3</v>
      </c>
      <c r="H116" s="4040">
        <v>0</v>
      </c>
      <c r="I116" s="4039">
        <v>3</v>
      </c>
      <c r="J116" s="4040">
        <v>0</v>
      </c>
      <c r="K116" s="4039">
        <v>0</v>
      </c>
      <c r="L116" s="4040">
        <v>0</v>
      </c>
      <c r="M116" s="4039">
        <v>0</v>
      </c>
      <c r="N116" s="4040">
        <v>0</v>
      </c>
      <c r="O116" s="4039">
        <v>0</v>
      </c>
      <c r="P116" s="4040">
        <v>0</v>
      </c>
      <c r="Q116" s="4039">
        <v>0</v>
      </c>
      <c r="R116" s="4040">
        <v>0</v>
      </c>
      <c r="S116" s="4039">
        <v>0</v>
      </c>
      <c r="T116" s="4040">
        <v>0</v>
      </c>
      <c r="U116" s="4039">
        <v>0</v>
      </c>
      <c r="V116" s="4040">
        <v>0</v>
      </c>
      <c r="W116" s="4039">
        <v>0</v>
      </c>
      <c r="X116" s="4040">
        <v>0</v>
      </c>
      <c r="Y116" s="4039">
        <v>0</v>
      </c>
      <c r="Z116" s="4040">
        <v>0</v>
      </c>
      <c r="AA116" s="4039">
        <v>0</v>
      </c>
      <c r="AB116" s="4040">
        <v>0</v>
      </c>
      <c r="AC116" s="4039">
        <v>0</v>
      </c>
      <c r="AD116" s="4040">
        <v>0</v>
      </c>
      <c r="AE116" s="4039">
        <v>0</v>
      </c>
      <c r="AF116" s="4040">
        <v>0</v>
      </c>
      <c r="AG116" s="4039">
        <v>0</v>
      </c>
      <c r="AH116" s="4040">
        <v>0</v>
      </c>
      <c r="AI116" s="4039">
        <v>0</v>
      </c>
      <c r="AJ116" s="4040">
        <v>0</v>
      </c>
      <c r="AK116" s="4039">
        <v>0</v>
      </c>
      <c r="AL116" s="4040">
        <v>0</v>
      </c>
      <c r="AM116" s="4039">
        <v>0</v>
      </c>
      <c r="AN116" s="4040">
        <v>0</v>
      </c>
    </row>
    <row r="117" spans="1:84" s="17" customFormat="1" ht="15" customHeight="1" x14ac:dyDescent="0.15">
      <c r="A117" s="4048" t="s">
        <v>2581</v>
      </c>
      <c r="B117" s="4036">
        <f>SUM(C117+D117)</f>
        <v>26</v>
      </c>
      <c r="C117" s="4037">
        <f t="shared" si="59"/>
        <v>10</v>
      </c>
      <c r="D117" s="4038">
        <f t="shared" si="60"/>
        <v>16</v>
      </c>
      <c r="E117" s="1206">
        <v>3</v>
      </c>
      <c r="F117" s="1210">
        <v>4</v>
      </c>
      <c r="G117" s="1206">
        <v>3</v>
      </c>
      <c r="H117" s="1210">
        <v>8</v>
      </c>
      <c r="I117" s="1206">
        <v>3</v>
      </c>
      <c r="J117" s="1210">
        <v>3</v>
      </c>
      <c r="K117" s="1206">
        <v>1</v>
      </c>
      <c r="L117" s="1210">
        <v>1</v>
      </c>
      <c r="M117" s="1206">
        <v>0</v>
      </c>
      <c r="N117" s="1210">
        <v>0</v>
      </c>
      <c r="O117" s="1206">
        <v>0</v>
      </c>
      <c r="P117" s="1210">
        <v>0</v>
      </c>
      <c r="Q117" s="1206">
        <v>0</v>
      </c>
      <c r="R117" s="1210">
        <v>0</v>
      </c>
      <c r="S117" s="1206">
        <v>0</v>
      </c>
      <c r="T117" s="1210">
        <v>0</v>
      </c>
      <c r="U117" s="1206">
        <v>0</v>
      </c>
      <c r="V117" s="1210">
        <v>0</v>
      </c>
      <c r="W117" s="1206">
        <v>0</v>
      </c>
      <c r="X117" s="1210">
        <v>0</v>
      </c>
      <c r="Y117" s="1206">
        <v>0</v>
      </c>
      <c r="Z117" s="1210">
        <v>0</v>
      </c>
      <c r="AA117" s="1206">
        <v>0</v>
      </c>
      <c r="AB117" s="1210">
        <v>0</v>
      </c>
      <c r="AC117" s="1206">
        <v>0</v>
      </c>
      <c r="AD117" s="1210">
        <v>0</v>
      </c>
      <c r="AE117" s="1206">
        <v>0</v>
      </c>
      <c r="AF117" s="1210">
        <v>0</v>
      </c>
      <c r="AG117" s="1206">
        <v>0</v>
      </c>
      <c r="AH117" s="1210">
        <v>0</v>
      </c>
      <c r="AI117" s="1206">
        <v>0</v>
      </c>
      <c r="AJ117" s="1210">
        <v>0</v>
      </c>
      <c r="AK117" s="1206">
        <v>0</v>
      </c>
      <c r="AL117" s="1210">
        <v>0</v>
      </c>
      <c r="AM117" s="1206">
        <v>0</v>
      </c>
      <c r="AN117" s="1210">
        <v>0</v>
      </c>
    </row>
    <row r="118" spans="1:84" s="17" customFormat="1" ht="15" customHeight="1" x14ac:dyDescent="0.15">
      <c r="A118" s="4185" t="s">
        <v>2578</v>
      </c>
      <c r="B118" s="4036">
        <f>SUM(C118+D118)</f>
        <v>0</v>
      </c>
      <c r="C118" s="4037">
        <f>+E118+G118+I118+K118+M118+O118+Q118+S118+U118+W118+Y118+AA118+AC118+AE118+AG118+AI118+AK118+AM118</f>
        <v>0</v>
      </c>
      <c r="D118" s="4038">
        <f t="shared" si="60"/>
        <v>0</v>
      </c>
      <c r="E118" s="1206">
        <v>0</v>
      </c>
      <c r="F118" s="1210">
        <v>0</v>
      </c>
      <c r="G118" s="1206">
        <v>0</v>
      </c>
      <c r="H118" s="1210">
        <v>0</v>
      </c>
      <c r="I118" s="1206">
        <v>0</v>
      </c>
      <c r="J118" s="1210">
        <v>0</v>
      </c>
      <c r="K118" s="1206">
        <v>0</v>
      </c>
      <c r="L118" s="1210">
        <v>0</v>
      </c>
      <c r="M118" s="1206">
        <v>0</v>
      </c>
      <c r="N118" s="1210">
        <v>0</v>
      </c>
      <c r="O118" s="1206">
        <v>0</v>
      </c>
      <c r="P118" s="1210">
        <v>0</v>
      </c>
      <c r="Q118" s="1206">
        <v>0</v>
      </c>
      <c r="R118" s="1210">
        <v>0</v>
      </c>
      <c r="S118" s="1206">
        <v>0</v>
      </c>
      <c r="T118" s="1210">
        <v>0</v>
      </c>
      <c r="U118" s="1206">
        <v>0</v>
      </c>
      <c r="V118" s="1210">
        <v>0</v>
      </c>
      <c r="W118" s="1206">
        <v>0</v>
      </c>
      <c r="X118" s="1210">
        <v>0</v>
      </c>
      <c r="Y118" s="1206">
        <v>0</v>
      </c>
      <c r="Z118" s="1210">
        <v>0</v>
      </c>
      <c r="AA118" s="1206">
        <v>0</v>
      </c>
      <c r="AB118" s="1210">
        <v>0</v>
      </c>
      <c r="AC118" s="1206">
        <v>0</v>
      </c>
      <c r="AD118" s="1210">
        <v>0</v>
      </c>
      <c r="AE118" s="1206">
        <v>0</v>
      </c>
      <c r="AF118" s="1210">
        <v>0</v>
      </c>
      <c r="AG118" s="1206">
        <v>0</v>
      </c>
      <c r="AH118" s="1210">
        <v>0</v>
      </c>
      <c r="AI118" s="1206">
        <v>0</v>
      </c>
      <c r="AJ118" s="1210">
        <v>0</v>
      </c>
      <c r="AK118" s="1206">
        <v>0</v>
      </c>
      <c r="AL118" s="1210">
        <v>0</v>
      </c>
      <c r="AM118" s="1206">
        <v>0</v>
      </c>
      <c r="AN118" s="1210">
        <v>0</v>
      </c>
    </row>
    <row r="119" spans="1:84" s="17" customFormat="1" ht="15" customHeight="1" x14ac:dyDescent="0.15">
      <c r="A119" s="4186" t="s">
        <v>2582</v>
      </c>
      <c r="B119" s="4187">
        <f>SUM(C119+D119)</f>
        <v>1</v>
      </c>
      <c r="C119" s="4184">
        <f t="shared" si="59"/>
        <v>0</v>
      </c>
      <c r="D119" s="1491">
        <f t="shared" si="60"/>
        <v>1</v>
      </c>
      <c r="E119" s="4063">
        <v>0</v>
      </c>
      <c r="F119" s="1160">
        <v>0</v>
      </c>
      <c r="G119" s="4063">
        <v>0</v>
      </c>
      <c r="H119" s="1160">
        <v>1</v>
      </c>
      <c r="I119" s="4063">
        <v>0</v>
      </c>
      <c r="J119" s="1160">
        <v>0</v>
      </c>
      <c r="K119" s="4063">
        <v>0</v>
      </c>
      <c r="L119" s="1160">
        <v>0</v>
      </c>
      <c r="M119" s="4063">
        <v>0</v>
      </c>
      <c r="N119" s="1160">
        <v>0</v>
      </c>
      <c r="O119" s="4063">
        <v>0</v>
      </c>
      <c r="P119" s="1160">
        <v>0</v>
      </c>
      <c r="Q119" s="4063">
        <v>0</v>
      </c>
      <c r="R119" s="1160">
        <v>0</v>
      </c>
      <c r="S119" s="4063">
        <v>0</v>
      </c>
      <c r="T119" s="1160">
        <v>0</v>
      </c>
      <c r="U119" s="4063">
        <v>0</v>
      </c>
      <c r="V119" s="1160">
        <v>0</v>
      </c>
      <c r="W119" s="4063">
        <v>0</v>
      </c>
      <c r="X119" s="1160">
        <v>0</v>
      </c>
      <c r="Y119" s="4063">
        <v>0</v>
      </c>
      <c r="Z119" s="1160">
        <v>0</v>
      </c>
      <c r="AA119" s="4063">
        <v>0</v>
      </c>
      <c r="AB119" s="1160">
        <v>0</v>
      </c>
      <c r="AC119" s="4063">
        <v>0</v>
      </c>
      <c r="AD119" s="1160">
        <v>0</v>
      </c>
      <c r="AE119" s="4063">
        <v>0</v>
      </c>
      <c r="AF119" s="1160">
        <v>0</v>
      </c>
      <c r="AG119" s="4063">
        <v>0</v>
      </c>
      <c r="AH119" s="1160">
        <v>0</v>
      </c>
      <c r="AI119" s="4063">
        <v>0</v>
      </c>
      <c r="AJ119" s="1160">
        <v>0</v>
      </c>
      <c r="AK119" s="4063">
        <v>0</v>
      </c>
      <c r="AL119" s="1160">
        <v>0</v>
      </c>
      <c r="AM119" s="4063">
        <v>0</v>
      </c>
      <c r="AN119" s="1160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56" t="s">
        <v>2523</v>
      </c>
      <c r="B121" s="6563" t="s">
        <v>82</v>
      </c>
      <c r="C121" s="6563"/>
      <c r="D121" s="6548"/>
      <c r="E121" s="6549" t="s">
        <v>106</v>
      </c>
      <c r="F121" s="6550"/>
      <c r="G121" s="6550"/>
      <c r="H121" s="6550"/>
      <c r="I121" s="6550"/>
      <c r="J121" s="6550"/>
      <c r="K121" s="6550"/>
      <c r="L121" s="6550"/>
      <c r="M121" s="6550"/>
      <c r="N121" s="6550"/>
      <c r="O121" s="6550"/>
      <c r="P121" s="6550"/>
      <c r="Q121" s="6550"/>
      <c r="R121" s="6550"/>
      <c r="S121" s="6550"/>
      <c r="T121" s="6550"/>
      <c r="U121" s="6550"/>
      <c r="V121" s="6550"/>
      <c r="W121" s="6550"/>
      <c r="X121" s="6550"/>
      <c r="Y121" s="6550"/>
      <c r="Z121" s="6550"/>
      <c r="AA121" s="6550"/>
      <c r="AB121" s="6550"/>
      <c r="AC121" s="6550"/>
      <c r="AD121" s="6550"/>
      <c r="AE121" s="6550"/>
      <c r="AF121" s="6550"/>
      <c r="AG121" s="6550"/>
      <c r="AH121" s="6550"/>
      <c r="AI121" s="6550"/>
      <c r="AJ121" s="6550"/>
      <c r="AK121" s="6550"/>
      <c r="AL121" s="6550"/>
      <c r="AM121" s="6550"/>
      <c r="AN121" s="6551"/>
      <c r="AO121" s="6732" t="s">
        <v>484</v>
      </c>
    </row>
    <row r="122" spans="1:84" s="17" customFormat="1" ht="15" customHeight="1" x14ac:dyDescent="0.15">
      <c r="A122" s="5496"/>
      <c r="B122" s="6176"/>
      <c r="C122" s="6176"/>
      <c r="D122" s="6244"/>
      <c r="E122" s="6565" t="s">
        <v>2524</v>
      </c>
      <c r="F122" s="6548"/>
      <c r="G122" s="6549" t="s">
        <v>2525</v>
      </c>
      <c r="H122" s="6566"/>
      <c r="I122" s="6550" t="s">
        <v>2526</v>
      </c>
      <c r="J122" s="6550"/>
      <c r="K122" s="6549" t="s">
        <v>99</v>
      </c>
      <c r="L122" s="6566"/>
      <c r="M122" s="6549" t="s">
        <v>49</v>
      </c>
      <c r="N122" s="6566"/>
      <c r="O122" s="6547" t="s">
        <v>50</v>
      </c>
      <c r="P122" s="6548"/>
      <c r="Q122" s="6547" t="s">
        <v>51</v>
      </c>
      <c r="R122" s="6548"/>
      <c r="S122" s="6547" t="s">
        <v>52</v>
      </c>
      <c r="T122" s="6548"/>
      <c r="U122" s="6563" t="s">
        <v>53</v>
      </c>
      <c r="V122" s="6548"/>
      <c r="W122" s="6547" t="s">
        <v>54</v>
      </c>
      <c r="X122" s="6548"/>
      <c r="Y122" s="6563" t="s">
        <v>55</v>
      </c>
      <c r="Z122" s="6563"/>
      <c r="AA122" s="6547" t="s">
        <v>56</v>
      </c>
      <c r="AB122" s="6548"/>
      <c r="AC122" s="6563" t="s">
        <v>57</v>
      </c>
      <c r="AD122" s="6563"/>
      <c r="AE122" s="6547" t="s">
        <v>58</v>
      </c>
      <c r="AF122" s="6548"/>
      <c r="AG122" s="6563" t="s">
        <v>59</v>
      </c>
      <c r="AH122" s="6563"/>
      <c r="AI122" s="6547" t="s">
        <v>60</v>
      </c>
      <c r="AJ122" s="6548"/>
      <c r="AK122" s="6563" t="s">
        <v>61</v>
      </c>
      <c r="AL122" s="6563"/>
      <c r="AM122" s="6549" t="s">
        <v>62</v>
      </c>
      <c r="AN122" s="6551"/>
      <c r="AO122" s="6650"/>
    </row>
    <row r="123" spans="1:84" s="17" customFormat="1" ht="15" customHeight="1" x14ac:dyDescent="0.15">
      <c r="A123" s="6159"/>
      <c r="B123" s="4070" t="s">
        <v>84</v>
      </c>
      <c r="C123" s="4138" t="s">
        <v>63</v>
      </c>
      <c r="D123" s="3593" t="s">
        <v>64</v>
      </c>
      <c r="E123" s="4070" t="s">
        <v>63</v>
      </c>
      <c r="F123" s="3593" t="s">
        <v>64</v>
      </c>
      <c r="G123" s="4070" t="s">
        <v>63</v>
      </c>
      <c r="H123" s="3593" t="s">
        <v>64</v>
      </c>
      <c r="I123" s="4138" t="s">
        <v>63</v>
      </c>
      <c r="J123" s="3556" t="s">
        <v>64</v>
      </c>
      <c r="K123" s="4070" t="s">
        <v>63</v>
      </c>
      <c r="L123" s="3593" t="s">
        <v>64</v>
      </c>
      <c r="M123" s="4138" t="s">
        <v>63</v>
      </c>
      <c r="N123" s="3556" t="s">
        <v>64</v>
      </c>
      <c r="O123" s="4070" t="s">
        <v>63</v>
      </c>
      <c r="P123" s="3593" t="s">
        <v>64</v>
      </c>
      <c r="Q123" s="4070" t="s">
        <v>63</v>
      </c>
      <c r="R123" s="3593" t="s">
        <v>64</v>
      </c>
      <c r="S123" s="4070" t="s">
        <v>63</v>
      </c>
      <c r="T123" s="3593" t="s">
        <v>64</v>
      </c>
      <c r="U123" s="4138" t="s">
        <v>63</v>
      </c>
      <c r="V123" s="3593" t="s">
        <v>64</v>
      </c>
      <c r="W123" s="4070" t="s">
        <v>63</v>
      </c>
      <c r="X123" s="3593" t="s">
        <v>64</v>
      </c>
      <c r="Y123" s="4138" t="s">
        <v>63</v>
      </c>
      <c r="Z123" s="3556" t="s">
        <v>64</v>
      </c>
      <c r="AA123" s="4070" t="s">
        <v>63</v>
      </c>
      <c r="AB123" s="3593" t="s">
        <v>64</v>
      </c>
      <c r="AC123" s="4138" t="s">
        <v>63</v>
      </c>
      <c r="AD123" s="3556" t="s">
        <v>64</v>
      </c>
      <c r="AE123" s="4070" t="s">
        <v>63</v>
      </c>
      <c r="AF123" s="3593" t="s">
        <v>64</v>
      </c>
      <c r="AG123" s="4138" t="s">
        <v>63</v>
      </c>
      <c r="AH123" s="3556" t="s">
        <v>64</v>
      </c>
      <c r="AI123" s="4070" t="s">
        <v>63</v>
      </c>
      <c r="AJ123" s="3593" t="s">
        <v>64</v>
      </c>
      <c r="AK123" s="4138" t="s">
        <v>63</v>
      </c>
      <c r="AL123" s="3556" t="s">
        <v>64</v>
      </c>
      <c r="AM123" s="4070" t="s">
        <v>63</v>
      </c>
      <c r="AN123" s="3556" t="s">
        <v>64</v>
      </c>
      <c r="AO123" s="6373"/>
    </row>
    <row r="124" spans="1:84" s="17" customFormat="1" ht="15" customHeight="1" x14ac:dyDescent="0.15">
      <c r="A124" s="3195" t="s">
        <v>2584</v>
      </c>
      <c r="B124" s="4188">
        <f t="shared" ref="B124:B129" si="61">SUM(C124+D124)</f>
        <v>0</v>
      </c>
      <c r="C124" s="4180">
        <f>SUM(E124+G124+I124+K124+M124+O124+Q124+S124+U124+W124+Y124+AA124+AC124+AE124+AG124+AI124+AK124+AM124)</f>
        <v>0</v>
      </c>
      <c r="D124" s="4189">
        <f>SUM(F124+H124+J124+L124+N124+P124+R124+T124+V124+X124+Z124+AB124+AD124+AF124+AH124+AJ124+AL124+AN124)</f>
        <v>0</v>
      </c>
      <c r="E124" s="2938"/>
      <c r="F124" s="3598"/>
      <c r="G124" s="2938"/>
      <c r="H124" s="1836"/>
      <c r="I124" s="2022"/>
      <c r="J124" s="1989"/>
      <c r="K124" s="2938"/>
      <c r="L124" s="1836"/>
      <c r="M124" s="2022"/>
      <c r="N124" s="1989"/>
      <c r="O124" s="2938"/>
      <c r="P124" s="1836"/>
      <c r="Q124" s="2938"/>
      <c r="R124" s="1836"/>
      <c r="S124" s="2938"/>
      <c r="T124" s="1836"/>
      <c r="U124" s="2022"/>
      <c r="V124" s="1989"/>
      <c r="W124" s="2938"/>
      <c r="X124" s="1836"/>
      <c r="Y124" s="2022"/>
      <c r="Z124" s="1989"/>
      <c r="AA124" s="2938"/>
      <c r="AB124" s="1836"/>
      <c r="AC124" s="2022"/>
      <c r="AD124" s="1989"/>
      <c r="AE124" s="2938"/>
      <c r="AF124" s="1836"/>
      <c r="AG124" s="2022"/>
      <c r="AH124" s="1989"/>
      <c r="AI124" s="1988"/>
      <c r="AJ124" s="1836"/>
      <c r="AK124" s="2022"/>
      <c r="AL124" s="1989"/>
      <c r="AM124" s="1988"/>
      <c r="AN124" s="1989"/>
      <c r="AO124" s="2042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90" t="s">
        <v>2585</v>
      </c>
      <c r="B125" s="4191">
        <f t="shared" si="61"/>
        <v>0</v>
      </c>
      <c r="C125" s="4192">
        <f>SUM(E125+G125)</f>
        <v>0</v>
      </c>
      <c r="D125" s="4189">
        <f>SUM(F125+H125)</f>
        <v>0</v>
      </c>
      <c r="E125" s="4039"/>
      <c r="F125" s="4040"/>
      <c r="G125" s="4039"/>
      <c r="H125" s="4041"/>
      <c r="I125" s="4055"/>
      <c r="J125" s="4056"/>
      <c r="K125" s="4053"/>
      <c r="L125" s="4054"/>
      <c r="M125" s="4055"/>
      <c r="N125" s="4056"/>
      <c r="O125" s="4053"/>
      <c r="P125" s="4054"/>
      <c r="Q125" s="4053"/>
      <c r="R125" s="4054"/>
      <c r="S125" s="4053"/>
      <c r="T125" s="4054"/>
      <c r="U125" s="4055"/>
      <c r="V125" s="4056"/>
      <c r="W125" s="4053"/>
      <c r="X125" s="4054"/>
      <c r="Y125" s="4055"/>
      <c r="Z125" s="4056"/>
      <c r="AA125" s="4053"/>
      <c r="AB125" s="4054"/>
      <c r="AC125" s="4055"/>
      <c r="AD125" s="4056"/>
      <c r="AE125" s="4053"/>
      <c r="AF125" s="4054"/>
      <c r="AG125" s="4055"/>
      <c r="AH125" s="4056"/>
      <c r="AI125" s="4193"/>
      <c r="AJ125" s="4054"/>
      <c r="AK125" s="4055"/>
      <c r="AL125" s="4056"/>
      <c r="AM125" s="4193"/>
      <c r="AN125" s="4056"/>
      <c r="AO125" s="4194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90" t="s">
        <v>2586</v>
      </c>
      <c r="B126" s="4191">
        <f t="shared" si="61"/>
        <v>1</v>
      </c>
      <c r="C126" s="4192">
        <f>SUM(G126+I126+K126+M126+O126+Q126+S126+U126+W126+Y126+AA126+AC126+AE126+AG126+AI126+AK126+AM126)</f>
        <v>1</v>
      </c>
      <c r="D126" s="4189">
        <f>SUM(H126+J126+L126+N126+P126+R126+T126+V126+X126+Z126+AB126+AD126+AF126+AH126+AJ126+AL126+AN126)</f>
        <v>0</v>
      </c>
      <c r="E126" s="4077"/>
      <c r="F126" s="4078"/>
      <c r="G126" s="4039">
        <v>0</v>
      </c>
      <c r="H126" s="4041">
        <v>0</v>
      </c>
      <c r="I126" s="4042">
        <v>1</v>
      </c>
      <c r="J126" s="4043"/>
      <c r="K126" s="4039"/>
      <c r="L126" s="4041"/>
      <c r="M126" s="4042"/>
      <c r="N126" s="4043"/>
      <c r="O126" s="4039"/>
      <c r="P126" s="4041"/>
      <c r="Q126" s="4039"/>
      <c r="R126" s="4041"/>
      <c r="S126" s="4039"/>
      <c r="T126" s="4041"/>
      <c r="U126" s="4042"/>
      <c r="V126" s="4043"/>
      <c r="W126" s="4039"/>
      <c r="X126" s="4041"/>
      <c r="Y126" s="4042"/>
      <c r="Z126" s="4043"/>
      <c r="AA126" s="4039"/>
      <c r="AB126" s="4041"/>
      <c r="AC126" s="4042"/>
      <c r="AD126" s="4043"/>
      <c r="AE126" s="4039"/>
      <c r="AF126" s="4041"/>
      <c r="AG126" s="4042"/>
      <c r="AH126" s="4043"/>
      <c r="AI126" s="4091"/>
      <c r="AJ126" s="4041"/>
      <c r="AK126" s="4042"/>
      <c r="AL126" s="4043"/>
      <c r="AM126" s="4091"/>
      <c r="AN126" s="4043"/>
      <c r="AO126" s="4194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90" t="s">
        <v>2587</v>
      </c>
      <c r="B127" s="4191">
        <f t="shared" si="61"/>
        <v>0</v>
      </c>
      <c r="C127" s="4192">
        <f>SUM(E127+G127+I127+K127+M127+O127+Q127+S127+U127+W127+Y127+AA127+AC127+AE127+AG127+AI127+AK127+AM127)</f>
        <v>0</v>
      </c>
      <c r="D127" s="4189">
        <f>SUM(F127+H127+J127+L127+N127+P127+R127+T127+V127+X127+Z127+AB127+AD127+AF127+AH127+AJ127+AL127+AN127)</f>
        <v>0</v>
      </c>
      <c r="E127" s="4039"/>
      <c r="F127" s="4040"/>
      <c r="G127" s="4039"/>
      <c r="H127" s="4041"/>
      <c r="I127" s="4042"/>
      <c r="J127" s="4043"/>
      <c r="K127" s="4039"/>
      <c r="L127" s="4041"/>
      <c r="M127" s="4042"/>
      <c r="N127" s="4043"/>
      <c r="O127" s="4039"/>
      <c r="P127" s="4041"/>
      <c r="Q127" s="4039"/>
      <c r="R127" s="4041"/>
      <c r="S127" s="4039"/>
      <c r="T127" s="4041"/>
      <c r="U127" s="4042"/>
      <c r="V127" s="4043"/>
      <c r="W127" s="4039"/>
      <c r="X127" s="4041"/>
      <c r="Y127" s="4042"/>
      <c r="Z127" s="4043"/>
      <c r="AA127" s="4039"/>
      <c r="AB127" s="4041"/>
      <c r="AC127" s="4042"/>
      <c r="AD127" s="4043"/>
      <c r="AE127" s="4039"/>
      <c r="AF127" s="4041"/>
      <c r="AG127" s="4042"/>
      <c r="AH127" s="4043"/>
      <c r="AI127" s="4091"/>
      <c r="AJ127" s="4041"/>
      <c r="AK127" s="4042"/>
      <c r="AL127" s="4043"/>
      <c r="AM127" s="4091"/>
      <c r="AN127" s="4043"/>
      <c r="AO127" s="4194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90" t="s">
        <v>2588</v>
      </c>
      <c r="B128" s="4191">
        <f t="shared" si="61"/>
        <v>0</v>
      </c>
      <c r="C128" s="4192">
        <f>SUM(W128+Y128+AA128+AC128+AE128+AG128+AI128+AK128+AM128)</f>
        <v>0</v>
      </c>
      <c r="D128" s="4189">
        <f>SUM(X128+Z128+AB128+AD128+AF128+AH128+AJ128+AL128+AN128)</f>
        <v>0</v>
      </c>
      <c r="E128" s="4053"/>
      <c r="F128" s="4059"/>
      <c r="G128" s="4053"/>
      <c r="H128" s="4054"/>
      <c r="I128" s="4055"/>
      <c r="J128" s="4056"/>
      <c r="K128" s="4053"/>
      <c r="L128" s="4054"/>
      <c r="M128" s="4055"/>
      <c r="N128" s="4056"/>
      <c r="O128" s="4053"/>
      <c r="P128" s="4054"/>
      <c r="Q128" s="4053"/>
      <c r="R128" s="4054"/>
      <c r="S128" s="4053"/>
      <c r="T128" s="4054"/>
      <c r="U128" s="4055"/>
      <c r="V128" s="4056"/>
      <c r="W128" s="4039"/>
      <c r="X128" s="4041"/>
      <c r="Y128" s="4042"/>
      <c r="Z128" s="4043"/>
      <c r="AA128" s="4039"/>
      <c r="AB128" s="4041"/>
      <c r="AC128" s="4042"/>
      <c r="AD128" s="4043"/>
      <c r="AE128" s="4039"/>
      <c r="AF128" s="4041"/>
      <c r="AG128" s="4042"/>
      <c r="AH128" s="4043"/>
      <c r="AI128" s="4091"/>
      <c r="AJ128" s="4041"/>
      <c r="AK128" s="4042"/>
      <c r="AL128" s="4043"/>
      <c r="AM128" s="4091"/>
      <c r="AN128" s="4043"/>
      <c r="AO128" s="4194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95" t="s">
        <v>2589</v>
      </c>
      <c r="B129" s="4191">
        <f t="shared" si="61"/>
        <v>0</v>
      </c>
      <c r="C129" s="4192">
        <f>SUM(E129+G129+I129+K129+M129+O129+Q129+S129+U129+W129+Y129+AA129+AC129+AE129+AG129+AI129+AK129+AM129)</f>
        <v>0</v>
      </c>
      <c r="D129" s="4189">
        <f>SUM(F129+H129+J129+L129+N129+P129+R129+T129+V129+X129+Z129+AB129+AD129+AF129+AH129+AJ129+AL129+AN129)</f>
        <v>0</v>
      </c>
      <c r="E129" s="4063"/>
      <c r="F129" s="1160"/>
      <c r="G129" s="4063"/>
      <c r="H129" s="4064"/>
      <c r="I129" s="4065"/>
      <c r="J129" s="4066"/>
      <c r="K129" s="4063"/>
      <c r="L129" s="4064"/>
      <c r="M129" s="4065"/>
      <c r="N129" s="4066"/>
      <c r="O129" s="4063"/>
      <c r="P129" s="4064"/>
      <c r="Q129" s="4063"/>
      <c r="R129" s="4064"/>
      <c r="S129" s="4063"/>
      <c r="T129" s="4064"/>
      <c r="U129" s="4065"/>
      <c r="V129" s="4066"/>
      <c r="W129" s="4063"/>
      <c r="X129" s="4064"/>
      <c r="Y129" s="4065"/>
      <c r="Z129" s="4066"/>
      <c r="AA129" s="4063"/>
      <c r="AB129" s="4064"/>
      <c r="AC129" s="4065"/>
      <c r="AD129" s="4066"/>
      <c r="AE129" s="4063"/>
      <c r="AF129" s="4064"/>
      <c r="AG129" s="4065"/>
      <c r="AH129" s="4066"/>
      <c r="AI129" s="4081"/>
      <c r="AJ129" s="4064"/>
      <c r="AK129" s="4065"/>
      <c r="AL129" s="4066"/>
      <c r="AM129" s="4081"/>
      <c r="AN129" s="4066"/>
      <c r="AO129" s="4196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55" t="s">
        <v>82</v>
      </c>
      <c r="B130" s="3771">
        <f t="shared" ref="B130:AN130" si="65">SUM(B124:B129)</f>
        <v>1</v>
      </c>
      <c r="C130" s="3792">
        <f t="shared" si="65"/>
        <v>1</v>
      </c>
      <c r="D130" s="3797">
        <f t="shared" si="65"/>
        <v>0</v>
      </c>
      <c r="E130" s="3771">
        <f>SUM(E124:E129)</f>
        <v>0</v>
      </c>
      <c r="F130" s="3797">
        <f t="shared" si="65"/>
        <v>0</v>
      </c>
      <c r="G130" s="3771">
        <f>SUM(G124:G129)</f>
        <v>0</v>
      </c>
      <c r="H130" s="3797">
        <f t="shared" si="65"/>
        <v>0</v>
      </c>
      <c r="I130" s="3792">
        <f t="shared" si="65"/>
        <v>1</v>
      </c>
      <c r="J130" s="3799">
        <f t="shared" si="65"/>
        <v>0</v>
      </c>
      <c r="K130" s="3771">
        <f t="shared" si="65"/>
        <v>0</v>
      </c>
      <c r="L130" s="3770">
        <f t="shared" si="65"/>
        <v>0</v>
      </c>
      <c r="M130" s="3792">
        <f t="shared" si="65"/>
        <v>0</v>
      </c>
      <c r="N130" s="3770">
        <f t="shared" si="65"/>
        <v>0</v>
      </c>
      <c r="O130" s="3792">
        <f t="shared" si="65"/>
        <v>0</v>
      </c>
      <c r="P130" s="3770">
        <f t="shared" si="65"/>
        <v>0</v>
      </c>
      <c r="Q130" s="3771">
        <f t="shared" si="65"/>
        <v>0</v>
      </c>
      <c r="R130" s="3770">
        <f t="shared" si="65"/>
        <v>0</v>
      </c>
      <c r="S130" s="3771">
        <f t="shared" ref="S130:T130" si="66">SUM(S124:S129)</f>
        <v>0</v>
      </c>
      <c r="T130" s="3770">
        <f t="shared" si="66"/>
        <v>0</v>
      </c>
      <c r="U130" s="3792">
        <f t="shared" ref="U130:V130" si="67">SUM(U124:U129)</f>
        <v>0</v>
      </c>
      <c r="V130" s="3799">
        <f t="shared" si="67"/>
        <v>0</v>
      </c>
      <c r="W130" s="3771">
        <f t="shared" si="65"/>
        <v>0</v>
      </c>
      <c r="X130" s="3770">
        <f t="shared" si="65"/>
        <v>0</v>
      </c>
      <c r="Y130" s="3792">
        <f t="shared" si="65"/>
        <v>0</v>
      </c>
      <c r="Z130" s="3799">
        <f t="shared" si="65"/>
        <v>0</v>
      </c>
      <c r="AA130" s="3771">
        <f t="shared" si="65"/>
        <v>0</v>
      </c>
      <c r="AB130" s="3770">
        <f t="shared" si="65"/>
        <v>0</v>
      </c>
      <c r="AC130" s="3792">
        <f t="shared" si="65"/>
        <v>0</v>
      </c>
      <c r="AD130" s="3799">
        <f t="shared" si="65"/>
        <v>0</v>
      </c>
      <c r="AE130" s="3771">
        <f t="shared" si="65"/>
        <v>0</v>
      </c>
      <c r="AF130" s="3770">
        <f t="shared" si="65"/>
        <v>0</v>
      </c>
      <c r="AG130" s="3792">
        <f t="shared" si="65"/>
        <v>0</v>
      </c>
      <c r="AH130" s="3799">
        <f t="shared" si="65"/>
        <v>0</v>
      </c>
      <c r="AI130" s="3771">
        <f t="shared" si="65"/>
        <v>0</v>
      </c>
      <c r="AJ130" s="3770">
        <f t="shared" si="65"/>
        <v>0</v>
      </c>
      <c r="AK130" s="3792">
        <f t="shared" si="65"/>
        <v>0</v>
      </c>
      <c r="AL130" s="3799">
        <f t="shared" si="65"/>
        <v>0</v>
      </c>
      <c r="AM130" s="4096">
        <f t="shared" si="65"/>
        <v>0</v>
      </c>
      <c r="AN130" s="3799">
        <f t="shared" si="65"/>
        <v>0</v>
      </c>
      <c r="AO130" s="4197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59" t="s">
        <v>2591</v>
      </c>
      <c r="B132" s="6759"/>
      <c r="C132" s="6759"/>
      <c r="D132" s="6759"/>
      <c r="E132" s="6759"/>
    </row>
    <row r="133" spans="1:84" s="17" customFormat="1" ht="15" customHeight="1" x14ac:dyDescent="0.15">
      <c r="A133" s="6548" t="s">
        <v>2575</v>
      </c>
      <c r="B133" s="6747" t="s">
        <v>82</v>
      </c>
      <c r="C133" s="6747"/>
      <c r="D133" s="6748"/>
      <c r="E133" s="6549" t="s">
        <v>106</v>
      </c>
      <c r="F133" s="6550"/>
      <c r="G133" s="6550"/>
      <c r="H133" s="6550"/>
      <c r="I133" s="6550"/>
      <c r="J133" s="6550"/>
      <c r="K133" s="6550"/>
      <c r="L133" s="6550"/>
      <c r="M133" s="6550"/>
      <c r="N133" s="6550"/>
      <c r="O133" s="6550"/>
      <c r="P133" s="6550"/>
      <c r="Q133" s="6550"/>
      <c r="R133" s="6550"/>
      <c r="S133" s="6550"/>
      <c r="T133" s="6550"/>
      <c r="U133" s="6550"/>
      <c r="V133" s="6550"/>
      <c r="W133" s="6550"/>
      <c r="X133" s="6550"/>
      <c r="Y133" s="6550"/>
      <c r="Z133" s="6550"/>
      <c r="AA133" s="6550"/>
      <c r="AB133" s="6550"/>
      <c r="AC133" s="6550"/>
      <c r="AD133" s="6550"/>
      <c r="AE133" s="6550"/>
      <c r="AF133" s="6550"/>
      <c r="AG133" s="6550"/>
      <c r="AH133" s="6550"/>
      <c r="AI133" s="6550"/>
      <c r="AJ133" s="6550"/>
      <c r="AK133" s="6550"/>
      <c r="AL133" s="6550"/>
      <c r="AM133" s="6550"/>
      <c r="AN133" s="6566"/>
    </row>
    <row r="134" spans="1:84" s="17" customFormat="1" ht="15" customHeight="1" x14ac:dyDescent="0.15">
      <c r="A134" s="5774"/>
      <c r="B134" s="6192"/>
      <c r="C134" s="6192"/>
      <c r="D134" s="6193"/>
      <c r="E134" s="6565" t="s">
        <v>2524</v>
      </c>
      <c r="F134" s="6548"/>
      <c r="G134" s="6549" t="s">
        <v>2525</v>
      </c>
      <c r="H134" s="6566"/>
      <c r="I134" s="6550" t="s">
        <v>2526</v>
      </c>
      <c r="J134" s="6550"/>
      <c r="K134" s="6549" t="s">
        <v>99</v>
      </c>
      <c r="L134" s="6566"/>
      <c r="M134" s="6549" t="s">
        <v>49</v>
      </c>
      <c r="N134" s="6566"/>
      <c r="O134" s="6547" t="s">
        <v>50</v>
      </c>
      <c r="P134" s="6548"/>
      <c r="Q134" s="6547" t="s">
        <v>51</v>
      </c>
      <c r="R134" s="6548"/>
      <c r="S134" s="6547" t="s">
        <v>52</v>
      </c>
      <c r="T134" s="6548"/>
      <c r="U134" s="6563" t="s">
        <v>53</v>
      </c>
      <c r="V134" s="6548"/>
      <c r="W134" s="6547" t="s">
        <v>54</v>
      </c>
      <c r="X134" s="6548"/>
      <c r="Y134" s="6563" t="s">
        <v>55</v>
      </c>
      <c r="Z134" s="6563"/>
      <c r="AA134" s="6547" t="s">
        <v>56</v>
      </c>
      <c r="AB134" s="6548"/>
      <c r="AC134" s="6563" t="s">
        <v>57</v>
      </c>
      <c r="AD134" s="6563"/>
      <c r="AE134" s="6547" t="s">
        <v>58</v>
      </c>
      <c r="AF134" s="6548"/>
      <c r="AG134" s="6563" t="s">
        <v>59</v>
      </c>
      <c r="AH134" s="6563"/>
      <c r="AI134" s="6547" t="s">
        <v>60</v>
      </c>
      <c r="AJ134" s="6548"/>
      <c r="AK134" s="6563" t="s">
        <v>61</v>
      </c>
      <c r="AL134" s="6563"/>
      <c r="AM134" s="6549" t="s">
        <v>62</v>
      </c>
      <c r="AN134" s="6566"/>
    </row>
    <row r="135" spans="1:84" s="17" customFormat="1" ht="15" customHeight="1" x14ac:dyDescent="0.15">
      <c r="A135" s="6244"/>
      <c r="B135" s="4070" t="s">
        <v>84</v>
      </c>
      <c r="C135" s="4138" t="s">
        <v>63</v>
      </c>
      <c r="D135" s="3593" t="s">
        <v>64</v>
      </c>
      <c r="E135" s="4070" t="s">
        <v>63</v>
      </c>
      <c r="F135" s="3593" t="s">
        <v>64</v>
      </c>
      <c r="G135" s="4070" t="s">
        <v>63</v>
      </c>
      <c r="H135" s="3593" t="s">
        <v>64</v>
      </c>
      <c r="I135" s="4138" t="s">
        <v>63</v>
      </c>
      <c r="J135" s="3556" t="s">
        <v>64</v>
      </c>
      <c r="K135" s="4070" t="s">
        <v>63</v>
      </c>
      <c r="L135" s="3593" t="s">
        <v>64</v>
      </c>
      <c r="M135" s="4138" t="s">
        <v>63</v>
      </c>
      <c r="N135" s="3556" t="s">
        <v>64</v>
      </c>
      <c r="O135" s="4070" t="s">
        <v>63</v>
      </c>
      <c r="P135" s="3593" t="s">
        <v>64</v>
      </c>
      <c r="Q135" s="4070" t="s">
        <v>63</v>
      </c>
      <c r="R135" s="3593" t="s">
        <v>64</v>
      </c>
      <c r="S135" s="4070" t="s">
        <v>63</v>
      </c>
      <c r="T135" s="3593" t="s">
        <v>64</v>
      </c>
      <c r="U135" s="4138" t="s">
        <v>63</v>
      </c>
      <c r="V135" s="3593" t="s">
        <v>64</v>
      </c>
      <c r="W135" s="4070" t="s">
        <v>63</v>
      </c>
      <c r="X135" s="3593" t="s">
        <v>64</v>
      </c>
      <c r="Y135" s="4138" t="s">
        <v>63</v>
      </c>
      <c r="Z135" s="3556" t="s">
        <v>64</v>
      </c>
      <c r="AA135" s="4070" t="s">
        <v>63</v>
      </c>
      <c r="AB135" s="3593" t="s">
        <v>64</v>
      </c>
      <c r="AC135" s="4138" t="s">
        <v>63</v>
      </c>
      <c r="AD135" s="3556" t="s">
        <v>64</v>
      </c>
      <c r="AE135" s="4070" t="s">
        <v>63</v>
      </c>
      <c r="AF135" s="3593" t="s">
        <v>64</v>
      </c>
      <c r="AG135" s="4138" t="s">
        <v>63</v>
      </c>
      <c r="AH135" s="3556" t="s">
        <v>64</v>
      </c>
      <c r="AI135" s="4070" t="s">
        <v>63</v>
      </c>
      <c r="AJ135" s="3593" t="s">
        <v>64</v>
      </c>
      <c r="AK135" s="4138" t="s">
        <v>63</v>
      </c>
      <c r="AL135" s="3556" t="s">
        <v>64</v>
      </c>
      <c r="AM135" s="4070" t="s">
        <v>63</v>
      </c>
      <c r="AN135" s="3593" t="s">
        <v>64</v>
      </c>
    </row>
    <row r="136" spans="1:84" s="17" customFormat="1" ht="15" customHeight="1" x14ac:dyDescent="0.15">
      <c r="A136" s="2088" t="s">
        <v>2592</v>
      </c>
      <c r="B136" s="2044">
        <f t="shared" ref="B136:B141" si="68">SUM(C136+D136)</f>
        <v>9</v>
      </c>
      <c r="C136" s="4192">
        <f>SUM(E136+G136+I136+K136+M136+O136+Q136+S136+U136+W136+Y136+AA136+AC136+AE136+AG136+AI136+AK136+AM136)</f>
        <v>4</v>
      </c>
      <c r="D136" s="4189">
        <f>SUM(F136+H136+J136+L136+N136+P136+R136+T136+V136+X136+Z136+AB136+AD136+AF136+AH136+AJ136+AL136+AN136)</f>
        <v>5</v>
      </c>
      <c r="E136" s="922">
        <v>0</v>
      </c>
      <c r="F136" s="992">
        <v>0</v>
      </c>
      <c r="G136" s="922">
        <v>0</v>
      </c>
      <c r="H136" s="992">
        <v>0</v>
      </c>
      <c r="I136" s="922">
        <v>0</v>
      </c>
      <c r="J136" s="992">
        <v>0</v>
      </c>
      <c r="K136" s="922">
        <v>0</v>
      </c>
      <c r="L136" s="992">
        <v>0</v>
      </c>
      <c r="M136" s="922">
        <v>0</v>
      </c>
      <c r="N136" s="992">
        <v>0</v>
      </c>
      <c r="O136" s="922">
        <v>0</v>
      </c>
      <c r="P136" s="992">
        <v>0</v>
      </c>
      <c r="Q136" s="922">
        <v>0</v>
      </c>
      <c r="R136" s="992">
        <v>0</v>
      </c>
      <c r="S136" s="922">
        <v>0</v>
      </c>
      <c r="T136" s="992">
        <v>0</v>
      </c>
      <c r="U136" s="922">
        <v>0</v>
      </c>
      <c r="V136" s="992">
        <v>0</v>
      </c>
      <c r="W136" s="922">
        <v>0</v>
      </c>
      <c r="X136" s="992">
        <v>0</v>
      </c>
      <c r="Y136" s="922">
        <v>0</v>
      </c>
      <c r="Z136" s="992">
        <v>0</v>
      </c>
      <c r="AA136" s="922">
        <v>0</v>
      </c>
      <c r="AB136" s="992">
        <v>0</v>
      </c>
      <c r="AC136" s="922">
        <v>2</v>
      </c>
      <c r="AD136" s="992">
        <v>0</v>
      </c>
      <c r="AE136" s="922">
        <v>0</v>
      </c>
      <c r="AF136" s="992">
        <v>2</v>
      </c>
      <c r="AG136" s="922">
        <v>1</v>
      </c>
      <c r="AH136" s="992">
        <v>2</v>
      </c>
      <c r="AI136" s="922">
        <v>0</v>
      </c>
      <c r="AJ136" s="992">
        <v>0</v>
      </c>
      <c r="AK136" s="922">
        <v>0</v>
      </c>
      <c r="AL136" s="992">
        <v>1</v>
      </c>
      <c r="AM136" s="922">
        <v>1</v>
      </c>
      <c r="AN136" s="992">
        <v>0</v>
      </c>
    </row>
    <row r="137" spans="1:84" s="17" customFormat="1" ht="15" customHeight="1" x14ac:dyDescent="0.15">
      <c r="A137" s="4198" t="s">
        <v>2593</v>
      </c>
      <c r="B137" s="4051">
        <f t="shared" si="68"/>
        <v>2</v>
      </c>
      <c r="C137" s="4192">
        <f t="shared" ref="C137:C141" si="69">SUM(E137+G137+I137+K137+M137+O137+Q137+S137+U137+W137+Y137+AA137+AC137+AE137+AG137+AI137+AK137+AM137)</f>
        <v>0</v>
      </c>
      <c r="D137" s="4189">
        <f t="shared" ref="D137:D141" si="70">SUM(F137+H137+J137+L137+N137+P137+R137+T137+V137+X137+Z137+AB137+AD137+AF137+AH137+AJ137+AL137+AN137)</f>
        <v>2</v>
      </c>
      <c r="E137" s="1275">
        <v>0</v>
      </c>
      <c r="F137" s="1276">
        <v>0</v>
      </c>
      <c r="G137" s="1275">
        <v>0</v>
      </c>
      <c r="H137" s="1276">
        <v>0</v>
      </c>
      <c r="I137" s="1275">
        <v>0</v>
      </c>
      <c r="J137" s="1276">
        <v>0</v>
      </c>
      <c r="K137" s="1275">
        <v>0</v>
      </c>
      <c r="L137" s="1276">
        <v>0</v>
      </c>
      <c r="M137" s="1275">
        <v>0</v>
      </c>
      <c r="N137" s="1276">
        <v>0</v>
      </c>
      <c r="O137" s="1275">
        <v>0</v>
      </c>
      <c r="P137" s="1276">
        <v>0</v>
      </c>
      <c r="Q137" s="1275">
        <v>0</v>
      </c>
      <c r="R137" s="1276">
        <v>0</v>
      </c>
      <c r="S137" s="1275">
        <v>0</v>
      </c>
      <c r="T137" s="1276">
        <v>0</v>
      </c>
      <c r="U137" s="1275">
        <v>0</v>
      </c>
      <c r="V137" s="1276">
        <v>0</v>
      </c>
      <c r="W137" s="1275">
        <v>0</v>
      </c>
      <c r="X137" s="1276">
        <v>0</v>
      </c>
      <c r="Y137" s="1275">
        <v>0</v>
      </c>
      <c r="Z137" s="1276">
        <v>0</v>
      </c>
      <c r="AA137" s="1275">
        <v>0</v>
      </c>
      <c r="AB137" s="1276">
        <v>0</v>
      </c>
      <c r="AC137" s="1275">
        <v>0</v>
      </c>
      <c r="AD137" s="1276">
        <v>0</v>
      </c>
      <c r="AE137" s="1275">
        <v>0</v>
      </c>
      <c r="AF137" s="1276">
        <v>0</v>
      </c>
      <c r="AG137" s="1275">
        <v>0</v>
      </c>
      <c r="AH137" s="1276">
        <v>0</v>
      </c>
      <c r="AI137" s="1275">
        <v>0</v>
      </c>
      <c r="AJ137" s="1276">
        <v>1</v>
      </c>
      <c r="AK137" s="1275">
        <v>0</v>
      </c>
      <c r="AL137" s="1276">
        <v>0</v>
      </c>
      <c r="AM137" s="1275">
        <v>0</v>
      </c>
      <c r="AN137" s="1276">
        <v>1</v>
      </c>
    </row>
    <row r="138" spans="1:84" s="17" customFormat="1" ht="15" customHeight="1" x14ac:dyDescent="0.15">
      <c r="A138" s="4015" t="s">
        <v>2594</v>
      </c>
      <c r="B138" s="4051">
        <f t="shared" si="68"/>
        <v>105</v>
      </c>
      <c r="C138" s="4192">
        <f t="shared" si="69"/>
        <v>39</v>
      </c>
      <c r="D138" s="4189">
        <f t="shared" si="70"/>
        <v>66</v>
      </c>
      <c r="E138" s="1275">
        <v>6</v>
      </c>
      <c r="F138" s="1276">
        <v>0</v>
      </c>
      <c r="G138" s="1275">
        <v>10</v>
      </c>
      <c r="H138" s="1276">
        <v>15</v>
      </c>
      <c r="I138" s="1275">
        <v>9</v>
      </c>
      <c r="J138" s="1276">
        <v>7</v>
      </c>
      <c r="K138" s="1275">
        <v>1</v>
      </c>
      <c r="L138" s="1276">
        <v>2</v>
      </c>
      <c r="M138" s="1275">
        <v>2</v>
      </c>
      <c r="N138" s="1276">
        <v>0</v>
      </c>
      <c r="O138" s="1275">
        <v>0</v>
      </c>
      <c r="P138" s="1276">
        <v>2</v>
      </c>
      <c r="Q138" s="1275">
        <v>1</v>
      </c>
      <c r="R138" s="1276">
        <v>2</v>
      </c>
      <c r="S138" s="1275">
        <v>0</v>
      </c>
      <c r="T138" s="1276">
        <v>0</v>
      </c>
      <c r="U138" s="1275">
        <v>0</v>
      </c>
      <c r="V138" s="1276">
        <v>1</v>
      </c>
      <c r="W138" s="1275">
        <v>0</v>
      </c>
      <c r="X138" s="1276">
        <v>1</v>
      </c>
      <c r="Y138" s="1275">
        <v>1</v>
      </c>
      <c r="Z138" s="1276">
        <v>5</v>
      </c>
      <c r="AA138" s="1275">
        <v>0</v>
      </c>
      <c r="AB138" s="1276">
        <v>2</v>
      </c>
      <c r="AC138" s="1275">
        <v>1</v>
      </c>
      <c r="AD138" s="1276">
        <v>0</v>
      </c>
      <c r="AE138" s="1275">
        <v>1</v>
      </c>
      <c r="AF138" s="1276">
        <v>2</v>
      </c>
      <c r="AG138" s="1275">
        <v>3</v>
      </c>
      <c r="AH138" s="1276">
        <v>12</v>
      </c>
      <c r="AI138" s="1275">
        <v>0</v>
      </c>
      <c r="AJ138" s="1276">
        <v>5</v>
      </c>
      <c r="AK138" s="1275">
        <v>2</v>
      </c>
      <c r="AL138" s="4153">
        <v>4</v>
      </c>
      <c r="AM138" s="1275">
        <v>2</v>
      </c>
      <c r="AN138" s="1276">
        <v>6</v>
      </c>
    </row>
    <row r="139" spans="1:84" s="17" customFormat="1" ht="15" customHeight="1" x14ac:dyDescent="0.15">
      <c r="A139" s="4198" t="s">
        <v>2595</v>
      </c>
      <c r="B139" s="4051">
        <f t="shared" si="68"/>
        <v>189</v>
      </c>
      <c r="C139" s="4192">
        <f t="shared" si="69"/>
        <v>61</v>
      </c>
      <c r="D139" s="4189">
        <f t="shared" si="70"/>
        <v>128</v>
      </c>
      <c r="E139" s="1275">
        <v>7</v>
      </c>
      <c r="F139" s="1276">
        <v>1</v>
      </c>
      <c r="G139" s="1275">
        <v>13</v>
      </c>
      <c r="H139" s="1276">
        <v>18</v>
      </c>
      <c r="I139" s="1275">
        <v>11</v>
      </c>
      <c r="J139" s="1276">
        <v>8</v>
      </c>
      <c r="K139" s="1275">
        <v>1</v>
      </c>
      <c r="L139" s="1276">
        <v>2</v>
      </c>
      <c r="M139" s="1275">
        <v>2</v>
      </c>
      <c r="N139" s="1276">
        <v>0</v>
      </c>
      <c r="O139" s="1275">
        <v>1</v>
      </c>
      <c r="P139" s="1276">
        <v>3</v>
      </c>
      <c r="Q139" s="1275">
        <v>1</v>
      </c>
      <c r="R139" s="1276">
        <v>3</v>
      </c>
      <c r="S139" s="1275">
        <v>1</v>
      </c>
      <c r="T139" s="1276">
        <v>3</v>
      </c>
      <c r="U139" s="1275">
        <v>1</v>
      </c>
      <c r="V139" s="1276">
        <v>2</v>
      </c>
      <c r="W139" s="1275">
        <v>0</v>
      </c>
      <c r="X139" s="1276">
        <v>5</v>
      </c>
      <c r="Y139" s="1275">
        <v>1</v>
      </c>
      <c r="Z139" s="1276">
        <v>9</v>
      </c>
      <c r="AA139" s="1275">
        <v>0</v>
      </c>
      <c r="AB139" s="1276">
        <v>6</v>
      </c>
      <c r="AC139" s="1275">
        <v>3</v>
      </c>
      <c r="AD139" s="1276">
        <v>4</v>
      </c>
      <c r="AE139" s="1275">
        <v>1</v>
      </c>
      <c r="AF139" s="1276">
        <v>4</v>
      </c>
      <c r="AG139" s="1275">
        <v>7</v>
      </c>
      <c r="AH139" s="1276">
        <v>22</v>
      </c>
      <c r="AI139" s="1275">
        <v>0</v>
      </c>
      <c r="AJ139" s="1276">
        <v>13</v>
      </c>
      <c r="AK139" s="1275">
        <v>7</v>
      </c>
      <c r="AL139" s="1276">
        <v>15</v>
      </c>
      <c r="AM139" s="1275">
        <v>4</v>
      </c>
      <c r="AN139" s="1276">
        <v>10</v>
      </c>
    </row>
    <row r="140" spans="1:84" s="17" customFormat="1" ht="15" customHeight="1" x14ac:dyDescent="0.15">
      <c r="A140" s="4198" t="s">
        <v>2596</v>
      </c>
      <c r="B140" s="4051">
        <f t="shared" si="68"/>
        <v>0</v>
      </c>
      <c r="C140" s="4192">
        <f t="shared" si="69"/>
        <v>0</v>
      </c>
      <c r="D140" s="4189">
        <f>SUM(F140+H140+J140+L140+N140+P140+R140+T140+V140+X140+Z140+AB140+AD140+AF140+AH140+AJ140+AL140+AN140)</f>
        <v>0</v>
      </c>
      <c r="E140" s="1275">
        <v>0</v>
      </c>
      <c r="F140" s="1276">
        <v>0</v>
      </c>
      <c r="G140" s="1275">
        <v>0</v>
      </c>
      <c r="H140" s="1276">
        <v>0</v>
      </c>
      <c r="I140" s="1275">
        <v>0</v>
      </c>
      <c r="J140" s="1276">
        <v>0</v>
      </c>
      <c r="K140" s="1275">
        <v>0</v>
      </c>
      <c r="L140" s="1276">
        <v>0</v>
      </c>
      <c r="M140" s="1275">
        <v>0</v>
      </c>
      <c r="N140" s="1276">
        <v>0</v>
      </c>
      <c r="O140" s="1275">
        <v>0</v>
      </c>
      <c r="P140" s="1276">
        <v>0</v>
      </c>
      <c r="Q140" s="1275">
        <v>0</v>
      </c>
      <c r="R140" s="1276">
        <v>0</v>
      </c>
      <c r="S140" s="1275">
        <v>0</v>
      </c>
      <c r="T140" s="1276">
        <v>0</v>
      </c>
      <c r="U140" s="1275">
        <v>0</v>
      </c>
      <c r="V140" s="1276">
        <v>0</v>
      </c>
      <c r="W140" s="1275">
        <v>0</v>
      </c>
      <c r="X140" s="1276">
        <v>0</v>
      </c>
      <c r="Y140" s="1275">
        <v>0</v>
      </c>
      <c r="Z140" s="1276">
        <v>0</v>
      </c>
      <c r="AA140" s="1275">
        <v>0</v>
      </c>
      <c r="AB140" s="1276">
        <v>0</v>
      </c>
      <c r="AC140" s="1275">
        <v>0</v>
      </c>
      <c r="AD140" s="1276">
        <v>0</v>
      </c>
      <c r="AE140" s="1275">
        <v>0</v>
      </c>
      <c r="AF140" s="1276">
        <v>0</v>
      </c>
      <c r="AG140" s="1275">
        <v>0</v>
      </c>
      <c r="AH140" s="1276">
        <v>0</v>
      </c>
      <c r="AI140" s="1275">
        <v>0</v>
      </c>
      <c r="AJ140" s="1276">
        <v>0</v>
      </c>
      <c r="AK140" s="1275">
        <v>0</v>
      </c>
      <c r="AL140" s="1276">
        <v>0</v>
      </c>
      <c r="AM140" s="1275">
        <v>0</v>
      </c>
      <c r="AN140" s="1276">
        <v>0</v>
      </c>
    </row>
    <row r="141" spans="1:84" s="17" customFormat="1" ht="15" customHeight="1" x14ac:dyDescent="0.15">
      <c r="A141" s="3984" t="s">
        <v>920</v>
      </c>
      <c r="B141" s="4051">
        <f t="shared" si="68"/>
        <v>64</v>
      </c>
      <c r="C141" s="4192">
        <f t="shared" si="69"/>
        <v>29</v>
      </c>
      <c r="D141" s="4189">
        <f t="shared" si="70"/>
        <v>35</v>
      </c>
      <c r="E141" s="1275">
        <v>5</v>
      </c>
      <c r="F141" s="1276">
        <v>6</v>
      </c>
      <c r="G141" s="1275">
        <v>15</v>
      </c>
      <c r="H141" s="1276">
        <v>20</v>
      </c>
      <c r="I141" s="1275">
        <v>7</v>
      </c>
      <c r="J141" s="1276">
        <v>6</v>
      </c>
      <c r="K141" s="1275">
        <v>1</v>
      </c>
      <c r="L141" s="1276">
        <v>2</v>
      </c>
      <c r="M141" s="1275">
        <v>1</v>
      </c>
      <c r="N141" s="1276">
        <v>0</v>
      </c>
      <c r="O141" s="1275">
        <v>0</v>
      </c>
      <c r="P141" s="1276">
        <v>0</v>
      </c>
      <c r="Q141" s="1275">
        <v>0</v>
      </c>
      <c r="R141" s="1276">
        <v>0</v>
      </c>
      <c r="S141" s="1275">
        <v>0</v>
      </c>
      <c r="T141" s="1276">
        <v>0</v>
      </c>
      <c r="U141" s="1275">
        <v>0</v>
      </c>
      <c r="V141" s="1276">
        <v>0</v>
      </c>
      <c r="W141" s="1275">
        <v>0</v>
      </c>
      <c r="X141" s="1276">
        <v>0</v>
      </c>
      <c r="Y141" s="1275">
        <v>0</v>
      </c>
      <c r="Z141" s="1276">
        <v>0</v>
      </c>
      <c r="AA141" s="1275">
        <v>0</v>
      </c>
      <c r="AB141" s="1276">
        <v>0</v>
      </c>
      <c r="AC141" s="1275">
        <v>0</v>
      </c>
      <c r="AD141" s="1276">
        <v>0</v>
      </c>
      <c r="AE141" s="1275">
        <v>0</v>
      </c>
      <c r="AF141" s="1276">
        <v>1</v>
      </c>
      <c r="AG141" s="1275">
        <v>0</v>
      </c>
      <c r="AH141" s="1276">
        <v>0</v>
      </c>
      <c r="AI141" s="1275">
        <v>0</v>
      </c>
      <c r="AJ141" s="1276">
        <v>0</v>
      </c>
      <c r="AK141" s="1275">
        <v>0</v>
      </c>
      <c r="AL141" s="1276">
        <v>0</v>
      </c>
      <c r="AM141" s="1275">
        <v>0</v>
      </c>
      <c r="AN141" s="1276">
        <v>0</v>
      </c>
    </row>
    <row r="142" spans="1:84" s="17" customFormat="1" ht="15" customHeight="1" x14ac:dyDescent="0.15">
      <c r="A142" s="4158" t="s">
        <v>82</v>
      </c>
      <c r="B142" s="4159">
        <f>SUM(B136:B141)</f>
        <v>369</v>
      </c>
      <c r="C142" s="4160">
        <f>SUM(C136:C141)</f>
        <v>133</v>
      </c>
      <c r="D142" s="3931">
        <f>SUM(D136:D141)</f>
        <v>236</v>
      </c>
      <c r="E142" s="4159">
        <f>SUM(E136:E141)</f>
        <v>18</v>
      </c>
      <c r="F142" s="2669">
        <f t="shared" ref="F142:AN142" si="71">SUM(F136:F141)</f>
        <v>7</v>
      </c>
      <c r="G142" s="4159">
        <f t="shared" si="71"/>
        <v>38</v>
      </c>
      <c r="H142" s="2669">
        <f t="shared" si="71"/>
        <v>53</v>
      </c>
      <c r="I142" s="4159">
        <f t="shared" si="71"/>
        <v>27</v>
      </c>
      <c r="J142" s="2669">
        <f t="shared" si="71"/>
        <v>21</v>
      </c>
      <c r="K142" s="4159">
        <f t="shared" si="71"/>
        <v>3</v>
      </c>
      <c r="L142" s="2669">
        <f t="shared" si="71"/>
        <v>6</v>
      </c>
      <c r="M142" s="4159">
        <f t="shared" si="71"/>
        <v>5</v>
      </c>
      <c r="N142" s="2669">
        <f t="shared" si="71"/>
        <v>0</v>
      </c>
      <c r="O142" s="4159">
        <f t="shared" si="71"/>
        <v>1</v>
      </c>
      <c r="P142" s="2669">
        <f t="shared" si="71"/>
        <v>5</v>
      </c>
      <c r="Q142" s="4159">
        <f t="shared" si="71"/>
        <v>2</v>
      </c>
      <c r="R142" s="2669">
        <f t="shared" si="71"/>
        <v>5</v>
      </c>
      <c r="S142" s="4159">
        <f t="shared" ref="S142:T142" si="72">SUM(S136:S141)</f>
        <v>1</v>
      </c>
      <c r="T142" s="2669">
        <f t="shared" si="72"/>
        <v>3</v>
      </c>
      <c r="U142" s="4159">
        <f t="shared" ref="U142:V142" si="73">SUM(U136:U141)</f>
        <v>1</v>
      </c>
      <c r="V142" s="2669">
        <f t="shared" si="73"/>
        <v>3</v>
      </c>
      <c r="W142" s="4159">
        <f t="shared" si="71"/>
        <v>0</v>
      </c>
      <c r="X142" s="2669">
        <f t="shared" si="71"/>
        <v>6</v>
      </c>
      <c r="Y142" s="4159">
        <f t="shared" si="71"/>
        <v>2</v>
      </c>
      <c r="Z142" s="2669">
        <f t="shared" si="71"/>
        <v>14</v>
      </c>
      <c r="AA142" s="4159">
        <f t="shared" si="71"/>
        <v>0</v>
      </c>
      <c r="AB142" s="2669">
        <f t="shared" si="71"/>
        <v>8</v>
      </c>
      <c r="AC142" s="4159">
        <f t="shared" si="71"/>
        <v>6</v>
      </c>
      <c r="AD142" s="2669">
        <f t="shared" si="71"/>
        <v>4</v>
      </c>
      <c r="AE142" s="4159">
        <f t="shared" si="71"/>
        <v>2</v>
      </c>
      <c r="AF142" s="2669">
        <f t="shared" si="71"/>
        <v>9</v>
      </c>
      <c r="AG142" s="4159">
        <f t="shared" si="71"/>
        <v>11</v>
      </c>
      <c r="AH142" s="2669">
        <f t="shared" si="71"/>
        <v>36</v>
      </c>
      <c r="AI142" s="4159">
        <f t="shared" si="71"/>
        <v>0</v>
      </c>
      <c r="AJ142" s="2669">
        <f t="shared" si="71"/>
        <v>19</v>
      </c>
      <c r="AK142" s="4159">
        <f t="shared" si="71"/>
        <v>9</v>
      </c>
      <c r="AL142" s="2669">
        <f t="shared" si="71"/>
        <v>20</v>
      </c>
      <c r="AM142" s="4159">
        <f t="shared" si="71"/>
        <v>7</v>
      </c>
      <c r="AN142" s="2669">
        <f t="shared" si="71"/>
        <v>17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60" t="s">
        <v>2598</v>
      </c>
      <c r="B144" s="6761"/>
      <c r="C144" s="3807" t="s">
        <v>2599</v>
      </c>
      <c r="D144" s="3812" t="s">
        <v>2600</v>
      </c>
    </row>
    <row r="145" spans="1:40" s="17" customFormat="1" ht="15" customHeight="1" x14ac:dyDescent="0.15">
      <c r="A145" s="6531" t="s">
        <v>2601</v>
      </c>
      <c r="B145" s="2834" t="s">
        <v>2602</v>
      </c>
      <c r="C145" s="2938"/>
      <c r="D145" s="1836"/>
    </row>
    <row r="146" spans="1:40" s="17" customFormat="1" ht="15" customHeight="1" x14ac:dyDescent="0.15">
      <c r="A146" s="6762"/>
      <c r="B146" s="4200" t="s">
        <v>2603</v>
      </c>
      <c r="C146" s="4039"/>
      <c r="D146" s="4041"/>
    </row>
    <row r="147" spans="1:40" s="17" customFormat="1" ht="15" customHeight="1" x14ac:dyDescent="0.15">
      <c r="A147" s="6762"/>
      <c r="B147" s="4200" t="s">
        <v>2204</v>
      </c>
      <c r="C147" s="4039"/>
      <c r="D147" s="4041"/>
    </row>
    <row r="148" spans="1:40" s="17" customFormat="1" ht="15" customHeight="1" x14ac:dyDescent="0.15">
      <c r="A148" s="6763"/>
      <c r="B148" s="4202" t="s">
        <v>1029</v>
      </c>
      <c r="C148" s="4063"/>
      <c r="D148" s="4064"/>
    </row>
    <row r="149" spans="1:40" s="17" customFormat="1" ht="15" customHeight="1" x14ac:dyDescent="0.15">
      <c r="A149" s="6531" t="s">
        <v>2604</v>
      </c>
      <c r="B149" s="2834" t="s">
        <v>2602</v>
      </c>
      <c r="C149" s="2387"/>
      <c r="D149" s="1194"/>
    </row>
    <row r="150" spans="1:40" s="17" customFormat="1" ht="15" customHeight="1" x14ac:dyDescent="0.15">
      <c r="A150" s="6762"/>
      <c r="B150" s="4200" t="s">
        <v>2603</v>
      </c>
      <c r="C150" s="4039"/>
      <c r="D150" s="4041"/>
    </row>
    <row r="151" spans="1:40" s="17" customFormat="1" ht="15" customHeight="1" x14ac:dyDescent="0.15">
      <c r="A151" s="6762"/>
      <c r="B151" s="4200" t="s">
        <v>2204</v>
      </c>
      <c r="C151" s="4039"/>
      <c r="D151" s="4041"/>
    </row>
    <row r="152" spans="1:40" s="17" customFormat="1" ht="15" customHeight="1" x14ac:dyDescent="0.15">
      <c r="A152" s="6763"/>
      <c r="B152" s="4202" t="s">
        <v>1029</v>
      </c>
      <c r="C152" s="4063"/>
      <c r="D152" s="4064"/>
    </row>
    <row r="153" spans="1:40" s="17" customFormat="1" ht="15" customHeight="1" x14ac:dyDescent="0.15">
      <c r="A153" s="6757" t="s">
        <v>82</v>
      </c>
      <c r="B153" s="6758"/>
      <c r="C153" s="4203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08" t="s">
        <v>667</v>
      </c>
      <c r="B155" s="6747" t="s">
        <v>82</v>
      </c>
      <c r="C155" s="6747"/>
      <c r="D155" s="6748"/>
      <c r="E155" s="6730" t="s">
        <v>106</v>
      </c>
      <c r="F155" s="6537"/>
      <c r="G155" s="6537"/>
      <c r="H155" s="6537"/>
      <c r="I155" s="6537"/>
      <c r="J155" s="6537"/>
      <c r="K155" s="6537"/>
      <c r="L155" s="6537"/>
      <c r="M155" s="6537"/>
      <c r="N155" s="6537"/>
      <c r="O155" s="6537"/>
      <c r="P155" s="6537"/>
      <c r="Q155" s="6537"/>
      <c r="R155" s="6537"/>
      <c r="S155" s="6537"/>
      <c r="T155" s="6537"/>
      <c r="U155" s="6537"/>
      <c r="V155" s="6537"/>
      <c r="W155" s="6537"/>
      <c r="X155" s="6537"/>
      <c r="Y155" s="6537"/>
      <c r="Z155" s="6537"/>
      <c r="AA155" s="6537"/>
      <c r="AB155" s="6537"/>
      <c r="AC155" s="6537"/>
      <c r="AD155" s="6537"/>
      <c r="AE155" s="6537"/>
      <c r="AF155" s="6537"/>
      <c r="AG155" s="6537"/>
      <c r="AH155" s="6537"/>
      <c r="AI155" s="6537"/>
      <c r="AJ155" s="6537"/>
      <c r="AK155" s="6537"/>
      <c r="AL155" s="6537"/>
      <c r="AM155" s="6537"/>
      <c r="AN155" s="6731"/>
    </row>
    <row r="156" spans="1:40" s="17" customFormat="1" ht="15" customHeight="1" x14ac:dyDescent="0.15">
      <c r="A156" s="6463"/>
      <c r="B156" s="6192"/>
      <c r="C156" s="6192"/>
      <c r="D156" s="6193"/>
      <c r="E156" s="6565" t="s">
        <v>2524</v>
      </c>
      <c r="F156" s="6548"/>
      <c r="G156" s="6550" t="s">
        <v>2525</v>
      </c>
      <c r="H156" s="6550"/>
      <c r="I156" s="6549" t="s">
        <v>2526</v>
      </c>
      <c r="J156" s="6566"/>
      <c r="K156" s="6549" t="s">
        <v>99</v>
      </c>
      <c r="L156" s="6566"/>
      <c r="M156" s="6549" t="s">
        <v>49</v>
      </c>
      <c r="N156" s="6566"/>
      <c r="O156" s="6563" t="s">
        <v>50</v>
      </c>
      <c r="P156" s="6563"/>
      <c r="Q156" s="6547" t="s">
        <v>51</v>
      </c>
      <c r="R156" s="6548"/>
      <c r="S156" s="6547" t="s">
        <v>52</v>
      </c>
      <c r="T156" s="6548"/>
      <c r="U156" s="6563" t="s">
        <v>53</v>
      </c>
      <c r="V156" s="6548"/>
      <c r="W156" s="6547" t="s">
        <v>54</v>
      </c>
      <c r="X156" s="6548"/>
      <c r="Y156" s="6563" t="s">
        <v>55</v>
      </c>
      <c r="Z156" s="6563"/>
      <c r="AA156" s="6547" t="s">
        <v>56</v>
      </c>
      <c r="AB156" s="6548"/>
      <c r="AC156" s="6563" t="s">
        <v>57</v>
      </c>
      <c r="AD156" s="6563"/>
      <c r="AE156" s="6547" t="s">
        <v>58</v>
      </c>
      <c r="AF156" s="6548"/>
      <c r="AG156" s="6563" t="s">
        <v>59</v>
      </c>
      <c r="AH156" s="6563"/>
      <c r="AI156" s="6547" t="s">
        <v>60</v>
      </c>
      <c r="AJ156" s="6548"/>
      <c r="AK156" s="6563" t="s">
        <v>61</v>
      </c>
      <c r="AL156" s="6563"/>
      <c r="AM156" s="6549" t="s">
        <v>62</v>
      </c>
      <c r="AN156" s="6566"/>
    </row>
    <row r="157" spans="1:40" s="17" customFormat="1" ht="15" customHeight="1" x14ac:dyDescent="0.15">
      <c r="A157" s="6330"/>
      <c r="B157" s="4204" t="s">
        <v>84</v>
      </c>
      <c r="C157" s="4205" t="s">
        <v>63</v>
      </c>
      <c r="D157" s="4206" t="s">
        <v>64</v>
      </c>
      <c r="E157" s="4138" t="s">
        <v>63</v>
      </c>
      <c r="F157" s="3345" t="s">
        <v>64</v>
      </c>
      <c r="G157" s="4138" t="s">
        <v>63</v>
      </c>
      <c r="H157" s="3345" t="s">
        <v>64</v>
      </c>
      <c r="I157" s="4138" t="s">
        <v>63</v>
      </c>
      <c r="J157" s="3345" t="s">
        <v>64</v>
      </c>
      <c r="K157" s="4138" t="s">
        <v>63</v>
      </c>
      <c r="L157" s="3345" t="s">
        <v>64</v>
      </c>
      <c r="M157" s="4138" t="s">
        <v>63</v>
      </c>
      <c r="N157" s="3345" t="s">
        <v>64</v>
      </c>
      <c r="O157" s="4138" t="s">
        <v>63</v>
      </c>
      <c r="P157" s="3345" t="s">
        <v>64</v>
      </c>
      <c r="Q157" s="4070" t="s">
        <v>63</v>
      </c>
      <c r="R157" s="3593" t="s">
        <v>64</v>
      </c>
      <c r="S157" s="4070" t="s">
        <v>63</v>
      </c>
      <c r="T157" s="3593" t="s">
        <v>64</v>
      </c>
      <c r="U157" s="4138" t="s">
        <v>63</v>
      </c>
      <c r="V157" s="3593" t="s">
        <v>64</v>
      </c>
      <c r="W157" s="4138" t="s">
        <v>63</v>
      </c>
      <c r="X157" s="3345" t="s">
        <v>64</v>
      </c>
      <c r="Y157" s="4138" t="s">
        <v>63</v>
      </c>
      <c r="Z157" s="3345" t="s">
        <v>64</v>
      </c>
      <c r="AA157" s="4138" t="s">
        <v>63</v>
      </c>
      <c r="AB157" s="3345" t="s">
        <v>64</v>
      </c>
      <c r="AC157" s="4138" t="s">
        <v>63</v>
      </c>
      <c r="AD157" s="3345" t="s">
        <v>64</v>
      </c>
      <c r="AE157" s="4138" t="s">
        <v>63</v>
      </c>
      <c r="AF157" s="3345" t="s">
        <v>64</v>
      </c>
      <c r="AG157" s="4138" t="s">
        <v>63</v>
      </c>
      <c r="AH157" s="3345" t="s">
        <v>64</v>
      </c>
      <c r="AI157" s="4138" t="s">
        <v>63</v>
      </c>
      <c r="AJ157" s="3345" t="s">
        <v>64</v>
      </c>
      <c r="AK157" s="4138" t="s">
        <v>63</v>
      </c>
      <c r="AL157" s="3345" t="s">
        <v>64</v>
      </c>
      <c r="AM157" s="4138" t="s">
        <v>63</v>
      </c>
      <c r="AN157" s="3593" t="s">
        <v>64</v>
      </c>
    </row>
    <row r="158" spans="1:40" s="17" customFormat="1" ht="15" customHeight="1" x14ac:dyDescent="0.15">
      <c r="A158" s="4207" t="s">
        <v>2606</v>
      </c>
      <c r="B158" s="3459">
        <f>SUM(C158:D158)</f>
        <v>0</v>
      </c>
      <c r="C158" s="4208">
        <f>+E158+G158+I158+K158+M158+O158+Q158+S158+U158+W158+Y158+AA158+AC158+AE158+AG158+AI158+AK158+AM158</f>
        <v>0</v>
      </c>
      <c r="D158" s="1556">
        <f>+F158+H158+J158+L158+N158+P158+R158+T158+V158+X158+Z158+AB158+AD158+AF158+AH158+AJ158+AL158+AN158</f>
        <v>0</v>
      </c>
      <c r="E158" s="2022"/>
      <c r="F158" s="1194"/>
      <c r="G158" s="2022"/>
      <c r="H158" s="1194"/>
      <c r="I158" s="2022"/>
      <c r="J158" s="1194"/>
      <c r="K158" s="2022"/>
      <c r="L158" s="1194"/>
      <c r="M158" s="2022"/>
      <c r="N158" s="1194"/>
      <c r="O158" s="2022"/>
      <c r="P158" s="1194"/>
      <c r="Q158" s="2022"/>
      <c r="R158" s="1194"/>
      <c r="S158" s="2022"/>
      <c r="T158" s="1194"/>
      <c r="U158" s="2022"/>
      <c r="V158" s="1194"/>
      <c r="W158" s="2022"/>
      <c r="X158" s="1194"/>
      <c r="Y158" s="2022"/>
      <c r="Z158" s="1194"/>
      <c r="AA158" s="2022"/>
      <c r="AB158" s="1194"/>
      <c r="AC158" s="2022"/>
      <c r="AD158" s="1194"/>
      <c r="AE158" s="2022"/>
      <c r="AF158" s="1194"/>
      <c r="AG158" s="2022"/>
      <c r="AH158" s="1194"/>
      <c r="AI158" s="2022"/>
      <c r="AJ158" s="1194"/>
      <c r="AK158" s="2022"/>
      <c r="AL158" s="1194"/>
      <c r="AM158" s="2389"/>
      <c r="AN158" s="1194"/>
    </row>
    <row r="159" spans="1:40" s="17" customFormat="1" ht="15" customHeight="1" x14ac:dyDescent="0.15">
      <c r="A159" s="2560" t="s">
        <v>2607</v>
      </c>
      <c r="B159" s="3489">
        <f>SUM(C159:D159)</f>
        <v>0</v>
      </c>
      <c r="C159" s="4209">
        <f t="shared" ref="C159:C162" si="74">+E159+G159+I159+K159+M159+O159+Q159+S159+U159+W159+Y159+AA159+AC159+AE159+AG159+AI159+AK159+AM159</f>
        <v>0</v>
      </c>
      <c r="D159" s="4210">
        <f t="shared" ref="D159:D162" si="75">+F159+H159+J159+L159+N159+P159+R159+T159+V159+X159+Z159+AB159+AD159+AF159+AH159+AJ159+AL159+AN159</f>
        <v>0</v>
      </c>
      <c r="E159" s="4042"/>
      <c r="F159" s="4041"/>
      <c r="G159" s="4042"/>
      <c r="H159" s="4041"/>
      <c r="I159" s="4042"/>
      <c r="J159" s="4041"/>
      <c r="K159" s="4042"/>
      <c r="L159" s="4041"/>
      <c r="M159" s="4042"/>
      <c r="N159" s="4041"/>
      <c r="O159" s="4042"/>
      <c r="P159" s="4041"/>
      <c r="Q159" s="4042"/>
      <c r="R159" s="4041"/>
      <c r="S159" s="4042"/>
      <c r="T159" s="4041"/>
      <c r="U159" s="4042"/>
      <c r="V159" s="4041"/>
      <c r="W159" s="4042"/>
      <c r="X159" s="4041"/>
      <c r="Y159" s="4042"/>
      <c r="Z159" s="4041"/>
      <c r="AA159" s="4042"/>
      <c r="AB159" s="4041"/>
      <c r="AC159" s="4042"/>
      <c r="AD159" s="4041"/>
      <c r="AE159" s="4042"/>
      <c r="AF159" s="4041"/>
      <c r="AG159" s="4042"/>
      <c r="AH159" s="4041"/>
      <c r="AI159" s="4042"/>
      <c r="AJ159" s="4041"/>
      <c r="AK159" s="4042"/>
      <c r="AL159" s="4041"/>
      <c r="AM159" s="4042"/>
      <c r="AN159" s="4041"/>
    </row>
    <row r="160" spans="1:40" s="17" customFormat="1" ht="15" customHeight="1" x14ac:dyDescent="0.15">
      <c r="A160" s="4179" t="s">
        <v>2608</v>
      </c>
      <c r="B160" s="3489">
        <f>SUM(C160:D160)</f>
        <v>0</v>
      </c>
      <c r="C160" s="1557">
        <f>+E160+G160+I160+K160+M160+O160+Q160+S160+U160+W160+Y160+AA160+AC160+AE160+AG160+AI160+AK160+AM160</f>
        <v>0</v>
      </c>
      <c r="D160" s="1558">
        <f>+F160+H160+J160+L160+N160+P160+R160+T160+V160+X160+Z160+AB160+AD160+AF160+AH160+AJ160+AL160+AN160</f>
        <v>0</v>
      </c>
      <c r="E160" s="1244"/>
      <c r="F160" s="1207"/>
      <c r="G160" s="1244"/>
      <c r="H160" s="1207"/>
      <c r="I160" s="1244"/>
      <c r="J160" s="1207"/>
      <c r="K160" s="1244"/>
      <c r="L160" s="1207"/>
      <c r="M160" s="1244"/>
      <c r="N160" s="1207"/>
      <c r="O160" s="1244"/>
      <c r="P160" s="1207"/>
      <c r="Q160" s="1244"/>
      <c r="R160" s="1207"/>
      <c r="S160" s="1244"/>
      <c r="T160" s="1207"/>
      <c r="U160" s="1244"/>
      <c r="V160" s="1207"/>
      <c r="W160" s="1244"/>
      <c r="X160" s="1207"/>
      <c r="Y160" s="1244"/>
      <c r="Z160" s="1207"/>
      <c r="AA160" s="1244"/>
      <c r="AB160" s="1207"/>
      <c r="AC160" s="1244"/>
      <c r="AD160" s="1207"/>
      <c r="AE160" s="1244"/>
      <c r="AF160" s="1207"/>
      <c r="AG160" s="1244"/>
      <c r="AH160" s="1207"/>
      <c r="AI160" s="1244"/>
      <c r="AJ160" s="1207"/>
      <c r="AK160" s="1244"/>
      <c r="AL160" s="1207"/>
      <c r="AM160" s="1244"/>
      <c r="AN160" s="1207"/>
    </row>
    <row r="161" spans="1:40" s="17" customFormat="1" ht="15" customHeight="1" x14ac:dyDescent="0.15">
      <c r="A161" s="4179" t="s">
        <v>2609</v>
      </c>
      <c r="B161" s="3489">
        <f>SUM(C161:D161)</f>
        <v>0</v>
      </c>
      <c r="C161" s="1557">
        <f t="shared" si="74"/>
        <v>0</v>
      </c>
      <c r="D161" s="1558">
        <f t="shared" si="75"/>
        <v>0</v>
      </c>
      <c r="E161" s="1244"/>
      <c r="F161" s="1207"/>
      <c r="G161" s="1244"/>
      <c r="H161" s="1207"/>
      <c r="I161" s="1244"/>
      <c r="J161" s="1207"/>
      <c r="K161" s="1244"/>
      <c r="L161" s="1207"/>
      <c r="M161" s="1244"/>
      <c r="N161" s="1207"/>
      <c r="O161" s="1244"/>
      <c r="P161" s="1207"/>
      <c r="Q161" s="1244"/>
      <c r="R161" s="1207"/>
      <c r="S161" s="1244"/>
      <c r="T161" s="1207"/>
      <c r="U161" s="1244"/>
      <c r="V161" s="1207"/>
      <c r="W161" s="1244"/>
      <c r="X161" s="1207"/>
      <c r="Y161" s="1244"/>
      <c r="Z161" s="1207"/>
      <c r="AA161" s="1244"/>
      <c r="AB161" s="1207"/>
      <c r="AC161" s="1244"/>
      <c r="AD161" s="1207"/>
      <c r="AE161" s="1244"/>
      <c r="AF161" s="1207"/>
      <c r="AG161" s="1244"/>
      <c r="AH161" s="1207"/>
      <c r="AI161" s="1244"/>
      <c r="AJ161" s="1207"/>
      <c r="AK161" s="1244"/>
      <c r="AL161" s="1207"/>
      <c r="AM161" s="1244"/>
      <c r="AN161" s="1207"/>
    </row>
    <row r="162" spans="1:40" s="17" customFormat="1" ht="15" customHeight="1" x14ac:dyDescent="0.15">
      <c r="A162" s="4186" t="s">
        <v>2610</v>
      </c>
      <c r="B162" s="4182">
        <f>SUM(C162:D162)</f>
        <v>0</v>
      </c>
      <c r="C162" s="4211">
        <f t="shared" si="74"/>
        <v>0</v>
      </c>
      <c r="D162" s="4212">
        <f t="shared" si="75"/>
        <v>0</v>
      </c>
      <c r="E162" s="4065"/>
      <c r="F162" s="4064"/>
      <c r="G162" s="4065"/>
      <c r="H162" s="4064"/>
      <c r="I162" s="4065"/>
      <c r="J162" s="4064"/>
      <c r="K162" s="4065"/>
      <c r="L162" s="4064"/>
      <c r="M162" s="4065"/>
      <c r="N162" s="4064"/>
      <c r="O162" s="4065"/>
      <c r="P162" s="4064"/>
      <c r="Q162" s="4065"/>
      <c r="R162" s="4064"/>
      <c r="S162" s="4065"/>
      <c r="T162" s="4064"/>
      <c r="U162" s="4065"/>
      <c r="V162" s="4064"/>
      <c r="W162" s="4065"/>
      <c r="X162" s="4064"/>
      <c r="Y162" s="4065"/>
      <c r="Z162" s="4064"/>
      <c r="AA162" s="4065"/>
      <c r="AB162" s="4064"/>
      <c r="AC162" s="4065"/>
      <c r="AD162" s="4064"/>
      <c r="AE162" s="4065"/>
      <c r="AF162" s="4064"/>
      <c r="AG162" s="4065"/>
      <c r="AH162" s="4064"/>
      <c r="AI162" s="4065"/>
      <c r="AJ162" s="4064"/>
      <c r="AK162" s="4065"/>
      <c r="AL162" s="4064"/>
      <c r="AM162" s="4065"/>
      <c r="AN162" s="4064"/>
    </row>
    <row r="163" spans="1:40" s="20" customFormat="1" ht="18" customHeight="1" x14ac:dyDescent="0.15">
      <c r="A163" s="6749" t="s">
        <v>2611</v>
      </c>
      <c r="B163" s="6749"/>
      <c r="C163" s="6749"/>
    </row>
    <row r="164" spans="1:40" s="17" customFormat="1" ht="21" x14ac:dyDescent="0.15">
      <c r="A164" s="6750" t="s">
        <v>1114</v>
      </c>
      <c r="B164" s="6750"/>
      <c r="C164" s="3806" t="s">
        <v>2612</v>
      </c>
      <c r="D164" s="4213" t="s">
        <v>2613</v>
      </c>
      <c r="E164" s="4214" t="s">
        <v>2614</v>
      </c>
      <c r="F164" s="4214" t="s">
        <v>2559</v>
      </c>
      <c r="G164" s="4025" t="s">
        <v>608</v>
      </c>
    </row>
    <row r="165" spans="1:40" s="17" customFormat="1" ht="15" customHeight="1" x14ac:dyDescent="0.15">
      <c r="A165" s="6751" t="s">
        <v>2615</v>
      </c>
      <c r="B165" s="3507" t="s">
        <v>2616</v>
      </c>
      <c r="C165" s="4215">
        <f>SUM(D165:G165)</f>
        <v>0</v>
      </c>
      <c r="D165" s="4216"/>
      <c r="E165" s="4217"/>
      <c r="F165" s="4217"/>
      <c r="G165" s="3729"/>
    </row>
    <row r="166" spans="1:40" s="17" customFormat="1" ht="15" customHeight="1" x14ac:dyDescent="0.15">
      <c r="A166" s="6532"/>
      <c r="B166" s="4199" t="s">
        <v>2617</v>
      </c>
      <c r="C166" s="4218">
        <f t="shared" ref="C166:C170" si="76">SUM(D166:G166)</f>
        <v>0</v>
      </c>
      <c r="D166" s="1206"/>
      <c r="E166" s="1167"/>
      <c r="F166" s="1167"/>
      <c r="G166" s="1210"/>
    </row>
    <row r="167" spans="1:40" s="17" customFormat="1" ht="15" customHeight="1" x14ac:dyDescent="0.15">
      <c r="A167" s="6533"/>
      <c r="B167" s="4201" t="s">
        <v>2618</v>
      </c>
      <c r="C167" s="4219">
        <f t="shared" si="76"/>
        <v>0</v>
      </c>
      <c r="D167" s="4063"/>
      <c r="E167" s="4083"/>
      <c r="F167" s="4083"/>
      <c r="G167" s="1160"/>
    </row>
    <row r="168" spans="1:40" s="17" customFormat="1" ht="15" customHeight="1" x14ac:dyDescent="0.15">
      <c r="A168" s="6751" t="s">
        <v>2619</v>
      </c>
      <c r="B168" s="3507" t="s">
        <v>2620</v>
      </c>
      <c r="C168" s="3708">
        <f t="shared" si="76"/>
        <v>0</v>
      </c>
      <c r="D168" s="909"/>
      <c r="E168" s="146"/>
      <c r="F168" s="146"/>
      <c r="G168" s="1008"/>
    </row>
    <row r="169" spans="1:40" s="17" customFormat="1" ht="15" customHeight="1" x14ac:dyDescent="0.15">
      <c r="A169" s="6532"/>
      <c r="B169" s="4199" t="s">
        <v>2621</v>
      </c>
      <c r="C169" s="3708">
        <f t="shared" si="76"/>
        <v>0</v>
      </c>
      <c r="D169" s="1206"/>
      <c r="E169" s="1167"/>
      <c r="F169" s="1167"/>
      <c r="G169" s="1210"/>
    </row>
    <row r="170" spans="1:40" s="17" customFormat="1" ht="15" customHeight="1" x14ac:dyDescent="0.15">
      <c r="A170" s="6533"/>
      <c r="B170" s="3541" t="s">
        <v>2622</v>
      </c>
      <c r="C170" s="4219">
        <f t="shared" si="76"/>
        <v>0</v>
      </c>
      <c r="D170" s="4063"/>
      <c r="E170" s="4083"/>
      <c r="F170" s="4083"/>
      <c r="G170" s="1160"/>
    </row>
    <row r="171" spans="1:40" s="20" customFormat="1" ht="18" customHeight="1" x14ac:dyDescent="0.15">
      <c r="A171" s="6749" t="s">
        <v>2623</v>
      </c>
      <c r="B171" s="6749"/>
      <c r="C171" s="6752"/>
    </row>
    <row r="172" spans="1:40" s="17" customFormat="1" ht="15" customHeight="1" x14ac:dyDescent="0.15">
      <c r="A172" s="6747" t="s">
        <v>1114</v>
      </c>
      <c r="B172" s="6748"/>
      <c r="C172" s="6754" t="s">
        <v>82</v>
      </c>
      <c r="D172" s="6747"/>
      <c r="E172" s="6748"/>
      <c r="F172" s="6549" t="s">
        <v>106</v>
      </c>
      <c r="G172" s="6550"/>
      <c r="H172" s="6550"/>
      <c r="I172" s="6550"/>
      <c r="J172" s="6550"/>
      <c r="K172" s="6566"/>
    </row>
    <row r="173" spans="1:40" s="17" customFormat="1" ht="15" customHeight="1" x14ac:dyDescent="0.15">
      <c r="A173" s="6753"/>
      <c r="B173" s="6703"/>
      <c r="C173" s="6332"/>
      <c r="D173" s="6192"/>
      <c r="E173" s="6193"/>
      <c r="F173" s="6550" t="s">
        <v>2402</v>
      </c>
      <c r="G173" s="6566"/>
      <c r="H173" s="6549" t="s">
        <v>2624</v>
      </c>
      <c r="I173" s="6566"/>
      <c r="J173" s="6537" t="s">
        <v>680</v>
      </c>
      <c r="K173" s="6731"/>
    </row>
    <row r="174" spans="1:40" s="17" customFormat="1" ht="15" customHeight="1" x14ac:dyDescent="0.15">
      <c r="A174" s="6192"/>
      <c r="B174" s="6193"/>
      <c r="C174" s="3807" t="s">
        <v>84</v>
      </c>
      <c r="D174" s="3811" t="s">
        <v>63</v>
      </c>
      <c r="E174" s="3809" t="s">
        <v>64</v>
      </c>
      <c r="F174" s="4204" t="s">
        <v>63</v>
      </c>
      <c r="G174" s="4178" t="s">
        <v>64</v>
      </c>
      <c r="H174" s="4204" t="s">
        <v>63</v>
      </c>
      <c r="I174" s="4178" t="s">
        <v>64</v>
      </c>
      <c r="J174" s="4205" t="s">
        <v>63</v>
      </c>
      <c r="K174" s="4178" t="s">
        <v>64</v>
      </c>
    </row>
    <row r="175" spans="1:40" s="17" customFormat="1" ht="15" customHeight="1" x14ac:dyDescent="0.15">
      <c r="A175" s="6755" t="s">
        <v>2625</v>
      </c>
      <c r="B175" s="4220" t="s">
        <v>2620</v>
      </c>
      <c r="C175" s="4221">
        <f>SUM(D175:E175)</f>
        <v>0</v>
      </c>
      <c r="D175" s="4208">
        <f>SUM(F175+H175+J175)</f>
        <v>0</v>
      </c>
      <c r="E175" s="4222">
        <f t="shared" ref="D175:E178" si="77">SUM(G175+I175+K175)</f>
        <v>0</v>
      </c>
      <c r="F175" s="909"/>
      <c r="G175" s="1008"/>
      <c r="H175" s="909"/>
      <c r="I175" s="1008"/>
      <c r="J175" s="313"/>
      <c r="K175" s="1008"/>
    </row>
    <row r="176" spans="1:40" s="17" customFormat="1" ht="15" customHeight="1" x14ac:dyDescent="0.15">
      <c r="A176" s="5515"/>
      <c r="B176" s="4220" t="s">
        <v>2616</v>
      </c>
      <c r="C176" s="4221">
        <f>SUM(D176:E176)</f>
        <v>0</v>
      </c>
      <c r="D176" s="4208">
        <f t="shared" si="77"/>
        <v>0</v>
      </c>
      <c r="E176" s="4222">
        <f t="shared" si="77"/>
        <v>0</v>
      </c>
      <c r="F176" s="1206"/>
      <c r="G176" s="1210"/>
      <c r="H176" s="1206"/>
      <c r="I176" s="1210"/>
      <c r="J176" s="1244"/>
      <c r="K176" s="1210"/>
    </row>
    <row r="177" spans="1:42" s="17" customFormat="1" ht="15" customHeight="1" x14ac:dyDescent="0.15">
      <c r="A177" s="5515"/>
      <c r="B177" s="4220" t="s">
        <v>2617</v>
      </c>
      <c r="C177" s="4221">
        <f>SUM(D177:E177)</f>
        <v>0</v>
      </c>
      <c r="D177" s="4208">
        <f t="shared" si="77"/>
        <v>0</v>
      </c>
      <c r="E177" s="4222">
        <f t="shared" si="77"/>
        <v>0</v>
      </c>
      <c r="F177" s="1206"/>
      <c r="G177" s="1210"/>
      <c r="H177" s="1206"/>
      <c r="I177" s="1210"/>
      <c r="J177" s="1244"/>
      <c r="K177" s="1210"/>
    </row>
    <row r="178" spans="1:42" s="17" customFormat="1" ht="15" customHeight="1" x14ac:dyDescent="0.15">
      <c r="A178" s="6255"/>
      <c r="B178" s="4223" t="s">
        <v>2626</v>
      </c>
      <c r="C178" s="4224">
        <f>SUM(D178:E178)</f>
        <v>0</v>
      </c>
      <c r="D178" s="4211">
        <f t="shared" si="77"/>
        <v>0</v>
      </c>
      <c r="E178" s="1432">
        <f t="shared" si="77"/>
        <v>0</v>
      </c>
      <c r="F178" s="4063"/>
      <c r="G178" s="1160"/>
      <c r="H178" s="4063"/>
      <c r="I178" s="1160"/>
      <c r="J178" s="4065"/>
      <c r="K178" s="1160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44" t="s">
        <v>2628</v>
      </c>
      <c r="B180" s="6744"/>
      <c r="C180" s="6603" t="s">
        <v>2629</v>
      </c>
      <c r="D180" s="6747" t="s">
        <v>82</v>
      </c>
      <c r="E180" s="6747"/>
      <c r="F180" s="6748"/>
      <c r="G180" s="6730" t="s">
        <v>106</v>
      </c>
      <c r="H180" s="6537"/>
      <c r="I180" s="6537"/>
      <c r="J180" s="6537"/>
      <c r="K180" s="6537"/>
      <c r="L180" s="6537"/>
      <c r="M180" s="6537"/>
      <c r="N180" s="6537"/>
      <c r="O180" s="6537"/>
      <c r="P180" s="6537"/>
      <c r="Q180" s="6537"/>
      <c r="R180" s="6537"/>
      <c r="S180" s="6537"/>
      <c r="T180" s="6537"/>
      <c r="U180" s="6537"/>
      <c r="V180" s="6537"/>
      <c r="W180" s="6537"/>
      <c r="X180" s="6537"/>
      <c r="Y180" s="6537"/>
      <c r="Z180" s="6537"/>
      <c r="AA180" s="6537"/>
      <c r="AB180" s="6537"/>
      <c r="AC180" s="6537"/>
      <c r="AD180" s="6537"/>
      <c r="AE180" s="6537"/>
      <c r="AF180" s="6537"/>
      <c r="AG180" s="6537"/>
      <c r="AH180" s="6537"/>
      <c r="AI180" s="6537"/>
      <c r="AJ180" s="6537"/>
      <c r="AK180" s="6537"/>
      <c r="AL180" s="6537"/>
      <c r="AM180" s="6537"/>
      <c r="AN180" s="6537"/>
      <c r="AO180" s="6537"/>
      <c r="AP180" s="6731"/>
    </row>
    <row r="181" spans="1:42" s="17" customFormat="1" ht="15" customHeight="1" x14ac:dyDescent="0.15">
      <c r="A181" s="6745"/>
      <c r="B181" s="6745"/>
      <c r="C181" s="6603"/>
      <c r="D181" s="6192"/>
      <c r="E181" s="6192"/>
      <c r="F181" s="6193"/>
      <c r="G181" s="6565" t="s">
        <v>2524</v>
      </c>
      <c r="H181" s="6548"/>
      <c r="I181" s="6550" t="s">
        <v>2525</v>
      </c>
      <c r="J181" s="6550"/>
      <c r="K181" s="6549" t="s">
        <v>2526</v>
      </c>
      <c r="L181" s="6566"/>
      <c r="M181" s="6549" t="s">
        <v>99</v>
      </c>
      <c r="N181" s="6566"/>
      <c r="O181" s="6549" t="s">
        <v>49</v>
      </c>
      <c r="P181" s="6566"/>
      <c r="Q181" s="6563" t="s">
        <v>50</v>
      </c>
      <c r="R181" s="6563"/>
      <c r="S181" s="6547" t="s">
        <v>51</v>
      </c>
      <c r="T181" s="6548"/>
      <c r="U181" s="6547" t="s">
        <v>52</v>
      </c>
      <c r="V181" s="6548"/>
      <c r="W181" s="6563" t="s">
        <v>53</v>
      </c>
      <c r="X181" s="6548"/>
      <c r="Y181" s="6547" t="s">
        <v>54</v>
      </c>
      <c r="Z181" s="6548"/>
      <c r="AA181" s="6563" t="s">
        <v>55</v>
      </c>
      <c r="AB181" s="6563"/>
      <c r="AC181" s="6547" t="s">
        <v>56</v>
      </c>
      <c r="AD181" s="6548"/>
      <c r="AE181" s="6563" t="s">
        <v>57</v>
      </c>
      <c r="AF181" s="6563"/>
      <c r="AG181" s="6547" t="s">
        <v>58</v>
      </c>
      <c r="AH181" s="6548"/>
      <c r="AI181" s="6563" t="s">
        <v>59</v>
      </c>
      <c r="AJ181" s="6563"/>
      <c r="AK181" s="6547" t="s">
        <v>60</v>
      </c>
      <c r="AL181" s="6548"/>
      <c r="AM181" s="6563" t="s">
        <v>61</v>
      </c>
      <c r="AN181" s="6563"/>
      <c r="AO181" s="6549" t="s">
        <v>62</v>
      </c>
      <c r="AP181" s="6566"/>
    </row>
    <row r="182" spans="1:42" s="17" customFormat="1" ht="15" customHeight="1" x14ac:dyDescent="0.15">
      <c r="A182" s="6746"/>
      <c r="B182" s="6746"/>
      <c r="C182" s="6603"/>
      <c r="D182" s="4204" t="s">
        <v>84</v>
      </c>
      <c r="E182" s="4205" t="s">
        <v>63</v>
      </c>
      <c r="F182" s="4178" t="s">
        <v>64</v>
      </c>
      <c r="G182" s="4138" t="s">
        <v>63</v>
      </c>
      <c r="H182" s="3345" t="s">
        <v>64</v>
      </c>
      <c r="I182" s="4138" t="s">
        <v>63</v>
      </c>
      <c r="J182" s="3345" t="s">
        <v>64</v>
      </c>
      <c r="K182" s="4138" t="s">
        <v>63</v>
      </c>
      <c r="L182" s="3345" t="s">
        <v>64</v>
      </c>
      <c r="M182" s="4138" t="s">
        <v>63</v>
      </c>
      <c r="N182" s="3345" t="s">
        <v>64</v>
      </c>
      <c r="O182" s="4138" t="s">
        <v>63</v>
      </c>
      <c r="P182" s="3345" t="s">
        <v>64</v>
      </c>
      <c r="Q182" s="4138" t="s">
        <v>63</v>
      </c>
      <c r="R182" s="3345" t="s">
        <v>64</v>
      </c>
      <c r="S182" s="4070" t="s">
        <v>63</v>
      </c>
      <c r="T182" s="3593" t="s">
        <v>64</v>
      </c>
      <c r="U182" s="4070" t="s">
        <v>63</v>
      </c>
      <c r="V182" s="3593" t="s">
        <v>64</v>
      </c>
      <c r="W182" s="4138" t="s">
        <v>63</v>
      </c>
      <c r="X182" s="3593" t="s">
        <v>64</v>
      </c>
      <c r="Y182" s="4138" t="s">
        <v>63</v>
      </c>
      <c r="Z182" s="3345" t="s">
        <v>64</v>
      </c>
      <c r="AA182" s="4138" t="s">
        <v>63</v>
      </c>
      <c r="AB182" s="3345" t="s">
        <v>64</v>
      </c>
      <c r="AC182" s="4138" t="s">
        <v>63</v>
      </c>
      <c r="AD182" s="3345" t="s">
        <v>64</v>
      </c>
      <c r="AE182" s="4138" t="s">
        <v>63</v>
      </c>
      <c r="AF182" s="3345" t="s">
        <v>64</v>
      </c>
      <c r="AG182" s="4138" t="s">
        <v>63</v>
      </c>
      <c r="AH182" s="3345" t="s">
        <v>64</v>
      </c>
      <c r="AI182" s="4138" t="s">
        <v>63</v>
      </c>
      <c r="AJ182" s="3345" t="s">
        <v>64</v>
      </c>
      <c r="AK182" s="4138" t="s">
        <v>63</v>
      </c>
      <c r="AL182" s="3345" t="s">
        <v>64</v>
      </c>
      <c r="AM182" s="4138" t="s">
        <v>63</v>
      </c>
      <c r="AN182" s="3345" t="s">
        <v>64</v>
      </c>
      <c r="AO182" s="4138" t="s">
        <v>63</v>
      </c>
      <c r="AP182" s="3593" t="s">
        <v>64</v>
      </c>
    </row>
    <row r="183" spans="1:42" s="17" customFormat="1" ht="15" customHeight="1" x14ac:dyDescent="0.15">
      <c r="A183" s="5753" t="s">
        <v>2630</v>
      </c>
      <c r="B183" s="5753"/>
      <c r="C183" s="3507" t="s">
        <v>857</v>
      </c>
      <c r="D183" s="2833">
        <f t="shared" ref="D183:D188" si="78">SUM(E183:F183)</f>
        <v>7</v>
      </c>
      <c r="E183" s="2834">
        <f>SUM(G183+I183+K183+M183+O183+Q183+S183+U183+W183+Y183+AA183+AC183+AE183+AG183+AI183+AK183+AM183+AO183)</f>
        <v>3</v>
      </c>
      <c r="F183" s="4226">
        <f>SUM(H183+J183+L183+N183+P183+R183+T183+V183+X183+Z183+AB183+AD183+AF183+AH183+AJ183+AL183+AN183+AP183)</f>
        <v>4</v>
      </c>
      <c r="G183" s="2938">
        <v>0</v>
      </c>
      <c r="H183" s="1836">
        <v>0</v>
      </c>
      <c r="I183" s="2938">
        <v>0</v>
      </c>
      <c r="J183" s="1836">
        <v>0</v>
      </c>
      <c r="K183" s="2938">
        <v>0</v>
      </c>
      <c r="L183" s="1836">
        <v>0</v>
      </c>
      <c r="M183" s="2938">
        <v>0</v>
      </c>
      <c r="N183" s="1836">
        <v>0</v>
      </c>
      <c r="O183" s="2938">
        <v>0</v>
      </c>
      <c r="P183" s="1836">
        <v>0</v>
      </c>
      <c r="Q183" s="2938">
        <v>0</v>
      </c>
      <c r="R183" s="1836">
        <v>0</v>
      </c>
      <c r="S183" s="2938">
        <v>0</v>
      </c>
      <c r="T183" s="1836">
        <v>0</v>
      </c>
      <c r="U183" s="2938">
        <v>0</v>
      </c>
      <c r="V183" s="1836">
        <v>0</v>
      </c>
      <c r="W183" s="2938">
        <v>0</v>
      </c>
      <c r="X183" s="1836">
        <v>0</v>
      </c>
      <c r="Y183" s="2938">
        <v>0</v>
      </c>
      <c r="Z183" s="1836">
        <v>0</v>
      </c>
      <c r="AA183" s="2938">
        <v>0</v>
      </c>
      <c r="AB183" s="1836">
        <v>0</v>
      </c>
      <c r="AC183" s="2938">
        <v>0</v>
      </c>
      <c r="AD183" s="1836">
        <v>0</v>
      </c>
      <c r="AE183" s="2938">
        <v>0</v>
      </c>
      <c r="AF183" s="1836">
        <v>1</v>
      </c>
      <c r="AG183" s="2938">
        <v>0</v>
      </c>
      <c r="AH183" s="1836">
        <v>0</v>
      </c>
      <c r="AI183" s="2938">
        <v>0</v>
      </c>
      <c r="AJ183" s="1836">
        <v>0</v>
      </c>
      <c r="AK183" s="2938">
        <v>3</v>
      </c>
      <c r="AL183" s="1836">
        <v>1</v>
      </c>
      <c r="AM183" s="2938">
        <v>0</v>
      </c>
      <c r="AN183" s="1836">
        <v>1</v>
      </c>
      <c r="AO183" s="2938">
        <v>0</v>
      </c>
      <c r="AP183" s="1836">
        <v>1</v>
      </c>
    </row>
    <row r="184" spans="1:42" s="17" customFormat="1" ht="15" customHeight="1" x14ac:dyDescent="0.15">
      <c r="A184" s="6743"/>
      <c r="B184" s="6743"/>
      <c r="C184" s="4201" t="s">
        <v>2631</v>
      </c>
      <c r="D184" s="4227">
        <f t="shared" si="78"/>
        <v>16</v>
      </c>
      <c r="E184" s="4202">
        <f t="shared" ref="E184:E188" si="79">SUM(G184+I184+K184+M184+O184+Q184+S184+U184+W184+Y184+AA184+AC184+AE184+AG184+AI184+AK184+AM184+AO184)</f>
        <v>7</v>
      </c>
      <c r="F184" s="1564">
        <f t="shared" ref="F184:F188" si="80">SUM(H184+J184+L184+N184+P184+R184+T184+V184+X184+Z184+AB184+AD184+AF184+AH184+AJ184+AL184+AN184+AP184)</f>
        <v>9</v>
      </c>
      <c r="G184" s="4063">
        <v>0</v>
      </c>
      <c r="H184" s="4064">
        <v>0</v>
      </c>
      <c r="I184" s="4063">
        <v>0</v>
      </c>
      <c r="J184" s="4064">
        <v>0</v>
      </c>
      <c r="K184" s="4063">
        <v>0</v>
      </c>
      <c r="L184" s="4064">
        <v>0</v>
      </c>
      <c r="M184" s="4063">
        <v>0</v>
      </c>
      <c r="N184" s="4064">
        <v>0</v>
      </c>
      <c r="O184" s="4063">
        <v>0</v>
      </c>
      <c r="P184" s="4064">
        <v>0</v>
      </c>
      <c r="Q184" s="4063">
        <v>0</v>
      </c>
      <c r="R184" s="4064">
        <v>0</v>
      </c>
      <c r="S184" s="4063">
        <v>0</v>
      </c>
      <c r="T184" s="4064">
        <v>0</v>
      </c>
      <c r="U184" s="4063">
        <v>0</v>
      </c>
      <c r="V184" s="4064">
        <v>0</v>
      </c>
      <c r="W184" s="4063">
        <v>0</v>
      </c>
      <c r="X184" s="4064">
        <v>0</v>
      </c>
      <c r="Y184" s="4063">
        <v>0</v>
      </c>
      <c r="Z184" s="4064">
        <v>0</v>
      </c>
      <c r="AA184" s="4063">
        <v>0</v>
      </c>
      <c r="AB184" s="4064">
        <v>0</v>
      </c>
      <c r="AC184" s="4063">
        <v>0</v>
      </c>
      <c r="AD184" s="4064">
        <v>0</v>
      </c>
      <c r="AE184" s="4063">
        <v>0</v>
      </c>
      <c r="AF184" s="4064">
        <v>0</v>
      </c>
      <c r="AG184" s="4063">
        <v>0</v>
      </c>
      <c r="AH184" s="4064">
        <v>0</v>
      </c>
      <c r="AI184" s="4063">
        <v>2</v>
      </c>
      <c r="AJ184" s="4064">
        <v>1</v>
      </c>
      <c r="AK184" s="4063">
        <v>0</v>
      </c>
      <c r="AL184" s="4064">
        <v>4</v>
      </c>
      <c r="AM184" s="4063">
        <v>4</v>
      </c>
      <c r="AN184" s="4064">
        <v>2</v>
      </c>
      <c r="AO184" s="4063">
        <v>1</v>
      </c>
      <c r="AP184" s="4064">
        <v>2</v>
      </c>
    </row>
    <row r="185" spans="1:42" s="17" customFormat="1" ht="15" customHeight="1" x14ac:dyDescent="0.15">
      <c r="A185" s="6737" t="s">
        <v>2559</v>
      </c>
      <c r="B185" s="6737"/>
      <c r="C185" s="3507" t="s">
        <v>857</v>
      </c>
      <c r="D185" s="2833">
        <f t="shared" si="78"/>
        <v>35</v>
      </c>
      <c r="E185" s="2834">
        <f t="shared" si="79"/>
        <v>12</v>
      </c>
      <c r="F185" s="4226">
        <f t="shared" si="80"/>
        <v>23</v>
      </c>
      <c r="G185" s="2938">
        <v>0</v>
      </c>
      <c r="H185" s="1836">
        <v>0</v>
      </c>
      <c r="I185" s="2938">
        <v>0</v>
      </c>
      <c r="J185" s="1836">
        <v>0</v>
      </c>
      <c r="K185" s="2938">
        <v>0</v>
      </c>
      <c r="L185" s="1836">
        <v>0</v>
      </c>
      <c r="M185" s="2938">
        <v>0</v>
      </c>
      <c r="N185" s="1836">
        <v>0</v>
      </c>
      <c r="O185" s="2938">
        <v>1</v>
      </c>
      <c r="P185" s="1836">
        <v>0</v>
      </c>
      <c r="Q185" s="2938">
        <v>0</v>
      </c>
      <c r="R185" s="1836">
        <v>1</v>
      </c>
      <c r="S185" s="2938">
        <v>0</v>
      </c>
      <c r="T185" s="1836">
        <v>0</v>
      </c>
      <c r="U185" s="2938">
        <v>1</v>
      </c>
      <c r="V185" s="1836">
        <v>1</v>
      </c>
      <c r="W185" s="2938">
        <v>2</v>
      </c>
      <c r="X185" s="1836">
        <v>1</v>
      </c>
      <c r="Y185" s="2938">
        <v>0</v>
      </c>
      <c r="Z185" s="1836">
        <v>0</v>
      </c>
      <c r="AA185" s="2938">
        <v>0</v>
      </c>
      <c r="AB185" s="1836">
        <v>2</v>
      </c>
      <c r="AC185" s="2938">
        <v>0</v>
      </c>
      <c r="AD185" s="1836">
        <v>0</v>
      </c>
      <c r="AE185" s="2938">
        <v>0</v>
      </c>
      <c r="AF185" s="1836">
        <v>1</v>
      </c>
      <c r="AG185" s="2938">
        <v>2</v>
      </c>
      <c r="AH185" s="1836">
        <v>4</v>
      </c>
      <c r="AI185" s="2938">
        <v>2</v>
      </c>
      <c r="AJ185" s="1836">
        <v>2</v>
      </c>
      <c r="AK185" s="2938">
        <v>0</v>
      </c>
      <c r="AL185" s="1836">
        <v>3</v>
      </c>
      <c r="AM185" s="2938">
        <v>1</v>
      </c>
      <c r="AN185" s="1836">
        <v>3</v>
      </c>
      <c r="AO185" s="2938">
        <v>3</v>
      </c>
      <c r="AP185" s="1836">
        <v>5</v>
      </c>
    </row>
    <row r="186" spans="1:42" s="17" customFormat="1" ht="15" customHeight="1" x14ac:dyDescent="0.15">
      <c r="A186" s="6738"/>
      <c r="B186" s="6738"/>
      <c r="C186" s="4201" t="s">
        <v>2631</v>
      </c>
      <c r="D186" s="4227">
        <f t="shared" si="78"/>
        <v>103</v>
      </c>
      <c r="E186" s="4202">
        <f t="shared" si="79"/>
        <v>15</v>
      </c>
      <c r="F186" s="1564">
        <f t="shared" si="80"/>
        <v>88</v>
      </c>
      <c r="G186" s="4063">
        <v>0</v>
      </c>
      <c r="H186" s="4064">
        <v>0</v>
      </c>
      <c r="I186" s="4063">
        <v>0</v>
      </c>
      <c r="J186" s="4064">
        <v>0</v>
      </c>
      <c r="K186" s="4063">
        <v>0</v>
      </c>
      <c r="L186" s="4064">
        <v>0</v>
      </c>
      <c r="M186" s="4063">
        <v>0</v>
      </c>
      <c r="N186" s="4064">
        <v>0</v>
      </c>
      <c r="O186" s="4063">
        <v>0</v>
      </c>
      <c r="P186" s="4064">
        <v>0</v>
      </c>
      <c r="Q186" s="4063">
        <v>0</v>
      </c>
      <c r="R186" s="4064">
        <v>2</v>
      </c>
      <c r="S186" s="4063">
        <v>0</v>
      </c>
      <c r="T186" s="4064">
        <v>3</v>
      </c>
      <c r="U186" s="4063">
        <v>1</v>
      </c>
      <c r="V186" s="4064">
        <v>3</v>
      </c>
      <c r="W186" s="4063">
        <v>0</v>
      </c>
      <c r="X186" s="4064">
        <v>3</v>
      </c>
      <c r="Y186" s="4063">
        <v>1</v>
      </c>
      <c r="Z186" s="4064">
        <v>2</v>
      </c>
      <c r="AA186" s="4063">
        <v>1</v>
      </c>
      <c r="AB186" s="4064">
        <v>8</v>
      </c>
      <c r="AC186" s="4063">
        <v>2</v>
      </c>
      <c r="AD186" s="4064">
        <v>5</v>
      </c>
      <c r="AE186" s="4063">
        <v>1</v>
      </c>
      <c r="AF186" s="4064">
        <v>6</v>
      </c>
      <c r="AG186" s="4063">
        <v>2</v>
      </c>
      <c r="AH186" s="4064">
        <v>3</v>
      </c>
      <c r="AI186" s="4063">
        <v>1</v>
      </c>
      <c r="AJ186" s="4064">
        <v>17</v>
      </c>
      <c r="AK186" s="4063">
        <v>0</v>
      </c>
      <c r="AL186" s="4064">
        <v>11</v>
      </c>
      <c r="AM186" s="4063">
        <v>3</v>
      </c>
      <c r="AN186" s="4064">
        <v>15</v>
      </c>
      <c r="AO186" s="4063">
        <v>3</v>
      </c>
      <c r="AP186" s="4064">
        <v>10</v>
      </c>
    </row>
    <row r="187" spans="1:42" s="17" customFormat="1" ht="15" customHeight="1" x14ac:dyDescent="0.15">
      <c r="A187" s="6739" t="s">
        <v>2632</v>
      </c>
      <c r="B187" s="6740"/>
      <c r="C187" s="3468" t="s">
        <v>857</v>
      </c>
      <c r="D187" s="2827">
        <f t="shared" si="78"/>
        <v>0</v>
      </c>
      <c r="E187" s="4230">
        <f t="shared" si="79"/>
        <v>0</v>
      </c>
      <c r="F187" s="4231">
        <f t="shared" si="80"/>
        <v>0</v>
      </c>
      <c r="G187" s="2387">
        <v>0</v>
      </c>
      <c r="H187" s="1194">
        <v>0</v>
      </c>
      <c r="I187" s="2387">
        <v>0</v>
      </c>
      <c r="J187" s="1194">
        <v>0</v>
      </c>
      <c r="K187" s="2387">
        <v>0</v>
      </c>
      <c r="L187" s="1194">
        <v>0</v>
      </c>
      <c r="M187" s="2387">
        <v>0</v>
      </c>
      <c r="N187" s="1194">
        <v>0</v>
      </c>
      <c r="O187" s="2387">
        <v>0</v>
      </c>
      <c r="P187" s="1194">
        <v>0</v>
      </c>
      <c r="Q187" s="2387">
        <v>0</v>
      </c>
      <c r="R187" s="1194">
        <v>0</v>
      </c>
      <c r="S187" s="2387">
        <v>0</v>
      </c>
      <c r="T187" s="1194">
        <v>0</v>
      </c>
      <c r="U187" s="2387">
        <v>0</v>
      </c>
      <c r="V187" s="1194">
        <v>0</v>
      </c>
      <c r="W187" s="2387">
        <v>0</v>
      </c>
      <c r="X187" s="1194">
        <v>0</v>
      </c>
      <c r="Y187" s="2387">
        <v>0</v>
      </c>
      <c r="Z187" s="1194">
        <v>0</v>
      </c>
      <c r="AA187" s="2387">
        <v>0</v>
      </c>
      <c r="AB187" s="1194">
        <v>0</v>
      </c>
      <c r="AC187" s="2387">
        <v>0</v>
      </c>
      <c r="AD187" s="1194">
        <v>0</v>
      </c>
      <c r="AE187" s="2387">
        <v>0</v>
      </c>
      <c r="AF187" s="1194">
        <v>0</v>
      </c>
      <c r="AG187" s="2387">
        <v>0</v>
      </c>
      <c r="AH187" s="1194">
        <v>0</v>
      </c>
      <c r="AI187" s="2387">
        <v>0</v>
      </c>
      <c r="AJ187" s="1194">
        <v>0</v>
      </c>
      <c r="AK187" s="2387">
        <v>0</v>
      </c>
      <c r="AL187" s="1194">
        <v>0</v>
      </c>
      <c r="AM187" s="2387">
        <v>0</v>
      </c>
      <c r="AN187" s="1194">
        <v>0</v>
      </c>
      <c r="AO187" s="2387">
        <v>0</v>
      </c>
      <c r="AP187" s="1194">
        <v>0</v>
      </c>
    </row>
    <row r="188" spans="1:42" s="17" customFormat="1" ht="15" customHeight="1" x14ac:dyDescent="0.15">
      <c r="A188" s="6741"/>
      <c r="B188" s="6742"/>
      <c r="C188" s="4201" t="s">
        <v>2631</v>
      </c>
      <c r="D188" s="4227">
        <f t="shared" si="78"/>
        <v>0</v>
      </c>
      <c r="E188" s="4202">
        <f t="shared" si="79"/>
        <v>0</v>
      </c>
      <c r="F188" s="1564">
        <f t="shared" si="80"/>
        <v>0</v>
      </c>
      <c r="G188" s="4063">
        <v>0</v>
      </c>
      <c r="H188" s="4064">
        <v>0</v>
      </c>
      <c r="I188" s="4063">
        <v>0</v>
      </c>
      <c r="J188" s="4064">
        <v>0</v>
      </c>
      <c r="K188" s="4063">
        <v>0</v>
      </c>
      <c r="L188" s="4064">
        <v>0</v>
      </c>
      <c r="M188" s="4063">
        <v>0</v>
      </c>
      <c r="N188" s="4064">
        <v>0</v>
      </c>
      <c r="O188" s="4063">
        <v>0</v>
      </c>
      <c r="P188" s="4064">
        <v>0</v>
      </c>
      <c r="Q188" s="4063">
        <v>0</v>
      </c>
      <c r="R188" s="4064">
        <v>0</v>
      </c>
      <c r="S188" s="4063">
        <v>0</v>
      </c>
      <c r="T188" s="4064">
        <v>0</v>
      </c>
      <c r="U188" s="4063">
        <v>0</v>
      </c>
      <c r="V188" s="4064">
        <v>0</v>
      </c>
      <c r="W188" s="4063">
        <v>0</v>
      </c>
      <c r="X188" s="4064">
        <v>0</v>
      </c>
      <c r="Y188" s="4063">
        <v>0</v>
      </c>
      <c r="Z188" s="4064">
        <v>0</v>
      </c>
      <c r="AA188" s="4063">
        <v>0</v>
      </c>
      <c r="AB188" s="4064">
        <v>0</v>
      </c>
      <c r="AC188" s="4063">
        <v>0</v>
      </c>
      <c r="AD188" s="4064">
        <v>0</v>
      </c>
      <c r="AE188" s="4063">
        <v>0</v>
      </c>
      <c r="AF188" s="4064">
        <v>0</v>
      </c>
      <c r="AG188" s="4063">
        <v>0</v>
      </c>
      <c r="AH188" s="4064">
        <v>0</v>
      </c>
      <c r="AI188" s="4063">
        <v>0</v>
      </c>
      <c r="AJ188" s="4064">
        <v>0</v>
      </c>
      <c r="AK188" s="4063">
        <v>0</v>
      </c>
      <c r="AL188" s="4064">
        <v>0</v>
      </c>
      <c r="AM188" s="4063">
        <v>0</v>
      </c>
      <c r="AN188" s="4064">
        <v>0</v>
      </c>
      <c r="AO188" s="4063">
        <v>0</v>
      </c>
      <c r="AP188" s="4064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1314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40" t="s">
        <v>2633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</row>
    <row r="8" spans="1:104" s="20" customFormat="1" ht="18" customHeight="1" x14ac:dyDescent="0.15">
      <c r="A8" s="95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565" t="s">
        <v>2635</v>
      </c>
      <c r="B9" s="6561"/>
      <c r="C9" s="6547" t="s">
        <v>82</v>
      </c>
      <c r="D9" s="6760" t="s">
        <v>2636</v>
      </c>
      <c r="E9" s="6813"/>
      <c r="F9" s="6813"/>
      <c r="G9" s="6761"/>
      <c r="H9" s="6558" t="s">
        <v>2637</v>
      </c>
      <c r="I9" s="6552"/>
      <c r="J9" s="6552"/>
      <c r="K9" s="6559"/>
      <c r="L9" s="6651" t="s">
        <v>2638</v>
      </c>
      <c r="M9" s="6558" t="s">
        <v>2639</v>
      </c>
      <c r="N9" s="6552"/>
      <c r="O9" s="6552"/>
      <c r="P9" s="6552"/>
      <c r="Q9" s="6552"/>
      <c r="R9" s="6553"/>
      <c r="S9" s="6565" t="s">
        <v>2640</v>
      </c>
      <c r="T9" s="6579" t="s">
        <v>2641</v>
      </c>
      <c r="U9" s="6577"/>
      <c r="V9" s="6577"/>
      <c r="W9" s="6578"/>
      <c r="X9" s="6736" t="s">
        <v>2642</v>
      </c>
      <c r="Y9" s="6735" t="s">
        <v>2643</v>
      </c>
      <c r="Z9" s="6580" t="s">
        <v>2644</v>
      </c>
      <c r="AA9" s="6736" t="s">
        <v>41</v>
      </c>
      <c r="AB9" s="6806" t="s">
        <v>42</v>
      </c>
      <c r="AC9" s="6735" t="s">
        <v>1771</v>
      </c>
      <c r="AD9" s="6808" t="s">
        <v>2645</v>
      </c>
      <c r="AE9" s="6809" t="s">
        <v>751</v>
      </c>
      <c r="AF9" s="6611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01"/>
      <c r="B10" s="5484"/>
      <c r="C10" s="5844"/>
      <c r="D10" s="6815" t="s">
        <v>2646</v>
      </c>
      <c r="E10" s="6816" t="s">
        <v>49</v>
      </c>
      <c r="F10" s="6816" t="s">
        <v>2487</v>
      </c>
      <c r="G10" s="6817" t="s">
        <v>2647</v>
      </c>
      <c r="H10" s="6818" t="s">
        <v>2648</v>
      </c>
      <c r="I10" s="6816" t="s">
        <v>2649</v>
      </c>
      <c r="J10" s="6816" t="s">
        <v>2650</v>
      </c>
      <c r="K10" s="6708" t="s">
        <v>2651</v>
      </c>
      <c r="L10" s="6651"/>
      <c r="M10" s="6815" t="s">
        <v>2652</v>
      </c>
      <c r="N10" s="6735" t="s">
        <v>2653</v>
      </c>
      <c r="O10" s="6735" t="s">
        <v>2654</v>
      </c>
      <c r="P10" s="6735" t="s">
        <v>2655</v>
      </c>
      <c r="Q10" s="6735" t="s">
        <v>2656</v>
      </c>
      <c r="R10" s="6814" t="s">
        <v>2657</v>
      </c>
      <c r="S10" s="5501"/>
      <c r="T10" s="6579" t="s">
        <v>2658</v>
      </c>
      <c r="U10" s="6656"/>
      <c r="V10" s="6577" t="s">
        <v>2659</v>
      </c>
      <c r="W10" s="6578"/>
      <c r="X10" s="5491"/>
      <c r="Y10" s="5830"/>
      <c r="Z10" s="5502"/>
      <c r="AA10" s="5491"/>
      <c r="AB10" s="6807"/>
      <c r="AC10" s="5830"/>
      <c r="AD10" s="5977"/>
      <c r="AE10" s="6810"/>
      <c r="AF10" s="626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60"/>
      <c r="B11" s="6162"/>
      <c r="C11" s="6177"/>
      <c r="D11" s="6178"/>
      <c r="E11" s="5536"/>
      <c r="F11" s="5536"/>
      <c r="G11" s="5521"/>
      <c r="H11" s="6525"/>
      <c r="I11" s="5536"/>
      <c r="J11" s="5536"/>
      <c r="K11" s="6330"/>
      <c r="L11" s="6651"/>
      <c r="M11" s="6178"/>
      <c r="N11" s="5539"/>
      <c r="O11" s="5539"/>
      <c r="P11" s="5539"/>
      <c r="Q11" s="5539"/>
      <c r="R11" s="5668"/>
      <c r="S11" s="6160"/>
      <c r="T11" s="3608" t="s">
        <v>2660</v>
      </c>
      <c r="U11" s="3563" t="s">
        <v>2661</v>
      </c>
      <c r="V11" s="3565" t="s">
        <v>2660</v>
      </c>
      <c r="W11" s="3559" t="s">
        <v>2661</v>
      </c>
      <c r="X11" s="5492"/>
      <c r="Y11" s="5539"/>
      <c r="Z11" s="6161"/>
      <c r="AA11" s="5492"/>
      <c r="AB11" s="6658"/>
      <c r="AC11" s="5539"/>
      <c r="AD11" s="6186"/>
      <c r="AE11" s="4235" t="s">
        <v>65</v>
      </c>
      <c r="AF11" s="2523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549" t="s">
        <v>2662</v>
      </c>
      <c r="B12" s="6566"/>
      <c r="C12" s="4236">
        <f>SUM(C13:C16)</f>
        <v>0</v>
      </c>
      <c r="D12" s="4237">
        <f t="shared" ref="D12:AD12" si="0">SUM(D13:D16)</f>
        <v>0</v>
      </c>
      <c r="E12" s="3803">
        <f t="shared" si="0"/>
        <v>0</v>
      </c>
      <c r="F12" s="4238">
        <f t="shared" si="0"/>
        <v>0</v>
      </c>
      <c r="G12" s="3791">
        <f t="shared" si="0"/>
        <v>0</v>
      </c>
      <c r="H12" s="4237">
        <f t="shared" si="0"/>
        <v>0</v>
      </c>
      <c r="I12" s="3803">
        <f t="shared" si="0"/>
        <v>0</v>
      </c>
      <c r="J12" s="4239">
        <f t="shared" si="0"/>
        <v>0</v>
      </c>
      <c r="K12" s="4240">
        <f t="shared" si="0"/>
        <v>0</v>
      </c>
      <c r="L12" s="3802">
        <f t="shared" si="0"/>
        <v>0</v>
      </c>
      <c r="M12" s="4237">
        <f t="shared" si="0"/>
        <v>0</v>
      </c>
      <c r="N12" s="3803">
        <f t="shared" si="0"/>
        <v>0</v>
      </c>
      <c r="O12" s="4239">
        <f t="shared" si="0"/>
        <v>0</v>
      </c>
      <c r="P12" s="3803">
        <f t="shared" si="0"/>
        <v>0</v>
      </c>
      <c r="Q12" s="4239">
        <f t="shared" si="0"/>
        <v>0</v>
      </c>
      <c r="R12" s="4241">
        <f t="shared" si="0"/>
        <v>0</v>
      </c>
      <c r="S12" s="3791">
        <f t="shared" si="0"/>
        <v>0</v>
      </c>
      <c r="T12" s="4242">
        <f t="shared" si="0"/>
        <v>0</v>
      </c>
      <c r="U12" s="3791">
        <f t="shared" si="0"/>
        <v>0</v>
      </c>
      <c r="V12" s="4237">
        <f t="shared" si="0"/>
        <v>0</v>
      </c>
      <c r="W12" s="3804">
        <f t="shared" si="0"/>
        <v>0</v>
      </c>
      <c r="X12" s="4242">
        <f t="shared" si="0"/>
        <v>0</v>
      </c>
      <c r="Y12" s="3803">
        <f t="shared" si="0"/>
        <v>0</v>
      </c>
      <c r="Z12" s="4243">
        <f t="shared" si="0"/>
        <v>0</v>
      </c>
      <c r="AA12" s="4242">
        <f t="shared" si="0"/>
        <v>0</v>
      </c>
      <c r="AB12" s="3803">
        <f t="shared" si="0"/>
        <v>0</v>
      </c>
      <c r="AC12" s="3803">
        <f t="shared" si="0"/>
        <v>0</v>
      </c>
      <c r="AD12" s="3804">
        <f t="shared" si="0"/>
        <v>0</v>
      </c>
      <c r="AE12" s="4238">
        <f>SUM(AE13:AE16)</f>
        <v>0</v>
      </c>
      <c r="AF12" s="379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671" t="s">
        <v>2663</v>
      </c>
      <c r="B13" s="5672"/>
      <c r="C13" s="2802"/>
      <c r="D13" s="2271"/>
      <c r="E13" s="2304"/>
      <c r="F13" s="2304"/>
      <c r="G13" s="2272"/>
      <c r="H13" s="2271"/>
      <c r="I13" s="1045"/>
      <c r="J13" s="1045"/>
      <c r="K13" s="2272"/>
      <c r="L13" s="2398"/>
      <c r="M13" s="1045"/>
      <c r="N13" s="1045"/>
      <c r="O13" s="1045"/>
      <c r="P13" s="1045"/>
      <c r="Q13" s="1045"/>
      <c r="R13" s="1127"/>
      <c r="S13" s="2272"/>
      <c r="T13" s="2573"/>
      <c r="U13" s="2273"/>
      <c r="V13" s="2304"/>
      <c r="W13" s="2516"/>
      <c r="X13" s="2573"/>
      <c r="Y13" s="1045"/>
      <c r="Z13" s="2651"/>
      <c r="AA13" s="2573"/>
      <c r="AB13" s="1045"/>
      <c r="AC13" s="1045"/>
      <c r="AD13" s="2516"/>
      <c r="AE13" s="2304"/>
      <c r="AF13" s="2272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81" t="s">
        <v>2664</v>
      </c>
      <c r="B14" s="6782"/>
      <c r="C14" s="4154"/>
      <c r="D14" s="4149"/>
      <c r="E14" s="4151"/>
      <c r="F14" s="4151"/>
      <c r="G14" s="4150"/>
      <c r="H14" s="4149"/>
      <c r="I14" s="4244"/>
      <c r="J14" s="4244"/>
      <c r="K14" s="4150"/>
      <c r="L14" s="4245"/>
      <c r="M14" s="4244"/>
      <c r="N14" s="4244"/>
      <c r="O14" s="4244"/>
      <c r="P14" s="4244"/>
      <c r="Q14" s="4244"/>
      <c r="R14" s="4155"/>
      <c r="S14" s="4150"/>
      <c r="T14" s="4246"/>
      <c r="U14" s="4153"/>
      <c r="V14" s="4151"/>
      <c r="W14" s="4247"/>
      <c r="X14" s="4246"/>
      <c r="Y14" s="4244"/>
      <c r="Z14" s="4248"/>
      <c r="AA14" s="4246"/>
      <c r="AB14" s="4244"/>
      <c r="AC14" s="4244"/>
      <c r="AD14" s="4247"/>
      <c r="AE14" s="4151"/>
      <c r="AF14" s="4150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81" t="s">
        <v>2665</v>
      </c>
      <c r="B15" s="6782"/>
      <c r="C15" s="4154"/>
      <c r="D15" s="4149"/>
      <c r="E15" s="4151"/>
      <c r="F15" s="4151"/>
      <c r="G15" s="4150"/>
      <c r="H15" s="4149"/>
      <c r="I15" s="4244"/>
      <c r="J15" s="4244"/>
      <c r="K15" s="4150"/>
      <c r="L15" s="4245"/>
      <c r="M15" s="4244"/>
      <c r="N15" s="4244"/>
      <c r="O15" s="4244"/>
      <c r="P15" s="4244"/>
      <c r="Q15" s="4244"/>
      <c r="R15" s="4155"/>
      <c r="S15" s="4150"/>
      <c r="T15" s="4246"/>
      <c r="U15" s="4153"/>
      <c r="V15" s="4151"/>
      <c r="W15" s="4247"/>
      <c r="X15" s="4246"/>
      <c r="Y15" s="4244"/>
      <c r="Z15" s="4248"/>
      <c r="AA15" s="4246"/>
      <c r="AB15" s="4244"/>
      <c r="AC15" s="4244"/>
      <c r="AD15" s="4247"/>
      <c r="AE15" s="4151"/>
      <c r="AF15" s="4150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66" t="s">
        <v>2666</v>
      </c>
      <c r="B16" s="6253"/>
      <c r="C16" s="4175"/>
      <c r="D16" s="4165"/>
      <c r="E16" s="4173"/>
      <c r="F16" s="4173"/>
      <c r="G16" s="1278"/>
      <c r="H16" s="4165"/>
      <c r="I16" s="3985"/>
      <c r="J16" s="3985"/>
      <c r="K16" s="1278"/>
      <c r="L16" s="4249"/>
      <c r="M16" s="3985"/>
      <c r="N16" s="3985"/>
      <c r="O16" s="3985"/>
      <c r="P16" s="3985"/>
      <c r="Q16" s="3985"/>
      <c r="R16" s="4250"/>
      <c r="S16" s="1278"/>
      <c r="T16" s="4251"/>
      <c r="U16" s="3987"/>
      <c r="V16" s="4173"/>
      <c r="W16" s="1299"/>
      <c r="X16" s="4251"/>
      <c r="Y16" s="3985"/>
      <c r="Z16" s="1288"/>
      <c r="AA16" s="4251"/>
      <c r="AB16" s="3985"/>
      <c r="AC16" s="3985"/>
      <c r="AD16" s="1299"/>
      <c r="AE16" s="4173"/>
      <c r="AF16" s="1278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77" t="s">
        <v>2667</v>
      </c>
      <c r="B17" s="5678"/>
      <c r="C17" s="2802"/>
      <c r="D17" s="2271"/>
      <c r="E17" s="2304"/>
      <c r="F17" s="2304"/>
      <c r="G17" s="2272"/>
      <c r="H17" s="2271"/>
      <c r="I17" s="1045"/>
      <c r="J17" s="1045"/>
      <c r="K17" s="2272"/>
      <c r="L17" s="2398"/>
      <c r="M17" s="1045"/>
      <c r="N17" s="1045"/>
      <c r="O17" s="1045"/>
      <c r="P17" s="1045"/>
      <c r="Q17" s="1045"/>
      <c r="R17" s="1127"/>
      <c r="S17" s="2272"/>
      <c r="T17" s="2573"/>
      <c r="U17" s="2273"/>
      <c r="V17" s="2304"/>
      <c r="W17" s="2516"/>
      <c r="X17" s="2573"/>
      <c r="Y17" s="1045"/>
      <c r="Z17" s="2651"/>
      <c r="AA17" s="2573"/>
      <c r="AB17" s="1045"/>
      <c r="AC17" s="1045"/>
      <c r="AD17" s="2516"/>
      <c r="AE17" s="2304"/>
      <c r="AF17" s="2272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64" t="s">
        <v>2668</v>
      </c>
      <c r="B18" s="6765"/>
      <c r="C18" s="925"/>
      <c r="D18" s="4149"/>
      <c r="E18" s="4151"/>
      <c r="F18" s="4151"/>
      <c r="G18" s="4150"/>
      <c r="H18" s="4149"/>
      <c r="I18" s="4244"/>
      <c r="J18" s="4244"/>
      <c r="K18" s="4150"/>
      <c r="L18" s="4245"/>
      <c r="M18" s="4244"/>
      <c r="N18" s="4244"/>
      <c r="O18" s="4244"/>
      <c r="P18" s="4244"/>
      <c r="Q18" s="4244"/>
      <c r="R18" s="4155"/>
      <c r="S18" s="4150"/>
      <c r="T18" s="4246"/>
      <c r="U18" s="4153"/>
      <c r="V18" s="4151"/>
      <c r="W18" s="4247"/>
      <c r="X18" s="4246"/>
      <c r="Y18" s="4244"/>
      <c r="Z18" s="4248"/>
      <c r="AA18" s="4246"/>
      <c r="AB18" s="4244"/>
      <c r="AC18" s="4244"/>
      <c r="AD18" s="4247"/>
      <c r="AE18" s="4151"/>
      <c r="AF18" s="4150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39" t="s">
        <v>2669</v>
      </c>
      <c r="B19" s="6340"/>
      <c r="C19" s="4249"/>
      <c r="D19" s="3101"/>
      <c r="E19" s="3118"/>
      <c r="F19" s="3118"/>
      <c r="G19" s="3102"/>
      <c r="H19" s="3101"/>
      <c r="I19" s="164"/>
      <c r="J19" s="164"/>
      <c r="K19" s="3102"/>
      <c r="L19" s="3186"/>
      <c r="M19" s="164"/>
      <c r="N19" s="164"/>
      <c r="O19" s="164"/>
      <c r="P19" s="164"/>
      <c r="Q19" s="164"/>
      <c r="R19" s="191"/>
      <c r="S19" s="3102"/>
      <c r="T19" s="168"/>
      <c r="U19" s="198"/>
      <c r="V19" s="3118"/>
      <c r="W19" s="3104"/>
      <c r="X19" s="168"/>
      <c r="Y19" s="164"/>
      <c r="Z19" s="3103"/>
      <c r="AA19" s="168"/>
      <c r="AB19" s="164"/>
      <c r="AC19" s="164"/>
      <c r="AD19" s="3104"/>
      <c r="AE19" s="3118"/>
      <c r="AF19" s="3102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671" t="s">
        <v>2670</v>
      </c>
      <c r="B20" s="5672"/>
      <c r="C20" s="2802"/>
      <c r="D20" s="2271"/>
      <c r="E20" s="1045"/>
      <c r="F20" s="1045"/>
      <c r="G20" s="2273"/>
      <c r="H20" s="4252"/>
      <c r="I20" s="4253"/>
      <c r="J20" s="4253"/>
      <c r="K20" s="4146"/>
      <c r="L20" s="4254"/>
      <c r="M20" s="4253"/>
      <c r="N20" s="4253"/>
      <c r="O20" s="4253"/>
      <c r="P20" s="4253"/>
      <c r="Q20" s="4253"/>
      <c r="R20" s="4255"/>
      <c r="S20" s="4146"/>
      <c r="T20" s="4256"/>
      <c r="U20" s="4257"/>
      <c r="V20" s="4258"/>
      <c r="W20" s="4259"/>
      <c r="X20" s="4256"/>
      <c r="Y20" s="4253"/>
      <c r="Z20" s="4260"/>
      <c r="AA20" s="4256"/>
      <c r="AB20" s="4253"/>
      <c r="AC20" s="4253"/>
      <c r="AD20" s="4259"/>
      <c r="AE20" s="4258"/>
      <c r="AF20" s="4146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66" t="s">
        <v>2671</v>
      </c>
      <c r="B21" s="6253"/>
      <c r="C21" s="4175"/>
      <c r="D21" s="4165"/>
      <c r="E21" s="3985"/>
      <c r="F21" s="3985"/>
      <c r="G21" s="3987"/>
      <c r="H21" s="4165"/>
      <c r="I21" s="3985"/>
      <c r="J21" s="3985"/>
      <c r="K21" s="1278"/>
      <c r="L21" s="4249"/>
      <c r="M21" s="3985"/>
      <c r="N21" s="3985"/>
      <c r="O21" s="3985"/>
      <c r="P21" s="3985"/>
      <c r="Q21" s="3985"/>
      <c r="R21" s="4250"/>
      <c r="S21" s="1278"/>
      <c r="T21" s="4251"/>
      <c r="U21" s="3987"/>
      <c r="V21" s="4173"/>
      <c r="W21" s="1299"/>
      <c r="X21" s="4251"/>
      <c r="Y21" s="3985"/>
      <c r="Z21" s="1288"/>
      <c r="AA21" s="4251"/>
      <c r="AB21" s="3985"/>
      <c r="AC21" s="3985"/>
      <c r="AD21" s="1299"/>
      <c r="AE21" s="4173"/>
      <c r="AF21" s="1278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15" t="s">
        <v>2672</v>
      </c>
      <c r="B22" s="4261" t="s">
        <v>2673</v>
      </c>
      <c r="C22" s="925"/>
      <c r="D22" s="922"/>
      <c r="E22" s="220"/>
      <c r="F22" s="220"/>
      <c r="G22" s="992"/>
      <c r="H22" s="922"/>
      <c r="I22" s="151"/>
      <c r="J22" s="151"/>
      <c r="K22" s="992"/>
      <c r="L22" s="951"/>
      <c r="M22" s="151"/>
      <c r="N22" s="151"/>
      <c r="O22" s="151"/>
      <c r="P22" s="151"/>
      <c r="Q22" s="151"/>
      <c r="R22" s="681"/>
      <c r="S22" s="992"/>
      <c r="T22" s="2347"/>
      <c r="U22" s="1295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992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55"/>
      <c r="B23" s="1401" t="s">
        <v>2674</v>
      </c>
      <c r="C23" s="4175"/>
      <c r="D23" s="4175"/>
      <c r="E23" s="3985"/>
      <c r="F23" s="3985"/>
      <c r="G23" s="1278"/>
      <c r="H23" s="4165"/>
      <c r="I23" s="3985"/>
      <c r="J23" s="3985"/>
      <c r="K23" s="1278"/>
      <c r="L23" s="4249"/>
      <c r="M23" s="3985"/>
      <c r="N23" s="3985"/>
      <c r="O23" s="3985"/>
      <c r="P23" s="3985"/>
      <c r="Q23" s="3985"/>
      <c r="R23" s="4250"/>
      <c r="S23" s="1278"/>
      <c r="T23" s="4251"/>
      <c r="U23" s="3987"/>
      <c r="V23" s="4173"/>
      <c r="W23" s="1299"/>
      <c r="X23" s="4251"/>
      <c r="Y23" s="3985"/>
      <c r="Z23" s="1288"/>
      <c r="AA23" s="4251"/>
      <c r="AB23" s="3985"/>
      <c r="AC23" s="3985"/>
      <c r="AD23" s="1299"/>
      <c r="AE23" s="4173"/>
      <c r="AF23" s="1278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549" t="s">
        <v>2676</v>
      </c>
      <c r="B25" s="6566"/>
      <c r="C25" s="3813" t="s">
        <v>82</v>
      </c>
      <c r="D25" s="3807" t="s">
        <v>2677</v>
      </c>
      <c r="E25" s="3808" t="s">
        <v>2678</v>
      </c>
      <c r="F25" s="3809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11" t="s">
        <v>2680</v>
      </c>
      <c r="B26" s="6812"/>
      <c r="C26" s="4145">
        <f t="shared" ref="C26:C38" si="12">SUM(D26:F26)</f>
        <v>0</v>
      </c>
      <c r="D26" s="4262"/>
      <c r="E26" s="4263"/>
      <c r="F26" s="4264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78" t="s">
        <v>2681</v>
      </c>
      <c r="B27" s="2047" t="s">
        <v>2682</v>
      </c>
      <c r="C27" s="2088">
        <f t="shared" si="12"/>
        <v>0</v>
      </c>
      <c r="D27" s="4265"/>
      <c r="E27" s="1059"/>
      <c r="F27" s="4266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79"/>
      <c r="B28" s="3591" t="s">
        <v>2683</v>
      </c>
      <c r="C28" s="3984">
        <f t="shared" si="12"/>
        <v>0</v>
      </c>
      <c r="D28" s="4267"/>
      <c r="E28" s="685"/>
      <c r="F28" s="4268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671" t="s">
        <v>2684</v>
      </c>
      <c r="B29" s="5672"/>
      <c r="C29" s="2088">
        <f t="shared" si="12"/>
        <v>0</v>
      </c>
      <c r="D29" s="4265"/>
      <c r="E29" s="1059"/>
      <c r="F29" s="4266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81" t="s">
        <v>2685</v>
      </c>
      <c r="B30" s="6782"/>
      <c r="C30" s="4015">
        <f t="shared" si="12"/>
        <v>0</v>
      </c>
      <c r="D30" s="4269"/>
      <c r="E30" s="4270"/>
      <c r="F30" s="4271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66" t="s">
        <v>2686</v>
      </c>
      <c r="B31" s="6253"/>
      <c r="C31" s="3984">
        <f t="shared" si="12"/>
        <v>0</v>
      </c>
      <c r="D31" s="4267"/>
      <c r="E31" s="685"/>
      <c r="F31" s="4268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55" t="s">
        <v>2687</v>
      </c>
      <c r="B32" s="3052" t="s">
        <v>2688</v>
      </c>
      <c r="C32" s="2088">
        <f t="shared" ref="C32:C33" si="13">SUM(D32:F32)</f>
        <v>0</v>
      </c>
      <c r="D32" s="4265"/>
      <c r="E32" s="1059"/>
      <c r="F32" s="4266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55"/>
      <c r="B33" s="3172" t="s">
        <v>2689</v>
      </c>
      <c r="C33" s="3984">
        <f t="shared" si="13"/>
        <v>0</v>
      </c>
      <c r="D33" s="4267"/>
      <c r="E33" s="685"/>
      <c r="F33" s="4268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55" t="s">
        <v>2690</v>
      </c>
      <c r="B34" s="3052" t="s">
        <v>2691</v>
      </c>
      <c r="C34" s="2088">
        <f t="shared" si="12"/>
        <v>0</v>
      </c>
      <c r="D34" s="4265"/>
      <c r="E34" s="1059"/>
      <c r="F34" s="4266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55"/>
      <c r="B35" s="3172" t="s">
        <v>2692</v>
      </c>
      <c r="C35" s="3984">
        <f t="shared" si="12"/>
        <v>0</v>
      </c>
      <c r="D35" s="4267"/>
      <c r="E35" s="685"/>
      <c r="F35" s="4268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21" t="s">
        <v>2693</v>
      </c>
      <c r="B36" s="6822"/>
      <c r="C36" s="4139">
        <f t="shared" si="12"/>
        <v>0</v>
      </c>
      <c r="D36" s="4262"/>
      <c r="E36" s="4263"/>
      <c r="F36" s="4264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55" t="s">
        <v>2694</v>
      </c>
      <c r="B37" s="1985" t="s">
        <v>2695</v>
      </c>
      <c r="C37" s="2311">
        <f t="shared" si="12"/>
        <v>0</v>
      </c>
      <c r="D37" s="4265"/>
      <c r="E37" s="1059"/>
      <c r="F37" s="4266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55"/>
      <c r="B38" s="3591" t="s">
        <v>2696</v>
      </c>
      <c r="C38" s="3984">
        <f t="shared" si="12"/>
        <v>0</v>
      </c>
      <c r="D38" s="4267"/>
      <c r="E38" s="685"/>
      <c r="F38" s="4268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823" t="s">
        <v>2699</v>
      </c>
      <c r="B41" s="6824"/>
      <c r="C41" s="4273" t="s">
        <v>2700</v>
      </c>
      <c r="D41" s="3765" t="s">
        <v>565</v>
      </c>
    </row>
    <row r="42" spans="1:100" ht="15" customHeight="1" x14ac:dyDescent="0.25">
      <c r="A42" s="6819" t="s">
        <v>2701</v>
      </c>
      <c r="B42" s="6820"/>
      <c r="C42" s="4140"/>
      <c r="D42" s="4141"/>
    </row>
    <row r="43" spans="1:100" ht="21.95" customHeight="1" x14ac:dyDescent="0.25">
      <c r="A43" s="6790" t="s">
        <v>2702</v>
      </c>
      <c r="B43" s="931" t="s">
        <v>2703</v>
      </c>
      <c r="C43" s="2293"/>
      <c r="D43" s="2348"/>
    </row>
    <row r="44" spans="1:100" ht="15" customHeight="1" x14ac:dyDescent="0.25">
      <c r="A44" s="6477"/>
      <c r="B44" s="4274" t="s">
        <v>2704</v>
      </c>
      <c r="C44" s="4165"/>
      <c r="D44" s="1278"/>
    </row>
    <row r="45" spans="1:100" ht="24.95" customHeight="1" x14ac:dyDescent="0.25">
      <c r="A45" s="6819" t="s">
        <v>2705</v>
      </c>
      <c r="B45" s="6820"/>
      <c r="C45" s="4140"/>
      <c r="D45" s="4141"/>
    </row>
    <row r="46" spans="1:100" ht="21.95" customHeight="1" x14ac:dyDescent="0.25">
      <c r="A46" s="6825" t="s">
        <v>2706</v>
      </c>
      <c r="B46" s="931" t="s">
        <v>2703</v>
      </c>
      <c r="C46" s="2271"/>
      <c r="D46" s="2272"/>
    </row>
    <row r="47" spans="1:100" ht="15" customHeight="1" x14ac:dyDescent="0.25">
      <c r="A47" s="6826"/>
      <c r="B47" s="4274" t="s">
        <v>2704</v>
      </c>
      <c r="C47" s="3101"/>
      <c r="D47" s="3102"/>
    </row>
    <row r="48" spans="1:100" ht="15" customHeight="1" x14ac:dyDescent="0.25">
      <c r="A48" s="6790" t="s">
        <v>2707</v>
      </c>
      <c r="B48" s="3432" t="s">
        <v>2708</v>
      </c>
      <c r="C48" s="2293"/>
      <c r="D48" s="2348"/>
    </row>
    <row r="49" spans="1:102" ht="21" x14ac:dyDescent="0.25">
      <c r="A49" s="6477"/>
      <c r="B49" s="3434" t="s">
        <v>2709</v>
      </c>
      <c r="C49" s="4165"/>
      <c r="D49" s="1278"/>
    </row>
    <row r="50" spans="1:102" ht="24.95" customHeight="1" x14ac:dyDescent="0.25">
      <c r="A50" s="6819" t="s">
        <v>2710</v>
      </c>
      <c r="B50" s="6820"/>
      <c r="C50" s="4140"/>
      <c r="D50" s="4141"/>
    </row>
    <row r="51" spans="1:102" ht="15" customHeight="1" x14ac:dyDescent="0.25">
      <c r="A51" s="6819" t="s">
        <v>2711</v>
      </c>
      <c r="B51" s="6820"/>
      <c r="C51" s="4140"/>
      <c r="D51" s="4141"/>
    </row>
    <row r="52" spans="1:102" ht="24.95" customHeight="1" x14ac:dyDescent="0.25">
      <c r="A52" s="6819" t="s">
        <v>2712</v>
      </c>
      <c r="B52" s="6820"/>
      <c r="C52" s="4140"/>
      <c r="D52" s="4141"/>
    </row>
    <row r="53" spans="1:102" ht="24.95" customHeight="1" x14ac:dyDescent="0.25">
      <c r="A53" s="6819" t="s">
        <v>2713</v>
      </c>
      <c r="B53" s="6820"/>
      <c r="C53" s="4140"/>
      <c r="D53" s="4141"/>
    </row>
    <row r="54" spans="1:102" ht="24.75" customHeight="1" x14ac:dyDescent="0.25">
      <c r="A54" s="6819" t="s">
        <v>2714</v>
      </c>
      <c r="B54" s="6820"/>
      <c r="C54" s="4140"/>
      <c r="D54" s="4141"/>
    </row>
    <row r="55" spans="1:102" ht="15" customHeight="1" x14ac:dyDescent="0.25">
      <c r="A55" s="6790" t="s">
        <v>2715</v>
      </c>
      <c r="B55" s="3432" t="s">
        <v>2716</v>
      </c>
      <c r="C55" s="2293"/>
      <c r="D55" s="2348"/>
    </row>
    <row r="56" spans="1:102" ht="15" customHeight="1" x14ac:dyDescent="0.25">
      <c r="A56" s="6477"/>
      <c r="B56" s="3434" t="s">
        <v>2717</v>
      </c>
      <c r="C56" s="4165"/>
      <c r="D56" s="1278"/>
    </row>
    <row r="57" spans="1:102" ht="15" customHeight="1" x14ac:dyDescent="0.25">
      <c r="A57" s="6827" t="s">
        <v>2718</v>
      </c>
      <c r="B57" s="6827"/>
      <c r="C57" s="3101"/>
      <c r="D57" s="3102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828" t="s">
        <v>2720</v>
      </c>
      <c r="B59" s="6829"/>
      <c r="C59" s="6614" t="s">
        <v>2721</v>
      </c>
      <c r="D59" s="6615"/>
      <c r="E59" s="6640"/>
      <c r="F59" s="6835" t="s">
        <v>2672</v>
      </c>
      <c r="CA59"/>
      <c r="CB59"/>
      <c r="CW59" s="20"/>
      <c r="CX59" s="20"/>
    </row>
    <row r="60" spans="1:102" ht="24.95" customHeight="1" x14ac:dyDescent="0.25">
      <c r="A60" s="6830"/>
      <c r="B60" s="6831"/>
      <c r="C60" s="4273" t="s">
        <v>2722</v>
      </c>
      <c r="D60" s="3346" t="s">
        <v>2723</v>
      </c>
      <c r="E60" s="3765" t="s">
        <v>2724</v>
      </c>
      <c r="F60" s="6836"/>
      <c r="CA60"/>
      <c r="CB60"/>
      <c r="CW60" s="20"/>
      <c r="CX60" s="20"/>
    </row>
    <row r="61" spans="1:102" ht="15" customHeight="1" x14ac:dyDescent="0.25">
      <c r="A61" s="5541" t="s">
        <v>2725</v>
      </c>
      <c r="B61" s="4275" t="s">
        <v>2726</v>
      </c>
      <c r="C61" s="2293"/>
      <c r="D61" s="2557"/>
      <c r="E61" s="2348"/>
      <c r="F61" s="2345"/>
      <c r="CA61"/>
      <c r="CB61"/>
      <c r="CW61" s="20"/>
      <c r="CX61" s="20"/>
    </row>
    <row r="62" spans="1:102" ht="15" customHeight="1" x14ac:dyDescent="0.25">
      <c r="A62" s="5541"/>
      <c r="B62" s="4276" t="s">
        <v>2727</v>
      </c>
      <c r="C62" s="2293"/>
      <c r="D62" s="2557"/>
      <c r="E62" s="2348"/>
      <c r="F62" s="2345"/>
      <c r="CA62"/>
      <c r="CB62"/>
      <c r="CW62" s="20"/>
      <c r="CX62" s="20"/>
    </row>
    <row r="63" spans="1:102" ht="15" customHeight="1" x14ac:dyDescent="0.25">
      <c r="A63" s="5541"/>
      <c r="B63" s="4276" t="s">
        <v>2728</v>
      </c>
      <c r="C63" s="2293"/>
      <c r="D63" s="2557"/>
      <c r="E63" s="2348"/>
      <c r="F63" s="2345"/>
      <c r="CA63"/>
      <c r="CB63"/>
      <c r="CW63" s="20"/>
      <c r="CX63" s="20"/>
    </row>
    <row r="64" spans="1:102" ht="15" customHeight="1" x14ac:dyDescent="0.25">
      <c r="A64" s="5541"/>
      <c r="B64" s="4276" t="s">
        <v>2729</v>
      </c>
      <c r="C64" s="2293"/>
      <c r="D64" s="2557"/>
      <c r="E64" s="2348"/>
      <c r="F64" s="2345"/>
      <c r="CA64"/>
      <c r="CB64"/>
      <c r="CW64" s="20"/>
      <c r="CX64" s="20"/>
    </row>
    <row r="65" spans="1:103" ht="21" x14ac:dyDescent="0.25">
      <c r="A65" s="6779"/>
      <c r="B65" s="1574" t="s">
        <v>2730</v>
      </c>
      <c r="C65" s="3101"/>
      <c r="D65" s="164"/>
      <c r="E65" s="3102"/>
      <c r="F65" s="3186"/>
      <c r="CA65"/>
      <c r="CB65"/>
      <c r="CW65" s="20"/>
      <c r="CX65" s="20"/>
    </row>
    <row r="66" spans="1:103" ht="15" customHeight="1" x14ac:dyDescent="0.25">
      <c r="A66" s="5671" t="s">
        <v>2731</v>
      </c>
      <c r="B66" s="5672"/>
      <c r="C66" s="2293"/>
      <c r="D66" s="2557"/>
      <c r="E66" s="2348"/>
      <c r="F66" s="2345"/>
      <c r="CA66"/>
      <c r="CB66"/>
      <c r="CW66" s="20"/>
      <c r="CX66" s="20"/>
    </row>
    <row r="67" spans="1:103" ht="15" customHeight="1" x14ac:dyDescent="0.25">
      <c r="A67" s="6781" t="s">
        <v>1534</v>
      </c>
      <c r="B67" s="6782"/>
      <c r="C67" s="2293"/>
      <c r="D67" s="2557"/>
      <c r="E67" s="2348"/>
      <c r="F67" s="2345"/>
      <c r="CA67"/>
      <c r="CB67"/>
      <c r="CW67" s="20"/>
      <c r="CX67" s="20"/>
    </row>
    <row r="68" spans="1:103" ht="15" customHeight="1" x14ac:dyDescent="0.25">
      <c r="A68" s="6781" t="s">
        <v>2732</v>
      </c>
      <c r="B68" s="6782"/>
      <c r="C68" s="2293"/>
      <c r="D68" s="2557"/>
      <c r="E68" s="2348"/>
      <c r="F68" s="2345"/>
      <c r="CA68"/>
      <c r="CB68"/>
      <c r="CW68" s="20"/>
      <c r="CX68" s="20"/>
    </row>
    <row r="69" spans="1:103" ht="15" customHeight="1" x14ac:dyDescent="0.25">
      <c r="A69" s="6342" t="s">
        <v>2733</v>
      </c>
      <c r="B69" s="6343"/>
      <c r="C69" s="2293"/>
      <c r="D69" s="2557"/>
      <c r="E69" s="2348"/>
      <c r="F69" s="2345"/>
      <c r="CA69"/>
      <c r="CB69"/>
      <c r="CW69" s="20"/>
      <c r="CX69" s="20"/>
    </row>
    <row r="70" spans="1:103" ht="15" customHeight="1" x14ac:dyDescent="0.25">
      <c r="A70" s="6781" t="s">
        <v>2734</v>
      </c>
      <c r="B70" s="6782"/>
      <c r="C70" s="2293"/>
      <c r="D70" s="2557"/>
      <c r="E70" s="2348"/>
      <c r="F70" s="2345"/>
      <c r="CA70"/>
      <c r="CB70"/>
      <c r="CW70" s="20"/>
      <c r="CX70" s="20"/>
    </row>
    <row r="71" spans="1:103" ht="15" customHeight="1" x14ac:dyDescent="0.25">
      <c r="A71" s="6766" t="s">
        <v>2735</v>
      </c>
      <c r="B71" s="6253"/>
      <c r="C71" s="4165"/>
      <c r="D71" s="3985"/>
      <c r="E71" s="1278"/>
      <c r="F71" s="4249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95" t="s">
        <v>2737</v>
      </c>
      <c r="B73" s="6832" t="s">
        <v>2738</v>
      </c>
      <c r="C73" s="6833"/>
      <c r="D73" s="6833"/>
      <c r="E73" s="6832" t="s">
        <v>2739</v>
      </c>
      <c r="F73" s="6833"/>
      <c r="G73" s="6834"/>
      <c r="H73" s="6736" t="s">
        <v>2740</v>
      </c>
      <c r="I73" s="6735" t="s">
        <v>41</v>
      </c>
      <c r="J73" s="6806" t="s">
        <v>42</v>
      </c>
      <c r="K73" s="6735" t="s">
        <v>65</v>
      </c>
      <c r="L73" s="6561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80"/>
      <c r="B74" s="6549" t="s">
        <v>2741</v>
      </c>
      <c r="C74" s="6550"/>
      <c r="D74" s="6550"/>
      <c r="E74" s="6549" t="s">
        <v>2741</v>
      </c>
      <c r="F74" s="6550"/>
      <c r="G74" s="6551"/>
      <c r="H74" s="5491"/>
      <c r="I74" s="5830"/>
      <c r="J74" s="6807"/>
      <c r="K74" s="5830"/>
      <c r="L74" s="5484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165"/>
      <c r="B75" s="3564" t="s">
        <v>2742</v>
      </c>
      <c r="C75" s="2648" t="s">
        <v>2743</v>
      </c>
      <c r="D75" s="3788" t="s">
        <v>1129</v>
      </c>
      <c r="E75" s="3564" t="s">
        <v>2742</v>
      </c>
      <c r="F75" s="2648" t="s">
        <v>2743</v>
      </c>
      <c r="G75" s="2515" t="s">
        <v>1129</v>
      </c>
      <c r="H75" s="5492"/>
      <c r="I75" s="5539"/>
      <c r="J75" s="6658"/>
      <c r="K75" s="5539"/>
      <c r="L75" s="616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27" t="s">
        <v>82</v>
      </c>
      <c r="B76" s="4277">
        <f t="shared" ref="B76:L76" si="14">SUM(B77:B79)</f>
        <v>0</v>
      </c>
      <c r="C76" s="3291">
        <f t="shared" si="14"/>
        <v>0</v>
      </c>
      <c r="D76" s="4278">
        <f t="shared" si="14"/>
        <v>0</v>
      </c>
      <c r="E76" s="4277">
        <f t="shared" si="14"/>
        <v>0</v>
      </c>
      <c r="F76" s="3291">
        <f t="shared" si="14"/>
        <v>0</v>
      </c>
      <c r="G76" s="3316">
        <f t="shared" si="14"/>
        <v>0</v>
      </c>
      <c r="H76" s="688">
        <f t="shared" si="14"/>
        <v>0</v>
      </c>
      <c r="I76" s="21">
        <f t="shared" si="14"/>
        <v>0</v>
      </c>
      <c r="J76" s="3291">
        <f t="shared" si="14"/>
        <v>0</v>
      </c>
      <c r="K76" s="3291">
        <f t="shared" si="14"/>
        <v>0</v>
      </c>
      <c r="L76" s="4279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047" t="s">
        <v>2744</v>
      </c>
      <c r="B77" s="2271"/>
      <c r="C77" s="2304"/>
      <c r="D77" s="2572"/>
      <c r="E77" s="2271"/>
      <c r="F77" s="2304"/>
      <c r="G77" s="1127"/>
      <c r="H77" s="2573"/>
      <c r="I77" s="1045"/>
      <c r="J77" s="1045"/>
      <c r="K77" s="1045"/>
      <c r="L77" s="2272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80" t="s">
        <v>2745</v>
      </c>
      <c r="B78" s="2293"/>
      <c r="C78" s="2476"/>
      <c r="D78" s="2789"/>
      <c r="E78" s="2293"/>
      <c r="F78" s="2476"/>
      <c r="G78" s="1296"/>
      <c r="H78" s="2347"/>
      <c r="I78" s="2557"/>
      <c r="J78" s="2557"/>
      <c r="K78" s="2557"/>
      <c r="L78" s="2348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81" t="s">
        <v>2746</v>
      </c>
      <c r="B79" s="3101"/>
      <c r="C79" s="3118"/>
      <c r="D79" s="201"/>
      <c r="E79" s="3101"/>
      <c r="F79" s="3118"/>
      <c r="G79" s="191"/>
      <c r="H79" s="4251"/>
      <c r="I79" s="3985"/>
      <c r="J79" s="3985"/>
      <c r="K79" s="3985"/>
      <c r="L79" s="1278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565" t="s">
        <v>2748</v>
      </c>
      <c r="B81" s="6549" t="s">
        <v>34</v>
      </c>
      <c r="C81" s="6550"/>
      <c r="D81" s="6550"/>
      <c r="E81" s="6567" t="s">
        <v>2749</v>
      </c>
      <c r="F81" s="6567"/>
      <c r="G81" s="6567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165"/>
      <c r="B82" s="3564" t="s">
        <v>2742</v>
      </c>
      <c r="C82" s="2648" t="s">
        <v>2743</v>
      </c>
      <c r="D82" s="3788" t="s">
        <v>1129</v>
      </c>
      <c r="E82" s="3564" t="s">
        <v>2750</v>
      </c>
      <c r="F82" s="2648" t="s">
        <v>2751</v>
      </c>
      <c r="G82" s="3563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727" t="s">
        <v>82</v>
      </c>
      <c r="B83" s="4277">
        <f t="shared" ref="B83:G83" si="16">B84+B85+B86+B87+B88</f>
        <v>0</v>
      </c>
      <c r="C83" s="4282">
        <f t="shared" si="16"/>
        <v>0</v>
      </c>
      <c r="D83" s="3326">
        <f t="shared" si="16"/>
        <v>0</v>
      </c>
      <c r="E83" s="4277">
        <f t="shared" si="16"/>
        <v>0</v>
      </c>
      <c r="F83" s="3291">
        <f t="shared" si="16"/>
        <v>0</v>
      </c>
      <c r="G83" s="4279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2047" t="s">
        <v>2753</v>
      </c>
      <c r="B84" s="2271"/>
      <c r="C84" s="2304"/>
      <c r="D84" s="2572"/>
      <c r="E84" s="2271"/>
      <c r="F84" s="1045"/>
      <c r="G84" s="2272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280" t="s">
        <v>2754</v>
      </c>
      <c r="B85" s="2293"/>
      <c r="C85" s="2476"/>
      <c r="D85" s="2789"/>
      <c r="E85" s="2293"/>
      <c r="F85" s="2557"/>
      <c r="G85" s="2348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280" t="s">
        <v>2755</v>
      </c>
      <c r="B86" s="4149"/>
      <c r="C86" s="4244"/>
      <c r="D86" s="440"/>
      <c r="E86" s="4149"/>
      <c r="F86" s="4244"/>
      <c r="G86" s="4150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196" t="s">
        <v>2756</v>
      </c>
      <c r="B87" s="3101"/>
      <c r="C87" s="3118"/>
      <c r="D87" s="3987"/>
      <c r="E87" s="3101"/>
      <c r="F87" s="164"/>
      <c r="G87" s="3102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283" t="s">
        <v>2757</v>
      </c>
      <c r="B88" s="3101"/>
      <c r="C88" s="3118"/>
      <c r="D88" s="201"/>
      <c r="E88" s="3101"/>
      <c r="F88" s="164"/>
      <c r="G88" s="3102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284"/>
      <c r="G89" s="689"/>
      <c r="H89" s="4"/>
    </row>
    <row r="90" spans="1:94" ht="15" customHeight="1" x14ac:dyDescent="0.25">
      <c r="A90" s="6534" t="s">
        <v>2759</v>
      </c>
      <c r="B90" s="6839"/>
      <c r="C90" s="6840" t="s">
        <v>73</v>
      </c>
      <c r="D90" s="6842" t="s">
        <v>2760</v>
      </c>
      <c r="E90" s="6842" t="s">
        <v>72</v>
      </c>
      <c r="F90" s="6843" t="s">
        <v>2761</v>
      </c>
      <c r="G90" s="6577" t="s">
        <v>34</v>
      </c>
      <c r="H90" s="6577"/>
      <c r="I90" s="6656"/>
    </row>
    <row r="91" spans="1:94" ht="15" customHeight="1" x14ac:dyDescent="0.25">
      <c r="A91" s="6536"/>
      <c r="B91" s="6241"/>
      <c r="C91" s="6841"/>
      <c r="D91" s="6392"/>
      <c r="E91" s="6392"/>
      <c r="F91" s="6530"/>
      <c r="G91" s="4232" t="s">
        <v>2646</v>
      </c>
      <c r="H91" s="3346" t="s">
        <v>313</v>
      </c>
      <c r="I91" s="3765" t="s">
        <v>723</v>
      </c>
    </row>
    <row r="92" spans="1:94" ht="15" customHeight="1" x14ac:dyDescent="0.25">
      <c r="A92" s="5671" t="s">
        <v>2762</v>
      </c>
      <c r="B92" s="5672"/>
      <c r="C92" s="2271"/>
      <c r="D92" s="1055"/>
      <c r="E92" s="1045"/>
      <c r="F92" s="2273"/>
      <c r="G92" s="2271"/>
      <c r="H92" s="1045"/>
      <c r="I92" s="2272"/>
    </row>
    <row r="93" spans="1:94" ht="15" customHeight="1" x14ac:dyDescent="0.25">
      <c r="A93" s="6356" t="s">
        <v>2763</v>
      </c>
      <c r="B93" s="6357"/>
      <c r="C93" s="3101"/>
      <c r="D93" s="4285"/>
      <c r="E93" s="164"/>
      <c r="F93" s="198"/>
      <c r="G93" s="3101"/>
      <c r="H93" s="164"/>
      <c r="I93" s="3102"/>
    </row>
    <row r="94" spans="1:94" ht="15" customHeight="1" x14ac:dyDescent="0.25">
      <c r="A94" s="6837" t="s">
        <v>759</v>
      </c>
      <c r="B94" s="2135" t="s">
        <v>760</v>
      </c>
      <c r="C94" s="2293"/>
      <c r="D94" s="2601"/>
      <c r="E94" s="2557"/>
      <c r="F94" s="1295"/>
      <c r="G94" s="2293"/>
      <c r="H94" s="2557"/>
      <c r="I94" s="2348"/>
    </row>
    <row r="95" spans="1:94" ht="15" customHeight="1" x14ac:dyDescent="0.25">
      <c r="A95" s="6838"/>
      <c r="B95" s="4275" t="s">
        <v>761</v>
      </c>
      <c r="C95" s="4149"/>
      <c r="D95" s="4286"/>
      <c r="E95" s="4244"/>
      <c r="F95" s="4153"/>
      <c r="G95" s="4149"/>
      <c r="H95" s="4244"/>
      <c r="I95" s="4150"/>
    </row>
    <row r="96" spans="1:94" ht="15" customHeight="1" x14ac:dyDescent="0.25">
      <c r="A96" s="6838"/>
      <c r="B96" s="4287" t="s">
        <v>762</v>
      </c>
      <c r="C96" s="4149"/>
      <c r="D96" s="4286"/>
      <c r="E96" s="4244"/>
      <c r="F96" s="4153"/>
      <c r="G96" s="4149"/>
      <c r="H96" s="4244"/>
      <c r="I96" s="4150"/>
    </row>
    <row r="97" spans="1:102" ht="15" customHeight="1" x14ac:dyDescent="0.25">
      <c r="A97" s="6838"/>
      <c r="B97" s="1019" t="s">
        <v>763</v>
      </c>
      <c r="C97" s="4149"/>
      <c r="D97" s="4286"/>
      <c r="E97" s="4244"/>
      <c r="F97" s="4153"/>
      <c r="G97" s="4149"/>
      <c r="H97" s="4244"/>
      <c r="I97" s="4150"/>
    </row>
    <row r="98" spans="1:102" ht="21" x14ac:dyDescent="0.25">
      <c r="A98" s="6838"/>
      <c r="B98" s="1579" t="s">
        <v>764</v>
      </c>
      <c r="C98" s="4149"/>
      <c r="D98" s="4286"/>
      <c r="E98" s="4244"/>
      <c r="F98" s="4153"/>
      <c r="G98" s="4149"/>
      <c r="H98" s="4244"/>
      <c r="I98" s="4150"/>
    </row>
    <row r="99" spans="1:102" ht="21" x14ac:dyDescent="0.25">
      <c r="A99" s="6838"/>
      <c r="B99" s="1579" t="s">
        <v>765</v>
      </c>
      <c r="C99" s="4149"/>
      <c r="D99" s="4286"/>
      <c r="E99" s="4244"/>
      <c r="F99" s="4153"/>
      <c r="G99" s="4149"/>
      <c r="H99" s="4244"/>
      <c r="I99" s="4150"/>
    </row>
    <row r="100" spans="1:102" ht="15" customHeight="1" x14ac:dyDescent="0.25">
      <c r="A100" s="6827"/>
      <c r="B100" s="4080" t="s">
        <v>2764</v>
      </c>
      <c r="C100" s="4165"/>
      <c r="D100" s="4285"/>
      <c r="E100" s="3985"/>
      <c r="F100" s="3987"/>
      <c r="G100" s="4165"/>
      <c r="H100" s="3985"/>
      <c r="I100" s="1278"/>
    </row>
    <row r="101" spans="1:102" ht="15" customHeight="1" x14ac:dyDescent="0.25">
      <c r="A101" s="5671" t="s">
        <v>2765</v>
      </c>
      <c r="B101" s="5672"/>
      <c r="C101" s="2271"/>
      <c r="D101" s="1055"/>
      <c r="E101" s="1045"/>
      <c r="F101" s="2273"/>
      <c r="G101" s="2271"/>
      <c r="H101" s="1045"/>
      <c r="I101" s="2272"/>
    </row>
    <row r="102" spans="1:102" ht="15" customHeight="1" x14ac:dyDescent="0.25">
      <c r="A102" s="6844" t="s">
        <v>2766</v>
      </c>
      <c r="B102" s="6845"/>
      <c r="C102" s="2293"/>
      <c r="D102" s="2557"/>
      <c r="E102" s="2557"/>
      <c r="F102" s="1295"/>
      <c r="G102" s="2293"/>
      <c r="H102" s="2557"/>
      <c r="I102" s="2348"/>
    </row>
    <row r="103" spans="1:102" ht="15" customHeight="1" x14ac:dyDescent="0.25">
      <c r="A103" s="6846" t="s">
        <v>2767</v>
      </c>
      <c r="B103" s="6847"/>
      <c r="C103" s="4140"/>
      <c r="D103" s="2598"/>
      <c r="E103" s="2597"/>
      <c r="F103" s="4144"/>
      <c r="G103" s="4140"/>
      <c r="H103" s="2597"/>
      <c r="I103" s="4141"/>
    </row>
    <row r="104" spans="1:102" ht="15" customHeight="1" x14ac:dyDescent="0.25">
      <c r="A104" s="6823" t="s">
        <v>2768</v>
      </c>
      <c r="B104" s="6824"/>
      <c r="C104" s="3431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31">
        <f t="shared" si="17"/>
        <v>0</v>
      </c>
      <c r="H104" s="577">
        <f t="shared" si="17"/>
        <v>0</v>
      </c>
      <c r="I104" s="4288">
        <f t="shared" si="17"/>
        <v>0</v>
      </c>
    </row>
    <row r="105" spans="1:102" s="20" customFormat="1" ht="18" customHeight="1" x14ac:dyDescent="0.15">
      <c r="A105" s="6848" t="s">
        <v>2769</v>
      </c>
      <c r="B105" s="5770"/>
      <c r="C105" s="5770"/>
      <c r="D105" s="5770"/>
      <c r="E105" s="5770"/>
      <c r="F105" s="5770"/>
      <c r="G105" s="5770"/>
      <c r="H105" s="690"/>
      <c r="I105" s="690"/>
      <c r="J105" s="690"/>
      <c r="K105" s="690"/>
      <c r="L105" s="9"/>
    </row>
    <row r="106" spans="1:102" s="20" customFormat="1" ht="18" customHeight="1" x14ac:dyDescent="0.15">
      <c r="A106" s="6849" t="s">
        <v>2770</v>
      </c>
      <c r="B106" s="6850"/>
      <c r="C106" s="6850"/>
      <c r="D106" s="6850"/>
      <c r="E106" s="6850"/>
      <c r="F106" s="6850"/>
      <c r="G106" s="6850"/>
      <c r="H106" s="7"/>
      <c r="I106" s="7"/>
      <c r="J106" s="7"/>
      <c r="K106" s="7"/>
      <c r="L106" s="7"/>
    </row>
    <row r="107" spans="1:102" x14ac:dyDescent="0.25">
      <c r="A107" s="6565" t="s">
        <v>284</v>
      </c>
      <c r="B107" s="6561"/>
      <c r="C107" s="6756" t="s">
        <v>82</v>
      </c>
      <c r="D107" s="6558" t="s">
        <v>2771</v>
      </c>
      <c r="E107" s="6552"/>
      <c r="F107" s="6552"/>
      <c r="G107" s="6552"/>
      <c r="H107" s="6552"/>
      <c r="I107" s="6552"/>
      <c r="J107" s="6552"/>
      <c r="K107" s="6553"/>
      <c r="L107" s="6561" t="s">
        <v>2772</v>
      </c>
    </row>
    <row r="108" spans="1:102" ht="21" x14ac:dyDescent="0.25">
      <c r="A108" s="6160"/>
      <c r="B108" s="6162"/>
      <c r="C108" s="6800"/>
      <c r="D108" s="3564" t="s">
        <v>2773</v>
      </c>
      <c r="E108" s="3565" t="s">
        <v>2774</v>
      </c>
      <c r="F108" s="2648" t="s">
        <v>2775</v>
      </c>
      <c r="G108" s="2648" t="s">
        <v>2776</v>
      </c>
      <c r="H108" s="2648" t="s">
        <v>2777</v>
      </c>
      <c r="I108" s="2648" t="s">
        <v>2778</v>
      </c>
      <c r="J108" s="2648" t="s">
        <v>2779</v>
      </c>
      <c r="K108" s="2515" t="s">
        <v>2780</v>
      </c>
      <c r="L108" s="6162"/>
    </row>
    <row r="109" spans="1:102" ht="15" customHeight="1" x14ac:dyDescent="0.25">
      <c r="A109" s="6804" t="s">
        <v>2781</v>
      </c>
      <c r="B109" s="6805"/>
      <c r="C109" s="3802">
        <f>SUM(D109:K109)</f>
        <v>0</v>
      </c>
      <c r="D109" s="4140"/>
      <c r="E109" s="4142"/>
      <c r="F109" s="2597"/>
      <c r="G109" s="2597"/>
      <c r="H109" s="2597"/>
      <c r="I109" s="2597"/>
      <c r="J109" s="2597"/>
      <c r="K109" s="2578"/>
      <c r="L109" s="4141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567" t="s">
        <v>284</v>
      </c>
      <c r="B111" s="6567"/>
      <c r="C111" s="6760" t="s">
        <v>2783</v>
      </c>
      <c r="D111" s="6761"/>
      <c r="E111" s="6558" t="s">
        <v>2784</v>
      </c>
      <c r="F111" s="6552"/>
      <c r="G111" s="6552"/>
      <c r="H111" s="6559"/>
      <c r="I111" s="6750" t="s">
        <v>2785</v>
      </c>
      <c r="J111" s="6750"/>
      <c r="K111" s="6801" t="s">
        <v>2786</v>
      </c>
      <c r="L111" s="6801" t="s">
        <v>2787</v>
      </c>
      <c r="M111" s="6695" t="s">
        <v>2788</v>
      </c>
      <c r="N111" s="6695" t="s">
        <v>2789</v>
      </c>
      <c r="O111" s="6695" t="s">
        <v>2790</v>
      </c>
      <c r="CA111"/>
      <c r="CB111"/>
      <c r="CW111" s="20"/>
      <c r="CX111" s="20"/>
    </row>
    <row r="112" spans="1:102" ht="31.5" x14ac:dyDescent="0.25">
      <c r="A112" s="6567"/>
      <c r="B112" s="6567"/>
      <c r="C112" s="3807" t="s">
        <v>2791</v>
      </c>
      <c r="D112" s="3809" t="s">
        <v>2792</v>
      </c>
      <c r="E112" s="3807" t="s">
        <v>2793</v>
      </c>
      <c r="F112" s="3808" t="s">
        <v>2794</v>
      </c>
      <c r="G112" s="3808" t="s">
        <v>2795</v>
      </c>
      <c r="H112" s="3809" t="s">
        <v>2796</v>
      </c>
      <c r="I112" s="4232" t="s">
        <v>2797</v>
      </c>
      <c r="J112" s="3563" t="s">
        <v>2798</v>
      </c>
      <c r="K112" s="6802"/>
      <c r="L112" s="6802"/>
      <c r="M112" s="6165"/>
      <c r="N112" s="6165"/>
      <c r="O112" s="6165"/>
      <c r="CA112"/>
      <c r="CB112"/>
      <c r="CW112" s="20"/>
      <c r="CX112" s="20"/>
    </row>
    <row r="113" spans="1:102" ht="15" customHeight="1" x14ac:dyDescent="0.25">
      <c r="A113" s="6796" t="s">
        <v>2781</v>
      </c>
      <c r="B113" s="6797"/>
      <c r="C113" s="4291"/>
      <c r="D113" s="4292"/>
      <c r="E113" s="4291"/>
      <c r="F113" s="4293"/>
      <c r="G113" s="4293"/>
      <c r="H113" s="4292"/>
      <c r="I113" s="4291"/>
      <c r="J113" s="4292"/>
      <c r="K113" s="4292"/>
      <c r="L113" s="4292"/>
      <c r="M113" s="4292"/>
      <c r="N113" s="4292"/>
      <c r="O113" s="4292"/>
      <c r="CA113"/>
      <c r="CB113"/>
      <c r="CW113" s="20"/>
      <c r="CX113" s="20"/>
    </row>
    <row r="114" spans="1:102" s="20" customFormat="1" ht="18" customHeight="1" x14ac:dyDescent="0.15">
      <c r="A114" s="6798" t="s">
        <v>2799</v>
      </c>
      <c r="B114" s="6799"/>
      <c r="C114" s="6799"/>
      <c r="D114" s="6799"/>
      <c r="E114" s="6799"/>
      <c r="F114" s="6799"/>
      <c r="G114" s="6799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95" t="s">
        <v>284</v>
      </c>
      <c r="B115" s="5496" t="s">
        <v>82</v>
      </c>
      <c r="C115" s="6558" t="s">
        <v>2771</v>
      </c>
      <c r="D115" s="6552"/>
      <c r="E115" s="6552"/>
      <c r="F115" s="6552"/>
      <c r="G115" s="6552"/>
      <c r="H115" s="6552"/>
      <c r="I115" s="6552"/>
      <c r="J115" s="6559"/>
      <c r="K115" s="6801" t="s">
        <v>2800</v>
      </c>
      <c r="L115" s="6644" t="s">
        <v>2801</v>
      </c>
      <c r="M115" s="6577"/>
      <c r="N115" s="6577"/>
      <c r="O115" s="6656"/>
    </row>
    <row r="116" spans="1:102" ht="42" x14ac:dyDescent="0.25">
      <c r="A116" s="6165"/>
      <c r="B116" s="6800"/>
      <c r="C116" s="3564" t="s">
        <v>2773</v>
      </c>
      <c r="D116" s="3565" t="s">
        <v>2774</v>
      </c>
      <c r="E116" s="2648" t="s">
        <v>2775</v>
      </c>
      <c r="F116" s="2648" t="s">
        <v>2776</v>
      </c>
      <c r="G116" s="2648" t="s">
        <v>2777</v>
      </c>
      <c r="H116" s="2648" t="s">
        <v>2778</v>
      </c>
      <c r="I116" s="2648" t="s">
        <v>2779</v>
      </c>
      <c r="J116" s="2523" t="s">
        <v>2780</v>
      </c>
      <c r="K116" s="6802"/>
      <c r="L116" s="4273" t="s">
        <v>2802</v>
      </c>
      <c r="M116" s="3346" t="s">
        <v>2803</v>
      </c>
      <c r="N116" s="3346" t="s">
        <v>2804</v>
      </c>
      <c r="O116" s="3765" t="s">
        <v>2805</v>
      </c>
    </row>
    <row r="117" spans="1:102" ht="15" customHeight="1" x14ac:dyDescent="0.25">
      <c r="A117" s="1994" t="s">
        <v>2806</v>
      </c>
      <c r="B117" s="4294">
        <f>SUM(C117)</f>
        <v>0</v>
      </c>
      <c r="C117" s="2293"/>
      <c r="D117" s="1055"/>
      <c r="E117" s="1055"/>
      <c r="F117" s="1055"/>
      <c r="G117" s="1055"/>
      <c r="H117" s="1055"/>
      <c r="I117" s="1055"/>
      <c r="J117" s="2313"/>
      <c r="K117" s="1295"/>
      <c r="L117" s="2293"/>
      <c r="M117" s="2557"/>
      <c r="N117" s="2557"/>
      <c r="O117" s="2348"/>
    </row>
    <row r="118" spans="1:102" ht="15" customHeight="1" x14ac:dyDescent="0.25">
      <c r="A118" s="2747" t="s">
        <v>2807</v>
      </c>
      <c r="B118" s="3182">
        <f>SUM(C118:J118)</f>
        <v>0</v>
      </c>
      <c r="C118" s="2293"/>
      <c r="D118" s="2557"/>
      <c r="E118" s="2557"/>
      <c r="F118" s="2557"/>
      <c r="G118" s="2557"/>
      <c r="H118" s="2557"/>
      <c r="I118" s="2557"/>
      <c r="J118" s="2348"/>
      <c r="K118" s="1295"/>
      <c r="L118" s="2293"/>
      <c r="M118" s="2557"/>
      <c r="N118" s="2557"/>
      <c r="O118" s="2348"/>
    </row>
    <row r="119" spans="1:102" ht="15" customHeight="1" x14ac:dyDescent="0.25">
      <c r="A119" s="1327" t="s">
        <v>2808</v>
      </c>
      <c r="B119" s="4295">
        <f>SUM(C119:J119)</f>
        <v>0</v>
      </c>
      <c r="C119" s="4165"/>
      <c r="D119" s="3985"/>
      <c r="E119" s="3985"/>
      <c r="F119" s="3985"/>
      <c r="G119" s="3985"/>
      <c r="H119" s="3985"/>
      <c r="I119" s="3985"/>
      <c r="J119" s="1278"/>
      <c r="K119" s="1278"/>
      <c r="L119" s="4165"/>
      <c r="M119" s="3985"/>
      <c r="N119" s="3985"/>
      <c r="O119" s="127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94" t="s">
        <v>2810</v>
      </c>
      <c r="B121" s="3667" t="s">
        <v>2811</v>
      </c>
      <c r="C121" s="3559" t="s">
        <v>2812</v>
      </c>
      <c r="D121" s="3608" t="s">
        <v>331</v>
      </c>
      <c r="E121" s="3563" t="s">
        <v>42</v>
      </c>
    </row>
    <row r="122" spans="1:102" ht="15" customHeight="1" x14ac:dyDescent="0.25">
      <c r="A122" s="2658" t="s">
        <v>2813</v>
      </c>
      <c r="B122" s="3365"/>
      <c r="C122" s="3451"/>
      <c r="D122" s="3452"/>
      <c r="E122" s="4296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74" t="s">
        <v>2814</v>
      </c>
      <c r="B123" s="4297"/>
      <c r="C123" s="3447"/>
      <c r="D123" s="4298"/>
      <c r="E123" s="4299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74" t="s">
        <v>2815</v>
      </c>
      <c r="B124" s="4300"/>
      <c r="C124" s="4301"/>
      <c r="D124" s="4302"/>
      <c r="E124" s="4303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52" t="s">
        <v>2816</v>
      </c>
      <c r="B125" s="4300"/>
      <c r="C125" s="4301"/>
      <c r="D125" s="4302"/>
      <c r="E125" s="4303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4074" t="s">
        <v>2817</v>
      </c>
      <c r="B126" s="4300"/>
      <c r="C126" s="4301"/>
      <c r="D126" s="4302"/>
      <c r="E126" s="4303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52" t="s">
        <v>2818</v>
      </c>
      <c r="B127" s="4300"/>
      <c r="C127" s="694"/>
      <c r="D127" s="695"/>
      <c r="E127" s="1001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74" t="s">
        <v>2819</v>
      </c>
      <c r="B128" s="4297"/>
      <c r="C128" s="4301"/>
      <c r="D128" s="4302"/>
      <c r="E128" s="4303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74" t="s">
        <v>2820</v>
      </c>
      <c r="B129" s="4300"/>
      <c r="C129" s="4301"/>
      <c r="D129" s="4302"/>
      <c r="E129" s="4303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04" t="s">
        <v>2821</v>
      </c>
      <c r="B130" s="4305"/>
      <c r="C130" s="4306"/>
      <c r="D130" s="696"/>
      <c r="E130" s="4307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03" t="s">
        <v>2822</v>
      </c>
      <c r="B131" s="6803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89" t="s">
        <v>619</v>
      </c>
      <c r="B133" s="6789"/>
      <c r="C133" s="3628" t="s">
        <v>2811</v>
      </c>
      <c r="D133" s="3563" t="s">
        <v>2812</v>
      </c>
    </row>
    <row r="134" spans="1:101" x14ac:dyDescent="0.25">
      <c r="A134" s="6790" t="s">
        <v>2824</v>
      </c>
      <c r="B134" s="4308" t="s">
        <v>2825</v>
      </c>
      <c r="C134" s="3365"/>
      <c r="D134" s="4296"/>
    </row>
    <row r="135" spans="1:101" x14ac:dyDescent="0.25">
      <c r="A135" s="6477"/>
      <c r="B135" s="4309" t="s">
        <v>2826</v>
      </c>
      <c r="C135" s="3101"/>
      <c r="D135" s="3102"/>
    </row>
    <row r="136" spans="1:101" ht="15" customHeight="1" x14ac:dyDescent="0.25">
      <c r="A136" s="6790" t="s">
        <v>2827</v>
      </c>
      <c r="B136" s="3029" t="s">
        <v>977</v>
      </c>
      <c r="C136" s="2271"/>
      <c r="D136" s="2272"/>
    </row>
    <row r="137" spans="1:101" ht="15" customHeight="1" x14ac:dyDescent="0.25">
      <c r="A137" s="6476"/>
      <c r="B137" s="4310" t="s">
        <v>2828</v>
      </c>
      <c r="C137" s="4149"/>
      <c r="D137" s="4150"/>
    </row>
    <row r="138" spans="1:101" ht="15" customHeight="1" x14ac:dyDescent="0.25">
      <c r="A138" s="6476"/>
      <c r="B138" s="4310" t="s">
        <v>103</v>
      </c>
      <c r="C138" s="4149"/>
      <c r="D138" s="4150"/>
    </row>
    <row r="139" spans="1:101" ht="15" customHeight="1" x14ac:dyDescent="0.25">
      <c r="A139" s="6477"/>
      <c r="B139" s="4311" t="s">
        <v>110</v>
      </c>
      <c r="C139" s="4305"/>
      <c r="D139" s="4307"/>
    </row>
    <row r="140" spans="1:101" s="20" customFormat="1" ht="18" customHeight="1" x14ac:dyDescent="0.15">
      <c r="A140" s="3632" t="s">
        <v>2829</v>
      </c>
      <c r="B140" s="4177"/>
      <c r="C140" s="417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548" t="s">
        <v>293</v>
      </c>
      <c r="B141" s="6695" t="s">
        <v>82</v>
      </c>
      <c r="C141" s="6614" t="s">
        <v>34</v>
      </c>
      <c r="D141" s="6615"/>
      <c r="E141" s="6615"/>
      <c r="F141" s="6615"/>
      <c r="G141" s="6615"/>
      <c r="H141" s="6615"/>
      <c r="I141" s="6615"/>
      <c r="J141" s="6615"/>
      <c r="K141" s="6616"/>
      <c r="L141" s="6619" t="s">
        <v>41</v>
      </c>
      <c r="M141" s="6792" t="s">
        <v>42</v>
      </c>
      <c r="N141" s="6794" t="s">
        <v>2830</v>
      </c>
      <c r="CA141"/>
      <c r="CW141" s="20"/>
    </row>
    <row r="142" spans="1:101" ht="27.95" customHeight="1" x14ac:dyDescent="0.25">
      <c r="A142" s="5774"/>
      <c r="B142" s="6160"/>
      <c r="C142" s="3667" t="s">
        <v>99</v>
      </c>
      <c r="D142" s="2520" t="s">
        <v>49</v>
      </c>
      <c r="E142" s="2520" t="s">
        <v>50</v>
      </c>
      <c r="F142" s="2520" t="s">
        <v>51</v>
      </c>
      <c r="G142" s="2520" t="s">
        <v>52</v>
      </c>
      <c r="H142" s="2520" t="s">
        <v>53</v>
      </c>
      <c r="I142" s="2520" t="s">
        <v>54</v>
      </c>
      <c r="J142" s="2520" t="s">
        <v>55</v>
      </c>
      <c r="K142" s="3691" t="s">
        <v>56</v>
      </c>
      <c r="L142" s="6791"/>
      <c r="M142" s="6793"/>
      <c r="N142" s="6795"/>
      <c r="CA142"/>
      <c r="CW142" s="20"/>
    </row>
    <row r="143" spans="1:101" ht="21" x14ac:dyDescent="0.25">
      <c r="A143" s="2041" t="s">
        <v>2831</v>
      </c>
      <c r="B143" s="2398"/>
      <c r="C143" s="2731"/>
      <c r="D143" s="1055"/>
      <c r="E143" s="1055"/>
      <c r="F143" s="1055"/>
      <c r="G143" s="1055"/>
      <c r="H143" s="1055"/>
      <c r="I143" s="1055"/>
      <c r="J143" s="1055"/>
      <c r="K143" s="1140"/>
      <c r="L143" s="4313"/>
      <c r="M143" s="3398"/>
      <c r="N143" s="3398"/>
      <c r="CA143"/>
      <c r="CW143" s="20"/>
    </row>
    <row r="144" spans="1:101" ht="21" x14ac:dyDescent="0.25">
      <c r="A144" s="4080" t="s">
        <v>2832</v>
      </c>
      <c r="B144" s="4314">
        <f>SUM(C144:K144)</f>
        <v>0</v>
      </c>
      <c r="C144" s="3101"/>
      <c r="D144" s="164"/>
      <c r="E144" s="164"/>
      <c r="F144" s="164"/>
      <c r="G144" s="164"/>
      <c r="H144" s="164"/>
      <c r="I144" s="164"/>
      <c r="J144" s="164"/>
      <c r="K144" s="191"/>
      <c r="L144" s="3103"/>
      <c r="M144" s="3186"/>
      <c r="N144" s="3186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87" t="s">
        <v>2835</v>
      </c>
      <c r="B147" s="6761" t="s">
        <v>2836</v>
      </c>
      <c r="C147" s="6684"/>
      <c r="D147" s="6684"/>
      <c r="E147" s="6684"/>
      <c r="F147" s="3917" t="s">
        <v>2837</v>
      </c>
    </row>
    <row r="148" spans="1:100" ht="21" x14ac:dyDescent="0.25">
      <c r="A148" s="6788"/>
      <c r="B148" s="3565" t="s">
        <v>2838</v>
      </c>
      <c r="C148" s="2648" t="s">
        <v>2839</v>
      </c>
      <c r="D148" s="3565" t="s">
        <v>2840</v>
      </c>
      <c r="E148" s="3563" t="s">
        <v>2841</v>
      </c>
      <c r="F148" s="3917" t="s">
        <v>2842</v>
      </c>
    </row>
    <row r="149" spans="1:100" x14ac:dyDescent="0.25">
      <c r="A149" s="4315" t="s">
        <v>2843</v>
      </c>
      <c r="B149" s="4142"/>
      <c r="C149" s="2597"/>
      <c r="D149" s="4142"/>
      <c r="E149" s="4141"/>
      <c r="F149" s="414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94" t="s">
        <v>2845</v>
      </c>
      <c r="B151" s="3727" t="s">
        <v>2846</v>
      </c>
      <c r="C151" s="3564" t="s">
        <v>2847</v>
      </c>
      <c r="D151" s="3559" t="s">
        <v>2404</v>
      </c>
      <c r="E151" s="3563" t="s">
        <v>41</v>
      </c>
    </row>
    <row r="152" spans="1:100" ht="15" customHeight="1" x14ac:dyDescent="0.25">
      <c r="A152" s="1985" t="s">
        <v>2848</v>
      </c>
      <c r="B152" s="4316"/>
      <c r="C152" s="3365"/>
      <c r="D152" s="3451"/>
      <c r="E152" s="4296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20" t="s">
        <v>2849</v>
      </c>
      <c r="B153" s="4245"/>
      <c r="C153" s="4149"/>
      <c r="D153" s="4247"/>
      <c r="E153" s="4150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23" t="s">
        <v>2850</v>
      </c>
      <c r="B154" s="4317"/>
      <c r="C154" s="4318"/>
      <c r="D154" s="1413"/>
      <c r="E154" s="1329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289" t="s">
        <v>2851</v>
      </c>
      <c r="B155" s="4319" t="s">
        <v>2852</v>
      </c>
      <c r="C155" s="4320" t="s">
        <v>2853</v>
      </c>
      <c r="D155" s="2954" t="s">
        <v>41</v>
      </c>
      <c r="E155" s="8"/>
      <c r="CT155"/>
      <c r="CU155"/>
      <c r="CV155"/>
    </row>
    <row r="156" spans="1:100" x14ac:dyDescent="0.25">
      <c r="A156" s="1985" t="s">
        <v>2854</v>
      </c>
      <c r="B156" s="4316"/>
      <c r="C156" s="4321"/>
      <c r="D156" s="4296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220" t="s">
        <v>1233</v>
      </c>
      <c r="B157" s="4245"/>
      <c r="C157" s="4322"/>
      <c r="D157" s="4150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23" t="s">
        <v>2855</v>
      </c>
      <c r="B158" s="4317"/>
      <c r="C158" s="4323"/>
      <c r="D158" s="1329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3555" t="s">
        <v>2851</v>
      </c>
      <c r="B160" s="3564" t="s">
        <v>2857</v>
      </c>
      <c r="C160" s="3561" t="s">
        <v>2858</v>
      </c>
    </row>
    <row r="161" spans="1:3" x14ac:dyDescent="0.25">
      <c r="A161" s="2037" t="s">
        <v>2854</v>
      </c>
      <c r="B161" s="3365"/>
      <c r="C161" s="4296"/>
    </row>
    <row r="162" spans="1:3" x14ac:dyDescent="0.25">
      <c r="A162" s="4324" t="s">
        <v>1233</v>
      </c>
      <c r="B162" s="4305"/>
      <c r="C162" s="4307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8" t="str">
        <f>CONCATENATE("MES: ",NOMBRE!B6, " (",NOMBRE!C6,NOMBRE!D6,")")</f>
        <v>MES: MAYO (05)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51" t="s">
        <v>2859</v>
      </c>
      <c r="B6" s="6851"/>
      <c r="C6" s="6851"/>
      <c r="D6" s="6851"/>
      <c r="E6" s="6851"/>
      <c r="F6" s="6851"/>
      <c r="G6" s="6851"/>
      <c r="H6" s="6851"/>
      <c r="I6" s="6851"/>
      <c r="J6" s="6851"/>
      <c r="K6" s="6851"/>
      <c r="L6" s="6851"/>
      <c r="M6" s="6851"/>
      <c r="N6" s="6851"/>
      <c r="O6" s="6851"/>
      <c r="P6" s="6851"/>
      <c r="Q6" s="6851"/>
      <c r="R6" s="6851"/>
      <c r="S6" s="6851"/>
      <c r="T6" s="6851"/>
      <c r="U6" s="6851"/>
      <c r="V6" s="6851"/>
    </row>
    <row r="8" spans="1:28" s="5" customFormat="1" ht="18" customHeight="1" x14ac:dyDescent="0.2">
      <c r="A8" s="6623" t="s">
        <v>2860</v>
      </c>
      <c r="B8" s="6623"/>
      <c r="C8" s="6623"/>
    </row>
    <row r="9" spans="1:28" s="17" customFormat="1" ht="15" customHeight="1" x14ac:dyDescent="0.15">
      <c r="A9" s="6651" t="s">
        <v>2861</v>
      </c>
      <c r="B9" s="6651" t="s">
        <v>2862</v>
      </c>
      <c r="C9" s="6651"/>
      <c r="D9" s="6565" t="s">
        <v>82</v>
      </c>
      <c r="E9" s="6580"/>
      <c r="F9" s="6561"/>
      <c r="G9" s="6558" t="s">
        <v>106</v>
      </c>
      <c r="H9" s="6552"/>
      <c r="I9" s="6552"/>
      <c r="J9" s="6552"/>
      <c r="K9" s="6552"/>
      <c r="L9" s="6552"/>
      <c r="M9" s="6552"/>
      <c r="N9" s="6552"/>
      <c r="O9" s="6552"/>
      <c r="P9" s="6552"/>
      <c r="Q9" s="6552"/>
      <c r="R9" s="6552"/>
      <c r="S9" s="6552"/>
      <c r="T9" s="6552"/>
      <c r="U9" s="6552"/>
      <c r="V9" s="6552"/>
      <c r="W9" s="6552"/>
      <c r="X9" s="6552"/>
      <c r="Y9" s="6552"/>
      <c r="Z9" s="6552"/>
      <c r="AA9" s="6552"/>
      <c r="AB9" s="6559"/>
    </row>
    <row r="10" spans="1:28" s="17" customFormat="1" ht="15" customHeight="1" x14ac:dyDescent="0.15">
      <c r="A10" s="6651"/>
      <c r="B10" s="6651"/>
      <c r="C10" s="6651"/>
      <c r="D10" s="6852"/>
      <c r="E10" s="6161"/>
      <c r="F10" s="6162"/>
      <c r="G10" s="6567" t="s">
        <v>1348</v>
      </c>
      <c r="H10" s="6567"/>
      <c r="I10" s="6567" t="s">
        <v>314</v>
      </c>
      <c r="J10" s="6567"/>
      <c r="K10" s="6567" t="s">
        <v>993</v>
      </c>
      <c r="L10" s="6567"/>
      <c r="M10" s="6567" t="s">
        <v>645</v>
      </c>
      <c r="N10" s="6567"/>
      <c r="O10" s="6567" t="s">
        <v>2118</v>
      </c>
      <c r="P10" s="6567"/>
      <c r="Q10" s="6567" t="s">
        <v>646</v>
      </c>
      <c r="R10" s="6567"/>
      <c r="S10" s="6567" t="s">
        <v>2119</v>
      </c>
      <c r="T10" s="6567"/>
      <c r="U10" s="6567" t="s">
        <v>2120</v>
      </c>
      <c r="V10" s="6567"/>
      <c r="W10" s="6567" t="s">
        <v>2002</v>
      </c>
      <c r="X10" s="6567"/>
      <c r="Y10" s="6567" t="s">
        <v>1630</v>
      </c>
      <c r="Z10" s="6567"/>
      <c r="AA10" s="6567" t="s">
        <v>680</v>
      </c>
      <c r="AB10" s="6567"/>
    </row>
    <row r="11" spans="1:28" s="17" customFormat="1" ht="15" customHeight="1" x14ac:dyDescent="0.15">
      <c r="A11" s="6651"/>
      <c r="B11" s="6651"/>
      <c r="C11" s="6651"/>
      <c r="D11" s="3564" t="s">
        <v>84</v>
      </c>
      <c r="E11" s="2648" t="s">
        <v>63</v>
      </c>
      <c r="F11" s="3563" t="s">
        <v>64</v>
      </c>
      <c r="G11" s="4070" t="s">
        <v>63</v>
      </c>
      <c r="H11" s="3593" t="s">
        <v>64</v>
      </c>
      <c r="I11" s="4028" t="s">
        <v>63</v>
      </c>
      <c r="J11" s="986" t="s">
        <v>64</v>
      </c>
      <c r="K11" s="4028" t="s">
        <v>63</v>
      </c>
      <c r="L11" s="986" t="s">
        <v>64</v>
      </c>
      <c r="M11" s="4028" t="s">
        <v>63</v>
      </c>
      <c r="N11" s="986" t="s">
        <v>64</v>
      </c>
      <c r="O11" s="4028" t="s">
        <v>63</v>
      </c>
      <c r="P11" s="986" t="s">
        <v>64</v>
      </c>
      <c r="Q11" s="4028" t="s">
        <v>63</v>
      </c>
      <c r="R11" s="986" t="s">
        <v>64</v>
      </c>
      <c r="S11" s="4028" t="s">
        <v>63</v>
      </c>
      <c r="T11" s="986" t="s">
        <v>64</v>
      </c>
      <c r="U11" s="4028" t="s">
        <v>63</v>
      </c>
      <c r="V11" s="986" t="s">
        <v>64</v>
      </c>
      <c r="W11" s="4028" t="s">
        <v>63</v>
      </c>
      <c r="X11" s="986" t="s">
        <v>64</v>
      </c>
      <c r="Y11" s="4028" t="s">
        <v>63</v>
      </c>
      <c r="Z11" s="986" t="s">
        <v>64</v>
      </c>
      <c r="AA11" s="4028" t="s">
        <v>63</v>
      </c>
      <c r="AB11" s="986" t="s">
        <v>64</v>
      </c>
    </row>
    <row r="12" spans="1:28" s="17" customFormat="1" ht="15" customHeight="1" x14ac:dyDescent="0.15">
      <c r="A12" s="6778" t="s">
        <v>2863</v>
      </c>
      <c r="B12" s="1985" t="s">
        <v>2864</v>
      </c>
      <c r="C12" s="2047" t="s">
        <v>2865</v>
      </c>
      <c r="D12" s="2303">
        <f>SUM(E12+F12)</f>
        <v>0</v>
      </c>
      <c r="E12" s="1048">
        <f t="shared" ref="E12:F15" si="0">SUM(G12+I12+K12+M12+O12+Q12+S12+U12+W12+Y12+AA12)</f>
        <v>0</v>
      </c>
      <c r="F12" s="2994">
        <f t="shared" si="0"/>
        <v>0</v>
      </c>
      <c r="G12" s="2271"/>
      <c r="H12" s="2272"/>
      <c r="I12" s="2271"/>
      <c r="J12" s="2272"/>
      <c r="K12" s="2271"/>
      <c r="L12" s="2272"/>
      <c r="M12" s="2271"/>
      <c r="N12" s="2272"/>
      <c r="O12" s="2271"/>
      <c r="P12" s="2272"/>
      <c r="Q12" s="2271"/>
      <c r="R12" s="2272"/>
      <c r="S12" s="2271"/>
      <c r="T12" s="2272"/>
      <c r="U12" s="2271"/>
      <c r="V12" s="2272"/>
      <c r="W12" s="2271"/>
      <c r="X12" s="2272"/>
      <c r="Y12" s="2271"/>
      <c r="Z12" s="2272"/>
      <c r="AA12" s="2271"/>
      <c r="AB12" s="2272"/>
    </row>
    <row r="13" spans="1:28" s="17" customFormat="1" ht="15" customHeight="1" x14ac:dyDescent="0.15">
      <c r="A13" s="5541"/>
      <c r="B13" s="902" t="s">
        <v>2866</v>
      </c>
      <c r="C13" s="3390" t="s">
        <v>2865</v>
      </c>
      <c r="D13" s="1273">
        <f>SUM(E13+F13)</f>
        <v>0</v>
      </c>
      <c r="E13" s="1318">
        <f t="shared" si="0"/>
        <v>0</v>
      </c>
      <c r="F13" s="1430">
        <f t="shared" si="0"/>
        <v>0</v>
      </c>
      <c r="G13" s="3101"/>
      <c r="H13" s="3102"/>
      <c r="I13" s="2293"/>
      <c r="J13" s="2348"/>
      <c r="K13" s="2293"/>
      <c r="L13" s="2348"/>
      <c r="M13" s="2293"/>
      <c r="N13" s="2348"/>
      <c r="O13" s="2293"/>
      <c r="P13" s="2348"/>
      <c r="Q13" s="2293"/>
      <c r="R13" s="2348"/>
      <c r="S13" s="2293"/>
      <c r="T13" s="2348"/>
      <c r="U13" s="2293"/>
      <c r="V13" s="2348"/>
      <c r="W13" s="2293"/>
      <c r="X13" s="2348"/>
      <c r="Y13" s="2293"/>
      <c r="Z13" s="2348"/>
      <c r="AA13" s="2293"/>
      <c r="AB13" s="2348"/>
    </row>
    <row r="14" spans="1:28" s="17" customFormat="1" ht="15" customHeight="1" x14ac:dyDescent="0.15">
      <c r="A14" s="6796" t="s">
        <v>2867</v>
      </c>
      <c r="B14" s="6797"/>
      <c r="C14" s="4325" t="s">
        <v>2865</v>
      </c>
      <c r="D14" s="3771">
        <f>SUM(E14+F14)</f>
        <v>0</v>
      </c>
      <c r="E14" s="3229">
        <f t="shared" si="0"/>
        <v>0</v>
      </c>
      <c r="F14" s="3770">
        <f t="shared" si="0"/>
        <v>0</v>
      </c>
      <c r="G14" s="4140"/>
      <c r="H14" s="4141"/>
      <c r="I14" s="4140"/>
      <c r="J14" s="4141"/>
      <c r="K14" s="4140"/>
      <c r="L14" s="4141"/>
      <c r="M14" s="4140"/>
      <c r="N14" s="4141"/>
      <c r="O14" s="4140"/>
      <c r="P14" s="4141"/>
      <c r="Q14" s="4140"/>
      <c r="R14" s="4141"/>
      <c r="S14" s="4140"/>
      <c r="T14" s="4141"/>
      <c r="U14" s="4140"/>
      <c r="V14" s="4141"/>
      <c r="W14" s="4140"/>
      <c r="X14" s="4141"/>
      <c r="Y14" s="4140"/>
      <c r="Z14" s="4141"/>
      <c r="AA14" s="4140"/>
      <c r="AB14" s="4141"/>
    </row>
    <row r="15" spans="1:28" s="17" customFormat="1" ht="15" customHeight="1" x14ac:dyDescent="0.15">
      <c r="A15" s="6727" t="s">
        <v>82</v>
      </c>
      <c r="B15" s="6728"/>
      <c r="C15" s="6729"/>
      <c r="D15" s="3771">
        <f>SUM(E15+F15)</f>
        <v>0</v>
      </c>
      <c r="E15" s="3229">
        <f t="shared" si="0"/>
        <v>0</v>
      </c>
      <c r="F15" s="3797">
        <f t="shared" si="0"/>
        <v>0</v>
      </c>
      <c r="G15" s="4159">
        <f t="shared" ref="G15:AB15" si="1">SUM(G12:G14)</f>
        <v>0</v>
      </c>
      <c r="H15" s="2669">
        <f t="shared" si="1"/>
        <v>0</v>
      </c>
      <c r="I15" s="4160">
        <f t="shared" si="1"/>
        <v>0</v>
      </c>
      <c r="J15" s="3931">
        <f t="shared" si="1"/>
        <v>0</v>
      </c>
      <c r="K15" s="4159">
        <f t="shared" si="1"/>
        <v>0</v>
      </c>
      <c r="L15" s="3931">
        <f t="shared" si="1"/>
        <v>0</v>
      </c>
      <c r="M15" s="4159">
        <f t="shared" si="1"/>
        <v>0</v>
      </c>
      <c r="N15" s="3931">
        <f t="shared" si="1"/>
        <v>0</v>
      </c>
      <c r="O15" s="4159">
        <f t="shared" si="1"/>
        <v>0</v>
      </c>
      <c r="P15" s="3931">
        <f t="shared" si="1"/>
        <v>0</v>
      </c>
      <c r="Q15" s="4159">
        <f t="shared" si="1"/>
        <v>0</v>
      </c>
      <c r="R15" s="3931">
        <f t="shared" si="1"/>
        <v>0</v>
      </c>
      <c r="S15" s="4159">
        <f t="shared" si="1"/>
        <v>0</v>
      </c>
      <c r="T15" s="3931">
        <f t="shared" si="1"/>
        <v>0</v>
      </c>
      <c r="U15" s="4159">
        <f t="shared" si="1"/>
        <v>0</v>
      </c>
      <c r="V15" s="3931">
        <f t="shared" si="1"/>
        <v>0</v>
      </c>
      <c r="W15" s="4159">
        <f t="shared" si="1"/>
        <v>0</v>
      </c>
      <c r="X15" s="3931">
        <f t="shared" si="1"/>
        <v>0</v>
      </c>
      <c r="Y15" s="4159">
        <f t="shared" si="1"/>
        <v>0</v>
      </c>
      <c r="Z15" s="3931">
        <f t="shared" si="1"/>
        <v>0</v>
      </c>
      <c r="AA15" s="4159">
        <f t="shared" si="1"/>
        <v>0</v>
      </c>
      <c r="AB15" s="3931">
        <f t="shared" si="1"/>
        <v>0</v>
      </c>
    </row>
    <row r="16" spans="1:28" s="17" customFormat="1" ht="15" customHeight="1" x14ac:dyDescent="0.15">
      <c r="A16" s="6446" t="s">
        <v>2868</v>
      </c>
      <c r="B16" s="6853"/>
      <c r="C16" s="5787"/>
      <c r="D16" s="2271"/>
      <c r="E16" s="1051"/>
      <c r="F16" s="2919"/>
      <c r="G16" s="3380"/>
      <c r="H16" s="2919"/>
      <c r="I16" s="3380"/>
      <c r="J16" s="2919"/>
      <c r="K16" s="3380"/>
      <c r="L16" s="2919"/>
      <c r="M16" s="3380"/>
      <c r="N16" s="2919"/>
      <c r="O16" s="3380"/>
      <c r="P16" s="2919"/>
      <c r="Q16" s="3380"/>
      <c r="R16" s="2919"/>
      <c r="S16" s="3380"/>
      <c r="T16" s="2919"/>
      <c r="U16" s="3380"/>
      <c r="V16" s="2919"/>
      <c r="W16" s="3380"/>
      <c r="X16" s="2919"/>
      <c r="Y16" s="3380"/>
      <c r="Z16" s="3444"/>
      <c r="AA16" s="3421"/>
      <c r="AB16" s="3047"/>
    </row>
    <row r="17" spans="1:30" s="17" customFormat="1" ht="15" customHeight="1" x14ac:dyDescent="0.15">
      <c r="A17" s="6854" t="s">
        <v>2869</v>
      </c>
      <c r="B17" s="5767"/>
      <c r="C17" s="5768"/>
      <c r="D17" s="3101"/>
      <c r="E17" s="540"/>
      <c r="F17" s="574"/>
      <c r="G17" s="4326"/>
      <c r="H17" s="574"/>
      <c r="I17" s="4326"/>
      <c r="J17" s="574"/>
      <c r="K17" s="4326"/>
      <c r="L17" s="574"/>
      <c r="M17" s="4326"/>
      <c r="N17" s="574"/>
      <c r="O17" s="4326"/>
      <c r="P17" s="574"/>
      <c r="Q17" s="4326"/>
      <c r="R17" s="574"/>
      <c r="S17" s="4326"/>
      <c r="T17" s="574"/>
      <c r="U17" s="4326"/>
      <c r="V17" s="574"/>
      <c r="W17" s="4326"/>
      <c r="X17" s="574"/>
      <c r="Y17" s="4326"/>
      <c r="Z17" s="3187"/>
      <c r="AA17" s="540"/>
      <c r="AB17" s="3187"/>
    </row>
    <row r="18" spans="1:30" s="5" customFormat="1" ht="18" customHeight="1" x14ac:dyDescent="0.2">
      <c r="A18" s="6749" t="s">
        <v>2870</v>
      </c>
      <c r="B18" s="6749"/>
      <c r="C18" s="6749"/>
    </row>
    <row r="19" spans="1:30" ht="15" customHeight="1" x14ac:dyDescent="0.25">
      <c r="A19" s="6651" t="s">
        <v>2861</v>
      </c>
      <c r="B19" s="6651" t="s">
        <v>2862</v>
      </c>
      <c r="C19" s="6651"/>
      <c r="D19" s="6565" t="s">
        <v>82</v>
      </c>
      <c r="E19" s="6580"/>
      <c r="F19" s="6561"/>
      <c r="G19" s="6558" t="s">
        <v>106</v>
      </c>
      <c r="H19" s="6552"/>
      <c r="I19" s="6552"/>
      <c r="J19" s="6552"/>
      <c r="K19" s="6552"/>
      <c r="L19" s="6552"/>
      <c r="M19" s="6552"/>
      <c r="N19" s="6552"/>
      <c r="O19" s="6552"/>
      <c r="P19" s="6552"/>
      <c r="Q19" s="6552"/>
      <c r="R19" s="6552"/>
      <c r="S19" s="6552"/>
      <c r="T19" s="6552"/>
      <c r="U19" s="6552"/>
      <c r="V19" s="6552"/>
      <c r="W19" s="6552"/>
      <c r="X19" s="6552"/>
      <c r="Y19" s="6552"/>
      <c r="Z19" s="6552"/>
      <c r="AA19" s="6552"/>
      <c r="AB19" s="6552"/>
      <c r="AC19" s="6552"/>
      <c r="AD19" s="6559"/>
    </row>
    <row r="20" spans="1:30" ht="15" customHeight="1" x14ac:dyDescent="0.25">
      <c r="A20" s="6651"/>
      <c r="B20" s="6651"/>
      <c r="C20" s="6651"/>
      <c r="D20" s="6852"/>
      <c r="E20" s="6161"/>
      <c r="F20" s="6161"/>
      <c r="G20" s="6549" t="s">
        <v>2871</v>
      </c>
      <c r="H20" s="6566"/>
      <c r="I20" s="6567" t="s">
        <v>1348</v>
      </c>
      <c r="J20" s="6567"/>
      <c r="K20" s="6567" t="s">
        <v>314</v>
      </c>
      <c r="L20" s="6567"/>
      <c r="M20" s="6567" t="s">
        <v>993</v>
      </c>
      <c r="N20" s="6567"/>
      <c r="O20" s="6567" t="s">
        <v>645</v>
      </c>
      <c r="P20" s="6567"/>
      <c r="Q20" s="6567" t="s">
        <v>2118</v>
      </c>
      <c r="R20" s="6567"/>
      <c r="S20" s="6567" t="s">
        <v>646</v>
      </c>
      <c r="T20" s="6567"/>
      <c r="U20" s="6567" t="s">
        <v>2119</v>
      </c>
      <c r="V20" s="6567"/>
      <c r="W20" s="6567" t="s">
        <v>2120</v>
      </c>
      <c r="X20" s="6567"/>
      <c r="Y20" s="6567" t="s">
        <v>2002</v>
      </c>
      <c r="Z20" s="6567"/>
      <c r="AA20" s="6567" t="s">
        <v>1630</v>
      </c>
      <c r="AB20" s="6567"/>
      <c r="AC20" s="6567" t="s">
        <v>680</v>
      </c>
      <c r="AD20" s="6567"/>
    </row>
    <row r="21" spans="1:30" ht="15" customHeight="1" x14ac:dyDescent="0.25">
      <c r="A21" s="6651"/>
      <c r="B21" s="6651"/>
      <c r="C21" s="6651"/>
      <c r="D21" s="3564" t="s">
        <v>84</v>
      </c>
      <c r="E21" s="2648" t="s">
        <v>63</v>
      </c>
      <c r="F21" s="3558" t="s">
        <v>64</v>
      </c>
      <c r="G21" s="4070" t="s">
        <v>63</v>
      </c>
      <c r="H21" s="3593" t="s">
        <v>64</v>
      </c>
      <c r="I21" s="4070" t="s">
        <v>63</v>
      </c>
      <c r="J21" s="3593" t="s">
        <v>64</v>
      </c>
      <c r="K21" s="4070" t="s">
        <v>63</v>
      </c>
      <c r="L21" s="3556" t="s">
        <v>64</v>
      </c>
      <c r="M21" s="4070" t="s">
        <v>63</v>
      </c>
      <c r="N21" s="3593" t="s">
        <v>64</v>
      </c>
      <c r="O21" s="4070" t="s">
        <v>63</v>
      </c>
      <c r="P21" s="3593" t="s">
        <v>64</v>
      </c>
      <c r="Q21" s="4070" t="s">
        <v>63</v>
      </c>
      <c r="R21" s="3593" t="s">
        <v>64</v>
      </c>
      <c r="S21" s="4070" t="s">
        <v>63</v>
      </c>
      <c r="T21" s="3593" t="s">
        <v>64</v>
      </c>
      <c r="U21" s="4070" t="s">
        <v>63</v>
      </c>
      <c r="V21" s="3593" t="s">
        <v>64</v>
      </c>
      <c r="W21" s="4070" t="s">
        <v>63</v>
      </c>
      <c r="X21" s="3593" t="s">
        <v>64</v>
      </c>
      <c r="Y21" s="4070" t="s">
        <v>63</v>
      </c>
      <c r="Z21" s="3593" t="s">
        <v>64</v>
      </c>
      <c r="AA21" s="4070" t="s">
        <v>63</v>
      </c>
      <c r="AB21" s="3593" t="s">
        <v>64</v>
      </c>
      <c r="AC21" s="4070" t="s">
        <v>63</v>
      </c>
      <c r="AD21" s="3593" t="s">
        <v>64</v>
      </c>
    </row>
    <row r="22" spans="1:30" ht="15" customHeight="1" x14ac:dyDescent="0.25">
      <c r="A22" s="5541" t="s">
        <v>2863</v>
      </c>
      <c r="B22" s="6755" t="s">
        <v>2864</v>
      </c>
      <c r="C22" s="4327" t="s">
        <v>2872</v>
      </c>
      <c r="D22" s="2289">
        <f t="shared" ref="D22:D27" si="2">SUM(E22+F22)</f>
        <v>0</v>
      </c>
      <c r="E22" s="1044">
        <f t="shared" ref="E22:F27" si="3">SUM(G22+I22+K22+M22+O22+Q22+S22+U22+W22+Y22+AA22+AC22)</f>
        <v>0</v>
      </c>
      <c r="F22" s="3566">
        <f t="shared" si="3"/>
        <v>0</v>
      </c>
      <c r="G22" s="2293"/>
      <c r="H22" s="1295"/>
      <c r="I22" s="2293"/>
      <c r="J22" s="1295"/>
      <c r="K22" s="2271"/>
      <c r="L22" s="2272"/>
      <c r="M22" s="2802"/>
      <c r="N22" s="2273"/>
      <c r="O22" s="2802"/>
      <c r="P22" s="2273"/>
      <c r="Q22" s="2802"/>
      <c r="R22" s="2273"/>
      <c r="S22" s="2802"/>
      <c r="T22" s="2273"/>
      <c r="U22" s="2802"/>
      <c r="V22" s="2273"/>
      <c r="W22" s="2802"/>
      <c r="X22" s="2273"/>
      <c r="Y22" s="2802"/>
      <c r="Z22" s="2273"/>
      <c r="AA22" s="2271"/>
      <c r="AB22" s="2273"/>
      <c r="AC22" s="2271"/>
      <c r="AD22" s="2273"/>
    </row>
    <row r="23" spans="1:30" ht="15" customHeight="1" x14ac:dyDescent="0.25">
      <c r="A23" s="5541"/>
      <c r="B23" s="6866"/>
      <c r="C23" s="4329" t="s">
        <v>2873</v>
      </c>
      <c r="D23" s="4330">
        <f t="shared" si="2"/>
        <v>0</v>
      </c>
      <c r="E23" s="4331">
        <f t="shared" si="3"/>
        <v>0</v>
      </c>
      <c r="F23" s="2961">
        <f t="shared" si="3"/>
        <v>0</v>
      </c>
      <c r="G23" s="4165"/>
      <c r="H23" s="3987"/>
      <c r="I23" s="4165"/>
      <c r="J23" s="3987"/>
      <c r="K23" s="3101"/>
      <c r="L23" s="3102"/>
      <c r="M23" s="4332"/>
      <c r="N23" s="198"/>
      <c r="O23" s="4332"/>
      <c r="P23" s="198"/>
      <c r="Q23" s="4332"/>
      <c r="R23" s="198"/>
      <c r="S23" s="4332"/>
      <c r="T23" s="198"/>
      <c r="U23" s="4332"/>
      <c r="V23" s="198"/>
      <c r="W23" s="4332"/>
      <c r="X23" s="198"/>
      <c r="Y23" s="4332"/>
      <c r="Z23" s="198"/>
      <c r="AA23" s="4332"/>
      <c r="AB23" s="198"/>
      <c r="AC23" s="4332"/>
      <c r="AD23" s="198"/>
    </row>
    <row r="24" spans="1:30" ht="15" customHeight="1" x14ac:dyDescent="0.25">
      <c r="A24" s="5541"/>
      <c r="B24" s="6755" t="s">
        <v>2866</v>
      </c>
      <c r="C24" s="4327" t="s">
        <v>2872</v>
      </c>
      <c r="D24" s="4333">
        <f t="shared" si="2"/>
        <v>0</v>
      </c>
      <c r="E24" s="1044">
        <f t="shared" si="3"/>
        <v>0</v>
      </c>
      <c r="F24" s="3566">
        <f t="shared" si="3"/>
        <v>0</v>
      </c>
      <c r="G24" s="4149"/>
      <c r="H24" s="4153"/>
      <c r="I24" s="4149"/>
      <c r="J24" s="4153"/>
      <c r="K24" s="4149"/>
      <c r="L24" s="4150"/>
      <c r="M24" s="4154"/>
      <c r="N24" s="4153"/>
      <c r="O24" s="4154"/>
      <c r="P24" s="4153"/>
      <c r="Q24" s="4154"/>
      <c r="R24" s="4153"/>
      <c r="S24" s="4154"/>
      <c r="T24" s="4153"/>
      <c r="U24" s="4154"/>
      <c r="V24" s="4153"/>
      <c r="W24" s="4154"/>
      <c r="X24" s="4153"/>
      <c r="Y24" s="4154"/>
      <c r="Z24" s="4153"/>
      <c r="AA24" s="4154"/>
      <c r="AB24" s="4153"/>
      <c r="AC24" s="4154"/>
      <c r="AD24" s="4153"/>
    </row>
    <row r="25" spans="1:30" ht="15" customHeight="1" x14ac:dyDescent="0.25">
      <c r="A25" s="6865"/>
      <c r="B25" s="6866"/>
      <c r="C25" s="4329" t="s">
        <v>2873</v>
      </c>
      <c r="D25" s="4330">
        <f t="shared" si="2"/>
        <v>0</v>
      </c>
      <c r="E25" s="4331">
        <f t="shared" si="3"/>
        <v>0</v>
      </c>
      <c r="F25" s="2961">
        <f t="shared" si="3"/>
        <v>0</v>
      </c>
      <c r="G25" s="4165"/>
      <c r="H25" s="3987"/>
      <c r="I25" s="4165"/>
      <c r="J25" s="3987"/>
      <c r="K25" s="4165"/>
      <c r="L25" s="1278"/>
      <c r="M25" s="4175"/>
      <c r="N25" s="3987"/>
      <c r="O25" s="4175"/>
      <c r="P25" s="3987"/>
      <c r="Q25" s="4175"/>
      <c r="R25" s="3987"/>
      <c r="S25" s="4175"/>
      <c r="T25" s="3987"/>
      <c r="U25" s="4175"/>
      <c r="V25" s="3987"/>
      <c r="W25" s="4175"/>
      <c r="X25" s="3987"/>
      <c r="Y25" s="4175"/>
      <c r="Z25" s="3987"/>
      <c r="AA25" s="4175"/>
      <c r="AB25" s="3987"/>
      <c r="AC25" s="4175"/>
      <c r="AD25" s="3987"/>
    </row>
    <row r="26" spans="1:30" ht="15" customHeight="1" x14ac:dyDescent="0.25">
      <c r="A26" s="5801" t="s">
        <v>2867</v>
      </c>
      <c r="B26" s="6069"/>
      <c r="C26" s="2747" t="s">
        <v>2872</v>
      </c>
      <c r="D26" s="903">
        <f t="shared" si="2"/>
        <v>0</v>
      </c>
      <c r="E26" s="1044">
        <f t="shared" si="3"/>
        <v>0</v>
      </c>
      <c r="F26" s="3566">
        <f t="shared" si="3"/>
        <v>0</v>
      </c>
      <c r="G26" s="925"/>
      <c r="H26" s="64"/>
      <c r="I26" s="925"/>
      <c r="J26" s="64"/>
      <c r="K26" s="922"/>
      <c r="L26" s="992"/>
      <c r="M26" s="925"/>
      <c r="N26" s="64"/>
      <c r="O26" s="925"/>
      <c r="P26" s="64"/>
      <c r="Q26" s="925"/>
      <c r="R26" s="64"/>
      <c r="S26" s="925"/>
      <c r="T26" s="64"/>
      <c r="U26" s="925"/>
      <c r="V26" s="64"/>
      <c r="W26" s="925"/>
      <c r="X26" s="64"/>
      <c r="Y26" s="925"/>
      <c r="Z26" s="64"/>
      <c r="AA26" s="925"/>
      <c r="AB26" s="64"/>
      <c r="AC26" s="925"/>
      <c r="AD26" s="64"/>
    </row>
    <row r="27" spans="1:30" ht="15" customHeight="1" x14ac:dyDescent="0.25">
      <c r="A27" s="6892"/>
      <c r="B27" s="6340"/>
      <c r="C27" s="4335" t="s">
        <v>2873</v>
      </c>
      <c r="D27" s="4330">
        <f t="shared" si="2"/>
        <v>0</v>
      </c>
      <c r="E27" s="4331">
        <f t="shared" si="3"/>
        <v>0</v>
      </c>
      <c r="F27" s="2961">
        <f t="shared" si="3"/>
        <v>0</v>
      </c>
      <c r="G27" s="4175"/>
      <c r="H27" s="3987"/>
      <c r="I27" s="4175"/>
      <c r="J27" s="3987"/>
      <c r="K27" s="4165"/>
      <c r="L27" s="1278"/>
      <c r="M27" s="4175"/>
      <c r="N27" s="3987"/>
      <c r="O27" s="4175"/>
      <c r="P27" s="3987"/>
      <c r="Q27" s="4175"/>
      <c r="R27" s="3987"/>
      <c r="S27" s="4175"/>
      <c r="T27" s="3987"/>
      <c r="U27" s="4175"/>
      <c r="V27" s="3987"/>
      <c r="W27" s="4175"/>
      <c r="X27" s="3987"/>
      <c r="Y27" s="4175"/>
      <c r="Z27" s="3987"/>
      <c r="AA27" s="4175"/>
      <c r="AB27" s="3987"/>
      <c r="AC27" s="4175"/>
      <c r="AD27" s="3987"/>
    </row>
    <row r="28" spans="1:30" ht="15" customHeight="1" x14ac:dyDescent="0.25">
      <c r="A28" s="6893" t="s">
        <v>82</v>
      </c>
      <c r="B28" s="6894"/>
      <c r="C28" s="6895"/>
      <c r="D28" s="3049">
        <f t="shared" ref="D28:AD28" si="4">SUM(D22:D27)</f>
        <v>0</v>
      </c>
      <c r="E28" s="194">
        <f t="shared" si="4"/>
        <v>0</v>
      </c>
      <c r="F28" s="3768">
        <f t="shared" si="4"/>
        <v>0</v>
      </c>
      <c r="G28" s="4314">
        <f t="shared" si="4"/>
        <v>0</v>
      </c>
      <c r="H28" s="442">
        <f t="shared" si="4"/>
        <v>0</v>
      </c>
      <c r="I28" s="4314">
        <f t="shared" si="4"/>
        <v>0</v>
      </c>
      <c r="J28" s="442">
        <f t="shared" si="4"/>
        <v>0</v>
      </c>
      <c r="K28" s="3011">
        <f t="shared" si="4"/>
        <v>0</v>
      </c>
      <c r="L28" s="3038">
        <f t="shared" si="4"/>
        <v>0</v>
      </c>
      <c r="M28" s="4314">
        <f t="shared" si="4"/>
        <v>0</v>
      </c>
      <c r="N28" s="442">
        <f t="shared" si="4"/>
        <v>0</v>
      </c>
      <c r="O28" s="4314">
        <f t="shared" si="4"/>
        <v>0</v>
      </c>
      <c r="P28" s="442">
        <f t="shared" si="4"/>
        <v>0</v>
      </c>
      <c r="Q28" s="4314">
        <f t="shared" si="4"/>
        <v>0</v>
      </c>
      <c r="R28" s="442">
        <f t="shared" si="4"/>
        <v>0</v>
      </c>
      <c r="S28" s="4314">
        <f t="shared" si="4"/>
        <v>0</v>
      </c>
      <c r="T28" s="442">
        <f t="shared" si="4"/>
        <v>0</v>
      </c>
      <c r="U28" s="4314">
        <f t="shared" si="4"/>
        <v>0</v>
      </c>
      <c r="V28" s="442">
        <f t="shared" si="4"/>
        <v>0</v>
      </c>
      <c r="W28" s="4314">
        <f t="shared" si="4"/>
        <v>0</v>
      </c>
      <c r="X28" s="442">
        <f t="shared" si="4"/>
        <v>0</v>
      </c>
      <c r="Y28" s="4314">
        <f t="shared" si="4"/>
        <v>0</v>
      </c>
      <c r="Z28" s="442">
        <f t="shared" si="4"/>
        <v>0</v>
      </c>
      <c r="AA28" s="4314">
        <f t="shared" si="4"/>
        <v>0</v>
      </c>
      <c r="AB28" s="442">
        <f t="shared" si="4"/>
        <v>0</v>
      </c>
      <c r="AC28" s="4314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896" t="s">
        <v>2874</v>
      </c>
      <c r="B29" s="6896"/>
      <c r="C29" s="6896"/>
      <c r="D29" s="6896"/>
      <c r="E29" s="6896"/>
      <c r="F29" s="6896"/>
    </row>
    <row r="30" spans="1:30" ht="15" customHeight="1" x14ac:dyDescent="0.25">
      <c r="A30" s="4336" t="s">
        <v>613</v>
      </c>
      <c r="B30" s="4336" t="s">
        <v>284</v>
      </c>
      <c r="C30" s="6855" t="s">
        <v>2875</v>
      </c>
      <c r="D30" s="6856"/>
      <c r="E30" s="4337" t="s">
        <v>82</v>
      </c>
      <c r="F30" s="4338" t="s">
        <v>2876</v>
      </c>
      <c r="G30" s="4339" t="s">
        <v>2867</v>
      </c>
    </row>
    <row r="31" spans="1:30" ht="15" customHeight="1" x14ac:dyDescent="0.25">
      <c r="A31" s="6790" t="s">
        <v>2877</v>
      </c>
      <c r="B31" s="6858" t="s">
        <v>2878</v>
      </c>
      <c r="C31" s="6859" t="s">
        <v>2879</v>
      </c>
      <c r="D31" s="6860"/>
      <c r="E31" s="4215">
        <f t="shared" ref="E31:E61" si="5">SUM(F31:G31)</f>
        <v>0</v>
      </c>
      <c r="F31" s="2938"/>
      <c r="G31" s="3598"/>
    </row>
    <row r="32" spans="1:30" ht="15" customHeight="1" x14ac:dyDescent="0.25">
      <c r="A32" s="6476"/>
      <c r="B32" s="6858"/>
      <c r="C32" s="6861" t="s">
        <v>2880</v>
      </c>
      <c r="D32" s="6862"/>
      <c r="E32" s="4218">
        <f t="shared" si="5"/>
        <v>0</v>
      </c>
      <c r="F32" s="4039"/>
      <c r="G32" s="4040"/>
    </row>
    <row r="33" spans="1:7" ht="15" customHeight="1" x14ac:dyDescent="0.25">
      <c r="A33" s="6476"/>
      <c r="B33" s="6858"/>
      <c r="C33" s="6863" t="s">
        <v>2881</v>
      </c>
      <c r="D33" s="6864"/>
      <c r="E33" s="4219">
        <f t="shared" si="5"/>
        <v>0</v>
      </c>
      <c r="F33" s="4063"/>
      <c r="G33" s="1160"/>
    </row>
    <row r="34" spans="1:7" ht="15" customHeight="1" x14ac:dyDescent="0.25">
      <c r="A34" s="6476"/>
      <c r="B34" s="6790" t="s">
        <v>2882</v>
      </c>
      <c r="C34" s="6887" t="s">
        <v>2883</v>
      </c>
      <c r="D34" s="6888"/>
      <c r="E34" s="3708">
        <f t="shared" si="5"/>
        <v>0</v>
      </c>
      <c r="F34" s="2387"/>
      <c r="G34" s="2388"/>
    </row>
    <row r="35" spans="1:7" ht="15" customHeight="1" x14ac:dyDescent="0.25">
      <c r="A35" s="6476"/>
      <c r="B35" s="6857"/>
      <c r="C35" s="6863" t="s">
        <v>2884</v>
      </c>
      <c r="D35" s="6864"/>
      <c r="E35" s="4219">
        <f t="shared" si="5"/>
        <v>0</v>
      </c>
      <c r="F35" s="4063"/>
      <c r="G35" s="1160"/>
    </row>
    <row r="36" spans="1:7" ht="15" customHeight="1" x14ac:dyDescent="0.25">
      <c r="A36" s="6476"/>
      <c r="B36" s="6889" t="s">
        <v>2885</v>
      </c>
      <c r="C36" s="6887" t="s">
        <v>2886</v>
      </c>
      <c r="D36" s="6888"/>
      <c r="E36" s="3708">
        <f t="shared" si="5"/>
        <v>0</v>
      </c>
      <c r="F36" s="2387"/>
      <c r="G36" s="2388"/>
    </row>
    <row r="37" spans="1:7" ht="15" customHeight="1" x14ac:dyDescent="0.25">
      <c r="A37" s="6476"/>
      <c r="B37" s="6890"/>
      <c r="C37" s="6885" t="s">
        <v>2887</v>
      </c>
      <c r="D37" s="6886"/>
      <c r="E37" s="4219">
        <f t="shared" si="5"/>
        <v>0</v>
      </c>
      <c r="F37" s="4063"/>
      <c r="G37" s="1160"/>
    </row>
    <row r="38" spans="1:7" ht="15" customHeight="1" x14ac:dyDescent="0.25">
      <c r="A38" s="6476"/>
      <c r="B38" s="6889" t="s">
        <v>2888</v>
      </c>
      <c r="C38" s="6881" t="s">
        <v>2889</v>
      </c>
      <c r="D38" s="6882"/>
      <c r="E38" s="3708">
        <f t="shared" si="5"/>
        <v>0</v>
      </c>
      <c r="F38" s="2387"/>
      <c r="G38" s="2388"/>
    </row>
    <row r="39" spans="1:7" ht="15" customHeight="1" x14ac:dyDescent="0.25">
      <c r="A39" s="6476"/>
      <c r="B39" s="6891"/>
      <c r="C39" s="6883" t="s">
        <v>2890</v>
      </c>
      <c r="D39" s="6884"/>
      <c r="E39" s="4218">
        <f t="shared" si="5"/>
        <v>0</v>
      </c>
      <c r="F39" s="4039"/>
      <c r="G39" s="4040"/>
    </row>
    <row r="40" spans="1:7" ht="15" customHeight="1" x14ac:dyDescent="0.25">
      <c r="A40" s="6476"/>
      <c r="B40" s="6891"/>
      <c r="C40" s="6883" t="s">
        <v>2891</v>
      </c>
      <c r="D40" s="6884"/>
      <c r="E40" s="4218">
        <f t="shared" si="5"/>
        <v>0</v>
      </c>
      <c r="F40" s="4039"/>
      <c r="G40" s="4040"/>
    </row>
    <row r="41" spans="1:7" ht="15" customHeight="1" x14ac:dyDescent="0.25">
      <c r="A41" s="6857"/>
      <c r="B41" s="6890"/>
      <c r="C41" s="6885" t="s">
        <v>2892</v>
      </c>
      <c r="D41" s="6886"/>
      <c r="E41" s="4219">
        <f t="shared" si="5"/>
        <v>0</v>
      </c>
      <c r="F41" s="4063"/>
      <c r="G41" s="1160"/>
    </row>
    <row r="42" spans="1:7" ht="15" customHeight="1" x14ac:dyDescent="0.25">
      <c r="A42" s="6790" t="s">
        <v>2893</v>
      </c>
      <c r="B42" s="6790" t="s">
        <v>2894</v>
      </c>
      <c r="C42" s="6871" t="s">
        <v>2895</v>
      </c>
      <c r="D42" s="6873"/>
      <c r="E42" s="4341">
        <f t="shared" si="5"/>
        <v>0</v>
      </c>
      <c r="F42" s="4342"/>
      <c r="G42" s="4343"/>
    </row>
    <row r="43" spans="1:7" ht="21" x14ac:dyDescent="0.25">
      <c r="A43" s="6476"/>
      <c r="B43" s="6476"/>
      <c r="C43" s="6790" t="s">
        <v>2896</v>
      </c>
      <c r="D43" s="4344" t="s">
        <v>2897</v>
      </c>
      <c r="E43" s="4345">
        <f t="shared" si="5"/>
        <v>0</v>
      </c>
      <c r="F43" s="2962"/>
      <c r="G43" s="2963"/>
    </row>
    <row r="44" spans="1:7" ht="31.5" x14ac:dyDescent="0.25">
      <c r="A44" s="6476"/>
      <c r="B44" s="6476"/>
      <c r="C44" s="6857"/>
      <c r="D44" s="4346" t="s">
        <v>2898</v>
      </c>
      <c r="E44" s="4345">
        <f t="shared" si="5"/>
        <v>0</v>
      </c>
      <c r="F44" s="2962"/>
      <c r="G44" s="2963"/>
    </row>
    <row r="45" spans="1:7" ht="15" customHeight="1" x14ac:dyDescent="0.25">
      <c r="A45" s="6476"/>
      <c r="B45" s="6476"/>
      <c r="C45" s="6465" t="s">
        <v>2899</v>
      </c>
      <c r="D45" s="6467"/>
      <c r="E45" s="3708">
        <f t="shared" si="5"/>
        <v>0</v>
      </c>
      <c r="F45" s="2387"/>
      <c r="G45" s="2388"/>
    </row>
    <row r="46" spans="1:7" ht="15" customHeight="1" x14ac:dyDescent="0.25">
      <c r="A46" s="6476"/>
      <c r="B46" s="6476"/>
      <c r="C46" s="6868" t="s">
        <v>2900</v>
      </c>
      <c r="D46" s="6870"/>
      <c r="E46" s="4218">
        <f t="shared" si="5"/>
        <v>0</v>
      </c>
      <c r="F46" s="4039"/>
      <c r="G46" s="4040"/>
    </row>
    <row r="47" spans="1:7" ht="15" customHeight="1" x14ac:dyDescent="0.25">
      <c r="A47" s="6476"/>
      <c r="B47" s="6476"/>
      <c r="C47" s="6868" t="s">
        <v>2901</v>
      </c>
      <c r="D47" s="6870"/>
      <c r="E47" s="4218">
        <f t="shared" si="5"/>
        <v>0</v>
      </c>
      <c r="F47" s="4039"/>
      <c r="G47" s="4040"/>
    </row>
    <row r="48" spans="1:7" ht="15" customHeight="1" x14ac:dyDescent="0.25">
      <c r="A48" s="6857"/>
      <c r="B48" s="6857"/>
      <c r="C48" s="6871" t="s">
        <v>2902</v>
      </c>
      <c r="D48" s="6873"/>
      <c r="E48" s="4219">
        <f t="shared" si="5"/>
        <v>0</v>
      </c>
      <c r="F48" s="4063"/>
      <c r="G48" s="1160"/>
    </row>
    <row r="49" spans="1:8" ht="15" customHeight="1" x14ac:dyDescent="0.25">
      <c r="A49" s="6790" t="s">
        <v>2903</v>
      </c>
      <c r="B49" s="6465" t="s">
        <v>2904</v>
      </c>
      <c r="C49" s="6466"/>
      <c r="D49" s="6467"/>
      <c r="E49" s="4215">
        <f t="shared" si="5"/>
        <v>0</v>
      </c>
      <c r="F49" s="2938"/>
      <c r="G49" s="3598"/>
    </row>
    <row r="50" spans="1:8" ht="15" customHeight="1" x14ac:dyDescent="0.25">
      <c r="A50" s="6476"/>
      <c r="B50" s="6868" t="s">
        <v>2905</v>
      </c>
      <c r="C50" s="6869"/>
      <c r="D50" s="6870"/>
      <c r="E50" s="4218">
        <f t="shared" si="5"/>
        <v>0</v>
      </c>
      <c r="F50" s="4039"/>
      <c r="G50" s="4040"/>
    </row>
    <row r="51" spans="1:8" ht="15" customHeight="1" x14ac:dyDescent="0.25">
      <c r="A51" s="6476"/>
      <c r="B51" s="6868" t="s">
        <v>2906</v>
      </c>
      <c r="C51" s="6869"/>
      <c r="D51" s="6870"/>
      <c r="E51" s="4218">
        <f t="shared" si="5"/>
        <v>0</v>
      </c>
      <c r="F51" s="4039"/>
      <c r="G51" s="4040"/>
    </row>
    <row r="52" spans="1:8" ht="15" customHeight="1" x14ac:dyDescent="0.25">
      <c r="A52" s="6857"/>
      <c r="B52" s="6875" t="s">
        <v>2907</v>
      </c>
      <c r="C52" s="6876"/>
      <c r="D52" s="6877"/>
      <c r="E52" s="4219">
        <f t="shared" si="5"/>
        <v>0</v>
      </c>
      <c r="F52" s="4063"/>
      <c r="G52" s="1160"/>
    </row>
    <row r="53" spans="1:8" ht="15" customHeight="1" x14ac:dyDescent="0.25">
      <c r="A53" s="6476" t="s">
        <v>2908</v>
      </c>
      <c r="B53" s="6878" t="s">
        <v>2909</v>
      </c>
      <c r="C53" s="6879"/>
      <c r="D53" s="6880"/>
      <c r="E53" s="3708">
        <f t="shared" si="5"/>
        <v>0</v>
      </c>
      <c r="F53" s="2387"/>
      <c r="G53" s="2388"/>
    </row>
    <row r="54" spans="1:8" ht="15" customHeight="1" x14ac:dyDescent="0.25">
      <c r="A54" s="6857"/>
      <c r="B54" s="6875" t="s">
        <v>2910</v>
      </c>
      <c r="C54" s="6876"/>
      <c r="D54" s="6877"/>
      <c r="E54" s="4219">
        <f t="shared" si="5"/>
        <v>0</v>
      </c>
      <c r="F54" s="4063"/>
      <c r="G54" s="1160"/>
    </row>
    <row r="55" spans="1:8" ht="15" customHeight="1" x14ac:dyDescent="0.25">
      <c r="A55" s="6790" t="s">
        <v>2911</v>
      </c>
      <c r="B55" s="6465" t="s">
        <v>2912</v>
      </c>
      <c r="C55" s="6466"/>
      <c r="D55" s="6467"/>
      <c r="E55" s="3708">
        <f t="shared" si="5"/>
        <v>0</v>
      </c>
      <c r="F55" s="2387"/>
      <c r="G55" s="2388"/>
    </row>
    <row r="56" spans="1:8" ht="15" customHeight="1" x14ac:dyDescent="0.25">
      <c r="A56" s="6476"/>
      <c r="B56" s="6868" t="s">
        <v>2913</v>
      </c>
      <c r="C56" s="6869"/>
      <c r="D56" s="6870"/>
      <c r="E56" s="4218">
        <f t="shared" si="5"/>
        <v>0</v>
      </c>
      <c r="F56" s="4039"/>
      <c r="G56" s="4040"/>
    </row>
    <row r="57" spans="1:8" ht="15" customHeight="1" x14ac:dyDescent="0.25">
      <c r="A57" s="6476"/>
      <c r="B57" s="6868" t="s">
        <v>2914</v>
      </c>
      <c r="C57" s="6869"/>
      <c r="D57" s="6870"/>
      <c r="E57" s="4218">
        <f t="shared" si="5"/>
        <v>0</v>
      </c>
      <c r="F57" s="4039"/>
      <c r="G57" s="4040"/>
    </row>
    <row r="58" spans="1:8" ht="15" customHeight="1" x14ac:dyDescent="0.25">
      <c r="A58" s="6476"/>
      <c r="B58" s="6868" t="s">
        <v>2915</v>
      </c>
      <c r="C58" s="6869"/>
      <c r="D58" s="6870"/>
      <c r="E58" s="4218">
        <f t="shared" si="5"/>
        <v>0</v>
      </c>
      <c r="F58" s="4039"/>
      <c r="G58" s="4040"/>
    </row>
    <row r="59" spans="1:8" ht="15" customHeight="1" x14ac:dyDescent="0.25">
      <c r="A59" s="6476"/>
      <c r="B59" s="6868" t="s">
        <v>2916</v>
      </c>
      <c r="C59" s="6869"/>
      <c r="D59" s="6870"/>
      <c r="E59" s="4218">
        <f t="shared" si="5"/>
        <v>0</v>
      </c>
      <c r="F59" s="4039"/>
      <c r="G59" s="4040"/>
    </row>
    <row r="60" spans="1:8" ht="15" customHeight="1" x14ac:dyDescent="0.25">
      <c r="A60" s="6857"/>
      <c r="B60" s="6871" t="s">
        <v>2917</v>
      </c>
      <c r="C60" s="6872"/>
      <c r="D60" s="6873"/>
      <c r="E60" s="4219">
        <f t="shared" si="5"/>
        <v>0</v>
      </c>
      <c r="F60" s="4063"/>
      <c r="G60" s="1160"/>
    </row>
    <row r="61" spans="1:8" ht="15" customHeight="1" x14ac:dyDescent="0.25">
      <c r="A61" s="4340" t="s">
        <v>2918</v>
      </c>
      <c r="B61" s="6819" t="s">
        <v>2919</v>
      </c>
      <c r="C61" s="6874"/>
      <c r="D61" s="6820"/>
      <c r="E61" s="4341">
        <f t="shared" si="5"/>
        <v>0</v>
      </c>
      <c r="F61" s="4342"/>
      <c r="G61" s="4343"/>
    </row>
    <row r="62" spans="1:8" s="5" customFormat="1" ht="18" customHeight="1" x14ac:dyDescent="0.2">
      <c r="A62" s="6867" t="s">
        <v>2920</v>
      </c>
      <c r="B62" s="6867"/>
      <c r="C62" s="6867"/>
      <c r="D62" s="6867"/>
      <c r="E62" s="697"/>
      <c r="F62" s="697"/>
      <c r="G62" s="697"/>
      <c r="H62" s="697"/>
    </row>
    <row r="63" spans="1:8" ht="15" customHeight="1" x14ac:dyDescent="0.25">
      <c r="A63" s="4290" t="s">
        <v>2921</v>
      </c>
      <c r="B63" s="4347" t="s">
        <v>82</v>
      </c>
    </row>
    <row r="64" spans="1:8" ht="15" customHeight="1" x14ac:dyDescent="0.25">
      <c r="A64" s="1985" t="s">
        <v>2922</v>
      </c>
      <c r="B64" s="2398"/>
    </row>
    <row r="65" spans="1:3" ht="15" customHeight="1" x14ac:dyDescent="0.25">
      <c r="A65" s="4223" t="s">
        <v>2923</v>
      </c>
      <c r="B65" s="4249"/>
    </row>
    <row r="66" spans="1:3" ht="15" customHeight="1" x14ac:dyDescent="0.25">
      <c r="A66" s="4319" t="s">
        <v>82</v>
      </c>
      <c r="B66" s="4348">
        <f>SUM(B64+B65)</f>
        <v>0</v>
      </c>
    </row>
    <row r="67" spans="1:3" s="5" customFormat="1" ht="18" customHeight="1" x14ac:dyDescent="0.2">
      <c r="A67" s="6759" t="s">
        <v>2924</v>
      </c>
      <c r="B67" s="6759"/>
      <c r="C67" s="6759"/>
    </row>
    <row r="68" spans="1:3" s="17" customFormat="1" ht="15" customHeight="1" x14ac:dyDescent="0.15">
      <c r="A68" s="3980" t="s">
        <v>2925</v>
      </c>
      <c r="B68" s="3561" t="s">
        <v>2862</v>
      </c>
      <c r="C68" s="3980" t="s">
        <v>82</v>
      </c>
    </row>
    <row r="69" spans="1:3" s="17" customFormat="1" ht="15" customHeight="1" x14ac:dyDescent="0.15">
      <c r="A69" s="6755" t="s">
        <v>2926</v>
      </c>
      <c r="B69" s="1985" t="s">
        <v>2927</v>
      </c>
      <c r="C69" s="2398"/>
    </row>
    <row r="70" spans="1:3" s="17" customFormat="1" ht="15" customHeight="1" x14ac:dyDescent="0.15">
      <c r="A70" s="5515"/>
      <c r="B70" s="4261" t="s">
        <v>2928</v>
      </c>
      <c r="C70" s="4245"/>
    </row>
    <row r="71" spans="1:3" s="17" customFormat="1" ht="15" customHeight="1" x14ac:dyDescent="0.15">
      <c r="A71" s="5515"/>
      <c r="B71" s="4220" t="s">
        <v>2929</v>
      </c>
      <c r="C71" s="1362"/>
    </row>
    <row r="72" spans="1:3" s="17" customFormat="1" ht="15" customHeight="1" x14ac:dyDescent="0.15">
      <c r="A72" s="5515"/>
      <c r="B72" s="4220" t="s">
        <v>2930</v>
      </c>
      <c r="C72" s="1362"/>
    </row>
    <row r="73" spans="1:3" s="17" customFormat="1" ht="15" customHeight="1" x14ac:dyDescent="0.15">
      <c r="A73" s="6755" t="s">
        <v>2931</v>
      </c>
      <c r="B73" s="1985" t="s">
        <v>2932</v>
      </c>
      <c r="C73" s="2398"/>
    </row>
    <row r="74" spans="1:3" s="17" customFormat="1" ht="15" customHeight="1" x14ac:dyDescent="0.15">
      <c r="A74" s="5515"/>
      <c r="B74" s="4261" t="s">
        <v>2933</v>
      </c>
      <c r="C74" s="4245"/>
    </row>
    <row r="75" spans="1:3" s="17" customFormat="1" ht="15" customHeight="1" x14ac:dyDescent="0.15">
      <c r="A75" s="5515"/>
      <c r="B75" s="4220" t="s">
        <v>2934</v>
      </c>
      <c r="C75" s="4245"/>
    </row>
    <row r="76" spans="1:3" s="17" customFormat="1" ht="15" customHeight="1" x14ac:dyDescent="0.15">
      <c r="A76" s="5515"/>
      <c r="B76" s="4220" t="s">
        <v>2930</v>
      </c>
      <c r="C76" s="1362"/>
    </row>
    <row r="77" spans="1:3" s="17" customFormat="1" ht="15" customHeight="1" x14ac:dyDescent="0.15">
      <c r="A77" s="6866"/>
      <c r="B77" s="4220" t="s">
        <v>2929</v>
      </c>
      <c r="C77" s="1362"/>
    </row>
    <row r="78" spans="1:3" ht="31.5" x14ac:dyDescent="0.25">
      <c r="A78" s="6755" t="s">
        <v>2935</v>
      </c>
      <c r="B78" s="4349" t="s">
        <v>2936</v>
      </c>
      <c r="C78" s="2398"/>
    </row>
    <row r="79" spans="1:3" ht="21" x14ac:dyDescent="0.25">
      <c r="A79" s="5515"/>
      <c r="B79" s="4220" t="s">
        <v>2937</v>
      </c>
      <c r="C79" s="4245"/>
    </row>
    <row r="80" spans="1:3" s="17" customFormat="1" ht="15" customHeight="1" x14ac:dyDescent="0.15">
      <c r="A80" s="6866"/>
      <c r="B80" s="3159" t="s">
        <v>2930</v>
      </c>
      <c r="C80" s="4350"/>
    </row>
    <row r="81" spans="1:12" s="17" customFormat="1" ht="15" customHeight="1" x14ac:dyDescent="0.15">
      <c r="A81" s="6902" t="s">
        <v>2938</v>
      </c>
      <c r="B81" s="6903"/>
      <c r="C81" s="4350"/>
    </row>
    <row r="82" spans="1:12" s="5" customFormat="1" ht="18" customHeight="1" x14ac:dyDescent="0.2">
      <c r="A82" s="6897" t="s">
        <v>2939</v>
      </c>
      <c r="B82" s="6897"/>
      <c r="C82" s="6897"/>
      <c r="D82" s="6897"/>
      <c r="E82" s="6897"/>
      <c r="F82" s="6897"/>
      <c r="G82" s="6897"/>
      <c r="H82" s="6897"/>
      <c r="I82" s="697"/>
    </row>
    <row r="83" spans="1:12" ht="15" customHeight="1" x14ac:dyDescent="0.25">
      <c r="A83" s="6684" t="s">
        <v>2940</v>
      </c>
      <c r="B83" s="6684"/>
      <c r="C83" s="6904" t="s">
        <v>2941</v>
      </c>
      <c r="D83" s="6898" t="s">
        <v>2942</v>
      </c>
      <c r="E83" s="6900" t="s">
        <v>2931</v>
      </c>
      <c r="F83" s="6901"/>
      <c r="G83" s="6901"/>
      <c r="H83" s="6901" t="s">
        <v>2938</v>
      </c>
    </row>
    <row r="84" spans="1:12" ht="15" customHeight="1" x14ac:dyDescent="0.25">
      <c r="A84" s="6684"/>
      <c r="B84" s="6684"/>
      <c r="C84" s="6905"/>
      <c r="D84" s="6899"/>
      <c r="E84" s="4352" t="s">
        <v>2932</v>
      </c>
      <c r="F84" s="4353" t="s">
        <v>2943</v>
      </c>
      <c r="G84" s="4351" t="s">
        <v>2930</v>
      </c>
      <c r="H84" s="6900"/>
    </row>
    <row r="85" spans="1:12" ht="15" customHeight="1" x14ac:dyDescent="0.25">
      <c r="A85" s="6426" t="s">
        <v>2944</v>
      </c>
      <c r="B85" s="6428"/>
      <c r="C85" s="3260"/>
      <c r="D85" s="3266"/>
      <c r="E85" s="3260"/>
      <c r="F85" s="1053"/>
      <c r="G85" s="3266"/>
      <c r="H85" s="3266"/>
    </row>
    <row r="86" spans="1:12" ht="15" customHeight="1" x14ac:dyDescent="0.25">
      <c r="A86" s="6764" t="s">
        <v>2945</v>
      </c>
      <c r="B86" s="6765"/>
      <c r="C86" s="4354"/>
      <c r="D86" s="4355"/>
      <c r="E86" s="4354"/>
      <c r="F86" s="4356"/>
      <c r="G86" s="4355"/>
      <c r="H86" s="4355"/>
    </row>
    <row r="87" spans="1:12" ht="15" customHeight="1" x14ac:dyDescent="0.25">
      <c r="A87" s="6764" t="s">
        <v>2946</v>
      </c>
      <c r="B87" s="6765"/>
      <c r="C87" s="1375"/>
      <c r="D87" s="1376"/>
      <c r="E87" s="1375"/>
      <c r="F87" s="1382"/>
      <c r="G87" s="1376"/>
      <c r="H87" s="1376"/>
    </row>
    <row r="88" spans="1:12" ht="15" customHeight="1" x14ac:dyDescent="0.25">
      <c r="A88" s="6764" t="s">
        <v>2947</v>
      </c>
      <c r="B88" s="6765"/>
      <c r="C88" s="1375"/>
      <c r="D88" s="1376"/>
      <c r="E88" s="1375"/>
      <c r="F88" s="1382"/>
      <c r="G88" s="1376"/>
      <c r="H88" s="1376"/>
    </row>
    <row r="89" spans="1:12" ht="15" customHeight="1" x14ac:dyDescent="0.25">
      <c r="A89" s="6854" t="s">
        <v>608</v>
      </c>
      <c r="B89" s="5768"/>
      <c r="C89" s="1275"/>
      <c r="D89" s="1276"/>
      <c r="E89" s="4165"/>
      <c r="F89" s="3985"/>
      <c r="G89" s="1276"/>
      <c r="H89" s="1276"/>
    </row>
    <row r="90" spans="1:12" ht="15" customHeight="1" x14ac:dyDescent="0.25">
      <c r="A90" s="6906" t="s">
        <v>82</v>
      </c>
      <c r="B90" s="6906"/>
      <c r="C90" s="4159">
        <f t="shared" ref="C90:H90" si="6">SUM(C85:C89)</f>
        <v>0</v>
      </c>
      <c r="D90" s="4357">
        <f t="shared" si="6"/>
        <v>0</v>
      </c>
      <c r="E90" s="4159">
        <f t="shared" si="6"/>
        <v>0</v>
      </c>
      <c r="F90" s="2588">
        <f t="shared" si="6"/>
        <v>0</v>
      </c>
      <c r="G90" s="4357">
        <f t="shared" si="6"/>
        <v>0</v>
      </c>
      <c r="H90" s="4139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897" t="s">
        <v>2949</v>
      </c>
      <c r="B92" s="6897"/>
      <c r="C92" s="6897"/>
      <c r="D92" s="6897"/>
      <c r="E92" s="6897"/>
      <c r="F92" s="6897"/>
      <c r="G92" s="6897"/>
      <c r="H92" s="6897"/>
      <c r="I92" s="697"/>
      <c r="J92" s="697"/>
      <c r="K92" s="697"/>
      <c r="L92" s="697"/>
    </row>
    <row r="93" spans="1:12" ht="15" customHeight="1" x14ac:dyDescent="0.25">
      <c r="A93" s="6684" t="s">
        <v>2940</v>
      </c>
      <c r="B93" s="6684"/>
      <c r="C93" s="6904" t="s">
        <v>2941</v>
      </c>
      <c r="D93" s="6898" t="s">
        <v>2942</v>
      </c>
      <c r="E93" s="6900" t="s">
        <v>2931</v>
      </c>
      <c r="F93" s="6901"/>
      <c r="G93" s="6901"/>
      <c r="H93" s="6901" t="s">
        <v>2938</v>
      </c>
    </row>
    <row r="94" spans="1:12" ht="15" customHeight="1" x14ac:dyDescent="0.25">
      <c r="A94" s="6684"/>
      <c r="B94" s="6684"/>
      <c r="C94" s="6905"/>
      <c r="D94" s="6899"/>
      <c r="E94" s="4352" t="s">
        <v>2932</v>
      </c>
      <c r="F94" s="4353" t="s">
        <v>2943</v>
      </c>
      <c r="G94" s="4351" t="s">
        <v>2930</v>
      </c>
      <c r="H94" s="6900"/>
    </row>
    <row r="95" spans="1:12" ht="15" customHeight="1" x14ac:dyDescent="0.25">
      <c r="A95" s="6426" t="s">
        <v>2945</v>
      </c>
      <c r="B95" s="6428"/>
      <c r="C95" s="3260"/>
      <c r="D95" s="3266"/>
      <c r="E95" s="3262"/>
      <c r="F95" s="1053"/>
      <c r="G95" s="3261"/>
      <c r="H95" s="3266"/>
    </row>
    <row r="96" spans="1:12" ht="15" customHeight="1" x14ac:dyDescent="0.25">
      <c r="A96" s="6764" t="s">
        <v>2950</v>
      </c>
      <c r="B96" s="6765"/>
      <c r="C96" s="4149"/>
      <c r="D96" s="4150"/>
      <c r="E96" s="4151"/>
      <c r="F96" s="4244"/>
      <c r="G96" s="4153"/>
      <c r="H96" s="4150"/>
    </row>
    <row r="97" spans="1:9" ht="15" customHeight="1" x14ac:dyDescent="0.25">
      <c r="A97" s="6907" t="s">
        <v>2951</v>
      </c>
      <c r="B97" s="6908"/>
      <c r="C97" s="4149"/>
      <c r="D97" s="4150"/>
      <c r="E97" s="4151"/>
      <c r="F97" s="4244"/>
      <c r="G97" s="4153"/>
      <c r="H97" s="4150"/>
    </row>
    <row r="98" spans="1:9" ht="15" customHeight="1" x14ac:dyDescent="0.25">
      <c r="A98" s="6764" t="s">
        <v>2952</v>
      </c>
      <c r="B98" s="6765"/>
      <c r="C98" s="4149"/>
      <c r="D98" s="4150"/>
      <c r="E98" s="4151"/>
      <c r="F98" s="4244"/>
      <c r="G98" s="4153"/>
      <c r="H98" s="4150"/>
    </row>
    <row r="99" spans="1:9" ht="15" customHeight="1" x14ac:dyDescent="0.25">
      <c r="A99" s="6909" t="s">
        <v>608</v>
      </c>
      <c r="B99" s="6469"/>
      <c r="C99" s="1275"/>
      <c r="D99" s="1278"/>
      <c r="E99" s="4173"/>
      <c r="F99" s="3985"/>
      <c r="G99" s="3987"/>
      <c r="H99" s="1276"/>
    </row>
    <row r="100" spans="1:9" ht="15" customHeight="1" x14ac:dyDescent="0.25">
      <c r="A100" s="6906" t="s">
        <v>82</v>
      </c>
      <c r="B100" s="6906"/>
      <c r="C100" s="4159">
        <f t="shared" ref="C100:H100" si="7">SUM(C95:C99)</f>
        <v>0</v>
      </c>
      <c r="D100" s="3931">
        <f t="shared" si="7"/>
        <v>0</v>
      </c>
      <c r="E100" s="4159">
        <f t="shared" si="7"/>
        <v>0</v>
      </c>
      <c r="F100" s="4160">
        <f t="shared" si="7"/>
        <v>0</v>
      </c>
      <c r="G100" s="3931">
        <f t="shared" si="7"/>
        <v>0</v>
      </c>
      <c r="H100" s="3931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897" t="s">
        <v>2953</v>
      </c>
      <c r="B102" s="6897"/>
      <c r="C102" s="6897"/>
      <c r="D102" s="6897"/>
      <c r="E102" s="6897"/>
      <c r="F102" s="6897"/>
      <c r="G102" s="6897"/>
      <c r="H102" s="6897"/>
      <c r="I102" s="6897"/>
    </row>
    <row r="103" spans="1:9" ht="42" x14ac:dyDescent="0.25">
      <c r="A103" s="6760" t="s">
        <v>2390</v>
      </c>
      <c r="B103" s="6761"/>
      <c r="C103" s="4358" t="s">
        <v>82</v>
      </c>
      <c r="D103" s="4352" t="s">
        <v>2954</v>
      </c>
      <c r="E103" s="4353" t="s">
        <v>2955</v>
      </c>
      <c r="F103" s="4353" t="s">
        <v>2956</v>
      </c>
      <c r="G103" s="4353" t="s">
        <v>2957</v>
      </c>
      <c r="H103" s="4359" t="s">
        <v>2958</v>
      </c>
      <c r="I103" s="4339" t="s">
        <v>2959</v>
      </c>
    </row>
    <row r="104" spans="1:9" s="17" customFormat="1" ht="15" customHeight="1" x14ac:dyDescent="0.15">
      <c r="A104" s="6821" t="s">
        <v>2960</v>
      </c>
      <c r="B104" s="6822"/>
      <c r="C104" s="4360">
        <f>SUM(D104:I104)</f>
        <v>0</v>
      </c>
      <c r="D104" s="4361"/>
      <c r="E104" s="3301"/>
      <c r="F104" s="3301"/>
      <c r="G104" s="3301"/>
      <c r="H104" s="3301"/>
      <c r="I104" s="3287"/>
    </row>
    <row r="105" spans="1:9" s="17" customFormat="1" ht="15" customHeight="1" x14ac:dyDescent="0.15">
      <c r="A105" s="6755" t="s">
        <v>2931</v>
      </c>
      <c r="B105" s="3507" t="s">
        <v>2932</v>
      </c>
      <c r="C105" s="2410">
        <f>SUM(D105:I105)</f>
        <v>0</v>
      </c>
      <c r="D105" s="3269"/>
      <c r="E105" s="3278"/>
      <c r="F105" s="3278"/>
      <c r="G105" s="3278"/>
      <c r="H105" s="3278"/>
      <c r="I105" s="3270"/>
    </row>
    <row r="106" spans="1:9" s="17" customFormat="1" ht="15" customHeight="1" x14ac:dyDescent="0.15">
      <c r="A106" s="5515"/>
      <c r="B106" s="4199" t="s">
        <v>2943</v>
      </c>
      <c r="C106" s="4362">
        <f>SUM(D106:I106)</f>
        <v>0</v>
      </c>
      <c r="D106" s="4354"/>
      <c r="E106" s="4356"/>
      <c r="F106" s="4356"/>
      <c r="G106" s="4356"/>
      <c r="H106" s="4356"/>
      <c r="I106" s="3270"/>
    </row>
    <row r="107" spans="1:9" s="17" customFormat="1" ht="15" customHeight="1" x14ac:dyDescent="0.15">
      <c r="A107" s="6866"/>
      <c r="B107" s="4201" t="s">
        <v>2930</v>
      </c>
      <c r="C107" s="4363">
        <f>SUM(D107:I107)</f>
        <v>0</v>
      </c>
      <c r="D107" s="4364"/>
      <c r="E107" s="4365"/>
      <c r="F107" s="4365"/>
      <c r="G107" s="4365"/>
      <c r="H107" s="4365"/>
      <c r="I107" s="1384"/>
    </row>
    <row r="108" spans="1:9" s="17" customFormat="1" ht="15" customHeight="1" x14ac:dyDescent="0.15">
      <c r="A108" s="6426" t="s">
        <v>2942</v>
      </c>
      <c r="B108" s="6428"/>
      <c r="C108" s="2410">
        <f>SUM(D108:H108)</f>
        <v>0</v>
      </c>
      <c r="D108" s="3269"/>
      <c r="E108" s="3278"/>
      <c r="F108" s="3278"/>
      <c r="G108" s="3278"/>
      <c r="H108" s="3278"/>
      <c r="I108" s="4366"/>
    </row>
    <row r="109" spans="1:9" s="17" customFormat="1" ht="15" customHeight="1" x14ac:dyDescent="0.15">
      <c r="A109" s="6913" t="s">
        <v>2938</v>
      </c>
      <c r="B109" s="6914"/>
      <c r="C109" s="4367">
        <f>SUM(D109:H109)</f>
        <v>0</v>
      </c>
      <c r="D109" s="4165"/>
      <c r="E109" s="3985"/>
      <c r="F109" s="3985"/>
      <c r="G109" s="3985"/>
      <c r="H109" s="3985"/>
      <c r="I109" s="1602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912" t="s">
        <v>2961</v>
      </c>
      <c r="B111" s="6912"/>
      <c r="C111" s="6912"/>
      <c r="D111" s="6912"/>
      <c r="E111" s="6912"/>
      <c r="F111" s="6912"/>
      <c r="G111" s="6912"/>
      <c r="H111" s="6912"/>
      <c r="I111" s="6912"/>
    </row>
    <row r="112" spans="1:9" ht="42" x14ac:dyDescent="0.25">
      <c r="A112" s="6760" t="s">
        <v>2390</v>
      </c>
      <c r="B112" s="6761"/>
      <c r="C112" s="4358" t="s">
        <v>82</v>
      </c>
      <c r="D112" s="4352" t="s">
        <v>2954</v>
      </c>
      <c r="E112" s="4353" t="s">
        <v>2955</v>
      </c>
      <c r="F112" s="4353" t="s">
        <v>2956</v>
      </c>
      <c r="G112" s="4353" t="s">
        <v>2957</v>
      </c>
      <c r="H112" s="4359" t="s">
        <v>2958</v>
      </c>
      <c r="I112" s="4339" t="s">
        <v>2962</v>
      </c>
    </row>
    <row r="113" spans="1:9" ht="15" customHeight="1" x14ac:dyDescent="0.25">
      <c r="A113" s="6821" t="s">
        <v>2960</v>
      </c>
      <c r="B113" s="6822"/>
      <c r="C113" s="4360">
        <f t="shared" ref="C113:C118" si="8">SUM(D113:I113)</f>
        <v>0</v>
      </c>
      <c r="D113" s="4361"/>
      <c r="E113" s="3301"/>
      <c r="F113" s="3301"/>
      <c r="G113" s="3301"/>
      <c r="H113" s="3301"/>
      <c r="I113" s="4368"/>
    </row>
    <row r="114" spans="1:9" ht="15" customHeight="1" x14ac:dyDescent="0.25">
      <c r="A114" s="6755" t="s">
        <v>2931</v>
      </c>
      <c r="B114" s="3507" t="s">
        <v>2932</v>
      </c>
      <c r="C114" s="2410">
        <f t="shared" si="8"/>
        <v>0</v>
      </c>
      <c r="D114" s="3269"/>
      <c r="E114" s="3278"/>
      <c r="F114" s="3278"/>
      <c r="G114" s="3278"/>
      <c r="H114" s="3278"/>
      <c r="I114" s="3270"/>
    </row>
    <row r="115" spans="1:9" ht="15" customHeight="1" x14ac:dyDescent="0.25">
      <c r="A115" s="5515"/>
      <c r="B115" s="4199" t="s">
        <v>2943</v>
      </c>
      <c r="C115" s="4362">
        <f t="shared" si="8"/>
        <v>0</v>
      </c>
      <c r="D115" s="3269"/>
      <c r="E115" s="3278"/>
      <c r="F115" s="3278"/>
      <c r="G115" s="3278"/>
      <c r="H115" s="3278"/>
      <c r="I115" s="3270"/>
    </row>
    <row r="116" spans="1:9" ht="15" customHeight="1" x14ac:dyDescent="0.25">
      <c r="A116" s="6866"/>
      <c r="B116" s="4201" t="s">
        <v>2930</v>
      </c>
      <c r="C116" s="4363">
        <f t="shared" si="8"/>
        <v>0</v>
      </c>
      <c r="D116" s="4364"/>
      <c r="E116" s="4365"/>
      <c r="F116" s="4365"/>
      <c r="G116" s="4365"/>
      <c r="H116" s="4365"/>
      <c r="I116" s="1384"/>
    </row>
    <row r="117" spans="1:9" ht="15" customHeight="1" x14ac:dyDescent="0.25">
      <c r="A117" s="6426" t="s">
        <v>2942</v>
      </c>
      <c r="B117" s="6428"/>
      <c r="C117" s="2410">
        <f t="shared" si="8"/>
        <v>0</v>
      </c>
      <c r="D117" s="3269"/>
      <c r="E117" s="3278"/>
      <c r="F117" s="3278"/>
      <c r="G117" s="3278"/>
      <c r="H117" s="3278"/>
      <c r="I117" s="3270"/>
    </row>
    <row r="118" spans="1:9" ht="15" customHeight="1" x14ac:dyDescent="0.25">
      <c r="A118" s="6913" t="s">
        <v>2938</v>
      </c>
      <c r="B118" s="6914"/>
      <c r="C118" s="4367">
        <f t="shared" si="8"/>
        <v>0</v>
      </c>
      <c r="D118" s="4364"/>
      <c r="E118" s="4365"/>
      <c r="F118" s="4365"/>
      <c r="G118" s="4365"/>
      <c r="H118" s="4365"/>
      <c r="I118" s="1384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911" t="s">
        <v>2963</v>
      </c>
      <c r="B120" s="6911"/>
      <c r="C120" s="698"/>
      <c r="D120" s="698"/>
      <c r="E120" s="698"/>
    </row>
    <row r="121" spans="1:9" ht="21" x14ac:dyDescent="0.25">
      <c r="A121" s="3917" t="s">
        <v>2964</v>
      </c>
      <c r="B121" s="3917" t="s">
        <v>2965</v>
      </c>
    </row>
    <row r="122" spans="1:9" ht="15" customHeight="1" x14ac:dyDescent="0.25">
      <c r="A122" s="4199" t="s">
        <v>2966</v>
      </c>
      <c r="B122" s="4369"/>
    </row>
    <row r="123" spans="1:9" ht="15" customHeight="1" x14ac:dyDescent="0.25">
      <c r="A123" s="4199" t="s">
        <v>2967</v>
      </c>
      <c r="B123" s="4370"/>
    </row>
    <row r="124" spans="1:9" ht="15" customHeight="1" x14ac:dyDescent="0.25">
      <c r="A124" s="4199" t="s">
        <v>2968</v>
      </c>
      <c r="B124" s="4370"/>
    </row>
    <row r="125" spans="1:9" ht="15" customHeight="1" x14ac:dyDescent="0.25">
      <c r="A125" s="4199" t="s">
        <v>2969</v>
      </c>
      <c r="B125" s="4370"/>
    </row>
    <row r="126" spans="1:9" ht="15" customHeight="1" x14ac:dyDescent="0.25">
      <c r="A126" s="4201" t="s">
        <v>2970</v>
      </c>
      <c r="B126" s="4371"/>
    </row>
    <row r="127" spans="1:9" s="5" customFormat="1" ht="18" customHeight="1" x14ac:dyDescent="0.2">
      <c r="A127" s="6910" t="s">
        <v>2971</v>
      </c>
      <c r="B127" s="6910"/>
      <c r="C127" s="699"/>
      <c r="D127" s="699"/>
    </row>
    <row r="128" spans="1:9" ht="21" x14ac:dyDescent="0.25">
      <c r="A128" s="3917" t="s">
        <v>2964</v>
      </c>
      <c r="B128" s="3917" t="s">
        <v>2972</v>
      </c>
    </row>
    <row r="129" spans="1:9" x14ac:dyDescent="0.25">
      <c r="A129" s="4199" t="s">
        <v>2966</v>
      </c>
      <c r="B129" s="4369"/>
    </row>
    <row r="130" spans="1:9" x14ac:dyDescent="0.25">
      <c r="A130" s="4199" t="s">
        <v>2967</v>
      </c>
      <c r="B130" s="4370"/>
    </row>
    <row r="131" spans="1:9" x14ac:dyDescent="0.25">
      <c r="A131" s="4199" t="s">
        <v>2968</v>
      </c>
      <c r="B131" s="4370"/>
    </row>
    <row r="132" spans="1:9" x14ac:dyDescent="0.25">
      <c r="A132" s="4199" t="s">
        <v>2969</v>
      </c>
      <c r="B132" s="4370"/>
    </row>
    <row r="133" spans="1:9" x14ac:dyDescent="0.25">
      <c r="A133" s="4201" t="s">
        <v>2970</v>
      </c>
      <c r="B133" s="4371"/>
    </row>
    <row r="134" spans="1:9" s="5" customFormat="1" ht="18" customHeight="1" x14ac:dyDescent="0.2">
      <c r="A134" s="4372" t="s">
        <v>2973</v>
      </c>
    </row>
    <row r="135" spans="1:9" x14ac:dyDescent="0.25">
      <c r="A135" s="6760" t="s">
        <v>2862</v>
      </c>
      <c r="B135" s="6761"/>
      <c r="C135" s="4358" t="s">
        <v>82</v>
      </c>
      <c r="D135" s="4352" t="s">
        <v>2974</v>
      </c>
      <c r="E135" s="4353" t="s">
        <v>2975</v>
      </c>
      <c r="F135" s="4351" t="s">
        <v>2976</v>
      </c>
    </row>
    <row r="136" spans="1:9" x14ac:dyDescent="0.25">
      <c r="A136" s="6821" t="s">
        <v>2960</v>
      </c>
      <c r="B136" s="6822"/>
      <c r="C136" s="4373">
        <f t="shared" ref="C136:C141" si="9">SUM(D136:F136)</f>
        <v>0</v>
      </c>
      <c r="D136" s="4374"/>
      <c r="E136" s="4375"/>
      <c r="F136" s="4376"/>
    </row>
    <row r="137" spans="1:9" x14ac:dyDescent="0.25">
      <c r="A137" s="6755" t="s">
        <v>2931</v>
      </c>
      <c r="B137" s="3507" t="s">
        <v>2932</v>
      </c>
      <c r="C137" s="4377">
        <f t="shared" si="9"/>
        <v>0</v>
      </c>
      <c r="D137" s="3260"/>
      <c r="E137" s="1053"/>
      <c r="F137" s="3266"/>
    </row>
    <row r="138" spans="1:9" x14ac:dyDescent="0.25">
      <c r="A138" s="5515"/>
      <c r="B138" s="4199" t="s">
        <v>2943</v>
      </c>
      <c r="C138" s="4378">
        <f t="shared" si="9"/>
        <v>0</v>
      </c>
      <c r="D138" s="4149"/>
      <c r="E138" s="4244"/>
      <c r="F138" s="4150"/>
    </row>
    <row r="139" spans="1:9" x14ac:dyDescent="0.25">
      <c r="A139" s="6866"/>
      <c r="B139" s="4201" t="s">
        <v>2930</v>
      </c>
      <c r="C139" s="4379">
        <f t="shared" si="9"/>
        <v>0</v>
      </c>
      <c r="D139" s="4165"/>
      <c r="E139" s="3985"/>
      <c r="F139" s="1278"/>
    </row>
    <row r="140" spans="1:9" x14ac:dyDescent="0.25">
      <c r="A140" s="6426" t="s">
        <v>2942</v>
      </c>
      <c r="B140" s="6428"/>
      <c r="C140" s="4380">
        <f t="shared" si="9"/>
        <v>0</v>
      </c>
      <c r="D140" s="2293"/>
      <c r="E140" s="2557"/>
      <c r="F140" s="2348"/>
    </row>
    <row r="141" spans="1:9" x14ac:dyDescent="0.25">
      <c r="A141" s="6913" t="s">
        <v>2938</v>
      </c>
      <c r="B141" s="6914"/>
      <c r="C141" s="4379">
        <f t="shared" si="9"/>
        <v>0</v>
      </c>
      <c r="D141" s="4165"/>
      <c r="E141" s="3985"/>
      <c r="F141" s="1278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623" t="s">
        <v>2978</v>
      </c>
      <c r="B144" s="6623"/>
      <c r="C144" s="6623"/>
      <c r="D144" s="6623"/>
      <c r="E144" s="6623"/>
      <c r="F144" s="6623"/>
      <c r="G144" s="6623"/>
      <c r="H144" s="6623"/>
      <c r="I144" s="1"/>
    </row>
    <row r="145" spans="1:9" x14ac:dyDescent="0.25">
      <c r="A145" s="6565" t="s">
        <v>2979</v>
      </c>
      <c r="B145" s="6561"/>
      <c r="C145" s="6558" t="s">
        <v>2980</v>
      </c>
      <c r="D145" s="6552"/>
      <c r="E145" s="6559"/>
      <c r="F145" s="6558" t="s">
        <v>1225</v>
      </c>
      <c r="G145" s="6552"/>
      <c r="H145" s="6559"/>
    </row>
    <row r="146" spans="1:9" x14ac:dyDescent="0.25">
      <c r="A146" s="6852"/>
      <c r="B146" s="6162"/>
      <c r="C146" s="3564" t="s">
        <v>2932</v>
      </c>
      <c r="D146" s="2648" t="s">
        <v>2981</v>
      </c>
      <c r="E146" s="3563" t="s">
        <v>2962</v>
      </c>
      <c r="F146" s="3564" t="s">
        <v>2932</v>
      </c>
      <c r="G146" s="2648" t="s">
        <v>2981</v>
      </c>
      <c r="H146" s="3563" t="s">
        <v>2962</v>
      </c>
    </row>
    <row r="147" spans="1:9" x14ac:dyDescent="0.25">
      <c r="A147" s="6821" t="s">
        <v>2926</v>
      </c>
      <c r="B147" s="6822"/>
      <c r="C147" s="2929"/>
      <c r="D147" s="1046"/>
      <c r="E147" s="2275"/>
      <c r="F147" s="2929"/>
      <c r="G147" s="1046"/>
      <c r="H147" s="2275"/>
    </row>
    <row r="148" spans="1:9" x14ac:dyDescent="0.25">
      <c r="A148" s="6755" t="s">
        <v>2931</v>
      </c>
      <c r="B148" s="3507" t="s">
        <v>2932</v>
      </c>
      <c r="C148" s="2929"/>
      <c r="D148" s="1046"/>
      <c r="E148" s="2275"/>
      <c r="F148" s="2929"/>
      <c r="G148" s="1046"/>
      <c r="H148" s="2275"/>
    </row>
    <row r="149" spans="1:9" x14ac:dyDescent="0.25">
      <c r="A149" s="5515"/>
      <c r="B149" s="4199" t="s">
        <v>2982</v>
      </c>
      <c r="C149" s="4381"/>
      <c r="D149" s="4382"/>
      <c r="E149" s="4383"/>
      <c r="F149" s="4381"/>
      <c r="G149" s="4382"/>
      <c r="H149" s="4383"/>
    </row>
    <row r="150" spans="1:9" x14ac:dyDescent="0.25">
      <c r="A150" s="6866"/>
      <c r="B150" s="4201" t="s">
        <v>2930</v>
      </c>
      <c r="C150" s="4384"/>
      <c r="D150" s="4385"/>
      <c r="E150" s="1279"/>
      <c r="F150" s="4384"/>
      <c r="G150" s="4385"/>
      <c r="H150" s="1279"/>
    </row>
    <row r="151" spans="1:9" x14ac:dyDescent="0.25">
      <c r="A151" s="6426" t="s">
        <v>2935</v>
      </c>
      <c r="B151" s="6428"/>
      <c r="C151" s="2271"/>
      <c r="D151" s="1055"/>
      <c r="E151" s="3347"/>
      <c r="F151" s="2271"/>
      <c r="G151" s="1055"/>
      <c r="H151" s="3347"/>
    </row>
    <row r="152" spans="1:9" x14ac:dyDescent="0.25">
      <c r="A152" s="6913" t="s">
        <v>2938</v>
      </c>
      <c r="B152" s="6914"/>
      <c r="C152" s="3101"/>
      <c r="D152" s="189"/>
      <c r="E152" s="3348"/>
      <c r="F152" s="3101"/>
      <c r="G152" s="189"/>
      <c r="H152" s="3348"/>
    </row>
    <row r="153" spans="1:9" x14ac:dyDescent="0.25">
      <c r="A153" s="6727" t="s">
        <v>82</v>
      </c>
      <c r="B153" s="6728"/>
      <c r="C153" s="4159">
        <f>SUM(C147:C152)</f>
        <v>0</v>
      </c>
      <c r="D153" s="2588">
        <f>SUM(D147:D150)</f>
        <v>0</v>
      </c>
      <c r="E153" s="3931">
        <f>SUM(E147:E150)</f>
        <v>0</v>
      </c>
      <c r="F153" s="3771">
        <f>SUM(F147:F152)</f>
        <v>0</v>
      </c>
      <c r="G153" s="3229">
        <f>SUM(G147:G150)</f>
        <v>0</v>
      </c>
      <c r="H153" s="3797">
        <f>SUM(H147:H150)</f>
        <v>0</v>
      </c>
    </row>
    <row r="154" spans="1:9" s="5" customFormat="1" ht="18" customHeight="1" x14ac:dyDescent="0.2">
      <c r="A154" s="6617" t="s">
        <v>2983</v>
      </c>
      <c r="B154" s="6617"/>
      <c r="C154" s="6617"/>
    </row>
    <row r="155" spans="1:9" ht="15" customHeight="1" x14ac:dyDescent="0.25">
      <c r="A155" s="6565" t="s">
        <v>284</v>
      </c>
      <c r="B155" s="6915"/>
      <c r="C155" s="3980" t="s">
        <v>82</v>
      </c>
    </row>
    <row r="156" spans="1:9" ht="15" customHeight="1" x14ac:dyDescent="0.25">
      <c r="A156" s="6755" t="s">
        <v>2984</v>
      </c>
      <c r="B156" s="3251" t="s">
        <v>2985</v>
      </c>
      <c r="C156" s="4387"/>
    </row>
    <row r="157" spans="1:9" ht="15" customHeight="1" x14ac:dyDescent="0.25">
      <c r="A157" s="6866"/>
      <c r="B157" s="1610" t="s">
        <v>2986</v>
      </c>
      <c r="C157" s="4388"/>
    </row>
    <row r="158" spans="1:9" s="5" customFormat="1" ht="18" customHeight="1" x14ac:dyDescent="0.2">
      <c r="A158" s="6170" t="s">
        <v>2987</v>
      </c>
      <c r="B158" s="6170"/>
      <c r="C158" s="6170"/>
      <c r="D158" s="6170"/>
      <c r="E158" s="6170"/>
      <c r="F158" s="6170"/>
      <c r="G158" s="6759"/>
      <c r="H158" s="6759"/>
      <c r="I158" s="6759"/>
    </row>
    <row r="159" spans="1:9" ht="21" customHeight="1" x14ac:dyDescent="0.25">
      <c r="A159" s="4389" t="s">
        <v>2988</v>
      </c>
      <c r="B159" s="4389" t="s">
        <v>2989</v>
      </c>
      <c r="C159" s="6754" t="s">
        <v>284</v>
      </c>
      <c r="D159" s="6747"/>
      <c r="E159" s="6748"/>
      <c r="F159" s="3727" t="s">
        <v>82</v>
      </c>
      <c r="G159" s="3628" t="s">
        <v>2926</v>
      </c>
      <c r="H159" s="3625" t="s">
        <v>2990</v>
      </c>
      <c r="I159" s="3605" t="s">
        <v>2931</v>
      </c>
    </row>
    <row r="160" spans="1:9" x14ac:dyDescent="0.25">
      <c r="A160" s="6916" t="s">
        <v>2991</v>
      </c>
      <c r="B160" s="6916" t="s">
        <v>2992</v>
      </c>
      <c r="C160" s="6917" t="s">
        <v>2993</v>
      </c>
      <c r="D160" s="6918"/>
      <c r="E160" s="6919"/>
      <c r="F160" s="3182">
        <f t="shared" ref="F160:F184" si="10">SUM(G160:I160)</f>
        <v>0</v>
      </c>
      <c r="G160" s="3471"/>
      <c r="H160" s="2309"/>
      <c r="I160" s="2310"/>
    </row>
    <row r="161" spans="1:9" x14ac:dyDescent="0.25">
      <c r="A161" s="6916"/>
      <c r="B161" s="6916"/>
      <c r="C161" s="6920" t="s">
        <v>2994</v>
      </c>
      <c r="D161" s="6921"/>
      <c r="E161" s="6922"/>
      <c r="F161" s="4198">
        <f t="shared" si="10"/>
        <v>0</v>
      </c>
      <c r="G161" s="4381"/>
      <c r="H161" s="4382"/>
      <c r="I161" s="4383"/>
    </row>
    <row r="162" spans="1:9" x14ac:dyDescent="0.25">
      <c r="A162" s="6916"/>
      <c r="B162" s="6916"/>
      <c r="C162" s="6920" t="s">
        <v>2908</v>
      </c>
      <c r="D162" s="6921"/>
      <c r="E162" s="6922"/>
      <c r="F162" s="4198">
        <f t="shared" si="10"/>
        <v>0</v>
      </c>
      <c r="G162" s="4381"/>
      <c r="H162" s="4382"/>
      <c r="I162" s="4383"/>
    </row>
    <row r="163" spans="1:9" x14ac:dyDescent="0.25">
      <c r="A163" s="6916"/>
      <c r="B163" s="6916"/>
      <c r="C163" s="6920" t="s">
        <v>2995</v>
      </c>
      <c r="D163" s="6921"/>
      <c r="E163" s="6922"/>
      <c r="F163" s="4198">
        <f t="shared" si="10"/>
        <v>0</v>
      </c>
      <c r="G163" s="4381"/>
      <c r="H163" s="4382"/>
      <c r="I163" s="4383"/>
    </row>
    <row r="164" spans="1:9" x14ac:dyDescent="0.25">
      <c r="A164" s="6916"/>
      <c r="B164" s="6916"/>
      <c r="C164" s="6920" t="s">
        <v>2996</v>
      </c>
      <c r="D164" s="6921"/>
      <c r="E164" s="6922"/>
      <c r="F164" s="4198">
        <f t="shared" si="10"/>
        <v>0</v>
      </c>
      <c r="G164" s="4381"/>
      <c r="H164" s="4382"/>
      <c r="I164" s="4383"/>
    </row>
    <row r="165" spans="1:9" x14ac:dyDescent="0.25">
      <c r="A165" s="6916"/>
      <c r="B165" s="6916"/>
      <c r="C165" s="6920" t="s">
        <v>2997</v>
      </c>
      <c r="D165" s="6921"/>
      <c r="E165" s="6922"/>
      <c r="F165" s="4198">
        <f t="shared" si="10"/>
        <v>0</v>
      </c>
      <c r="G165" s="4381"/>
      <c r="H165" s="4382"/>
      <c r="I165" s="4383"/>
    </row>
    <row r="166" spans="1:9" x14ac:dyDescent="0.25">
      <c r="A166" s="6916"/>
      <c r="B166" s="6916"/>
      <c r="C166" s="6920" t="s">
        <v>2998</v>
      </c>
      <c r="D166" s="6921"/>
      <c r="E166" s="6922"/>
      <c r="F166" s="4198">
        <f t="shared" si="10"/>
        <v>0</v>
      </c>
      <c r="G166" s="4381"/>
      <c r="H166" s="4382"/>
      <c r="I166" s="4383"/>
    </row>
    <row r="167" spans="1:9" x14ac:dyDescent="0.25">
      <c r="A167" s="6916"/>
      <c r="B167" s="6916"/>
      <c r="C167" s="6923" t="s">
        <v>2999</v>
      </c>
      <c r="D167" s="6924"/>
      <c r="E167" s="6925"/>
      <c r="F167" s="4295">
        <f t="shared" si="10"/>
        <v>0</v>
      </c>
      <c r="G167" s="4384"/>
      <c r="H167" s="4385"/>
      <c r="I167" s="1279"/>
    </row>
    <row r="168" spans="1:9" x14ac:dyDescent="0.25">
      <c r="A168" s="6916"/>
      <c r="B168" s="6926" t="s">
        <v>3000</v>
      </c>
      <c r="C168" s="6917" t="s">
        <v>3001</v>
      </c>
      <c r="D168" s="6918"/>
      <c r="E168" s="6919"/>
      <c r="F168" s="3182">
        <f t="shared" si="10"/>
        <v>0</v>
      </c>
      <c r="G168" s="3471"/>
      <c r="H168" s="2309"/>
      <c r="I168" s="2310"/>
    </row>
    <row r="169" spans="1:9" x14ac:dyDescent="0.25">
      <c r="A169" s="6916"/>
      <c r="B169" s="6926"/>
      <c r="C169" s="6920" t="s">
        <v>3002</v>
      </c>
      <c r="D169" s="6921"/>
      <c r="E169" s="6922"/>
      <c r="F169" s="3182">
        <f t="shared" si="10"/>
        <v>0</v>
      </c>
      <c r="G169" s="4381"/>
      <c r="H169" s="4382"/>
      <c r="I169" s="4383"/>
    </row>
    <row r="170" spans="1:9" x14ac:dyDescent="0.25">
      <c r="A170" s="6916"/>
      <c r="B170" s="6926"/>
      <c r="C170" s="6923" t="s">
        <v>3003</v>
      </c>
      <c r="D170" s="6924"/>
      <c r="E170" s="6925"/>
      <c r="F170" s="953">
        <f t="shared" si="10"/>
        <v>0</v>
      </c>
      <c r="G170" s="4384"/>
      <c r="H170" s="4385"/>
      <c r="I170" s="1279"/>
    </row>
    <row r="171" spans="1:9" x14ac:dyDescent="0.25">
      <c r="A171" s="6916" t="s">
        <v>3004</v>
      </c>
      <c r="B171" s="6926" t="s">
        <v>2992</v>
      </c>
      <c r="C171" s="6917" t="s">
        <v>3005</v>
      </c>
      <c r="D171" s="6918"/>
      <c r="E171" s="6919"/>
      <c r="F171" s="2746">
        <f t="shared" si="10"/>
        <v>0</v>
      </c>
      <c r="G171" s="3471"/>
      <c r="H171" s="2309"/>
      <c r="I171" s="2310"/>
    </row>
    <row r="172" spans="1:9" x14ac:dyDescent="0.25">
      <c r="A172" s="6916"/>
      <c r="B172" s="6926"/>
      <c r="C172" s="6920" t="s">
        <v>3006</v>
      </c>
      <c r="D172" s="6921"/>
      <c r="E172" s="6922"/>
      <c r="F172" s="3182">
        <f t="shared" si="10"/>
        <v>0</v>
      </c>
      <c r="G172" s="4381"/>
      <c r="H172" s="4382"/>
      <c r="I172" s="4383"/>
    </row>
    <row r="173" spans="1:9" x14ac:dyDescent="0.25">
      <c r="A173" s="6916"/>
      <c r="B173" s="6926"/>
      <c r="C173" s="6920" t="s">
        <v>3007</v>
      </c>
      <c r="D173" s="6921"/>
      <c r="E173" s="6922"/>
      <c r="F173" s="3182">
        <f t="shared" si="10"/>
        <v>0</v>
      </c>
      <c r="G173" s="4381"/>
      <c r="H173" s="4382"/>
      <c r="I173" s="4383"/>
    </row>
    <row r="174" spans="1:9" x14ac:dyDescent="0.25">
      <c r="A174" s="6916"/>
      <c r="B174" s="6926"/>
      <c r="C174" s="6932" t="s">
        <v>3008</v>
      </c>
      <c r="D174" s="6933"/>
      <c r="E174" s="6934"/>
      <c r="F174" s="4394">
        <f t="shared" si="10"/>
        <v>0</v>
      </c>
      <c r="G174" s="4384"/>
      <c r="H174" s="4385"/>
      <c r="I174" s="1279"/>
    </row>
    <row r="175" spans="1:9" x14ac:dyDescent="0.25">
      <c r="A175" s="6916"/>
      <c r="B175" s="6926" t="s">
        <v>3000</v>
      </c>
      <c r="C175" s="6936" t="s">
        <v>3009</v>
      </c>
      <c r="D175" s="6937"/>
      <c r="E175" s="6938"/>
      <c r="F175" s="3182">
        <f t="shared" si="10"/>
        <v>0</v>
      </c>
      <c r="G175" s="3471"/>
      <c r="H175" s="2309"/>
      <c r="I175" s="2310"/>
    </row>
    <row r="176" spans="1:9" x14ac:dyDescent="0.25">
      <c r="A176" s="6916"/>
      <c r="B176" s="6926"/>
      <c r="C176" s="6920" t="s">
        <v>3010</v>
      </c>
      <c r="D176" s="6921"/>
      <c r="E176" s="6922"/>
      <c r="F176" s="3182">
        <f t="shared" si="10"/>
        <v>0</v>
      </c>
      <c r="G176" s="4381"/>
      <c r="H176" s="4382"/>
      <c r="I176" s="4383"/>
    </row>
    <row r="177" spans="1:9" x14ac:dyDescent="0.25">
      <c r="A177" s="6916"/>
      <c r="B177" s="6926"/>
      <c r="C177" s="6920" t="s">
        <v>3011</v>
      </c>
      <c r="D177" s="6921"/>
      <c r="E177" s="6922"/>
      <c r="F177" s="3182">
        <f t="shared" si="10"/>
        <v>0</v>
      </c>
      <c r="G177" s="4381"/>
      <c r="H177" s="4382"/>
      <c r="I177" s="4383"/>
    </row>
    <row r="178" spans="1:9" x14ac:dyDescent="0.25">
      <c r="A178" s="6916"/>
      <c r="B178" s="6926"/>
      <c r="C178" s="6920" t="s">
        <v>3012</v>
      </c>
      <c r="D178" s="6921"/>
      <c r="E178" s="6922"/>
      <c r="F178" s="3182">
        <f t="shared" si="10"/>
        <v>0</v>
      </c>
      <c r="G178" s="4381"/>
      <c r="H178" s="4382"/>
      <c r="I178" s="4383"/>
    </row>
    <row r="179" spans="1:9" x14ac:dyDescent="0.25">
      <c r="A179" s="6916"/>
      <c r="B179" s="6926"/>
      <c r="C179" s="6920" t="s">
        <v>3013</v>
      </c>
      <c r="D179" s="6921"/>
      <c r="E179" s="6922"/>
      <c r="F179" s="3182">
        <f t="shared" si="10"/>
        <v>0</v>
      </c>
      <c r="G179" s="4381"/>
      <c r="H179" s="4382"/>
      <c r="I179" s="4383"/>
    </row>
    <row r="180" spans="1:9" x14ac:dyDescent="0.25">
      <c r="A180" s="6916"/>
      <c r="B180" s="6926"/>
      <c r="C180" s="6920" t="s">
        <v>3014</v>
      </c>
      <c r="D180" s="6921"/>
      <c r="E180" s="6922"/>
      <c r="F180" s="3182">
        <f t="shared" si="10"/>
        <v>0</v>
      </c>
      <c r="G180" s="4381"/>
      <c r="H180" s="4382"/>
      <c r="I180" s="4383"/>
    </row>
    <row r="181" spans="1:9" x14ac:dyDescent="0.25">
      <c r="A181" s="6916"/>
      <c r="B181" s="6926"/>
      <c r="C181" s="6920" t="s">
        <v>3015</v>
      </c>
      <c r="D181" s="6921"/>
      <c r="E181" s="6922"/>
      <c r="F181" s="3182">
        <f t="shared" si="10"/>
        <v>0</v>
      </c>
      <c r="G181" s="4381"/>
      <c r="H181" s="4382"/>
      <c r="I181" s="4383"/>
    </row>
    <row r="182" spans="1:9" x14ac:dyDescent="0.25">
      <c r="A182" s="6916"/>
      <c r="B182" s="6926"/>
      <c r="C182" s="6920" t="s">
        <v>3016</v>
      </c>
      <c r="D182" s="6921"/>
      <c r="E182" s="6922"/>
      <c r="F182" s="3182">
        <f t="shared" si="10"/>
        <v>0</v>
      </c>
      <c r="G182" s="4381"/>
      <c r="H182" s="4382"/>
      <c r="I182" s="4383"/>
    </row>
    <row r="183" spans="1:9" x14ac:dyDescent="0.25">
      <c r="A183" s="6916"/>
      <c r="B183" s="6926"/>
      <c r="C183" s="6920" t="s">
        <v>3017</v>
      </c>
      <c r="D183" s="6921"/>
      <c r="E183" s="6922"/>
      <c r="F183" s="3182">
        <f t="shared" si="10"/>
        <v>0</v>
      </c>
      <c r="G183" s="4381"/>
      <c r="H183" s="4382"/>
      <c r="I183" s="4383"/>
    </row>
    <row r="184" spans="1:9" x14ac:dyDescent="0.25">
      <c r="A184" s="6916"/>
      <c r="B184" s="6926"/>
      <c r="C184" s="6932" t="s">
        <v>3018</v>
      </c>
      <c r="D184" s="6933"/>
      <c r="E184" s="6934"/>
      <c r="F184" s="3182">
        <f t="shared" si="10"/>
        <v>0</v>
      </c>
      <c r="G184" s="4381"/>
      <c r="H184" s="4382"/>
      <c r="I184" s="4383"/>
    </row>
    <row r="185" spans="1:9" x14ac:dyDescent="0.25">
      <c r="A185" s="4395"/>
      <c r="B185" s="4396"/>
      <c r="C185" s="4393" t="s">
        <v>82</v>
      </c>
      <c r="D185" s="3095"/>
      <c r="E185" s="3017"/>
      <c r="F185" s="4397">
        <f>+SUM(F160:F184)</f>
        <v>0</v>
      </c>
      <c r="G185" s="4398">
        <f>+SUM(G160:G184)</f>
        <v>0</v>
      </c>
      <c r="H185" s="4399">
        <f>+SUM(H160:H184)</f>
        <v>0</v>
      </c>
      <c r="I185" s="4400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930" t="s">
        <v>3021</v>
      </c>
      <c r="B188" s="6930"/>
      <c r="C188" s="6931"/>
      <c r="D188" s="6931"/>
    </row>
    <row r="189" spans="1:9" ht="15" customHeight="1" x14ac:dyDescent="0.25">
      <c r="A189" s="4401" t="s">
        <v>3022</v>
      </c>
      <c r="B189" s="4402" t="s">
        <v>82</v>
      </c>
      <c r="C189" s="3667" t="s">
        <v>1952</v>
      </c>
      <c r="D189" s="3723" t="s">
        <v>3023</v>
      </c>
    </row>
    <row r="190" spans="1:9" ht="15" customHeight="1" x14ac:dyDescent="0.25">
      <c r="A190" s="4403" t="s">
        <v>3024</v>
      </c>
      <c r="B190" s="4198">
        <f t="shared" ref="B190:B199" si="11">SUM(C190:D190)</f>
        <v>0</v>
      </c>
      <c r="C190" s="3471"/>
      <c r="D190" s="2310"/>
    </row>
    <row r="191" spans="1:9" ht="15" customHeight="1" x14ac:dyDescent="0.25">
      <c r="A191" s="4404" t="s">
        <v>3025</v>
      </c>
      <c r="B191" s="4198">
        <f t="shared" si="11"/>
        <v>0</v>
      </c>
      <c r="C191" s="4381"/>
      <c r="D191" s="4383"/>
    </row>
    <row r="192" spans="1:9" ht="15" customHeight="1" x14ac:dyDescent="0.25">
      <c r="A192" s="4404" t="s">
        <v>3026</v>
      </c>
      <c r="B192" s="4198">
        <f t="shared" si="11"/>
        <v>0</v>
      </c>
      <c r="C192" s="4381"/>
      <c r="D192" s="4383"/>
    </row>
    <row r="193" spans="1:5" ht="15" customHeight="1" x14ac:dyDescent="0.25">
      <c r="A193" s="4404" t="s">
        <v>3027</v>
      </c>
      <c r="B193" s="4198">
        <f t="shared" si="11"/>
        <v>0</v>
      </c>
      <c r="C193" s="4381"/>
      <c r="D193" s="4383"/>
    </row>
    <row r="194" spans="1:5" ht="15" customHeight="1" x14ac:dyDescent="0.25">
      <c r="A194" s="4404" t="s">
        <v>3028</v>
      </c>
      <c r="B194" s="4198">
        <f t="shared" si="11"/>
        <v>0</v>
      </c>
      <c r="C194" s="4381"/>
      <c r="D194" s="4383"/>
    </row>
    <row r="195" spans="1:5" ht="15" customHeight="1" x14ac:dyDescent="0.25">
      <c r="A195" s="4404" t="s">
        <v>3029</v>
      </c>
      <c r="B195" s="4198">
        <f t="shared" si="11"/>
        <v>0</v>
      </c>
      <c r="C195" s="4381"/>
      <c r="D195" s="4383"/>
    </row>
    <row r="196" spans="1:5" ht="15" customHeight="1" x14ac:dyDescent="0.25">
      <c r="A196" s="4404" t="s">
        <v>3030</v>
      </c>
      <c r="B196" s="4198">
        <f t="shared" si="11"/>
        <v>0</v>
      </c>
      <c r="C196" s="4381"/>
      <c r="D196" s="4383"/>
    </row>
    <row r="197" spans="1:5" ht="15" customHeight="1" x14ac:dyDescent="0.25">
      <c r="A197" s="4404" t="s">
        <v>3031</v>
      </c>
      <c r="B197" s="4198">
        <f t="shared" si="11"/>
        <v>0</v>
      </c>
      <c r="C197" s="4381"/>
      <c r="D197" s="4383"/>
    </row>
    <row r="198" spans="1:5" ht="15" customHeight="1" x14ac:dyDescent="0.25">
      <c r="A198" s="4404" t="s">
        <v>3032</v>
      </c>
      <c r="B198" s="4198">
        <f t="shared" si="11"/>
        <v>0</v>
      </c>
      <c r="C198" s="4381"/>
      <c r="D198" s="4383"/>
    </row>
    <row r="199" spans="1:5" ht="15" customHeight="1" x14ac:dyDescent="0.25">
      <c r="A199" s="4405" t="s">
        <v>3033</v>
      </c>
      <c r="B199" s="4198">
        <f t="shared" si="11"/>
        <v>0</v>
      </c>
      <c r="C199" s="4381"/>
      <c r="D199" s="4383"/>
    </row>
    <row r="200" spans="1:5" ht="15" customHeight="1" x14ac:dyDescent="0.25">
      <c r="A200" s="3622" t="s">
        <v>82</v>
      </c>
      <c r="B200" s="4139">
        <f>+SUM(B190:B199)</f>
        <v>0</v>
      </c>
      <c r="C200" s="4159">
        <f>+SUM(C190:C199)</f>
        <v>0</v>
      </c>
      <c r="D200" s="3931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401" t="s">
        <v>3035</v>
      </c>
      <c r="B202" s="3667" t="s">
        <v>1952</v>
      </c>
      <c r="C202" s="2520" t="s">
        <v>3023</v>
      </c>
      <c r="D202" s="3723" t="s">
        <v>3036</v>
      </c>
    </row>
    <row r="203" spans="1:5" ht="15" customHeight="1" x14ac:dyDescent="0.25">
      <c r="A203" s="4406" t="s">
        <v>3037</v>
      </c>
      <c r="B203" s="4381"/>
      <c r="C203" s="4382"/>
      <c r="D203" s="4383"/>
    </row>
    <row r="204" spans="1:5" ht="15" customHeight="1" x14ac:dyDescent="0.25">
      <c r="A204" s="4407" t="s">
        <v>3038</v>
      </c>
      <c r="B204" s="4381"/>
      <c r="C204" s="4382"/>
      <c r="D204" s="4383"/>
    </row>
    <row r="205" spans="1:5" ht="15" customHeight="1" x14ac:dyDescent="0.25">
      <c r="A205" s="4324" t="s">
        <v>3039</v>
      </c>
      <c r="B205" s="4381"/>
      <c r="C205" s="4382"/>
      <c r="D205" s="1279"/>
    </row>
    <row r="206" spans="1:5" ht="15" customHeight="1" x14ac:dyDescent="0.25">
      <c r="A206" s="4401" t="s">
        <v>82</v>
      </c>
      <c r="B206" s="4159">
        <f>+SUM(B203:B205)</f>
        <v>0</v>
      </c>
      <c r="C206" s="2588">
        <f>+SUM(C203:C205)</f>
        <v>0</v>
      </c>
      <c r="D206" s="3931">
        <f>+SUM(D203:D205)</f>
        <v>0</v>
      </c>
    </row>
    <row r="207" spans="1:5" s="5" customFormat="1" ht="18" customHeight="1" x14ac:dyDescent="0.2">
      <c r="A207" s="6930" t="s">
        <v>3040</v>
      </c>
      <c r="B207" s="6930"/>
      <c r="C207" s="6930"/>
      <c r="D207" s="6930"/>
      <c r="E207" s="6930"/>
    </row>
    <row r="208" spans="1:5" s="17" customFormat="1" ht="15" customHeight="1" x14ac:dyDescent="0.15">
      <c r="A208" s="3622" t="s">
        <v>3041</v>
      </c>
      <c r="B208" s="3622" t="s">
        <v>3042</v>
      </c>
      <c r="C208" s="3667" t="s">
        <v>1952</v>
      </c>
      <c r="D208" s="2520" t="s">
        <v>3023</v>
      </c>
      <c r="E208" s="3723" t="s">
        <v>3036</v>
      </c>
    </row>
    <row r="209" spans="1:5" s="17" customFormat="1" ht="15" customHeight="1" x14ac:dyDescent="0.15">
      <c r="A209" s="6927" t="s">
        <v>3043</v>
      </c>
      <c r="B209" s="4228" t="s">
        <v>3044</v>
      </c>
      <c r="C209" s="4381"/>
      <c r="D209" s="4382"/>
      <c r="E209" s="2275"/>
    </row>
    <row r="210" spans="1:5" s="17" customFormat="1" ht="15" customHeight="1" x14ac:dyDescent="0.15">
      <c r="A210" s="6928"/>
      <c r="B210" s="4408" t="s">
        <v>3045</v>
      </c>
      <c r="C210" s="4381"/>
      <c r="D210" s="4382"/>
      <c r="E210" s="2310"/>
    </row>
    <row r="211" spans="1:5" s="17" customFormat="1" ht="15" customHeight="1" x14ac:dyDescent="0.15">
      <c r="A211" s="6928"/>
      <c r="B211" s="4409" t="s">
        <v>3046</v>
      </c>
      <c r="C211" s="3471"/>
      <c r="D211" s="2309"/>
      <c r="E211" s="4383"/>
    </row>
    <row r="212" spans="1:5" s="17" customFormat="1" ht="15" customHeight="1" x14ac:dyDescent="0.15">
      <c r="A212" s="6929"/>
      <c r="B212" s="4410" t="s">
        <v>3047</v>
      </c>
      <c r="C212" s="4384"/>
      <c r="D212" s="4385"/>
      <c r="E212" s="1279"/>
    </row>
    <row r="213" spans="1:5" s="17" customFormat="1" ht="15" customHeight="1" x14ac:dyDescent="0.15">
      <c r="A213" s="4411" t="s">
        <v>3048</v>
      </c>
      <c r="B213" s="4411" t="s">
        <v>3049</v>
      </c>
      <c r="C213" s="4412"/>
      <c r="D213" s="4413"/>
      <c r="E213" s="3486"/>
    </row>
    <row r="214" spans="1:5" s="17" customFormat="1" ht="15" customHeight="1" x14ac:dyDescent="0.15">
      <c r="A214" s="6927" t="s">
        <v>3050</v>
      </c>
      <c r="B214" s="4228" t="s">
        <v>3051</v>
      </c>
      <c r="C214" s="2929"/>
      <c r="D214" s="1046"/>
      <c r="E214" s="2275"/>
    </row>
    <row r="215" spans="1:5" s="17" customFormat="1" ht="15" customHeight="1" x14ac:dyDescent="0.15">
      <c r="A215" s="6928"/>
      <c r="B215" s="4409" t="s">
        <v>3052</v>
      </c>
      <c r="C215" s="3471"/>
      <c r="D215" s="2309"/>
      <c r="E215" s="2310"/>
    </row>
    <row r="216" spans="1:5" s="17" customFormat="1" ht="15" customHeight="1" x14ac:dyDescent="0.15">
      <c r="A216" s="6928"/>
      <c r="B216" s="4408" t="s">
        <v>3053</v>
      </c>
      <c r="C216" s="4381"/>
      <c r="D216" s="4382"/>
      <c r="E216" s="4383"/>
    </row>
    <row r="217" spans="1:5" s="17" customFormat="1" ht="15" customHeight="1" x14ac:dyDescent="0.15">
      <c r="A217" s="6928"/>
      <c r="B217" s="4409" t="s">
        <v>3054</v>
      </c>
      <c r="C217" s="3471"/>
      <c r="D217" s="2309"/>
      <c r="E217" s="2310"/>
    </row>
    <row r="218" spans="1:5" s="17" customFormat="1" ht="15" customHeight="1" x14ac:dyDescent="0.15">
      <c r="A218" s="6929"/>
      <c r="B218" s="4410" t="s">
        <v>3055</v>
      </c>
      <c r="C218" s="4384"/>
      <c r="D218" s="4385"/>
      <c r="E218" s="1279"/>
    </row>
    <row r="219" spans="1:5" s="17" customFormat="1" ht="15" customHeight="1" x14ac:dyDescent="0.15">
      <c r="A219" s="6927" t="s">
        <v>3056</v>
      </c>
      <c r="B219" s="4228" t="s">
        <v>3057</v>
      </c>
      <c r="C219" s="3471"/>
      <c r="D219" s="2309"/>
      <c r="E219" s="2310"/>
    </row>
    <row r="220" spans="1:5" s="17" customFormat="1" ht="15" customHeight="1" x14ac:dyDescent="0.15">
      <c r="A220" s="6929"/>
      <c r="B220" s="4410" t="s">
        <v>3058</v>
      </c>
      <c r="C220" s="4384"/>
      <c r="D220" s="4385"/>
      <c r="E220" s="1279"/>
    </row>
    <row r="221" spans="1:5" s="17" customFormat="1" ht="15" customHeight="1" x14ac:dyDescent="0.15">
      <c r="A221" s="6927" t="s">
        <v>3059</v>
      </c>
      <c r="B221" s="4228" t="s">
        <v>3060</v>
      </c>
      <c r="C221" s="2929"/>
      <c r="D221" s="1046"/>
      <c r="E221" s="2275"/>
    </row>
    <row r="222" spans="1:5" s="17" customFormat="1" ht="15" customHeight="1" x14ac:dyDescent="0.15">
      <c r="A222" s="6928"/>
      <c r="B222" s="4408" t="s">
        <v>3061</v>
      </c>
      <c r="C222" s="3471"/>
      <c r="D222" s="2309"/>
      <c r="E222" s="2310"/>
    </row>
    <row r="223" spans="1:5" s="17" customFormat="1" ht="15" customHeight="1" x14ac:dyDescent="0.15">
      <c r="A223" s="6929"/>
      <c r="B223" s="4409" t="s">
        <v>3062</v>
      </c>
      <c r="C223" s="3488"/>
      <c r="D223" s="204"/>
      <c r="E223" s="3486"/>
    </row>
    <row r="224" spans="1:5" s="17" customFormat="1" ht="15" customHeight="1" x14ac:dyDescent="0.15">
      <c r="A224" s="6927" t="s">
        <v>3063</v>
      </c>
      <c r="B224" s="4228" t="s">
        <v>3064</v>
      </c>
      <c r="C224" s="3471"/>
      <c r="D224" s="2309"/>
      <c r="E224" s="2310"/>
    </row>
    <row r="225" spans="1:5" s="17" customFormat="1" ht="15" customHeight="1" x14ac:dyDescent="0.15">
      <c r="A225" s="6929"/>
      <c r="B225" s="4410" t="s">
        <v>3065</v>
      </c>
      <c r="C225" s="4384"/>
      <c r="D225" s="4385"/>
      <c r="E225" s="1279"/>
    </row>
    <row r="226" spans="1:5" s="17" customFormat="1" ht="15" customHeight="1" x14ac:dyDescent="0.15">
      <c r="A226" s="6927" t="s">
        <v>3066</v>
      </c>
      <c r="B226" s="4228" t="s">
        <v>3067</v>
      </c>
      <c r="C226" s="3471"/>
      <c r="D226" s="2309"/>
      <c r="E226" s="2310"/>
    </row>
    <row r="227" spans="1:5" s="17" customFormat="1" ht="15" customHeight="1" x14ac:dyDescent="0.15">
      <c r="A227" s="6929"/>
      <c r="B227" s="4410" t="s">
        <v>3068</v>
      </c>
      <c r="C227" s="4384"/>
      <c r="D227" s="4385"/>
      <c r="E227" s="1279"/>
    </row>
    <row r="228" spans="1:5" s="17" customFormat="1" ht="15" customHeight="1" x14ac:dyDescent="0.15">
      <c r="A228" s="6927" t="s">
        <v>3069</v>
      </c>
      <c r="B228" s="4228" t="s">
        <v>3070</v>
      </c>
      <c r="C228" s="3471"/>
      <c r="D228" s="2309"/>
      <c r="E228" s="2310"/>
    </row>
    <row r="229" spans="1:5" s="17" customFormat="1" ht="15" customHeight="1" x14ac:dyDescent="0.15">
      <c r="A229" s="6929"/>
      <c r="B229" s="4410" t="s">
        <v>3071</v>
      </c>
      <c r="C229" s="4384"/>
      <c r="D229" s="4385"/>
      <c r="E229" s="1279"/>
    </row>
    <row r="230" spans="1:5" s="17" customFormat="1" ht="15" customHeight="1" x14ac:dyDescent="0.15">
      <c r="A230" s="6927" t="s">
        <v>3072</v>
      </c>
      <c r="B230" s="4228" t="s">
        <v>3073</v>
      </c>
      <c r="C230" s="3471"/>
      <c r="D230" s="2309"/>
      <c r="E230" s="2310"/>
    </row>
    <row r="231" spans="1:5" s="17" customFormat="1" ht="15" customHeight="1" x14ac:dyDescent="0.15">
      <c r="A231" s="6929"/>
      <c r="B231" s="4229" t="s">
        <v>3074</v>
      </c>
      <c r="C231" s="4384"/>
      <c r="D231" s="4385"/>
      <c r="E231" s="1279"/>
    </row>
    <row r="232" spans="1:5" s="17" customFormat="1" ht="15" customHeight="1" x14ac:dyDescent="0.15">
      <c r="A232" s="6586" t="s">
        <v>3075</v>
      </c>
      <c r="B232" s="6593"/>
      <c r="C232" s="3471"/>
      <c r="D232" s="2309"/>
      <c r="E232" s="2310"/>
    </row>
    <row r="233" spans="1:5" s="17" customFormat="1" ht="15" customHeight="1" x14ac:dyDescent="0.15">
      <c r="A233" s="6948" t="s">
        <v>608</v>
      </c>
      <c r="B233" s="6742"/>
      <c r="C233" s="4381"/>
      <c r="D233" s="4382"/>
      <c r="E233" s="4383"/>
    </row>
    <row r="234" spans="1:5" s="17" customFormat="1" ht="15" customHeight="1" x14ac:dyDescent="0.15">
      <c r="A234" s="6614" t="s">
        <v>82</v>
      </c>
      <c r="B234" s="6640"/>
      <c r="C234" s="4159">
        <f>+SUM(C209:C233)</f>
        <v>0</v>
      </c>
      <c r="D234" s="2588">
        <f>+SUM(D209:D233)</f>
        <v>0</v>
      </c>
      <c r="E234" s="3931">
        <f>+SUM(E209:E233)</f>
        <v>0</v>
      </c>
    </row>
    <row r="235" spans="1:5" s="5" customFormat="1" ht="18" customHeight="1" x14ac:dyDescent="0.2">
      <c r="A235" s="6941" t="s">
        <v>3076</v>
      </c>
      <c r="B235" s="6941"/>
      <c r="C235" s="6941"/>
      <c r="D235" s="6941"/>
      <c r="E235" s="6941"/>
    </row>
    <row r="236" spans="1:5" s="17" customFormat="1" ht="21" x14ac:dyDescent="0.15">
      <c r="A236" s="6599" t="s">
        <v>3077</v>
      </c>
      <c r="B236" s="6599"/>
      <c r="C236" s="3667" t="s">
        <v>82</v>
      </c>
      <c r="D236" s="3625" t="s">
        <v>2980</v>
      </c>
      <c r="E236" s="3605" t="s">
        <v>3078</v>
      </c>
    </row>
    <row r="237" spans="1:5" s="17" customFormat="1" ht="15" customHeight="1" x14ac:dyDescent="0.15">
      <c r="A237" s="6949" t="s">
        <v>3079</v>
      </c>
      <c r="B237" s="6949"/>
      <c r="C237" s="4414">
        <f>SUM(D237:E237)</f>
        <v>0</v>
      </c>
      <c r="D237" s="4415"/>
      <c r="E237" s="4383"/>
    </row>
    <row r="238" spans="1:5" s="17" customFormat="1" ht="15" customHeight="1" x14ac:dyDescent="0.15">
      <c r="A238" s="6950" t="s">
        <v>3080</v>
      </c>
      <c r="B238" s="6950"/>
      <c r="C238" s="4414">
        <f>SUM(D238:E238)</f>
        <v>0</v>
      </c>
      <c r="D238" s="4415"/>
      <c r="E238" s="4383"/>
    </row>
    <row r="239" spans="1:5" s="17" customFormat="1" ht="15" customHeight="1" x14ac:dyDescent="0.15">
      <c r="A239" s="6951" t="s">
        <v>82</v>
      </c>
      <c r="B239" s="6951"/>
      <c r="C239" s="4159">
        <f>+SUM(C237:C238)</f>
        <v>0</v>
      </c>
      <c r="D239" s="4160">
        <f>+SUM(D237:D238)</f>
        <v>0</v>
      </c>
      <c r="E239" s="3931">
        <f>+SUM(E237:E238)</f>
        <v>0</v>
      </c>
    </row>
    <row r="240" spans="1:5" s="5" customFormat="1" ht="18" customHeight="1" x14ac:dyDescent="0.2">
      <c r="A240" s="6941" t="s">
        <v>3081</v>
      </c>
      <c r="B240" s="6941"/>
      <c r="C240" s="6941"/>
      <c r="D240" s="6941"/>
    </row>
    <row r="241" spans="1:4" ht="15" customHeight="1" x14ac:dyDescent="0.25">
      <c r="A241" s="3622" t="s">
        <v>3041</v>
      </c>
      <c r="B241" s="3622" t="s">
        <v>3022</v>
      </c>
      <c r="C241" s="3667" t="s">
        <v>1952</v>
      </c>
      <c r="D241" s="3723" t="s">
        <v>3023</v>
      </c>
    </row>
    <row r="242" spans="1:4" ht="15" customHeight="1" x14ac:dyDescent="0.25">
      <c r="A242" s="6927" t="s">
        <v>3050</v>
      </c>
      <c r="B242" s="4228" t="s">
        <v>3082</v>
      </c>
      <c r="C242" s="4381"/>
      <c r="D242" s="2275"/>
    </row>
    <row r="243" spans="1:4" ht="15" customHeight="1" x14ac:dyDescent="0.25">
      <c r="A243" s="6928"/>
      <c r="B243" s="4408" t="s">
        <v>3083</v>
      </c>
      <c r="C243" s="4381"/>
      <c r="D243" s="4383"/>
    </row>
    <row r="244" spans="1:4" ht="15" customHeight="1" x14ac:dyDescent="0.25">
      <c r="A244" s="6928"/>
      <c r="B244" s="4408" t="s">
        <v>3084</v>
      </c>
      <c r="C244" s="4381"/>
      <c r="D244" s="4383"/>
    </row>
    <row r="245" spans="1:4" ht="15" customHeight="1" x14ac:dyDescent="0.25">
      <c r="A245" s="6928"/>
      <c r="B245" s="4408" t="s">
        <v>3085</v>
      </c>
      <c r="C245" s="4381"/>
      <c r="D245" s="4383"/>
    </row>
    <row r="246" spans="1:4" ht="15" customHeight="1" x14ac:dyDescent="0.25">
      <c r="A246" s="6928"/>
      <c r="B246" s="4408" t="s">
        <v>3086</v>
      </c>
      <c r="C246" s="4381"/>
      <c r="D246" s="4383"/>
    </row>
    <row r="247" spans="1:4" ht="15" customHeight="1" x14ac:dyDescent="0.25">
      <c r="A247" s="6928"/>
      <c r="B247" s="4408" t="s">
        <v>3087</v>
      </c>
      <c r="C247" s="4381"/>
      <c r="D247" s="4383"/>
    </row>
    <row r="248" spans="1:4" ht="15" customHeight="1" x14ac:dyDescent="0.25">
      <c r="A248" s="6928"/>
      <c r="B248" s="4408" t="s">
        <v>3088</v>
      </c>
      <c r="C248" s="4381"/>
      <c r="D248" s="4383"/>
    </row>
    <row r="249" spans="1:4" ht="15" customHeight="1" x14ac:dyDescent="0.25">
      <c r="A249" s="6928"/>
      <c r="B249" s="4408" t="s">
        <v>3089</v>
      </c>
      <c r="C249" s="4381"/>
      <c r="D249" s="4383"/>
    </row>
    <row r="250" spans="1:4" ht="15" customHeight="1" x14ac:dyDescent="0.25">
      <c r="A250" s="6928"/>
      <c r="B250" s="4408" t="s">
        <v>3090</v>
      </c>
      <c r="C250" s="4381"/>
      <c r="D250" s="4383"/>
    </row>
    <row r="251" spans="1:4" ht="15" customHeight="1" x14ac:dyDescent="0.25">
      <c r="A251" s="6928"/>
      <c r="B251" s="4408" t="s">
        <v>3091</v>
      </c>
      <c r="C251" s="4381"/>
      <c r="D251" s="4383"/>
    </row>
    <row r="252" spans="1:4" ht="15" customHeight="1" x14ac:dyDescent="0.25">
      <c r="A252" s="6928"/>
      <c r="B252" s="4408" t="s">
        <v>3092</v>
      </c>
      <c r="C252" s="4381"/>
      <c r="D252" s="4383"/>
    </row>
    <row r="253" spans="1:4" ht="15" customHeight="1" x14ac:dyDescent="0.25">
      <c r="A253" s="6928"/>
      <c r="B253" s="4408" t="s">
        <v>3093</v>
      </c>
      <c r="C253" s="4381"/>
      <c r="D253" s="4383"/>
    </row>
    <row r="254" spans="1:4" ht="15" customHeight="1" x14ac:dyDescent="0.25">
      <c r="A254" s="6928"/>
      <c r="B254" s="4229" t="s">
        <v>3094</v>
      </c>
      <c r="C254" s="4384"/>
      <c r="D254" s="1279"/>
    </row>
    <row r="255" spans="1:4" ht="15" customHeight="1" x14ac:dyDescent="0.25">
      <c r="A255" s="6929"/>
      <c r="B255" s="4410" t="s">
        <v>3095</v>
      </c>
      <c r="C255" s="4416">
        <f>SUM(C242:C254)</f>
        <v>0</v>
      </c>
      <c r="D255" s="4417">
        <f>SUM(D242:D254)</f>
        <v>0</v>
      </c>
    </row>
    <row r="256" spans="1:4" ht="15" customHeight="1" x14ac:dyDescent="0.25">
      <c r="A256" s="6927" t="s">
        <v>3059</v>
      </c>
      <c r="B256" s="4409" t="s">
        <v>3096</v>
      </c>
      <c r="C256" s="3471"/>
      <c r="D256" s="2310"/>
    </row>
    <row r="257" spans="1:4" ht="15" customHeight="1" x14ac:dyDescent="0.25">
      <c r="A257" s="6928"/>
      <c r="B257" s="4408" t="s">
        <v>3097</v>
      </c>
      <c r="C257" s="4381"/>
      <c r="D257" s="4383"/>
    </row>
    <row r="258" spans="1:4" ht="15" customHeight="1" x14ac:dyDescent="0.25">
      <c r="A258" s="6928"/>
      <c r="B258" s="4229" t="s">
        <v>3098</v>
      </c>
      <c r="C258" s="4384"/>
      <c r="D258" s="1279"/>
    </row>
    <row r="259" spans="1:4" ht="15" customHeight="1" x14ac:dyDescent="0.25">
      <c r="A259" s="6929"/>
      <c r="B259" s="4410" t="s">
        <v>3099</v>
      </c>
      <c r="C259" s="4416">
        <f>SUM(C256:C258)</f>
        <v>0</v>
      </c>
      <c r="D259" s="4417">
        <f>SUM(D256:D258)</f>
        <v>0</v>
      </c>
    </row>
    <row r="260" spans="1:4" ht="15" customHeight="1" x14ac:dyDescent="0.25">
      <c r="A260" s="6927" t="s">
        <v>3066</v>
      </c>
      <c r="B260" s="4409" t="s">
        <v>3100</v>
      </c>
      <c r="C260" s="3471"/>
      <c r="D260" s="2310"/>
    </row>
    <row r="261" spans="1:4" ht="15" customHeight="1" x14ac:dyDescent="0.25">
      <c r="A261" s="6928"/>
      <c r="B261" s="4408" t="s">
        <v>3101</v>
      </c>
      <c r="C261" s="4381"/>
      <c r="D261" s="4383"/>
    </row>
    <row r="262" spans="1:4" ht="15" customHeight="1" x14ac:dyDescent="0.25">
      <c r="A262" s="6928"/>
      <c r="B262" s="4408" t="s">
        <v>3102</v>
      </c>
      <c r="C262" s="4381"/>
      <c r="D262" s="4383"/>
    </row>
    <row r="263" spans="1:4" ht="15" customHeight="1" x14ac:dyDescent="0.25">
      <c r="A263" s="6928"/>
      <c r="B263" s="4229" t="s">
        <v>3103</v>
      </c>
      <c r="C263" s="4384"/>
      <c r="D263" s="1279"/>
    </row>
    <row r="264" spans="1:4" ht="15" customHeight="1" x14ac:dyDescent="0.25">
      <c r="A264" s="6929"/>
      <c r="B264" s="4410" t="s">
        <v>3104</v>
      </c>
      <c r="C264" s="4416">
        <f>SUM(C260:C263)</f>
        <v>0</v>
      </c>
      <c r="D264" s="4417">
        <f>SUM(D260:D263)</f>
        <v>0</v>
      </c>
    </row>
    <row r="265" spans="1:4" ht="15" customHeight="1" x14ac:dyDescent="0.25">
      <c r="A265" s="6927" t="s">
        <v>3069</v>
      </c>
      <c r="B265" s="4409" t="s">
        <v>3105</v>
      </c>
      <c r="C265" s="3471"/>
      <c r="D265" s="2310"/>
    </row>
    <row r="266" spans="1:4" ht="15" customHeight="1" x14ac:dyDescent="0.25">
      <c r="A266" s="6928"/>
      <c r="B266" s="4408" t="s">
        <v>3106</v>
      </c>
      <c r="C266" s="4381"/>
      <c r="D266" s="4383"/>
    </row>
    <row r="267" spans="1:4" ht="15" customHeight="1" x14ac:dyDescent="0.25">
      <c r="A267" s="6928"/>
      <c r="B267" s="4229" t="s">
        <v>3107</v>
      </c>
      <c r="C267" s="4384"/>
      <c r="D267" s="1279"/>
    </row>
    <row r="268" spans="1:4" ht="15" customHeight="1" x14ac:dyDescent="0.25">
      <c r="A268" s="6945"/>
      <c r="B268" s="4410" t="s">
        <v>3108</v>
      </c>
      <c r="C268" s="4418">
        <f>SUM(C265:C267)</f>
        <v>0</v>
      </c>
      <c r="D268" s="4417">
        <f>SUM(D265:D267)</f>
        <v>0</v>
      </c>
    </row>
    <row r="269" spans="1:4" ht="15" customHeight="1" x14ac:dyDescent="0.25">
      <c r="A269" s="6614" t="s">
        <v>82</v>
      </c>
      <c r="B269" s="6640"/>
      <c r="C269" s="4159">
        <f>+C255+C259+C264+C268</f>
        <v>0</v>
      </c>
      <c r="D269" s="3931">
        <f>+D255+D259+D264+D268</f>
        <v>0</v>
      </c>
    </row>
    <row r="270" spans="1:4" s="5" customFormat="1" ht="18" customHeight="1" x14ac:dyDescent="0.2">
      <c r="A270" s="6941" t="s">
        <v>3109</v>
      </c>
      <c r="B270" s="6941"/>
      <c r="C270" s="6941"/>
      <c r="D270" s="6941"/>
    </row>
    <row r="271" spans="1:4" x14ac:dyDescent="0.25">
      <c r="A271" s="3633" t="s">
        <v>3110</v>
      </c>
      <c r="B271" s="3667" t="s">
        <v>3111</v>
      </c>
      <c r="C271" s="2586" t="s">
        <v>3112</v>
      </c>
      <c r="D271" s="3605" t="s">
        <v>3113</v>
      </c>
    </row>
    <row r="272" spans="1:4" ht="15" customHeight="1" x14ac:dyDescent="0.25">
      <c r="A272" s="4419" t="s">
        <v>3037</v>
      </c>
      <c r="B272" s="4381"/>
      <c r="C272" s="4382"/>
      <c r="D272" s="4383"/>
    </row>
    <row r="273" spans="1:4" ht="15" customHeight="1" x14ac:dyDescent="0.25">
      <c r="A273" s="4407" t="s">
        <v>3038</v>
      </c>
      <c r="B273" s="4381"/>
      <c r="C273" s="4382"/>
      <c r="D273" s="4383"/>
    </row>
    <row r="274" spans="1:4" ht="15" customHeight="1" x14ac:dyDescent="0.25">
      <c r="A274" s="4324" t="s">
        <v>3039</v>
      </c>
      <c r="B274" s="4381"/>
      <c r="C274" s="4382"/>
      <c r="D274" s="4383"/>
    </row>
    <row r="275" spans="1:4" ht="15" customHeight="1" x14ac:dyDescent="0.25">
      <c r="A275" s="4401" t="s">
        <v>82</v>
      </c>
      <c r="B275" s="4159">
        <f>+SUM(B272:B274)</f>
        <v>0</v>
      </c>
      <c r="C275" s="2588">
        <f>+SUM(C272:C274)</f>
        <v>0</v>
      </c>
      <c r="D275" s="3931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930" t="s">
        <v>3115</v>
      </c>
      <c r="B277" s="6930"/>
      <c r="C277" s="6930"/>
    </row>
    <row r="278" spans="1:4" x14ac:dyDescent="0.25">
      <c r="A278" s="6946" t="s">
        <v>3116</v>
      </c>
      <c r="B278" s="6947"/>
      <c r="C278" s="3622" t="s">
        <v>3117</v>
      </c>
    </row>
    <row r="279" spans="1:4" x14ac:dyDescent="0.25">
      <c r="A279" s="6586" t="s">
        <v>3118</v>
      </c>
      <c r="B279" s="6587"/>
      <c r="C279" s="4420"/>
    </row>
    <row r="280" spans="1:4" x14ac:dyDescent="0.25">
      <c r="A280" s="6939" t="s">
        <v>3119</v>
      </c>
      <c r="B280" s="6940"/>
      <c r="C280" s="4420"/>
    </row>
    <row r="281" spans="1:4" x14ac:dyDescent="0.25">
      <c r="A281" s="6939" t="s">
        <v>3120</v>
      </c>
      <c r="B281" s="6940"/>
      <c r="C281" s="4420"/>
    </row>
    <row r="282" spans="1:4" x14ac:dyDescent="0.25">
      <c r="A282" s="6939" t="s">
        <v>3121</v>
      </c>
      <c r="B282" s="6940"/>
      <c r="C282" s="4420"/>
    </row>
    <row r="283" spans="1:4" ht="24.95" customHeight="1" x14ac:dyDescent="0.25">
      <c r="A283" s="6942" t="s">
        <v>3122</v>
      </c>
      <c r="B283" s="6943"/>
      <c r="C283" s="4420"/>
    </row>
    <row r="284" spans="1:4" ht="24.95" customHeight="1" x14ac:dyDescent="0.25">
      <c r="A284" s="6942" t="s">
        <v>3123</v>
      </c>
      <c r="B284" s="6943"/>
      <c r="C284" s="4420"/>
    </row>
    <row r="285" spans="1:4" ht="24.95" customHeight="1" x14ac:dyDescent="0.25">
      <c r="A285" s="6942" t="s">
        <v>3124</v>
      </c>
      <c r="B285" s="6943"/>
      <c r="C285" s="4420"/>
    </row>
    <row r="286" spans="1:4" ht="24.95" customHeight="1" x14ac:dyDescent="0.25">
      <c r="A286" s="6942" t="s">
        <v>3125</v>
      </c>
      <c r="B286" s="6943"/>
      <c r="C286" s="4420"/>
    </row>
    <row r="287" spans="1:4" ht="15" customHeight="1" x14ac:dyDescent="0.25">
      <c r="A287" s="6944" t="s">
        <v>3126</v>
      </c>
      <c r="B287" s="5628"/>
      <c r="C287" s="4420"/>
    </row>
    <row r="288" spans="1:4" ht="15" customHeight="1" x14ac:dyDescent="0.25">
      <c r="A288" s="6935" t="s">
        <v>82</v>
      </c>
      <c r="B288" s="6622"/>
      <c r="C288" s="4139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401" t="s">
        <v>3128</v>
      </c>
      <c r="B290" s="3622" t="s">
        <v>3129</v>
      </c>
    </row>
    <row r="291" spans="1:2" ht="15" customHeight="1" x14ac:dyDescent="0.25">
      <c r="A291" s="4403" t="s">
        <v>3130</v>
      </c>
      <c r="B291" s="4420"/>
    </row>
    <row r="292" spans="1:2" ht="15" customHeight="1" x14ac:dyDescent="0.25">
      <c r="A292" s="4404" t="s">
        <v>3131</v>
      </c>
      <c r="B292" s="4420"/>
    </row>
    <row r="293" spans="1:2" ht="15" customHeight="1" x14ac:dyDescent="0.25">
      <c r="A293" s="4404" t="s">
        <v>3132</v>
      </c>
      <c r="B293" s="4420"/>
    </row>
    <row r="294" spans="1:2" ht="15" customHeight="1" x14ac:dyDescent="0.25">
      <c r="A294" s="4404" t="s">
        <v>3133</v>
      </c>
      <c r="B294" s="4420"/>
    </row>
    <row r="295" spans="1:2" ht="15" customHeight="1" x14ac:dyDescent="0.25">
      <c r="A295" s="4404" t="s">
        <v>3134</v>
      </c>
      <c r="B295" s="4420"/>
    </row>
    <row r="296" spans="1:2" ht="15" customHeight="1" x14ac:dyDescent="0.25">
      <c r="A296" s="4405" t="s">
        <v>3135</v>
      </c>
      <c r="B296" s="4420"/>
    </row>
    <row r="297" spans="1:2" ht="15" customHeight="1" x14ac:dyDescent="0.25">
      <c r="A297" s="3622" t="s">
        <v>82</v>
      </c>
      <c r="B297" s="4139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2" zoomScaleNormal="100" workbookViewId="0">
      <selection activeCell="G127" sqref="G12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75" t="s">
        <v>3136</v>
      </c>
      <c r="B6" s="6975"/>
      <c r="C6" s="6975"/>
      <c r="D6" s="6975"/>
      <c r="E6" s="6975"/>
      <c r="F6" s="6975"/>
      <c r="G6" s="6975"/>
      <c r="H6" s="6975"/>
      <c r="I6" s="6975"/>
      <c r="J6" s="6975"/>
      <c r="K6" s="6975"/>
      <c r="L6" s="6975"/>
      <c r="M6" s="6975"/>
      <c r="N6" s="6975"/>
      <c r="O6" s="6975"/>
      <c r="P6" s="697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549" t="s">
        <v>667</v>
      </c>
      <c r="B9" s="6550"/>
      <c r="C9" s="3727" t="s">
        <v>82</v>
      </c>
      <c r="D9" s="3562" t="s">
        <v>3138</v>
      </c>
      <c r="E9" s="2648" t="s">
        <v>3139</v>
      </c>
      <c r="F9" s="2648" t="s">
        <v>3140</v>
      </c>
      <c r="G9" s="3788" t="s">
        <v>3141</v>
      </c>
      <c r="H9" s="4423" t="s">
        <v>3142</v>
      </c>
      <c r="I9" s="4423" t="s">
        <v>3143</v>
      </c>
      <c r="J9" s="3565" t="s">
        <v>3144</v>
      </c>
      <c r="K9" s="3788" t="s">
        <v>3145</v>
      </c>
      <c r="L9" s="2515" t="s">
        <v>3146</v>
      </c>
      <c r="M9" s="3608" t="s">
        <v>3147</v>
      </c>
      <c r="N9" s="2648" t="s">
        <v>41</v>
      </c>
      <c r="O9" s="2648" t="s">
        <v>42</v>
      </c>
      <c r="P9" s="2648" t="s">
        <v>3148</v>
      </c>
      <c r="Q9" s="2648" t="s">
        <v>3149</v>
      </c>
      <c r="R9" s="2648" t="s">
        <v>39</v>
      </c>
      <c r="S9" s="3563" t="s">
        <v>2116</v>
      </c>
      <c r="T9" s="120"/>
      <c r="U9" s="120"/>
    </row>
    <row r="10" spans="1:85" s="17" customFormat="1" ht="15" customHeight="1" x14ac:dyDescent="0.15">
      <c r="A10" s="5677" t="s">
        <v>3150</v>
      </c>
      <c r="B10" s="5678"/>
      <c r="C10" s="4362">
        <f>SUM(D10:G10)</f>
        <v>0</v>
      </c>
      <c r="D10" s="4424">
        <v>0</v>
      </c>
      <c r="E10" s="4424">
        <v>0</v>
      </c>
      <c r="F10" s="4424">
        <v>0</v>
      </c>
      <c r="G10" s="4424">
        <v>0</v>
      </c>
      <c r="H10" s="4425">
        <v>0</v>
      </c>
      <c r="I10" s="4425">
        <v>0</v>
      </c>
      <c r="J10" s="4424">
        <v>0</v>
      </c>
      <c r="K10" s="4424">
        <v>0</v>
      </c>
      <c r="L10" s="4424">
        <v>0</v>
      </c>
      <c r="M10" s="2253"/>
      <c r="N10" s="4047">
        <v>0</v>
      </c>
      <c r="O10" s="4047">
        <v>0</v>
      </c>
      <c r="P10" s="4047">
        <v>0</v>
      </c>
      <c r="Q10" s="1060"/>
      <c r="R10" s="4047">
        <v>0</v>
      </c>
      <c r="S10" s="4040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64" t="s">
        <v>3151</v>
      </c>
      <c r="B11" s="6765"/>
      <c r="C11" s="4362">
        <f>SUM(D11:G11)</f>
        <v>0</v>
      </c>
      <c r="D11" s="4424">
        <v>0</v>
      </c>
      <c r="E11" s="4424">
        <v>0</v>
      </c>
      <c r="F11" s="4424">
        <v>0</v>
      </c>
      <c r="G11" s="4424">
        <v>0</v>
      </c>
      <c r="H11" s="4425">
        <v>0</v>
      </c>
      <c r="I11" s="4425">
        <v>0</v>
      </c>
      <c r="J11" s="4424">
        <v>0</v>
      </c>
      <c r="K11" s="4424">
        <v>0</v>
      </c>
      <c r="L11" s="4424">
        <v>0</v>
      </c>
      <c r="M11" s="4426"/>
      <c r="N11" s="4047">
        <v>0</v>
      </c>
      <c r="O11" s="4047">
        <v>0</v>
      </c>
      <c r="P11" s="4047">
        <v>0</v>
      </c>
      <c r="Q11" s="4427"/>
      <c r="R11" s="4047">
        <v>0</v>
      </c>
      <c r="S11" s="4040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64" t="s">
        <v>3152</v>
      </c>
      <c r="B12" s="6765"/>
      <c r="C12" s="4362">
        <f t="shared" ref="C12:C30" si="13">SUM(D12:G12)</f>
        <v>0</v>
      </c>
      <c r="D12" s="4424">
        <v>0</v>
      </c>
      <c r="E12" s="4424">
        <v>0</v>
      </c>
      <c r="F12" s="4424">
        <v>0</v>
      </c>
      <c r="G12" s="4424">
        <v>0</v>
      </c>
      <c r="H12" s="4425">
        <v>0</v>
      </c>
      <c r="I12" s="4425">
        <v>0</v>
      </c>
      <c r="J12" s="4424">
        <v>0</v>
      </c>
      <c r="K12" s="4424">
        <v>0</v>
      </c>
      <c r="L12" s="4424">
        <v>0</v>
      </c>
      <c r="M12" s="4426"/>
      <c r="N12" s="4047">
        <v>0</v>
      </c>
      <c r="O12" s="4047">
        <v>0</v>
      </c>
      <c r="P12" s="4047">
        <v>0</v>
      </c>
      <c r="Q12" s="4427"/>
      <c r="R12" s="4047">
        <v>0</v>
      </c>
      <c r="S12" s="4040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64" t="s">
        <v>3153</v>
      </c>
      <c r="B13" s="6765"/>
      <c r="C13" s="4362">
        <f>SUM(D13:G13)</f>
        <v>0</v>
      </c>
      <c r="D13" s="4424">
        <v>0</v>
      </c>
      <c r="E13" s="4424">
        <v>0</v>
      </c>
      <c r="F13" s="4424">
        <v>0</v>
      </c>
      <c r="G13" s="4424">
        <v>0</v>
      </c>
      <c r="H13" s="4425">
        <v>0</v>
      </c>
      <c r="I13" s="4425">
        <v>0</v>
      </c>
      <c r="J13" s="4424">
        <v>0</v>
      </c>
      <c r="K13" s="4424">
        <v>0</v>
      </c>
      <c r="L13" s="4424">
        <v>0</v>
      </c>
      <c r="M13" s="4426"/>
      <c r="N13" s="4047">
        <v>0</v>
      </c>
      <c r="O13" s="4047">
        <v>0</v>
      </c>
      <c r="P13" s="4047">
        <v>0</v>
      </c>
      <c r="Q13" s="4427"/>
      <c r="R13" s="4047">
        <v>0</v>
      </c>
      <c r="S13" s="4040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64" t="s">
        <v>3154</v>
      </c>
      <c r="B14" s="6765"/>
      <c r="C14" s="4362">
        <f t="shared" si="13"/>
        <v>2</v>
      </c>
      <c r="D14" s="4424">
        <v>2</v>
      </c>
      <c r="E14" s="4424">
        <v>0</v>
      </c>
      <c r="F14" s="4424">
        <v>0</v>
      </c>
      <c r="G14" s="4424">
        <v>0</v>
      </c>
      <c r="H14" s="4425">
        <v>0</v>
      </c>
      <c r="I14" s="4425">
        <v>0</v>
      </c>
      <c r="J14" s="4424">
        <v>2</v>
      </c>
      <c r="K14" s="4424">
        <v>0</v>
      </c>
      <c r="L14" s="4424">
        <v>0</v>
      </c>
      <c r="M14" s="4426"/>
      <c r="N14" s="4047">
        <v>0</v>
      </c>
      <c r="O14" s="4047">
        <v>0</v>
      </c>
      <c r="P14" s="4047">
        <v>0</v>
      </c>
      <c r="Q14" s="4427"/>
      <c r="R14" s="4047">
        <v>0</v>
      </c>
      <c r="S14" s="4040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64" t="s">
        <v>3155</v>
      </c>
      <c r="B15" s="6765"/>
      <c r="C15" s="4362">
        <f t="shared" si="13"/>
        <v>0</v>
      </c>
      <c r="D15" s="4424">
        <v>0</v>
      </c>
      <c r="E15" s="4424">
        <v>0</v>
      </c>
      <c r="F15" s="4424">
        <v>0</v>
      </c>
      <c r="G15" s="4424">
        <v>0</v>
      </c>
      <c r="H15" s="4425">
        <v>0</v>
      </c>
      <c r="I15" s="4425">
        <v>0</v>
      </c>
      <c r="J15" s="4424">
        <v>0</v>
      </c>
      <c r="K15" s="4424">
        <v>0</v>
      </c>
      <c r="L15" s="4424">
        <v>0</v>
      </c>
      <c r="M15" s="4426"/>
      <c r="N15" s="4047">
        <v>0</v>
      </c>
      <c r="O15" s="4047">
        <v>0</v>
      </c>
      <c r="P15" s="4047">
        <v>0</v>
      </c>
      <c r="Q15" s="4427"/>
      <c r="R15" s="4047">
        <v>0</v>
      </c>
      <c r="S15" s="4040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64" t="s">
        <v>3156</v>
      </c>
      <c r="B16" s="6765"/>
      <c r="C16" s="4362">
        <f t="shared" si="13"/>
        <v>0</v>
      </c>
      <c r="D16" s="4424">
        <v>0</v>
      </c>
      <c r="E16" s="4424">
        <v>0</v>
      </c>
      <c r="F16" s="4424">
        <v>0</v>
      </c>
      <c r="G16" s="4424">
        <v>0</v>
      </c>
      <c r="H16" s="4425">
        <v>0</v>
      </c>
      <c r="I16" s="4425">
        <v>0</v>
      </c>
      <c r="J16" s="4424">
        <v>0</v>
      </c>
      <c r="K16" s="4424">
        <v>0</v>
      </c>
      <c r="L16" s="4424">
        <v>0</v>
      </c>
      <c r="M16" s="4426"/>
      <c r="N16" s="4047">
        <v>0</v>
      </c>
      <c r="O16" s="4047">
        <v>0</v>
      </c>
      <c r="P16" s="4047">
        <v>0</v>
      </c>
      <c r="Q16" s="4427"/>
      <c r="R16" s="4047">
        <v>0</v>
      </c>
      <c r="S16" s="4040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64" t="s">
        <v>3157</v>
      </c>
      <c r="B17" s="6765"/>
      <c r="C17" s="4362">
        <f t="shared" si="13"/>
        <v>0</v>
      </c>
      <c r="D17" s="4424">
        <v>0</v>
      </c>
      <c r="E17" s="4424">
        <v>0</v>
      </c>
      <c r="F17" s="4424">
        <v>0</v>
      </c>
      <c r="G17" s="4424">
        <v>0</v>
      </c>
      <c r="H17" s="4425">
        <v>0</v>
      </c>
      <c r="I17" s="4425">
        <v>0</v>
      </c>
      <c r="J17" s="4424">
        <v>0</v>
      </c>
      <c r="K17" s="4424">
        <v>0</v>
      </c>
      <c r="L17" s="4424">
        <v>0</v>
      </c>
      <c r="M17" s="4426"/>
      <c r="N17" s="4047">
        <v>0</v>
      </c>
      <c r="O17" s="4047">
        <v>0</v>
      </c>
      <c r="P17" s="4047">
        <v>0</v>
      </c>
      <c r="Q17" s="4427"/>
      <c r="R17" s="4047">
        <v>0</v>
      </c>
      <c r="S17" s="4040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64" t="s">
        <v>3158</v>
      </c>
      <c r="B18" s="6765"/>
      <c r="C18" s="4362">
        <f t="shared" si="13"/>
        <v>4</v>
      </c>
      <c r="D18" s="4424">
        <v>4</v>
      </c>
      <c r="E18" s="4424">
        <v>0</v>
      </c>
      <c r="F18" s="4424">
        <v>0</v>
      </c>
      <c r="G18" s="4424">
        <v>0</v>
      </c>
      <c r="H18" s="4425">
        <v>0</v>
      </c>
      <c r="I18" s="4425">
        <v>0</v>
      </c>
      <c r="J18" s="4424">
        <v>4</v>
      </c>
      <c r="K18" s="4424">
        <v>0</v>
      </c>
      <c r="L18" s="4424">
        <v>0</v>
      </c>
      <c r="M18" s="4046">
        <v>0</v>
      </c>
      <c r="N18" s="4047">
        <v>0</v>
      </c>
      <c r="O18" s="4047">
        <v>0</v>
      </c>
      <c r="P18" s="4047">
        <v>0</v>
      </c>
      <c r="Q18" s="4427"/>
      <c r="R18" s="4047">
        <v>0</v>
      </c>
      <c r="S18" s="4040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64" t="s">
        <v>3159</v>
      </c>
      <c r="B19" s="6765"/>
      <c r="C19" s="4362">
        <f t="shared" si="13"/>
        <v>1</v>
      </c>
      <c r="D19" s="4424">
        <v>1</v>
      </c>
      <c r="E19" s="4424">
        <v>0</v>
      </c>
      <c r="F19" s="4424">
        <v>0</v>
      </c>
      <c r="G19" s="4424">
        <v>0</v>
      </c>
      <c r="H19" s="4425">
        <v>0</v>
      </c>
      <c r="I19" s="4425">
        <v>0</v>
      </c>
      <c r="J19" s="4424">
        <v>1</v>
      </c>
      <c r="K19" s="4424">
        <v>0</v>
      </c>
      <c r="L19" s="4424">
        <v>0</v>
      </c>
      <c r="M19" s="4046">
        <v>1</v>
      </c>
      <c r="N19" s="4047">
        <v>0</v>
      </c>
      <c r="O19" s="4047">
        <v>0</v>
      </c>
      <c r="P19" s="4047">
        <v>0</v>
      </c>
      <c r="Q19" s="4427"/>
      <c r="R19" s="4047">
        <v>0</v>
      </c>
      <c r="S19" s="4040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64" t="s">
        <v>3160</v>
      </c>
      <c r="B20" s="6765"/>
      <c r="C20" s="4362">
        <f t="shared" si="13"/>
        <v>11</v>
      </c>
      <c r="D20" s="4424">
        <v>5</v>
      </c>
      <c r="E20" s="4424">
        <v>6</v>
      </c>
      <c r="F20" s="4424">
        <v>0</v>
      </c>
      <c r="G20" s="4424">
        <v>0</v>
      </c>
      <c r="H20" s="4425">
        <v>0</v>
      </c>
      <c r="I20" s="4425">
        <v>0</v>
      </c>
      <c r="J20" s="4424">
        <v>7</v>
      </c>
      <c r="K20" s="4424">
        <v>2</v>
      </c>
      <c r="L20" s="4424">
        <v>2</v>
      </c>
      <c r="M20" s="4046">
        <v>0</v>
      </c>
      <c r="N20" s="4047">
        <v>0</v>
      </c>
      <c r="O20" s="4047">
        <v>0</v>
      </c>
      <c r="P20" s="4047">
        <v>0</v>
      </c>
      <c r="Q20" s="4427"/>
      <c r="R20" s="4047">
        <v>0</v>
      </c>
      <c r="S20" s="4040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64" t="s">
        <v>3161</v>
      </c>
      <c r="B21" s="6765"/>
      <c r="C21" s="4362">
        <f t="shared" si="13"/>
        <v>20</v>
      </c>
      <c r="D21" s="4424">
        <v>17</v>
      </c>
      <c r="E21" s="4424">
        <v>3</v>
      </c>
      <c r="F21" s="4424">
        <v>0</v>
      </c>
      <c r="G21" s="4424">
        <v>0</v>
      </c>
      <c r="H21" s="4425">
        <v>0</v>
      </c>
      <c r="I21" s="4425">
        <v>0</v>
      </c>
      <c r="J21" s="4424">
        <v>16</v>
      </c>
      <c r="K21" s="4424">
        <v>1</v>
      </c>
      <c r="L21" s="4424">
        <v>3</v>
      </c>
      <c r="M21" s="4426"/>
      <c r="N21" s="4047">
        <v>0</v>
      </c>
      <c r="O21" s="4047">
        <v>0</v>
      </c>
      <c r="P21" s="4047">
        <v>0</v>
      </c>
      <c r="Q21" s="4427"/>
      <c r="R21" s="4047">
        <v>0</v>
      </c>
      <c r="S21" s="4040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64" t="s">
        <v>3162</v>
      </c>
      <c r="B22" s="6765"/>
      <c r="C22" s="4362">
        <f t="shared" si="13"/>
        <v>18</v>
      </c>
      <c r="D22" s="4424">
        <v>17</v>
      </c>
      <c r="E22" s="4424">
        <v>1</v>
      </c>
      <c r="F22" s="4424">
        <v>0</v>
      </c>
      <c r="G22" s="4424">
        <v>0</v>
      </c>
      <c r="H22" s="4425">
        <v>0</v>
      </c>
      <c r="I22" s="4425">
        <v>0</v>
      </c>
      <c r="J22" s="4424">
        <v>16</v>
      </c>
      <c r="K22" s="4424">
        <v>1</v>
      </c>
      <c r="L22" s="4424">
        <v>1</v>
      </c>
      <c r="M22" s="4426"/>
      <c r="N22" s="4047">
        <v>1</v>
      </c>
      <c r="O22" s="4047">
        <v>0</v>
      </c>
      <c r="P22" s="4047">
        <v>0</v>
      </c>
      <c r="Q22" s="4427"/>
      <c r="R22" s="4047">
        <v>0</v>
      </c>
      <c r="S22" s="4040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64" t="s">
        <v>3163</v>
      </c>
      <c r="B23" s="6765"/>
      <c r="C23" s="4362">
        <f>SUM(D23:G23)</f>
        <v>0</v>
      </c>
      <c r="D23" s="4424">
        <v>0</v>
      </c>
      <c r="E23" s="4424">
        <v>0</v>
      </c>
      <c r="F23" s="4424">
        <v>0</v>
      </c>
      <c r="G23" s="4424">
        <v>0</v>
      </c>
      <c r="H23" s="4425">
        <v>0</v>
      </c>
      <c r="I23" s="4425">
        <v>0</v>
      </c>
      <c r="J23" s="4424">
        <v>0</v>
      </c>
      <c r="K23" s="4424">
        <v>0</v>
      </c>
      <c r="L23" s="4424">
        <v>0</v>
      </c>
      <c r="M23" s="4046">
        <v>0</v>
      </c>
      <c r="N23" s="4047">
        <v>0</v>
      </c>
      <c r="O23" s="4047">
        <v>0</v>
      </c>
      <c r="P23" s="4047">
        <v>0</v>
      </c>
      <c r="Q23" s="4047">
        <v>0</v>
      </c>
      <c r="R23" s="4047">
        <v>0</v>
      </c>
      <c r="S23" s="4040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64" t="s">
        <v>3164</v>
      </c>
      <c r="B24" s="6765"/>
      <c r="C24" s="4362">
        <f t="shared" si="13"/>
        <v>2</v>
      </c>
      <c r="D24" s="4424">
        <v>2</v>
      </c>
      <c r="E24" s="4424">
        <v>0</v>
      </c>
      <c r="F24" s="4424">
        <v>0</v>
      </c>
      <c r="G24" s="4424">
        <v>0</v>
      </c>
      <c r="H24" s="4425">
        <v>0</v>
      </c>
      <c r="I24" s="4425">
        <v>0</v>
      </c>
      <c r="J24" s="4424">
        <v>1</v>
      </c>
      <c r="K24" s="4424">
        <v>1</v>
      </c>
      <c r="L24" s="4424">
        <v>0</v>
      </c>
      <c r="M24" s="4046">
        <v>0</v>
      </c>
      <c r="N24" s="4047">
        <v>0</v>
      </c>
      <c r="O24" s="4047">
        <v>0</v>
      </c>
      <c r="P24" s="4047">
        <v>0</v>
      </c>
      <c r="Q24" s="4047">
        <v>0</v>
      </c>
      <c r="R24" s="4047">
        <v>0</v>
      </c>
      <c r="S24" s="4040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64" t="s">
        <v>3165</v>
      </c>
      <c r="B25" s="6765"/>
      <c r="C25" s="4362">
        <f>SUM(D25:G25)</f>
        <v>0</v>
      </c>
      <c r="D25" s="4424">
        <v>0</v>
      </c>
      <c r="E25" s="4424">
        <v>0</v>
      </c>
      <c r="F25" s="4424">
        <v>0</v>
      </c>
      <c r="G25" s="4424">
        <v>0</v>
      </c>
      <c r="H25" s="4425">
        <v>0</v>
      </c>
      <c r="I25" s="4425">
        <v>0</v>
      </c>
      <c r="J25" s="4424">
        <v>0</v>
      </c>
      <c r="K25" s="4424">
        <v>0</v>
      </c>
      <c r="L25" s="4424">
        <v>0</v>
      </c>
      <c r="M25" s="4046">
        <v>0</v>
      </c>
      <c r="N25" s="4047">
        <v>0</v>
      </c>
      <c r="O25" s="4047">
        <v>0</v>
      </c>
      <c r="P25" s="4047">
        <v>0</v>
      </c>
      <c r="Q25" s="4047">
        <v>0</v>
      </c>
      <c r="R25" s="4047">
        <v>0</v>
      </c>
      <c r="S25" s="4040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64" t="s">
        <v>3166</v>
      </c>
      <c r="B26" s="6765"/>
      <c r="C26" s="4362">
        <f t="shared" si="13"/>
        <v>0</v>
      </c>
      <c r="D26" s="4424">
        <v>0</v>
      </c>
      <c r="E26" s="4424">
        <v>0</v>
      </c>
      <c r="F26" s="4424">
        <v>0</v>
      </c>
      <c r="G26" s="4424">
        <v>0</v>
      </c>
      <c r="H26" s="4425">
        <v>0</v>
      </c>
      <c r="I26" s="4425">
        <v>0</v>
      </c>
      <c r="J26" s="4424">
        <v>0</v>
      </c>
      <c r="K26" s="4424">
        <v>0</v>
      </c>
      <c r="L26" s="4424">
        <v>0</v>
      </c>
      <c r="M26" s="4426"/>
      <c r="N26" s="4047">
        <v>0</v>
      </c>
      <c r="O26" s="4047">
        <v>0</v>
      </c>
      <c r="P26" s="4047">
        <v>0</v>
      </c>
      <c r="Q26" s="4428"/>
      <c r="R26" s="4047">
        <v>0</v>
      </c>
      <c r="S26" s="4040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64" t="s">
        <v>3167</v>
      </c>
      <c r="B27" s="6765"/>
      <c r="C27" s="4362">
        <f t="shared" si="13"/>
        <v>0</v>
      </c>
      <c r="D27" s="4424">
        <v>0</v>
      </c>
      <c r="E27" s="4424">
        <v>0</v>
      </c>
      <c r="F27" s="4424">
        <v>0</v>
      </c>
      <c r="G27" s="4424">
        <v>0</v>
      </c>
      <c r="H27" s="4425">
        <v>0</v>
      </c>
      <c r="I27" s="4425">
        <v>0</v>
      </c>
      <c r="J27" s="4424">
        <v>0</v>
      </c>
      <c r="K27" s="4424">
        <v>0</v>
      </c>
      <c r="L27" s="4424">
        <v>0</v>
      </c>
      <c r="M27" s="4426"/>
      <c r="N27" s="4047">
        <v>0</v>
      </c>
      <c r="O27" s="4047">
        <v>0</v>
      </c>
      <c r="P27" s="4047">
        <v>0</v>
      </c>
      <c r="Q27" s="4428"/>
      <c r="R27" s="4047">
        <v>0</v>
      </c>
      <c r="S27" s="4040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64" t="s">
        <v>3168</v>
      </c>
      <c r="B28" s="6765"/>
      <c r="C28" s="4362">
        <f t="shared" si="13"/>
        <v>5</v>
      </c>
      <c r="D28" s="4424">
        <v>5</v>
      </c>
      <c r="E28" s="4424">
        <v>0</v>
      </c>
      <c r="F28" s="4424">
        <v>0</v>
      </c>
      <c r="G28" s="4424">
        <v>0</v>
      </c>
      <c r="H28" s="4425">
        <v>0</v>
      </c>
      <c r="I28" s="4425">
        <v>0</v>
      </c>
      <c r="J28" s="4424">
        <v>5</v>
      </c>
      <c r="K28" s="4424">
        <v>0</v>
      </c>
      <c r="L28" s="4424">
        <v>0</v>
      </c>
      <c r="M28" s="4426"/>
      <c r="N28" s="4047">
        <v>0</v>
      </c>
      <c r="O28" s="4047">
        <v>0</v>
      </c>
      <c r="P28" s="4047">
        <v>0</v>
      </c>
      <c r="Q28" s="4428"/>
      <c r="R28" s="4047">
        <v>0</v>
      </c>
      <c r="S28" s="4040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64" t="s">
        <v>3169</v>
      </c>
      <c r="B29" s="6765"/>
      <c r="C29" s="4362">
        <f t="shared" si="13"/>
        <v>24</v>
      </c>
      <c r="D29" s="4424">
        <v>21</v>
      </c>
      <c r="E29" s="4424">
        <v>3</v>
      </c>
      <c r="F29" s="4424">
        <v>0</v>
      </c>
      <c r="G29" s="4424">
        <v>0</v>
      </c>
      <c r="H29" s="4425">
        <v>0</v>
      </c>
      <c r="I29" s="4425">
        <v>0</v>
      </c>
      <c r="J29" s="4424">
        <v>23</v>
      </c>
      <c r="K29" s="4424">
        <v>1</v>
      </c>
      <c r="L29" s="4424">
        <v>0</v>
      </c>
      <c r="M29" s="4046">
        <v>0</v>
      </c>
      <c r="N29" s="4047">
        <v>4</v>
      </c>
      <c r="O29" s="4047">
        <v>0</v>
      </c>
      <c r="P29" s="4047">
        <v>0</v>
      </c>
      <c r="Q29" s="4428"/>
      <c r="R29" s="4047">
        <v>0</v>
      </c>
      <c r="S29" s="4040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64" t="s">
        <v>3170</v>
      </c>
      <c r="B30" s="6765"/>
      <c r="C30" s="4362">
        <f t="shared" si="13"/>
        <v>3</v>
      </c>
      <c r="D30" s="4424">
        <v>2</v>
      </c>
      <c r="E30" s="4424">
        <v>1</v>
      </c>
      <c r="F30" s="4424">
        <v>0</v>
      </c>
      <c r="G30" s="4424">
        <v>0</v>
      </c>
      <c r="H30" s="4425">
        <v>0</v>
      </c>
      <c r="I30" s="4425">
        <v>0</v>
      </c>
      <c r="J30" s="4424">
        <v>3</v>
      </c>
      <c r="K30" s="4424">
        <v>0</v>
      </c>
      <c r="L30" s="4424">
        <v>0</v>
      </c>
      <c r="M30" s="4046">
        <v>0</v>
      </c>
      <c r="N30" s="4047">
        <v>0</v>
      </c>
      <c r="O30" s="4047">
        <v>0</v>
      </c>
      <c r="P30" s="4047">
        <v>0</v>
      </c>
      <c r="Q30" s="4428"/>
      <c r="R30" s="4047">
        <v>0</v>
      </c>
      <c r="S30" s="4040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69" t="s">
        <v>3171</v>
      </c>
      <c r="B31" s="6870"/>
      <c r="C31" s="4362">
        <f>SUM(D31:G31)</f>
        <v>2</v>
      </c>
      <c r="D31" s="4424">
        <v>2</v>
      </c>
      <c r="E31" s="4424">
        <v>0</v>
      </c>
      <c r="F31" s="4424">
        <v>0</v>
      </c>
      <c r="G31" s="4424">
        <v>0</v>
      </c>
      <c r="H31" s="4425">
        <v>0</v>
      </c>
      <c r="I31" s="4425">
        <v>0</v>
      </c>
      <c r="J31" s="4424">
        <v>2</v>
      </c>
      <c r="K31" s="4424">
        <v>0</v>
      </c>
      <c r="L31" s="4424">
        <v>0</v>
      </c>
      <c r="M31" s="4046">
        <v>0</v>
      </c>
      <c r="N31" s="4047">
        <v>0</v>
      </c>
      <c r="O31" s="4047">
        <v>0</v>
      </c>
      <c r="P31" s="4047">
        <v>0</v>
      </c>
      <c r="Q31" s="4428"/>
      <c r="R31" s="4047">
        <v>0</v>
      </c>
      <c r="S31" s="4040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69" t="s">
        <v>3172</v>
      </c>
      <c r="B32" s="6870"/>
      <c r="C32" s="4362">
        <f>SUM(D32:G32)</f>
        <v>0</v>
      </c>
      <c r="D32" s="4424">
        <v>0</v>
      </c>
      <c r="E32" s="4424">
        <v>0</v>
      </c>
      <c r="F32" s="4424">
        <v>0</v>
      </c>
      <c r="G32" s="4424">
        <v>0</v>
      </c>
      <c r="H32" s="4425">
        <v>0</v>
      </c>
      <c r="I32" s="4425">
        <v>0</v>
      </c>
      <c r="J32" s="4424">
        <v>0</v>
      </c>
      <c r="K32" s="4424">
        <v>0</v>
      </c>
      <c r="L32" s="4424">
        <v>0</v>
      </c>
      <c r="M32" s="4429"/>
      <c r="N32" s="4047">
        <v>0</v>
      </c>
      <c r="O32" s="4047">
        <v>0</v>
      </c>
      <c r="P32" s="4047">
        <v>0</v>
      </c>
      <c r="Q32" s="4428"/>
      <c r="R32" s="4047">
        <v>0</v>
      </c>
      <c r="S32" s="4040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69" t="s">
        <v>3173</v>
      </c>
      <c r="B33" s="6870"/>
      <c r="C33" s="4362">
        <f>SUM(D33:G33)</f>
        <v>0</v>
      </c>
      <c r="D33" s="4424">
        <v>0</v>
      </c>
      <c r="E33" s="4424">
        <v>0</v>
      </c>
      <c r="F33" s="4424">
        <v>0</v>
      </c>
      <c r="G33" s="4424">
        <v>0</v>
      </c>
      <c r="H33" s="4425">
        <v>0</v>
      </c>
      <c r="I33" s="4425">
        <v>0</v>
      </c>
      <c r="J33" s="4424">
        <v>0</v>
      </c>
      <c r="K33" s="4424">
        <v>0</v>
      </c>
      <c r="L33" s="4424">
        <v>0</v>
      </c>
      <c r="M33" s="4429"/>
      <c r="N33" s="4047">
        <v>0</v>
      </c>
      <c r="O33" s="4047">
        <v>0</v>
      </c>
      <c r="P33" s="4047">
        <v>0</v>
      </c>
      <c r="Q33" s="4428"/>
      <c r="R33" s="4047">
        <v>0</v>
      </c>
      <c r="S33" s="4040">
        <v>0</v>
      </c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69" t="s">
        <v>3174</v>
      </c>
      <c r="B34" s="6870"/>
      <c r="C34" s="4430">
        <f>SUM(D34:G34)</f>
        <v>0</v>
      </c>
      <c r="D34" s="4424">
        <v>0</v>
      </c>
      <c r="E34" s="4424">
        <v>0</v>
      </c>
      <c r="F34" s="4424">
        <v>0</v>
      </c>
      <c r="G34" s="4424">
        <v>0</v>
      </c>
      <c r="H34" s="4425">
        <v>0</v>
      </c>
      <c r="I34" s="4425">
        <v>0</v>
      </c>
      <c r="J34" s="4424">
        <v>0</v>
      </c>
      <c r="K34" s="4424">
        <v>0</v>
      </c>
      <c r="L34" s="4424">
        <v>0</v>
      </c>
      <c r="M34" s="4046">
        <v>0</v>
      </c>
      <c r="N34" s="1157">
        <v>0</v>
      </c>
      <c r="O34" s="1157">
        <v>0</v>
      </c>
      <c r="P34" s="1157">
        <v>0</v>
      </c>
      <c r="Q34" s="4428"/>
      <c r="R34" s="1157">
        <v>0</v>
      </c>
      <c r="S34" s="2388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76" t="s">
        <v>3175</v>
      </c>
      <c r="B35" s="6877"/>
      <c r="C35" s="4363">
        <f>SUM(D35:G35)</f>
        <v>0</v>
      </c>
      <c r="D35" s="4424">
        <v>0</v>
      </c>
      <c r="E35" s="4424">
        <v>0</v>
      </c>
      <c r="F35" s="4424">
        <v>0</v>
      </c>
      <c r="G35" s="4424">
        <v>0</v>
      </c>
      <c r="H35" s="158">
        <v>0</v>
      </c>
      <c r="I35" s="158">
        <v>0</v>
      </c>
      <c r="J35" s="4424">
        <v>0</v>
      </c>
      <c r="K35" s="4424">
        <v>0</v>
      </c>
      <c r="L35" s="4424">
        <v>0</v>
      </c>
      <c r="M35" s="4082">
        <v>0</v>
      </c>
      <c r="N35" s="4083">
        <v>0</v>
      </c>
      <c r="O35" s="4083">
        <v>0</v>
      </c>
      <c r="P35" s="4083">
        <v>0</v>
      </c>
      <c r="Q35" s="4431"/>
      <c r="R35" s="4083">
        <v>0</v>
      </c>
      <c r="S35" s="1160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49" t="s">
        <v>3176</v>
      </c>
      <c r="B36" s="6749"/>
      <c r="C36" s="6749"/>
      <c r="D36" s="6749"/>
      <c r="E36" s="6749"/>
      <c r="F36" s="6749"/>
      <c r="G36" s="6749"/>
      <c r="H36" s="6749"/>
      <c r="I36" s="6749"/>
      <c r="J36" s="6749"/>
      <c r="K36" s="6749"/>
      <c r="L36" s="6749"/>
      <c r="M36" s="6749"/>
      <c r="N36" s="6749"/>
    </row>
    <row r="37" spans="1:85" s="17" customFormat="1" ht="63" x14ac:dyDescent="0.15">
      <c r="A37" s="6549" t="s">
        <v>667</v>
      </c>
      <c r="B37" s="6566"/>
      <c r="C37" s="3558" t="s">
        <v>3177</v>
      </c>
      <c r="D37" s="3564" t="s">
        <v>3178</v>
      </c>
      <c r="E37" s="2648" t="s">
        <v>3179</v>
      </c>
      <c r="F37" s="2523" t="s">
        <v>3180</v>
      </c>
      <c r="G37" s="3565" t="s">
        <v>3181</v>
      </c>
      <c r="H37" s="2648" t="s">
        <v>3182</v>
      </c>
      <c r="I37" s="2648" t="s">
        <v>3183</v>
      </c>
      <c r="J37" s="2648" t="s">
        <v>3184</v>
      </c>
      <c r="K37" s="3608" t="s">
        <v>42</v>
      </c>
      <c r="L37" s="2648" t="s">
        <v>331</v>
      </c>
      <c r="M37" s="2648" t="s">
        <v>3185</v>
      </c>
      <c r="N37" s="3563" t="s">
        <v>3186</v>
      </c>
    </row>
    <row r="38" spans="1:85" s="17" customFormat="1" ht="30" customHeight="1" x14ac:dyDescent="0.15">
      <c r="A38" s="6695" t="s">
        <v>3187</v>
      </c>
      <c r="B38" s="4349" t="s">
        <v>3188</v>
      </c>
      <c r="C38" s="4432"/>
      <c r="D38" s="4433">
        <v>1</v>
      </c>
      <c r="E38" s="1061"/>
      <c r="F38" s="4434"/>
      <c r="G38" s="4433"/>
      <c r="H38" s="1061">
        <v>1</v>
      </c>
      <c r="I38" s="1061"/>
      <c r="J38" s="1061">
        <v>1</v>
      </c>
      <c r="K38" s="4435">
        <v>0</v>
      </c>
      <c r="L38" s="1061">
        <v>0</v>
      </c>
      <c r="M38" s="1061">
        <v>0</v>
      </c>
      <c r="N38" s="4436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80"/>
      <c r="B39" s="4437" t="s">
        <v>3189</v>
      </c>
      <c r="C39" s="4438">
        <v>1</v>
      </c>
      <c r="D39" s="4439"/>
      <c r="E39" s="4424"/>
      <c r="F39" s="4440"/>
      <c r="G39" s="4439">
        <v>1</v>
      </c>
      <c r="H39" s="1620"/>
      <c r="I39" s="1620">
        <v>1</v>
      </c>
      <c r="J39" s="1620"/>
      <c r="K39" s="1621">
        <v>0</v>
      </c>
      <c r="L39" s="4424">
        <v>0</v>
      </c>
      <c r="M39" s="4424">
        <v>0</v>
      </c>
      <c r="N39" s="4441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73"/>
      <c r="B40" s="4261" t="s">
        <v>3190</v>
      </c>
      <c r="C40" s="4442">
        <v>3</v>
      </c>
      <c r="D40" s="4443">
        <v>4</v>
      </c>
      <c r="E40" s="159"/>
      <c r="F40" s="160"/>
      <c r="G40" s="4443">
        <v>3</v>
      </c>
      <c r="H40" s="4444">
        <v>4</v>
      </c>
      <c r="I40" s="4444">
        <v>3</v>
      </c>
      <c r="J40" s="4444">
        <v>4</v>
      </c>
      <c r="K40" s="4445">
        <v>0</v>
      </c>
      <c r="L40" s="159">
        <v>2</v>
      </c>
      <c r="M40" s="159">
        <v>0</v>
      </c>
      <c r="N40" s="4446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27" t="s">
        <v>82</v>
      </c>
      <c r="B41" s="6729"/>
      <c r="C41" s="3771">
        <f>SUM(C38:C40)</f>
        <v>4</v>
      </c>
      <c r="D41" s="4096">
        <f t="shared" ref="D41:N41" si="30">SUM(D38:D40)</f>
        <v>5</v>
      </c>
      <c r="E41" s="3799">
        <f t="shared" si="30"/>
        <v>0</v>
      </c>
      <c r="F41" s="3770">
        <f t="shared" si="30"/>
        <v>0</v>
      </c>
      <c r="G41" s="4096">
        <f t="shared" si="30"/>
        <v>4</v>
      </c>
      <c r="H41" s="3799">
        <f t="shared" si="30"/>
        <v>5</v>
      </c>
      <c r="I41" s="3799">
        <f t="shared" si="30"/>
        <v>4</v>
      </c>
      <c r="J41" s="3795">
        <f t="shared" si="30"/>
        <v>5</v>
      </c>
      <c r="K41" s="3796">
        <f t="shared" si="30"/>
        <v>0</v>
      </c>
      <c r="L41" s="3229">
        <f t="shared" si="30"/>
        <v>2</v>
      </c>
      <c r="M41" s="3229">
        <f t="shared" si="30"/>
        <v>0</v>
      </c>
      <c r="N41" s="3797">
        <f t="shared" si="30"/>
        <v>0</v>
      </c>
    </row>
    <row r="42" spans="1:85" s="17" customFormat="1" ht="15" customHeight="1" x14ac:dyDescent="0.15">
      <c r="A42" s="6695" t="s">
        <v>3191</v>
      </c>
      <c r="B42" s="4447" t="s">
        <v>2425</v>
      </c>
      <c r="C42" s="954"/>
      <c r="D42" s="954"/>
      <c r="E42" s="4448"/>
      <c r="F42" s="139"/>
      <c r="G42" s="1020"/>
      <c r="H42" s="140"/>
      <c r="I42" s="4448"/>
      <c r="J42" s="140"/>
      <c r="K42" s="4449">
        <v>0</v>
      </c>
      <c r="L42" s="140">
        <v>0</v>
      </c>
      <c r="M42" s="140">
        <v>0</v>
      </c>
      <c r="N42" s="3047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80"/>
      <c r="B43" s="1622" t="s">
        <v>3192</v>
      </c>
      <c r="C43" s="1623"/>
      <c r="D43" s="4450"/>
      <c r="E43" s="4424"/>
      <c r="F43" s="4440"/>
      <c r="G43" s="1624"/>
      <c r="H43" s="4424"/>
      <c r="I43" s="4424"/>
      <c r="J43" s="4451"/>
      <c r="K43" s="4452">
        <v>0</v>
      </c>
      <c r="L43" s="4424">
        <v>0</v>
      </c>
      <c r="M43" s="4424">
        <v>0</v>
      </c>
      <c r="N43" s="4453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80"/>
      <c r="B44" s="4454" t="s">
        <v>49</v>
      </c>
      <c r="C44" s="4438"/>
      <c r="D44" s="4450"/>
      <c r="E44" s="140"/>
      <c r="F44" s="1626"/>
      <c r="G44" s="1624"/>
      <c r="H44" s="4424"/>
      <c r="I44" s="140"/>
      <c r="J44" s="1627"/>
      <c r="K44" s="150">
        <v>0</v>
      </c>
      <c r="L44" s="4424">
        <v>0</v>
      </c>
      <c r="M44" s="140">
        <v>0</v>
      </c>
      <c r="N44" s="4453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80"/>
      <c r="B45" s="4015" t="s">
        <v>3193</v>
      </c>
      <c r="C45" s="954"/>
      <c r="D45" s="4450"/>
      <c r="E45" s="4424"/>
      <c r="F45" s="4440"/>
      <c r="G45" s="4439"/>
      <c r="H45" s="4424"/>
      <c r="I45" s="4424"/>
      <c r="J45" s="1627"/>
      <c r="K45" s="4452">
        <v>0</v>
      </c>
      <c r="L45" s="4424">
        <v>0</v>
      </c>
      <c r="M45" s="4424">
        <v>0</v>
      </c>
      <c r="N45" s="3047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80"/>
      <c r="B46" s="4314" t="s">
        <v>680</v>
      </c>
      <c r="C46" s="4455">
        <v>4</v>
      </c>
      <c r="D46" s="4456">
        <v>5</v>
      </c>
      <c r="E46" s="159"/>
      <c r="F46" s="160"/>
      <c r="G46" s="4457">
        <v>4</v>
      </c>
      <c r="H46" s="159">
        <v>5</v>
      </c>
      <c r="I46" s="159">
        <v>4</v>
      </c>
      <c r="J46" s="161">
        <v>5</v>
      </c>
      <c r="K46" s="162">
        <v>0</v>
      </c>
      <c r="L46" s="159">
        <v>1</v>
      </c>
      <c r="M46" s="4444">
        <v>0</v>
      </c>
      <c r="N46" s="1278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27" t="s">
        <v>82</v>
      </c>
      <c r="B47" s="6729"/>
      <c r="C47" s="4348">
        <f>SUM(C42:C46)</f>
        <v>4</v>
      </c>
      <c r="D47" s="4458">
        <f>SUM(D42:D46)</f>
        <v>5</v>
      </c>
      <c r="E47" s="4459">
        <f t="shared" ref="E47:N47" si="39">SUM(E42:E46)</f>
        <v>0</v>
      </c>
      <c r="F47" s="4460">
        <f t="shared" si="39"/>
        <v>0</v>
      </c>
      <c r="G47" s="4458">
        <f t="shared" si="39"/>
        <v>4</v>
      </c>
      <c r="H47" s="4459">
        <f t="shared" si="39"/>
        <v>5</v>
      </c>
      <c r="I47" s="4459">
        <f t="shared" si="39"/>
        <v>4</v>
      </c>
      <c r="J47" s="4461">
        <f t="shared" si="39"/>
        <v>5</v>
      </c>
      <c r="K47" s="4462">
        <f t="shared" si="39"/>
        <v>0</v>
      </c>
      <c r="L47" s="163">
        <f t="shared" si="39"/>
        <v>1</v>
      </c>
      <c r="M47" s="163">
        <f t="shared" si="39"/>
        <v>0</v>
      </c>
      <c r="N47" s="4069">
        <f t="shared" si="39"/>
        <v>0</v>
      </c>
    </row>
    <row r="48" spans="1:85" s="20" customFormat="1" ht="18" customHeight="1" x14ac:dyDescent="0.15">
      <c r="A48" s="2991" t="s">
        <v>3194</v>
      </c>
    </row>
    <row r="49" spans="1:82" s="17" customFormat="1" ht="52.5" x14ac:dyDescent="0.15">
      <c r="A49" s="6549" t="s">
        <v>667</v>
      </c>
      <c r="B49" s="6566"/>
      <c r="C49" s="3592" t="s">
        <v>82</v>
      </c>
      <c r="D49" s="3592" t="s">
        <v>3138</v>
      </c>
      <c r="E49" s="4027" t="s">
        <v>3195</v>
      </c>
      <c r="F49" s="2648" t="s">
        <v>3196</v>
      </c>
      <c r="G49" s="3558" t="s">
        <v>3141</v>
      </c>
      <c r="H49" s="4463" t="s">
        <v>3142</v>
      </c>
      <c r="I49" s="3757" t="s">
        <v>3143</v>
      </c>
      <c r="J49" s="3563" t="s">
        <v>41</v>
      </c>
      <c r="K49" s="3563" t="s">
        <v>42</v>
      </c>
      <c r="L49" s="3563" t="s">
        <v>3197</v>
      </c>
      <c r="M49" s="3563" t="s">
        <v>3198</v>
      </c>
    </row>
    <row r="50" spans="1:82" s="17" customFormat="1" ht="15" customHeight="1" x14ac:dyDescent="0.15">
      <c r="A50" s="5677" t="s">
        <v>3199</v>
      </c>
      <c r="B50" s="5678"/>
      <c r="C50" s="4464">
        <f>SUM(D50:F50)</f>
        <v>0</v>
      </c>
      <c r="D50" s="2271"/>
      <c r="E50" s="1045"/>
      <c r="F50" s="1045"/>
      <c r="G50" s="4465"/>
      <c r="H50" s="4466"/>
      <c r="I50" s="4322"/>
      <c r="J50" s="4150"/>
      <c r="K50" s="4150"/>
      <c r="L50" s="4150"/>
      <c r="M50" s="4150"/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64" t="s">
        <v>3200</v>
      </c>
      <c r="B51" s="6765"/>
      <c r="C51" s="4467">
        <f t="shared" ref="C51:C56" si="44">SUM(D51:F51)</f>
        <v>0</v>
      </c>
      <c r="D51" s="4149"/>
      <c r="E51" s="4244"/>
      <c r="F51" s="4244"/>
      <c r="G51" s="4468"/>
      <c r="H51" s="4466"/>
      <c r="I51" s="4322"/>
      <c r="J51" s="4150"/>
      <c r="K51" s="4150"/>
      <c r="L51" s="4150"/>
      <c r="M51" s="4150"/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64" t="s">
        <v>3201</v>
      </c>
      <c r="B52" s="6765"/>
      <c r="C52" s="4362">
        <f t="shared" si="44"/>
        <v>0</v>
      </c>
      <c r="D52" s="4149"/>
      <c r="E52" s="4244"/>
      <c r="F52" s="4244"/>
      <c r="G52" s="4468"/>
      <c r="H52" s="4466"/>
      <c r="I52" s="4322"/>
      <c r="J52" s="4150"/>
      <c r="K52" s="4150"/>
      <c r="L52" s="4150"/>
      <c r="M52" s="4150"/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974" t="s">
        <v>673</v>
      </c>
      <c r="B53" s="6351"/>
      <c r="C53" s="4362">
        <f t="shared" si="44"/>
        <v>0</v>
      </c>
      <c r="D53" s="4149"/>
      <c r="E53" s="1316"/>
      <c r="F53" s="4244"/>
      <c r="G53" s="185"/>
      <c r="H53" s="4469"/>
      <c r="I53" s="4470"/>
      <c r="J53" s="1278"/>
      <c r="K53" s="1278"/>
      <c r="L53" s="1278"/>
      <c r="M53" s="1278"/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755" t="s">
        <v>3202</v>
      </c>
      <c r="B54" s="2041" t="s">
        <v>3203</v>
      </c>
      <c r="C54" s="2410">
        <f t="shared" si="44"/>
        <v>0</v>
      </c>
      <c r="D54" s="2271"/>
      <c r="E54" s="1045"/>
      <c r="F54" s="1045"/>
      <c r="G54" s="4465"/>
      <c r="H54" s="4471"/>
      <c r="I54" s="2346"/>
      <c r="J54" s="2348"/>
      <c r="K54" s="2348"/>
      <c r="L54" s="2348"/>
      <c r="M54" s="2348"/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15"/>
      <c r="B55" s="4074" t="s">
        <v>3204</v>
      </c>
      <c r="C55" s="4362">
        <f t="shared" si="44"/>
        <v>0</v>
      </c>
      <c r="D55" s="4149"/>
      <c r="E55" s="4244"/>
      <c r="F55" s="4244"/>
      <c r="G55" s="4468"/>
      <c r="H55" s="4471"/>
      <c r="I55" s="2346"/>
      <c r="J55" s="2348"/>
      <c r="K55" s="2348"/>
      <c r="L55" s="2348"/>
      <c r="M55" s="2348"/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66"/>
      <c r="B56" s="4080" t="s">
        <v>3205</v>
      </c>
      <c r="C56" s="4363">
        <f t="shared" si="44"/>
        <v>0</v>
      </c>
      <c r="D56" s="4165"/>
      <c r="E56" s="3985"/>
      <c r="F56" s="3985"/>
      <c r="G56" s="1330"/>
      <c r="H56" s="4466"/>
      <c r="I56" s="4322"/>
      <c r="J56" s="4150"/>
      <c r="K56" s="4150"/>
      <c r="L56" s="4150"/>
      <c r="M56" s="4150"/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77" t="s">
        <v>3206</v>
      </c>
      <c r="B57" s="5678"/>
      <c r="C57" s="2410">
        <f>SUM(D57:G57)</f>
        <v>0</v>
      </c>
      <c r="D57" s="2271"/>
      <c r="E57" s="1045"/>
      <c r="F57" s="1045"/>
      <c r="G57" s="2516"/>
      <c r="H57" s="2650"/>
      <c r="I57" s="2823"/>
      <c r="J57" s="2272"/>
      <c r="K57" s="2272"/>
      <c r="L57" s="2272"/>
      <c r="M57" s="2272"/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75" t="s">
        <v>920</v>
      </c>
      <c r="B58" s="6877"/>
      <c r="C58" s="4363">
        <f>SUM(D58:G58)</f>
        <v>7</v>
      </c>
      <c r="D58" s="4165">
        <v>6</v>
      </c>
      <c r="E58" s="3985">
        <v>1</v>
      </c>
      <c r="F58" s="3985">
        <v>0</v>
      </c>
      <c r="G58" s="1299">
        <v>0</v>
      </c>
      <c r="H58" s="4469">
        <v>0</v>
      </c>
      <c r="I58" s="4470">
        <v>0</v>
      </c>
      <c r="J58" s="1278">
        <v>1</v>
      </c>
      <c r="K58" s="1278">
        <v>0</v>
      </c>
      <c r="L58" s="1278">
        <v>0</v>
      </c>
      <c r="M58" s="1278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27" t="s">
        <v>82</v>
      </c>
      <c r="B59" s="6729"/>
      <c r="C59" s="3771">
        <f>SUM(C54:C58)+C50</f>
        <v>7</v>
      </c>
      <c r="D59" s="4472">
        <f t="shared" ref="D59:M59" si="50">SUM(D54:D58)+D50</f>
        <v>6</v>
      </c>
      <c r="E59" s="3799">
        <f t="shared" si="50"/>
        <v>1</v>
      </c>
      <c r="F59" s="3799">
        <f t="shared" si="50"/>
        <v>0</v>
      </c>
      <c r="G59" s="3799">
        <f t="shared" si="50"/>
        <v>0</v>
      </c>
      <c r="H59" s="4197">
        <f t="shared" si="50"/>
        <v>0</v>
      </c>
      <c r="I59" s="4096">
        <f t="shared" si="50"/>
        <v>0</v>
      </c>
      <c r="J59" s="4197">
        <f t="shared" si="50"/>
        <v>1</v>
      </c>
      <c r="K59" s="3771">
        <f t="shared" si="50"/>
        <v>0</v>
      </c>
      <c r="L59" s="3771">
        <f t="shared" si="50"/>
        <v>0</v>
      </c>
      <c r="M59" s="3771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547" t="s">
        <v>3209</v>
      </c>
      <c r="B62" s="6548"/>
      <c r="C62" s="6976" t="s">
        <v>3210</v>
      </c>
      <c r="D62" s="6976"/>
      <c r="E62" s="6976"/>
      <c r="F62" s="6976"/>
      <c r="G62" s="6976"/>
      <c r="H62" s="6976"/>
      <c r="I62" s="6976"/>
      <c r="J62" s="6976"/>
      <c r="K62" s="6976"/>
      <c r="L62" s="6976"/>
      <c r="M62" s="6976"/>
      <c r="N62" s="6976"/>
      <c r="O62" s="6976"/>
      <c r="P62" s="6977"/>
      <c r="Q62" s="6736" t="s">
        <v>41</v>
      </c>
      <c r="R62" s="6735" t="s">
        <v>42</v>
      </c>
      <c r="S62" s="6735" t="s">
        <v>3185</v>
      </c>
      <c r="T62" s="6735" t="s">
        <v>3211</v>
      </c>
      <c r="U62" s="6817" t="s">
        <v>3212</v>
      </c>
    </row>
    <row r="63" spans="1:82" s="17" customFormat="1" ht="24" customHeight="1" x14ac:dyDescent="0.15">
      <c r="A63" s="6972"/>
      <c r="B63" s="6244"/>
      <c r="C63" s="3563" t="s">
        <v>3213</v>
      </c>
      <c r="D63" s="3727" t="s">
        <v>82</v>
      </c>
      <c r="E63" s="3564" t="s">
        <v>69</v>
      </c>
      <c r="F63" s="2648" t="s">
        <v>3214</v>
      </c>
      <c r="G63" s="2648" t="s">
        <v>3215</v>
      </c>
      <c r="H63" s="2648" t="s">
        <v>1095</v>
      </c>
      <c r="I63" s="2648" t="s">
        <v>1456</v>
      </c>
      <c r="J63" s="2648" t="s">
        <v>1058</v>
      </c>
      <c r="K63" s="2648" t="s">
        <v>515</v>
      </c>
      <c r="L63" s="2648" t="s">
        <v>1055</v>
      </c>
      <c r="M63" s="2648" t="s">
        <v>110</v>
      </c>
      <c r="N63" s="2648" t="s">
        <v>1056</v>
      </c>
      <c r="O63" s="2648" t="s">
        <v>104</v>
      </c>
      <c r="P63" s="3559" t="s">
        <v>1184</v>
      </c>
      <c r="Q63" s="5492"/>
      <c r="R63" s="5539"/>
      <c r="S63" s="5539"/>
      <c r="T63" s="5539"/>
      <c r="U63" s="5521"/>
    </row>
    <row r="64" spans="1:82" s="17" customFormat="1" ht="15" customHeight="1" x14ac:dyDescent="0.15">
      <c r="A64" s="5677" t="s">
        <v>3216</v>
      </c>
      <c r="B64" s="5678"/>
      <c r="C64" s="4474"/>
      <c r="D64" s="2571">
        <f t="shared" ref="D64:D69" si="51">SUM(E64:P64)</f>
        <v>0</v>
      </c>
      <c r="E64" s="2271"/>
      <c r="F64" s="1045"/>
      <c r="G64" s="1045"/>
      <c r="H64" s="1045"/>
      <c r="I64" s="1045"/>
      <c r="J64" s="1045"/>
      <c r="K64" s="1045"/>
      <c r="L64" s="1045"/>
      <c r="M64" s="1045"/>
      <c r="N64" s="1045"/>
      <c r="O64" s="1045"/>
      <c r="P64" s="2516"/>
      <c r="Q64" s="4435"/>
      <c r="R64" s="1061"/>
      <c r="S64" s="1061"/>
      <c r="T64" s="1061"/>
      <c r="U64" s="4436"/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974" t="s">
        <v>3217</v>
      </c>
      <c r="B65" s="6351"/>
      <c r="C65" s="4475"/>
      <c r="D65" s="4476">
        <f t="shared" si="51"/>
        <v>0</v>
      </c>
      <c r="E65" s="4165"/>
      <c r="F65" s="3985"/>
      <c r="G65" s="3985"/>
      <c r="H65" s="3985"/>
      <c r="I65" s="3985"/>
      <c r="J65" s="3985"/>
      <c r="K65" s="3985"/>
      <c r="L65" s="3985"/>
      <c r="M65" s="3985"/>
      <c r="N65" s="3985"/>
      <c r="O65" s="3985"/>
      <c r="P65" s="1299"/>
      <c r="Q65" s="4445"/>
      <c r="R65" s="4444"/>
      <c r="S65" s="4444"/>
      <c r="T65" s="4444"/>
      <c r="U65" s="1633"/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95" t="s">
        <v>3218</v>
      </c>
      <c r="B66" s="4349" t="s">
        <v>3219</v>
      </c>
      <c r="C66" s="4474">
        <v>1</v>
      </c>
      <c r="D66" s="2571">
        <f t="shared" si="51"/>
        <v>1</v>
      </c>
      <c r="E66" s="2293"/>
      <c r="F66" s="2557">
        <v>1</v>
      </c>
      <c r="G66" s="2557"/>
      <c r="H66" s="2557"/>
      <c r="I66" s="2557"/>
      <c r="J66" s="2557"/>
      <c r="K66" s="2557"/>
      <c r="L66" s="2557"/>
      <c r="M66" s="2557"/>
      <c r="N66" s="2557"/>
      <c r="O66" s="2557"/>
      <c r="P66" s="2517"/>
      <c r="Q66" s="4449">
        <v>0</v>
      </c>
      <c r="R66" s="4448">
        <v>0</v>
      </c>
      <c r="S66" s="4448">
        <v>0</v>
      </c>
      <c r="T66" s="4448">
        <v>0</v>
      </c>
      <c r="U66" s="4477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80"/>
      <c r="B67" s="4080" t="s">
        <v>3220</v>
      </c>
      <c r="C67" s="4478">
        <v>8</v>
      </c>
      <c r="D67" s="4379">
        <f t="shared" si="51"/>
        <v>8</v>
      </c>
      <c r="E67" s="4165"/>
      <c r="F67" s="3985">
        <v>8</v>
      </c>
      <c r="G67" s="3985"/>
      <c r="H67" s="3985"/>
      <c r="I67" s="3985"/>
      <c r="J67" s="3985"/>
      <c r="K67" s="3985"/>
      <c r="L67" s="3985"/>
      <c r="M67" s="3985"/>
      <c r="N67" s="3985"/>
      <c r="O67" s="3985"/>
      <c r="P67" s="1299"/>
      <c r="Q67" s="4445">
        <v>0</v>
      </c>
      <c r="R67" s="4444">
        <v>0</v>
      </c>
      <c r="S67" s="4444">
        <v>0</v>
      </c>
      <c r="T67" s="4444">
        <v>0</v>
      </c>
      <c r="U67" s="1633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80"/>
      <c r="B68" s="2881" t="s">
        <v>3221</v>
      </c>
      <c r="C68" s="4479">
        <v>83</v>
      </c>
      <c r="D68" s="4380">
        <f t="shared" si="51"/>
        <v>83</v>
      </c>
      <c r="E68" s="2293"/>
      <c r="F68" s="2557"/>
      <c r="G68" s="2557"/>
      <c r="H68" s="2557"/>
      <c r="I68" s="2557"/>
      <c r="J68" s="2557"/>
      <c r="K68" s="2557"/>
      <c r="L68" s="2557"/>
      <c r="M68" s="2557"/>
      <c r="N68" s="2557"/>
      <c r="O68" s="2557">
        <v>83</v>
      </c>
      <c r="P68" s="2517"/>
      <c r="Q68" s="4449">
        <v>0</v>
      </c>
      <c r="R68" s="4448">
        <v>0</v>
      </c>
      <c r="S68" s="4448">
        <v>8</v>
      </c>
      <c r="T68" s="4448">
        <v>0</v>
      </c>
      <c r="U68" s="4477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73"/>
      <c r="B69" s="4328" t="s">
        <v>3222</v>
      </c>
      <c r="C69" s="4480"/>
      <c r="D69" s="4476">
        <f t="shared" si="51"/>
        <v>0</v>
      </c>
      <c r="E69" s="3101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3104"/>
      <c r="Q69" s="162"/>
      <c r="R69" s="159"/>
      <c r="S69" s="159"/>
      <c r="T69" s="159"/>
      <c r="U69" s="4446"/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85" t="s">
        <v>3223</v>
      </c>
    </row>
    <row r="71" spans="1:82" s="17" customFormat="1" ht="15" customHeight="1" x14ac:dyDescent="0.15">
      <c r="A71" s="6547" t="s">
        <v>34</v>
      </c>
      <c r="B71" s="6548"/>
      <c r="C71" s="6567" t="s">
        <v>1178</v>
      </c>
      <c r="D71" s="6567"/>
      <c r="E71" s="6567"/>
      <c r="F71" s="6567"/>
      <c r="G71" s="6971"/>
      <c r="H71" s="6563" t="s">
        <v>3224</v>
      </c>
      <c r="I71" s="6651"/>
    </row>
    <row r="72" spans="1:82" s="17" customFormat="1" ht="15" customHeight="1" x14ac:dyDescent="0.15">
      <c r="A72" s="5844"/>
      <c r="B72" s="5774"/>
      <c r="C72" s="6547" t="s">
        <v>82</v>
      </c>
      <c r="D72" s="6549" t="s">
        <v>1181</v>
      </c>
      <c r="E72" s="6550"/>
      <c r="F72" s="6566"/>
      <c r="G72" s="6808" t="s">
        <v>1179</v>
      </c>
      <c r="H72" s="6176"/>
      <c r="I72" s="6651"/>
    </row>
    <row r="73" spans="1:82" s="17" customFormat="1" ht="21" x14ac:dyDescent="0.15">
      <c r="A73" s="6972"/>
      <c r="B73" s="6244"/>
      <c r="C73" s="6972"/>
      <c r="D73" s="3564" t="s">
        <v>3225</v>
      </c>
      <c r="E73" s="2648" t="s">
        <v>1183</v>
      </c>
      <c r="F73" s="2523" t="s">
        <v>1184</v>
      </c>
      <c r="G73" s="6186"/>
      <c r="H73" s="3563" t="s">
        <v>1185</v>
      </c>
      <c r="I73" s="3727" t="s">
        <v>1179</v>
      </c>
    </row>
    <row r="74" spans="1:82" s="17" customFormat="1" ht="15" customHeight="1" x14ac:dyDescent="0.15">
      <c r="A74" s="6446" t="s">
        <v>3226</v>
      </c>
      <c r="B74" s="5787"/>
      <c r="C74" s="4464">
        <f t="shared" ref="C74:C81" si="56">SUM(D74:F74)+H74</f>
        <v>5</v>
      </c>
      <c r="D74" s="2938">
        <v>0</v>
      </c>
      <c r="E74" s="1049">
        <v>0</v>
      </c>
      <c r="F74" s="1836">
        <v>0</v>
      </c>
      <c r="G74" s="1988">
        <v>0</v>
      </c>
      <c r="H74" s="2042">
        <v>5</v>
      </c>
      <c r="I74" s="2038">
        <v>0</v>
      </c>
    </row>
    <row r="75" spans="1:82" s="17" customFormat="1" ht="15" customHeight="1" x14ac:dyDescent="0.15">
      <c r="A75" s="6966" t="s">
        <v>486</v>
      </c>
      <c r="B75" s="6967"/>
      <c r="C75" s="4467">
        <f t="shared" si="56"/>
        <v>9</v>
      </c>
      <c r="D75" s="4039">
        <v>0</v>
      </c>
      <c r="E75" s="4047">
        <v>0</v>
      </c>
      <c r="F75" s="4041">
        <v>0</v>
      </c>
      <c r="G75" s="4091">
        <v>0</v>
      </c>
      <c r="H75" s="4194">
        <v>9</v>
      </c>
      <c r="I75" s="4482">
        <v>0</v>
      </c>
    </row>
    <row r="76" spans="1:82" s="17" customFormat="1" ht="15" customHeight="1" x14ac:dyDescent="0.15">
      <c r="A76" s="6966" t="s">
        <v>335</v>
      </c>
      <c r="B76" s="6967"/>
      <c r="C76" s="4467">
        <f t="shared" si="56"/>
        <v>2</v>
      </c>
      <c r="D76" s="4039">
        <v>0</v>
      </c>
      <c r="E76" s="4047">
        <v>0</v>
      </c>
      <c r="F76" s="4041">
        <v>0</v>
      </c>
      <c r="G76" s="4091">
        <v>0</v>
      </c>
      <c r="H76" s="4194">
        <v>2</v>
      </c>
      <c r="I76" s="4482">
        <v>0</v>
      </c>
    </row>
    <row r="77" spans="1:82" s="17" customFormat="1" ht="15" customHeight="1" x14ac:dyDescent="0.15">
      <c r="A77" s="6970" t="s">
        <v>3192</v>
      </c>
      <c r="B77" s="6967"/>
      <c r="C77" s="4467">
        <f t="shared" si="56"/>
        <v>2</v>
      </c>
      <c r="D77" s="4039">
        <v>0</v>
      </c>
      <c r="E77" s="4047">
        <v>0</v>
      </c>
      <c r="F77" s="4041">
        <v>0</v>
      </c>
      <c r="G77" s="4091">
        <v>0</v>
      </c>
      <c r="H77" s="4194">
        <v>2</v>
      </c>
      <c r="I77" s="4482">
        <v>0</v>
      </c>
    </row>
    <row r="78" spans="1:82" s="17" customFormat="1" ht="15" customHeight="1" x14ac:dyDescent="0.15">
      <c r="A78" s="6970" t="s">
        <v>49</v>
      </c>
      <c r="B78" s="6967"/>
      <c r="C78" s="4467">
        <f t="shared" si="56"/>
        <v>1</v>
      </c>
      <c r="D78" s="4039">
        <v>0</v>
      </c>
      <c r="E78" s="4047">
        <v>0</v>
      </c>
      <c r="F78" s="4041">
        <v>0</v>
      </c>
      <c r="G78" s="4091">
        <v>0</v>
      </c>
      <c r="H78" s="4194">
        <v>1</v>
      </c>
      <c r="I78" s="4482">
        <v>0</v>
      </c>
    </row>
    <row r="79" spans="1:82" s="17" customFormat="1" ht="15" customHeight="1" x14ac:dyDescent="0.15">
      <c r="A79" s="6966" t="s">
        <v>50</v>
      </c>
      <c r="B79" s="6967"/>
      <c r="C79" s="4467">
        <f t="shared" si="56"/>
        <v>11</v>
      </c>
      <c r="D79" s="4039">
        <v>0</v>
      </c>
      <c r="E79" s="4047">
        <v>0</v>
      </c>
      <c r="F79" s="4041">
        <v>0</v>
      </c>
      <c r="G79" s="4091">
        <v>0</v>
      </c>
      <c r="H79" s="4194">
        <v>11</v>
      </c>
      <c r="I79" s="4482">
        <v>0</v>
      </c>
    </row>
    <row r="80" spans="1:82" s="17" customFormat="1" ht="15" customHeight="1" x14ac:dyDescent="0.15">
      <c r="A80" s="6966" t="s">
        <v>336</v>
      </c>
      <c r="B80" s="6967"/>
      <c r="C80" s="4467">
        <f t="shared" si="56"/>
        <v>55</v>
      </c>
      <c r="D80" s="4039">
        <v>0</v>
      </c>
      <c r="E80" s="4047">
        <v>0</v>
      </c>
      <c r="F80" s="4041">
        <v>0</v>
      </c>
      <c r="G80" s="4091">
        <v>0</v>
      </c>
      <c r="H80" s="4194">
        <v>55</v>
      </c>
      <c r="I80" s="4482">
        <v>0</v>
      </c>
    </row>
    <row r="81" spans="1:78" s="17" customFormat="1" ht="15" customHeight="1" x14ac:dyDescent="0.15">
      <c r="A81" s="6854" t="s">
        <v>680</v>
      </c>
      <c r="B81" s="5768"/>
      <c r="C81" s="4484">
        <f t="shared" si="56"/>
        <v>14</v>
      </c>
      <c r="D81" s="4063">
        <v>0</v>
      </c>
      <c r="E81" s="4083">
        <v>0</v>
      </c>
      <c r="F81" s="4064">
        <v>0</v>
      </c>
      <c r="G81" s="4081">
        <v>0</v>
      </c>
      <c r="H81" s="4196">
        <v>14</v>
      </c>
      <c r="I81" s="4485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68" t="s">
        <v>3229</v>
      </c>
      <c r="B84" s="6968" t="s">
        <v>3230</v>
      </c>
      <c r="C84" s="6549" t="s">
        <v>2013</v>
      </c>
      <c r="D84" s="6550"/>
      <c r="E84" s="6550"/>
      <c r="F84" s="6550"/>
      <c r="G84" s="6566"/>
    </row>
    <row r="85" spans="1:78" s="17" customFormat="1" ht="15" customHeight="1" x14ac:dyDescent="0.15">
      <c r="A85" s="6969"/>
      <c r="B85" s="6969"/>
      <c r="C85" s="3564" t="s">
        <v>352</v>
      </c>
      <c r="D85" s="3565" t="s">
        <v>335</v>
      </c>
      <c r="E85" s="2648" t="s">
        <v>99</v>
      </c>
      <c r="F85" s="2648" t="s">
        <v>49</v>
      </c>
      <c r="G85" s="2523" t="s">
        <v>50</v>
      </c>
    </row>
    <row r="86" spans="1:78" s="17" customFormat="1" ht="15" customHeight="1" x14ac:dyDescent="0.15">
      <c r="A86" s="4386" t="s">
        <v>3231</v>
      </c>
      <c r="B86" s="3761">
        <f>SUM(C86:G86)</f>
        <v>0</v>
      </c>
      <c r="C86" s="2938"/>
      <c r="D86" s="2022"/>
      <c r="E86" s="2022"/>
      <c r="F86" s="2022"/>
      <c r="G86" s="3598"/>
    </row>
    <row r="87" spans="1:78" s="17" customFormat="1" ht="15" customHeight="1" x14ac:dyDescent="0.15">
      <c r="A87" s="4487" t="s">
        <v>3204</v>
      </c>
      <c r="B87" s="4488">
        <f>SUM(C87:G87)</f>
        <v>0</v>
      </c>
      <c r="C87" s="4063"/>
      <c r="D87" s="4065"/>
      <c r="E87" s="4065"/>
      <c r="F87" s="4065"/>
      <c r="G87" s="1160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86" t="s">
        <v>293</v>
      </c>
      <c r="B89" s="3980" t="s">
        <v>3233</v>
      </c>
      <c r="C89" s="3980" t="s">
        <v>3234</v>
      </c>
    </row>
    <row r="90" spans="1:78" s="17" customFormat="1" ht="15" customHeight="1" x14ac:dyDescent="0.15">
      <c r="A90" s="4243" t="s">
        <v>3231</v>
      </c>
      <c r="B90" s="4489"/>
      <c r="C90" s="4489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57" t="s">
        <v>1114</v>
      </c>
      <c r="B92" s="6957" t="s">
        <v>82</v>
      </c>
      <c r="C92" s="6958" t="s">
        <v>3236</v>
      </c>
      <c r="D92" s="6959"/>
      <c r="E92" s="6959"/>
      <c r="F92" s="6959"/>
      <c r="G92" s="6959"/>
      <c r="H92" s="6959"/>
      <c r="I92" s="6959"/>
      <c r="J92" s="6959"/>
      <c r="K92" s="6959"/>
      <c r="L92" s="6959"/>
      <c r="M92" s="6959"/>
      <c r="N92" s="6959"/>
      <c r="O92" s="6959"/>
      <c r="P92" s="6959"/>
      <c r="Q92" s="6959"/>
      <c r="R92" s="6959"/>
      <c r="S92" s="6959"/>
      <c r="T92" s="6960" t="s">
        <v>2401</v>
      </c>
      <c r="U92" s="6961"/>
    </row>
    <row r="93" spans="1:78" s="17" customFormat="1" ht="15" customHeight="1" x14ac:dyDescent="0.15">
      <c r="A93" s="6957"/>
      <c r="B93" s="6957"/>
      <c r="C93" s="6964" t="s">
        <v>34</v>
      </c>
      <c r="D93" s="6965"/>
      <c r="E93" s="6965"/>
      <c r="F93" s="6965"/>
      <c r="G93" s="6965"/>
      <c r="H93" s="6965"/>
      <c r="I93" s="6965"/>
      <c r="J93" s="6965"/>
      <c r="K93" s="6965"/>
      <c r="L93" s="6965"/>
      <c r="M93" s="6965"/>
      <c r="N93" s="6965"/>
      <c r="O93" s="6965"/>
      <c r="P93" s="6965"/>
      <c r="Q93" s="6965"/>
      <c r="R93" s="6965"/>
      <c r="S93" s="6965"/>
      <c r="T93" s="6962"/>
      <c r="U93" s="6963"/>
    </row>
    <row r="94" spans="1:78" s="17" customFormat="1" ht="24.95" customHeight="1" x14ac:dyDescent="0.15">
      <c r="A94" s="6957"/>
      <c r="B94" s="6957"/>
      <c r="C94" s="3564" t="s">
        <v>352</v>
      </c>
      <c r="D94" s="2648" t="s">
        <v>335</v>
      </c>
      <c r="E94" s="2648" t="s">
        <v>99</v>
      </c>
      <c r="F94" s="2648" t="s">
        <v>49</v>
      </c>
      <c r="G94" s="2648" t="s">
        <v>50</v>
      </c>
      <c r="H94" s="2648" t="s">
        <v>51</v>
      </c>
      <c r="I94" s="2648" t="s">
        <v>52</v>
      </c>
      <c r="J94" s="2648" t="s">
        <v>53</v>
      </c>
      <c r="K94" s="2648" t="s">
        <v>54</v>
      </c>
      <c r="L94" s="2648" t="s">
        <v>55</v>
      </c>
      <c r="M94" s="2648" t="s">
        <v>56</v>
      </c>
      <c r="N94" s="2648" t="s">
        <v>57</v>
      </c>
      <c r="O94" s="2569" t="s">
        <v>58</v>
      </c>
      <c r="P94" s="2648" t="s">
        <v>59</v>
      </c>
      <c r="Q94" s="2648" t="s">
        <v>60</v>
      </c>
      <c r="R94" s="2648" t="s">
        <v>61</v>
      </c>
      <c r="S94" s="2523" t="s">
        <v>62</v>
      </c>
      <c r="T94" s="4491" t="s">
        <v>63</v>
      </c>
      <c r="U94" s="4492" t="s">
        <v>64</v>
      </c>
    </row>
    <row r="95" spans="1:78" s="17" customFormat="1" ht="21" customHeight="1" x14ac:dyDescent="0.15">
      <c r="A95" s="4493" t="s">
        <v>3237</v>
      </c>
      <c r="B95" s="4494">
        <f>SUM(C95:S95)</f>
        <v>0</v>
      </c>
      <c r="C95" s="2938"/>
      <c r="D95" s="1049"/>
      <c r="E95" s="1049"/>
      <c r="F95" s="1049"/>
      <c r="G95" s="1049"/>
      <c r="H95" s="1049"/>
      <c r="I95" s="1049"/>
      <c r="J95" s="1049"/>
      <c r="K95" s="1049"/>
      <c r="L95" s="1049"/>
      <c r="M95" s="1049"/>
      <c r="N95" s="1049"/>
      <c r="O95" s="1049"/>
      <c r="P95" s="1049"/>
      <c r="Q95" s="1049"/>
      <c r="R95" s="1049"/>
      <c r="S95" s="1836"/>
      <c r="T95" s="2938"/>
      <c r="U95" s="3598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83" t="s">
        <v>1232</v>
      </c>
      <c r="B96" s="4494">
        <f t="shared" ref="B96:B109" si="58">SUM(C96:S96)</f>
        <v>0</v>
      </c>
      <c r="C96" s="4039"/>
      <c r="D96" s="4047"/>
      <c r="E96" s="4047"/>
      <c r="F96" s="4047"/>
      <c r="G96" s="4047"/>
      <c r="H96" s="4047"/>
      <c r="I96" s="4047"/>
      <c r="J96" s="4047"/>
      <c r="K96" s="4047"/>
      <c r="L96" s="4047"/>
      <c r="M96" s="4047"/>
      <c r="N96" s="4047"/>
      <c r="O96" s="4047"/>
      <c r="P96" s="4047"/>
      <c r="Q96" s="4047"/>
      <c r="R96" s="4047"/>
      <c r="S96" s="4041"/>
      <c r="T96" s="4039"/>
      <c r="U96" s="4040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83" t="s">
        <v>3238</v>
      </c>
      <c r="B97" s="4494">
        <f t="shared" si="58"/>
        <v>0</v>
      </c>
      <c r="C97" s="4039"/>
      <c r="D97" s="4047"/>
      <c r="E97" s="4047"/>
      <c r="F97" s="4047"/>
      <c r="G97" s="4047"/>
      <c r="H97" s="4047"/>
      <c r="I97" s="4047"/>
      <c r="J97" s="4047"/>
      <c r="K97" s="4047"/>
      <c r="L97" s="4047"/>
      <c r="M97" s="4047"/>
      <c r="N97" s="4047"/>
      <c r="O97" s="4047"/>
      <c r="P97" s="4047"/>
      <c r="Q97" s="4047"/>
      <c r="R97" s="4047"/>
      <c r="S97" s="4041"/>
      <c r="T97" s="4039"/>
      <c r="U97" s="4040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493" t="s">
        <v>3239</v>
      </c>
      <c r="B98" s="4494">
        <f t="shared" si="58"/>
        <v>0</v>
      </c>
      <c r="C98" s="4039"/>
      <c r="D98" s="4047"/>
      <c r="E98" s="4047"/>
      <c r="F98" s="4047"/>
      <c r="G98" s="4047"/>
      <c r="H98" s="4047"/>
      <c r="I98" s="4047"/>
      <c r="J98" s="4047"/>
      <c r="K98" s="4047"/>
      <c r="L98" s="4047"/>
      <c r="M98" s="4047"/>
      <c r="N98" s="4047"/>
      <c r="O98" s="4047"/>
      <c r="P98" s="4047"/>
      <c r="Q98" s="4047"/>
      <c r="R98" s="4047"/>
      <c r="S98" s="4041"/>
      <c r="T98" s="4039"/>
      <c r="U98" s="4040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83" t="s">
        <v>3240</v>
      </c>
      <c r="B99" s="4494">
        <f t="shared" si="58"/>
        <v>0</v>
      </c>
      <c r="C99" s="4039"/>
      <c r="D99" s="4047"/>
      <c r="E99" s="4047"/>
      <c r="F99" s="4047"/>
      <c r="G99" s="4047"/>
      <c r="H99" s="4047"/>
      <c r="I99" s="4047"/>
      <c r="J99" s="4047"/>
      <c r="K99" s="4047"/>
      <c r="L99" s="4047"/>
      <c r="M99" s="4047"/>
      <c r="N99" s="4047"/>
      <c r="O99" s="4047"/>
      <c r="P99" s="4047"/>
      <c r="Q99" s="4047"/>
      <c r="R99" s="4047"/>
      <c r="S99" s="4041"/>
      <c r="T99" s="4039"/>
      <c r="U99" s="4040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83" t="s">
        <v>3241</v>
      </c>
      <c r="B100" s="4494">
        <f t="shared" si="58"/>
        <v>0</v>
      </c>
      <c r="C100" s="4039"/>
      <c r="D100" s="4047"/>
      <c r="E100" s="4047"/>
      <c r="F100" s="4047"/>
      <c r="G100" s="4047"/>
      <c r="H100" s="4047"/>
      <c r="I100" s="4047"/>
      <c r="J100" s="4047"/>
      <c r="K100" s="4047"/>
      <c r="L100" s="4047"/>
      <c r="M100" s="4047"/>
      <c r="N100" s="4047"/>
      <c r="O100" s="4047"/>
      <c r="P100" s="4047"/>
      <c r="Q100" s="4047"/>
      <c r="R100" s="4047"/>
      <c r="S100" s="4041"/>
      <c r="T100" s="4039"/>
      <c r="U100" s="4040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83" t="s">
        <v>3242</v>
      </c>
      <c r="B101" s="4494">
        <f t="shared" si="58"/>
        <v>0</v>
      </c>
      <c r="C101" s="4039"/>
      <c r="D101" s="4047"/>
      <c r="E101" s="4047"/>
      <c r="F101" s="4047"/>
      <c r="G101" s="4047"/>
      <c r="H101" s="4047"/>
      <c r="I101" s="4047"/>
      <c r="J101" s="4047"/>
      <c r="K101" s="4047"/>
      <c r="L101" s="4047"/>
      <c r="M101" s="4047"/>
      <c r="N101" s="4047"/>
      <c r="O101" s="4047"/>
      <c r="P101" s="4047"/>
      <c r="Q101" s="4047"/>
      <c r="R101" s="4047"/>
      <c r="S101" s="4041"/>
      <c r="T101" s="4039"/>
      <c r="U101" s="4040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83" t="s">
        <v>3243</v>
      </c>
      <c r="B102" s="4494">
        <f t="shared" si="58"/>
        <v>0</v>
      </c>
      <c r="C102" s="4039"/>
      <c r="D102" s="4047"/>
      <c r="E102" s="4047"/>
      <c r="F102" s="4047"/>
      <c r="G102" s="4047"/>
      <c r="H102" s="4047"/>
      <c r="I102" s="4047"/>
      <c r="J102" s="4047"/>
      <c r="K102" s="4047"/>
      <c r="L102" s="4047"/>
      <c r="M102" s="4047"/>
      <c r="N102" s="4047"/>
      <c r="O102" s="4047"/>
      <c r="P102" s="4047"/>
      <c r="Q102" s="4047"/>
      <c r="R102" s="4047"/>
      <c r="S102" s="4041"/>
      <c r="T102" s="4039"/>
      <c r="U102" s="4040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83" t="s">
        <v>1282</v>
      </c>
      <c r="B103" s="4494">
        <f t="shared" si="58"/>
        <v>0</v>
      </c>
      <c r="C103" s="4039"/>
      <c r="D103" s="4047"/>
      <c r="E103" s="4047"/>
      <c r="F103" s="4047"/>
      <c r="G103" s="4047"/>
      <c r="H103" s="4047"/>
      <c r="I103" s="4047"/>
      <c r="J103" s="4047"/>
      <c r="K103" s="4047"/>
      <c r="L103" s="4047"/>
      <c r="M103" s="4047"/>
      <c r="N103" s="4047"/>
      <c r="O103" s="4047"/>
      <c r="P103" s="4047"/>
      <c r="Q103" s="4047"/>
      <c r="R103" s="4047"/>
      <c r="S103" s="4041"/>
      <c r="T103" s="4039"/>
      <c r="U103" s="4040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83" t="s">
        <v>3244</v>
      </c>
      <c r="B104" s="4494">
        <f t="shared" si="58"/>
        <v>0</v>
      </c>
      <c r="C104" s="4039"/>
      <c r="D104" s="4047"/>
      <c r="E104" s="4047"/>
      <c r="F104" s="4047"/>
      <c r="G104" s="4047"/>
      <c r="H104" s="4047"/>
      <c r="I104" s="4047"/>
      <c r="J104" s="4047"/>
      <c r="K104" s="4047"/>
      <c r="L104" s="4047"/>
      <c r="M104" s="4047"/>
      <c r="N104" s="4047"/>
      <c r="O104" s="4047"/>
      <c r="P104" s="4047"/>
      <c r="Q104" s="4047"/>
      <c r="R104" s="4047"/>
      <c r="S104" s="4041"/>
      <c r="T104" s="4039"/>
      <c r="U104" s="4040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83" t="s">
        <v>1277</v>
      </c>
      <c r="B105" s="4494">
        <f t="shared" si="58"/>
        <v>0</v>
      </c>
      <c r="C105" s="4039"/>
      <c r="D105" s="4047"/>
      <c r="E105" s="4047"/>
      <c r="F105" s="4047"/>
      <c r="G105" s="4047"/>
      <c r="H105" s="4047"/>
      <c r="I105" s="4047"/>
      <c r="J105" s="4047"/>
      <c r="K105" s="4047"/>
      <c r="L105" s="4047"/>
      <c r="M105" s="4047"/>
      <c r="N105" s="4047"/>
      <c r="O105" s="4047"/>
      <c r="P105" s="4047"/>
      <c r="Q105" s="4047"/>
      <c r="R105" s="4047"/>
      <c r="S105" s="4041"/>
      <c r="T105" s="4039"/>
      <c r="U105" s="4040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83" t="s">
        <v>1278</v>
      </c>
      <c r="B106" s="4494">
        <f t="shared" si="58"/>
        <v>0</v>
      </c>
      <c r="C106" s="4039"/>
      <c r="D106" s="4047"/>
      <c r="E106" s="4047"/>
      <c r="F106" s="4047"/>
      <c r="G106" s="4047"/>
      <c r="H106" s="4047"/>
      <c r="I106" s="4047"/>
      <c r="J106" s="4047"/>
      <c r="K106" s="4047"/>
      <c r="L106" s="4047"/>
      <c r="M106" s="4047"/>
      <c r="N106" s="4047"/>
      <c r="O106" s="4047"/>
      <c r="P106" s="4047"/>
      <c r="Q106" s="4047"/>
      <c r="R106" s="4047"/>
      <c r="S106" s="4041"/>
      <c r="T106" s="4039"/>
      <c r="U106" s="4040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83" t="s">
        <v>1274</v>
      </c>
      <c r="B107" s="4494">
        <f t="shared" si="58"/>
        <v>0</v>
      </c>
      <c r="C107" s="4039"/>
      <c r="D107" s="4047"/>
      <c r="E107" s="4047"/>
      <c r="F107" s="4047"/>
      <c r="G107" s="4047"/>
      <c r="H107" s="4047"/>
      <c r="I107" s="4047"/>
      <c r="J107" s="4047"/>
      <c r="K107" s="4047"/>
      <c r="L107" s="4047"/>
      <c r="M107" s="4047"/>
      <c r="N107" s="4047"/>
      <c r="O107" s="4047"/>
      <c r="P107" s="4047"/>
      <c r="Q107" s="4047"/>
      <c r="R107" s="4047"/>
      <c r="S107" s="4041"/>
      <c r="T107" s="4039"/>
      <c r="U107" s="4040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83" t="s">
        <v>2469</v>
      </c>
      <c r="B108" s="4494">
        <f t="shared" si="58"/>
        <v>0</v>
      </c>
      <c r="C108" s="4039"/>
      <c r="D108" s="4047"/>
      <c r="E108" s="4047"/>
      <c r="F108" s="4047"/>
      <c r="G108" s="4047"/>
      <c r="H108" s="4047"/>
      <c r="I108" s="4047"/>
      <c r="J108" s="4047"/>
      <c r="K108" s="4047"/>
      <c r="L108" s="4047"/>
      <c r="M108" s="4047"/>
      <c r="N108" s="4047"/>
      <c r="O108" s="4047"/>
      <c r="P108" s="4047"/>
      <c r="Q108" s="4047"/>
      <c r="R108" s="4047"/>
      <c r="S108" s="4041"/>
      <c r="T108" s="4039"/>
      <c r="U108" s="4040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83" t="s">
        <v>3245</v>
      </c>
      <c r="B109" s="4494">
        <f t="shared" si="58"/>
        <v>0</v>
      </c>
      <c r="C109" s="4063"/>
      <c r="D109" s="4083"/>
      <c r="E109" s="4083"/>
      <c r="F109" s="4083"/>
      <c r="G109" s="4083"/>
      <c r="H109" s="4083"/>
      <c r="I109" s="4083"/>
      <c r="J109" s="4083"/>
      <c r="K109" s="4083"/>
      <c r="L109" s="4083"/>
      <c r="M109" s="4083"/>
      <c r="N109" s="4083"/>
      <c r="O109" s="4083"/>
      <c r="P109" s="4083"/>
      <c r="Q109" s="4083"/>
      <c r="R109" s="4083"/>
      <c r="S109" s="4064"/>
      <c r="T109" s="4063"/>
      <c r="U109" s="1160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90" t="s">
        <v>82</v>
      </c>
      <c r="B110" s="4495">
        <f>SUM(C110:S110)</f>
        <v>0</v>
      </c>
      <c r="C110" s="4496">
        <f>SUM(C95:C109)</f>
        <v>0</v>
      </c>
      <c r="D110" s="4497">
        <f t="shared" ref="D110:U110" si="61">SUM(D95:D109)</f>
        <v>0</v>
      </c>
      <c r="E110" s="4497">
        <f t="shared" si="61"/>
        <v>0</v>
      </c>
      <c r="F110" s="4497">
        <f t="shared" si="61"/>
        <v>0</v>
      </c>
      <c r="G110" s="4497">
        <f t="shared" si="61"/>
        <v>0</v>
      </c>
      <c r="H110" s="4498">
        <f t="shared" si="61"/>
        <v>0</v>
      </c>
      <c r="I110" s="4497">
        <f t="shared" si="61"/>
        <v>0</v>
      </c>
      <c r="J110" s="4497">
        <f t="shared" si="61"/>
        <v>0</v>
      </c>
      <c r="K110" s="4497">
        <f t="shared" si="61"/>
        <v>0</v>
      </c>
      <c r="L110" s="4497">
        <f t="shared" si="61"/>
        <v>0</v>
      </c>
      <c r="M110" s="4497">
        <f t="shared" si="61"/>
        <v>0</v>
      </c>
      <c r="N110" s="4497">
        <f t="shared" si="61"/>
        <v>0</v>
      </c>
      <c r="O110" s="4497">
        <f t="shared" si="61"/>
        <v>0</v>
      </c>
      <c r="P110" s="4497">
        <f t="shared" si="61"/>
        <v>0</v>
      </c>
      <c r="Q110" s="4497">
        <f t="shared" si="61"/>
        <v>0</v>
      </c>
      <c r="R110" s="4497">
        <f t="shared" si="61"/>
        <v>0</v>
      </c>
      <c r="S110" s="4499">
        <f t="shared" si="61"/>
        <v>0</v>
      </c>
      <c r="T110" s="4496">
        <f t="shared" si="61"/>
        <v>0</v>
      </c>
      <c r="U110" s="4499">
        <f t="shared" si="61"/>
        <v>0</v>
      </c>
    </row>
    <row r="111" spans="1:78" s="20" customFormat="1" ht="18" customHeight="1" x14ac:dyDescent="0.15">
      <c r="A111" s="2991" t="s">
        <v>3246</v>
      </c>
    </row>
    <row r="112" spans="1:78" s="17" customFormat="1" ht="15" customHeight="1" x14ac:dyDescent="0.15">
      <c r="A112" s="6563" t="s">
        <v>3247</v>
      </c>
      <c r="B112" s="6952" t="s">
        <v>3248</v>
      </c>
      <c r="C112" s="6565" t="s">
        <v>311</v>
      </c>
      <c r="D112" s="6580"/>
      <c r="E112" s="6561"/>
      <c r="F112" s="6549" t="s">
        <v>106</v>
      </c>
      <c r="G112" s="6550"/>
      <c r="H112" s="6550"/>
      <c r="I112" s="6550"/>
      <c r="J112" s="6550"/>
      <c r="K112" s="6550"/>
      <c r="L112" s="6550"/>
      <c r="M112" s="6550"/>
      <c r="N112" s="6550"/>
      <c r="O112" s="6550"/>
      <c r="P112" s="6550"/>
      <c r="Q112" s="6550"/>
      <c r="R112" s="6550"/>
      <c r="S112" s="6550"/>
      <c r="T112" s="95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88"/>
      <c r="B113" s="6953"/>
      <c r="C113" s="6852"/>
      <c r="D113" s="6161"/>
      <c r="E113" s="6162"/>
      <c r="F113" s="6651" t="s">
        <v>3249</v>
      </c>
      <c r="G113" s="6651"/>
      <c r="H113" s="6558" t="s">
        <v>3250</v>
      </c>
      <c r="I113" s="6559"/>
      <c r="J113" s="6558" t="s">
        <v>449</v>
      </c>
      <c r="K113" s="6559"/>
      <c r="L113" s="6955" t="s">
        <v>3251</v>
      </c>
      <c r="M113" s="6956"/>
      <c r="N113" s="6558" t="s">
        <v>58</v>
      </c>
      <c r="O113" s="6559"/>
      <c r="P113" s="6558" t="s">
        <v>471</v>
      </c>
      <c r="Q113" s="6559"/>
      <c r="R113" s="6558" t="s">
        <v>62</v>
      </c>
      <c r="S113" s="6559"/>
    </row>
    <row r="114" spans="1:78" s="17" customFormat="1" ht="15" customHeight="1" x14ac:dyDescent="0.15">
      <c r="A114" s="6176"/>
      <c r="B114" s="6954"/>
      <c r="C114" s="3564" t="s">
        <v>84</v>
      </c>
      <c r="D114" s="3565" t="s">
        <v>63</v>
      </c>
      <c r="E114" s="3563" t="s">
        <v>64</v>
      </c>
      <c r="F114" s="3564" t="s">
        <v>63</v>
      </c>
      <c r="G114" s="3563" t="s">
        <v>64</v>
      </c>
      <c r="H114" s="3564" t="s">
        <v>63</v>
      </c>
      <c r="I114" s="3563" t="s">
        <v>64</v>
      </c>
      <c r="J114" s="3564" t="s">
        <v>63</v>
      </c>
      <c r="K114" s="3563" t="s">
        <v>64</v>
      </c>
      <c r="L114" s="3564" t="s">
        <v>63</v>
      </c>
      <c r="M114" s="3563" t="s">
        <v>64</v>
      </c>
      <c r="N114" s="3564" t="s">
        <v>63</v>
      </c>
      <c r="O114" s="3563" t="s">
        <v>64</v>
      </c>
      <c r="P114" s="3564" t="s">
        <v>63</v>
      </c>
      <c r="Q114" s="3563" t="s">
        <v>64</v>
      </c>
      <c r="R114" s="3564" t="s">
        <v>63</v>
      </c>
      <c r="S114" s="3563" t="s">
        <v>64</v>
      </c>
    </row>
    <row r="115" spans="1:78" s="17" customFormat="1" ht="15" customHeight="1" x14ac:dyDescent="0.15">
      <c r="A115" s="1994" t="s">
        <v>3252</v>
      </c>
      <c r="B115" s="4500">
        <v>11</v>
      </c>
      <c r="C115" s="4501">
        <f t="shared" ref="C115:C118" si="62">SUM(D115+E115)</f>
        <v>235</v>
      </c>
      <c r="D115" s="3767">
        <f>+F115+H115+J115+L115+N115+P115+R115</f>
        <v>126</v>
      </c>
      <c r="E115" s="2994">
        <f>+G115+I115+K115+M115+O115+Q115+S115</f>
        <v>109</v>
      </c>
      <c r="F115" s="4216"/>
      <c r="G115" s="3729"/>
      <c r="H115" s="4216">
        <v>98</v>
      </c>
      <c r="I115" s="3729">
        <v>70</v>
      </c>
      <c r="J115" s="4216">
        <v>25</v>
      </c>
      <c r="K115" s="4502">
        <v>34</v>
      </c>
      <c r="L115" s="4216">
        <v>2</v>
      </c>
      <c r="M115" s="4502">
        <v>3</v>
      </c>
      <c r="N115" s="4216">
        <v>1</v>
      </c>
      <c r="O115" s="4502">
        <v>2</v>
      </c>
      <c r="P115" s="4216"/>
      <c r="Q115" s="4502"/>
      <c r="R115" s="4216"/>
      <c r="S115" s="4502"/>
    </row>
    <row r="116" spans="1:78" s="17" customFormat="1" ht="15" customHeight="1" x14ac:dyDescent="0.15">
      <c r="A116" s="4048" t="s">
        <v>3253</v>
      </c>
      <c r="B116" s="4039"/>
      <c r="C116" s="4128">
        <f t="shared" si="62"/>
        <v>0</v>
      </c>
      <c r="D116" s="621">
        <f>+F116+H116+J116+L116+N116+P116+R116</f>
        <v>0</v>
      </c>
      <c r="E116" s="4503">
        <f t="shared" ref="E116:E118" si="63">+G116+I116+K116+M116+O116+Q116+S116</f>
        <v>0</v>
      </c>
      <c r="F116" s="1208"/>
      <c r="G116" s="4153"/>
      <c r="H116" s="4039"/>
      <c r="I116" s="4040"/>
      <c r="J116" s="4039"/>
      <c r="K116" s="4041"/>
      <c r="L116" s="4039"/>
      <c r="M116" s="4041"/>
      <c r="N116" s="4039"/>
      <c r="O116" s="4041"/>
      <c r="P116" s="4039"/>
      <c r="Q116" s="4041"/>
      <c r="R116" s="4039"/>
      <c r="S116" s="4041"/>
    </row>
    <row r="117" spans="1:78" s="17" customFormat="1" ht="15" customHeight="1" x14ac:dyDescent="0.15">
      <c r="A117" s="4074" t="s">
        <v>3254</v>
      </c>
      <c r="B117" s="2348"/>
      <c r="C117" s="917">
        <f t="shared" si="62"/>
        <v>0</v>
      </c>
      <c r="D117" s="621">
        <f t="shared" ref="D117" si="64">+F117+H117+J117+L117+N117+P117+R117</f>
        <v>0</v>
      </c>
      <c r="E117" s="1430">
        <f t="shared" si="63"/>
        <v>0</v>
      </c>
      <c r="F117" s="4149"/>
      <c r="G117" s="1266"/>
      <c r="H117" s="39"/>
      <c r="I117" s="4153"/>
      <c r="J117" s="4151"/>
      <c r="K117" s="2348"/>
      <c r="L117" s="39"/>
      <c r="M117" s="4153"/>
      <c r="N117" s="39"/>
      <c r="O117" s="4153"/>
      <c r="P117" s="39"/>
      <c r="Q117" s="4153"/>
      <c r="R117" s="4149"/>
      <c r="S117" s="2348"/>
    </row>
    <row r="118" spans="1:78" s="17" customFormat="1" ht="15" customHeight="1" x14ac:dyDescent="0.15">
      <c r="A118" s="1448" t="s">
        <v>3255</v>
      </c>
      <c r="B118" s="992"/>
      <c r="C118" s="4128">
        <f t="shared" si="62"/>
        <v>0</v>
      </c>
      <c r="D118" s="621">
        <f>+F118+H118+J118+L118+N118+P118+R118</f>
        <v>0</v>
      </c>
      <c r="E118" s="4503">
        <f t="shared" si="63"/>
        <v>0</v>
      </c>
      <c r="F118" s="440"/>
      <c r="G118" s="4153"/>
      <c r="H118" s="4248"/>
      <c r="I118" s="1266"/>
      <c r="J118" s="1282"/>
      <c r="K118" s="992"/>
      <c r="L118" s="40"/>
      <c r="M118" s="4153"/>
      <c r="N118" s="1275"/>
      <c r="O118" s="992"/>
      <c r="P118" s="4154"/>
      <c r="Q118" s="1266"/>
      <c r="R118" s="4154"/>
      <c r="S118" s="1266"/>
    </row>
    <row r="119" spans="1:78" s="17" customFormat="1" ht="15" customHeight="1" x14ac:dyDescent="0.15">
      <c r="A119" s="4080" t="s">
        <v>3256</v>
      </c>
      <c r="B119" s="1278">
        <v>62</v>
      </c>
      <c r="C119" s="4165">
        <v>1517</v>
      </c>
      <c r="D119" s="4504"/>
      <c r="E119" s="4505"/>
      <c r="F119" s="4427"/>
      <c r="G119" s="4505"/>
      <c r="H119" s="4506"/>
      <c r="I119" s="4507"/>
      <c r="J119" s="4508"/>
      <c r="K119" s="4507"/>
      <c r="L119" s="4508"/>
      <c r="M119" s="4505"/>
      <c r="N119" s="4509"/>
      <c r="O119" s="4507"/>
      <c r="P119" s="4508"/>
      <c r="Q119" s="4510"/>
      <c r="R119" s="4508"/>
      <c r="S119" s="4505"/>
    </row>
    <row r="120" spans="1:78" s="17" customFormat="1" ht="15" customHeight="1" x14ac:dyDescent="0.15">
      <c r="A120" s="4158" t="s">
        <v>82</v>
      </c>
      <c r="B120" s="3931">
        <f>SUM(B115:B119)</f>
        <v>73</v>
      </c>
      <c r="C120" s="3771">
        <f>SUM(C115:C119)</f>
        <v>1752</v>
      </c>
      <c r="D120" s="3794">
        <f>SUM(D115:D119)</f>
        <v>126</v>
      </c>
      <c r="E120" s="3770">
        <f t="shared" ref="E120:S120" si="65">SUM(E115:E119)</f>
        <v>109</v>
      </c>
      <c r="F120" s="4096">
        <f t="shared" si="65"/>
        <v>0</v>
      </c>
      <c r="G120" s="3770">
        <f t="shared" si="65"/>
        <v>0</v>
      </c>
      <c r="H120" s="4096">
        <f t="shared" si="65"/>
        <v>98</v>
      </c>
      <c r="I120" s="3770">
        <f t="shared" si="65"/>
        <v>70</v>
      </c>
      <c r="J120" s="3771">
        <f t="shared" si="65"/>
        <v>25</v>
      </c>
      <c r="K120" s="3792">
        <f t="shared" si="65"/>
        <v>34</v>
      </c>
      <c r="L120" s="4096">
        <f t="shared" si="65"/>
        <v>2</v>
      </c>
      <c r="M120" s="3770">
        <f t="shared" si="65"/>
        <v>3</v>
      </c>
      <c r="N120" s="4096">
        <f t="shared" si="65"/>
        <v>1</v>
      </c>
      <c r="O120" s="3770">
        <f t="shared" si="65"/>
        <v>2</v>
      </c>
      <c r="P120" s="4096">
        <f t="shared" si="65"/>
        <v>0</v>
      </c>
      <c r="Q120" s="3770">
        <f t="shared" si="65"/>
        <v>0</v>
      </c>
      <c r="R120" s="4096">
        <f t="shared" si="65"/>
        <v>0</v>
      </c>
      <c r="S120" s="3799">
        <f t="shared" si="65"/>
        <v>0</v>
      </c>
      <c r="T120" s="95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2261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F109" zoomScaleNormal="100" workbookViewId="0">
      <selection activeCell="L131" sqref="L1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8" t="str">
        <f>CONCATENATE("MES: ",NOMBRE!B6, " (",NOMBRE!C6,NOMBRE!D6,")")</f>
        <v>MES: MAYO (05)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25" t="s">
        <v>3257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</row>
    <row r="8" spans="1:96" s="5" customFormat="1" ht="18" customHeight="1" x14ac:dyDescent="0.2">
      <c r="A8" s="298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547" t="s">
        <v>3259</v>
      </c>
      <c r="B9" s="6563"/>
      <c r="C9" s="6548"/>
      <c r="D9" s="6695" t="s">
        <v>82</v>
      </c>
      <c r="E9" s="6558" t="s">
        <v>3260</v>
      </c>
      <c r="F9" s="6552"/>
      <c r="G9" s="6552"/>
      <c r="H9" s="6552"/>
      <c r="I9" s="6559"/>
      <c r="J9" s="6549" t="s">
        <v>34</v>
      </c>
      <c r="K9" s="6550"/>
      <c r="L9" s="6550"/>
      <c r="M9" s="6550"/>
      <c r="N9" s="6550"/>
      <c r="O9" s="6550"/>
      <c r="P9" s="6550"/>
      <c r="Q9" s="6550"/>
      <c r="R9" s="6550"/>
      <c r="S9" s="6550"/>
      <c r="T9" s="6550"/>
      <c r="U9" s="6550"/>
      <c r="V9" s="6550"/>
      <c r="W9" s="6550"/>
      <c r="X9" s="6551"/>
      <c r="Y9" s="6550" t="s">
        <v>464</v>
      </c>
      <c r="Z9" s="6550"/>
      <c r="AA9" s="6551"/>
      <c r="AB9" s="6736" t="s">
        <v>3261</v>
      </c>
      <c r="AC9" s="6735" t="s">
        <v>41</v>
      </c>
      <c r="AD9" s="6735" t="s">
        <v>42</v>
      </c>
      <c r="AE9" s="6817" t="s">
        <v>38</v>
      </c>
      <c r="AF9" s="6552" t="s">
        <v>468</v>
      </c>
      <c r="AG9" s="6559"/>
      <c r="AH9" s="6794" t="s">
        <v>1622</v>
      </c>
      <c r="AI9" s="6794" t="s">
        <v>1623</v>
      </c>
    </row>
    <row r="10" spans="1:96" s="17" customFormat="1" ht="30" customHeight="1" x14ac:dyDescent="0.15">
      <c r="A10" s="6972"/>
      <c r="B10" s="6176"/>
      <c r="C10" s="6244"/>
      <c r="D10" s="6973"/>
      <c r="E10" s="4232" t="s">
        <v>485</v>
      </c>
      <c r="F10" s="4027" t="s">
        <v>3262</v>
      </c>
      <c r="G10" s="4027" t="s">
        <v>3263</v>
      </c>
      <c r="H10" s="2648" t="s">
        <v>3264</v>
      </c>
      <c r="I10" s="2523" t="s">
        <v>3265</v>
      </c>
      <c r="J10" s="3564" t="s">
        <v>99</v>
      </c>
      <c r="K10" s="2648" t="s">
        <v>49</v>
      </c>
      <c r="L10" s="2648" t="s">
        <v>50</v>
      </c>
      <c r="M10" s="2648" t="s">
        <v>51</v>
      </c>
      <c r="N10" s="2648" t="s">
        <v>52</v>
      </c>
      <c r="O10" s="2648" t="s">
        <v>53</v>
      </c>
      <c r="P10" s="2648" t="s">
        <v>54</v>
      </c>
      <c r="Q10" s="2648" t="s">
        <v>55</v>
      </c>
      <c r="R10" s="2648" t="s">
        <v>56</v>
      </c>
      <c r="S10" s="2648" t="s">
        <v>57</v>
      </c>
      <c r="T10" s="2648" t="s">
        <v>58</v>
      </c>
      <c r="U10" s="2648" t="s">
        <v>59</v>
      </c>
      <c r="V10" s="2648" t="s">
        <v>60</v>
      </c>
      <c r="W10" s="2648" t="s">
        <v>61</v>
      </c>
      <c r="X10" s="2515" t="s">
        <v>62</v>
      </c>
      <c r="Y10" s="3565" t="s">
        <v>1026</v>
      </c>
      <c r="Z10" s="3558" t="s">
        <v>3266</v>
      </c>
      <c r="AA10" s="2515" t="s">
        <v>3267</v>
      </c>
      <c r="AB10" s="5492"/>
      <c r="AC10" s="5539"/>
      <c r="AD10" s="5539"/>
      <c r="AE10" s="5521"/>
      <c r="AF10" s="3564" t="s">
        <v>473</v>
      </c>
      <c r="AG10" s="2954" t="s">
        <v>474</v>
      </c>
      <c r="AH10" s="6795"/>
      <c r="AI10" s="6795"/>
    </row>
    <row r="11" spans="1:96" s="17" customFormat="1" ht="15" customHeight="1" x14ac:dyDescent="0.25">
      <c r="A11" s="6778" t="s">
        <v>3268</v>
      </c>
      <c r="B11" s="6981" t="s">
        <v>3269</v>
      </c>
      <c r="C11" s="6982"/>
      <c r="D11" s="4145">
        <f>SUM(E11:G11)</f>
        <v>0</v>
      </c>
      <c r="E11" s="4252"/>
      <c r="F11" s="4253"/>
      <c r="G11" s="4253"/>
      <c r="H11" s="4511"/>
      <c r="I11" s="4512"/>
      <c r="J11" s="4511"/>
      <c r="K11" s="4513"/>
      <c r="L11" s="4513"/>
      <c r="M11" s="4514"/>
      <c r="N11" s="4514"/>
      <c r="O11" s="4514"/>
      <c r="P11" s="4514"/>
      <c r="Q11" s="4514"/>
      <c r="R11" s="4514"/>
      <c r="S11" s="4514"/>
      <c r="T11" s="4514"/>
      <c r="U11" s="4514"/>
      <c r="V11" s="4514"/>
      <c r="W11" s="4514"/>
      <c r="X11" s="4514"/>
      <c r="Y11" s="4515"/>
      <c r="Z11" s="4513"/>
      <c r="AA11" s="4516"/>
      <c r="AB11" s="4517"/>
      <c r="AC11" s="1045"/>
      <c r="AD11" s="1045"/>
      <c r="AE11" s="2273"/>
      <c r="AF11" s="2271"/>
      <c r="AG11" s="2272"/>
      <c r="AH11" s="2272"/>
      <c r="AI11" s="227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541"/>
      <c r="B12" s="6778" t="s">
        <v>3270</v>
      </c>
      <c r="C12" s="4349" t="s">
        <v>3271</v>
      </c>
      <c r="D12" s="2088">
        <f>SUM(E12:X12)</f>
        <v>0</v>
      </c>
      <c r="E12" s="2271"/>
      <c r="F12" s="1045"/>
      <c r="G12" s="1045"/>
      <c r="H12" s="1045"/>
      <c r="I12" s="2273"/>
      <c r="J12" s="1045"/>
      <c r="K12" s="1045"/>
      <c r="L12" s="1045"/>
      <c r="M12" s="1045"/>
      <c r="N12" s="1045"/>
      <c r="O12" s="1045"/>
      <c r="P12" s="1045"/>
      <c r="Q12" s="1045"/>
      <c r="R12" s="1045"/>
      <c r="S12" s="1045"/>
      <c r="T12" s="1045"/>
      <c r="U12" s="1045"/>
      <c r="V12" s="1045"/>
      <c r="W12" s="1045"/>
      <c r="X12" s="1127"/>
      <c r="Y12" s="4518"/>
      <c r="Z12" s="1055"/>
      <c r="AA12" s="1140"/>
      <c r="AB12" s="2573"/>
      <c r="AC12" s="1045"/>
      <c r="AD12" s="1045"/>
      <c r="AE12" s="2273"/>
      <c r="AF12" s="2271"/>
      <c r="AG12" s="2272"/>
      <c r="AH12" s="2272"/>
      <c r="AI12" s="2272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541"/>
      <c r="B13" s="5541"/>
      <c r="C13" s="4089" t="s">
        <v>3272</v>
      </c>
      <c r="D13" s="4015">
        <f t="shared" ref="D13:D21" si="15">SUM(E13:X13)</f>
        <v>0</v>
      </c>
      <c r="E13" s="2293"/>
      <c r="F13" s="2557"/>
      <c r="G13" s="2557"/>
      <c r="H13" s="2557"/>
      <c r="I13" s="1295"/>
      <c r="J13" s="2557"/>
      <c r="K13" s="2557"/>
      <c r="L13" s="2557"/>
      <c r="M13" s="2557"/>
      <c r="N13" s="2557"/>
      <c r="O13" s="2557"/>
      <c r="P13" s="2557"/>
      <c r="Q13" s="2557"/>
      <c r="R13" s="2557"/>
      <c r="S13" s="2557"/>
      <c r="T13" s="2557"/>
      <c r="U13" s="2557"/>
      <c r="V13" s="2557"/>
      <c r="W13" s="2557"/>
      <c r="X13" s="4155"/>
      <c r="Y13" s="4519"/>
      <c r="Z13" s="4286"/>
      <c r="AA13" s="4520"/>
      <c r="AB13" s="2347"/>
      <c r="AC13" s="2557"/>
      <c r="AD13" s="2557"/>
      <c r="AE13" s="1295"/>
      <c r="AF13" s="2293"/>
      <c r="AG13" s="2348"/>
      <c r="AH13" s="2348"/>
      <c r="AI13" s="2348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541"/>
      <c r="B14" s="5541"/>
      <c r="C14" s="4280" t="s">
        <v>3273</v>
      </c>
      <c r="D14" s="4015">
        <f t="shared" si="15"/>
        <v>0</v>
      </c>
      <c r="E14" s="4149"/>
      <c r="F14" s="4244"/>
      <c r="G14" s="4244"/>
      <c r="H14" s="4244"/>
      <c r="I14" s="4153"/>
      <c r="J14" s="4244"/>
      <c r="K14" s="4244"/>
      <c r="L14" s="4244"/>
      <c r="M14" s="4244"/>
      <c r="N14" s="4244"/>
      <c r="O14" s="4244"/>
      <c r="P14" s="4244"/>
      <c r="Q14" s="4244"/>
      <c r="R14" s="4244"/>
      <c r="S14" s="4244"/>
      <c r="T14" s="4244"/>
      <c r="U14" s="4244"/>
      <c r="V14" s="4244"/>
      <c r="W14" s="4244"/>
      <c r="X14" s="4155"/>
      <c r="Y14" s="4521"/>
      <c r="Z14" s="4286"/>
      <c r="AA14" s="4520"/>
      <c r="AB14" s="4246"/>
      <c r="AC14" s="4244"/>
      <c r="AD14" s="4244"/>
      <c r="AE14" s="4153"/>
      <c r="AF14" s="4149"/>
      <c r="AG14" s="4150"/>
      <c r="AH14" s="4150"/>
      <c r="AI14" s="4150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541"/>
      <c r="B15" s="6865"/>
      <c r="C15" s="4334" t="s">
        <v>3274</v>
      </c>
      <c r="D15" s="4522">
        <f t="shared" si="15"/>
        <v>0</v>
      </c>
      <c r="E15" s="3101"/>
      <c r="F15" s="164"/>
      <c r="G15" s="164"/>
      <c r="H15" s="164"/>
      <c r="I15" s="198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91"/>
      <c r="Y15" s="4523"/>
      <c r="Z15" s="189"/>
      <c r="AA15" s="190"/>
      <c r="AB15" s="168"/>
      <c r="AC15" s="164"/>
      <c r="AD15" s="164"/>
      <c r="AE15" s="198"/>
      <c r="AF15" s="3101"/>
      <c r="AG15" s="3102"/>
      <c r="AH15" s="3102"/>
      <c r="AI15" s="3102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541"/>
      <c r="B16" s="6342" t="s">
        <v>3275</v>
      </c>
      <c r="C16" s="6343"/>
      <c r="D16" s="2311">
        <f t="shared" si="15"/>
        <v>0</v>
      </c>
      <c r="E16" s="2293"/>
      <c r="F16" s="2557"/>
      <c r="G16" s="2557"/>
      <c r="H16" s="2557"/>
      <c r="I16" s="2348"/>
      <c r="J16" s="2476"/>
      <c r="K16" s="2557"/>
      <c r="L16" s="2557"/>
      <c r="M16" s="2789"/>
      <c r="N16" s="2789"/>
      <c r="O16" s="2789"/>
      <c r="P16" s="2789"/>
      <c r="Q16" s="2789"/>
      <c r="R16" s="2789"/>
      <c r="S16" s="2789"/>
      <c r="T16" s="2789"/>
      <c r="U16" s="2789"/>
      <c r="V16" s="2789"/>
      <c r="W16" s="2789"/>
      <c r="X16" s="2789"/>
      <c r="Y16" s="4298"/>
      <c r="Z16" s="2601"/>
      <c r="AA16" s="1307"/>
      <c r="AB16" s="2347"/>
      <c r="AC16" s="2557"/>
      <c r="AD16" s="2557"/>
      <c r="AE16" s="1295"/>
      <c r="AF16" s="2293"/>
      <c r="AG16" s="2348"/>
      <c r="AH16" s="2348"/>
      <c r="AI16" s="2348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541"/>
      <c r="B17" s="6781" t="s">
        <v>3276</v>
      </c>
      <c r="C17" s="6782"/>
      <c r="D17" s="4015">
        <f t="shared" si="15"/>
        <v>0</v>
      </c>
      <c r="E17" s="4149"/>
      <c r="F17" s="4244"/>
      <c r="G17" s="4244"/>
      <c r="H17" s="4244"/>
      <c r="I17" s="4150"/>
      <c r="J17" s="4151"/>
      <c r="K17" s="4244"/>
      <c r="L17" s="4244"/>
      <c r="M17" s="4152"/>
      <c r="N17" s="4152"/>
      <c r="O17" s="4152"/>
      <c r="P17" s="4152"/>
      <c r="Q17" s="4152"/>
      <c r="R17" s="4152"/>
      <c r="S17" s="4152"/>
      <c r="T17" s="4152"/>
      <c r="U17" s="4152"/>
      <c r="V17" s="4152"/>
      <c r="W17" s="4152"/>
      <c r="X17" s="4152"/>
      <c r="Y17" s="4302"/>
      <c r="Z17" s="4286"/>
      <c r="AA17" s="4520"/>
      <c r="AB17" s="4246"/>
      <c r="AC17" s="4244"/>
      <c r="AD17" s="4244"/>
      <c r="AE17" s="4153"/>
      <c r="AF17" s="4149"/>
      <c r="AG17" s="4150"/>
      <c r="AH17" s="4150"/>
      <c r="AI17" s="4150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541"/>
      <c r="B18" s="6781" t="s">
        <v>3277</v>
      </c>
      <c r="C18" s="6782"/>
      <c r="D18" s="4015">
        <f t="shared" si="15"/>
        <v>0</v>
      </c>
      <c r="E18" s="4149"/>
      <c r="F18" s="4244"/>
      <c r="G18" s="4244"/>
      <c r="H18" s="4244"/>
      <c r="I18" s="4150"/>
      <c r="J18" s="4151"/>
      <c r="K18" s="4244"/>
      <c r="L18" s="4244"/>
      <c r="M18" s="4152"/>
      <c r="N18" s="4152"/>
      <c r="O18" s="4152"/>
      <c r="P18" s="4152"/>
      <c r="Q18" s="4152"/>
      <c r="R18" s="4152"/>
      <c r="S18" s="4152"/>
      <c r="T18" s="4152"/>
      <c r="U18" s="4152"/>
      <c r="V18" s="4152"/>
      <c r="W18" s="4152"/>
      <c r="X18" s="4152"/>
      <c r="Y18" s="4302"/>
      <c r="Z18" s="4286"/>
      <c r="AA18" s="4520"/>
      <c r="AB18" s="4246"/>
      <c r="AC18" s="4244"/>
      <c r="AD18" s="4244"/>
      <c r="AE18" s="4153"/>
      <c r="AF18" s="4149"/>
      <c r="AG18" s="4150"/>
      <c r="AH18" s="4150"/>
      <c r="AI18" s="4150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541"/>
      <c r="B19" s="6983" t="s">
        <v>3278</v>
      </c>
      <c r="C19" s="6984"/>
      <c r="D19" s="3984">
        <f t="shared" si="15"/>
        <v>0</v>
      </c>
      <c r="E19" s="4165"/>
      <c r="F19" s="3985"/>
      <c r="G19" s="3985"/>
      <c r="H19" s="3985"/>
      <c r="I19" s="1278"/>
      <c r="J19" s="4173"/>
      <c r="K19" s="3985"/>
      <c r="L19" s="3985"/>
      <c r="M19" s="4174"/>
      <c r="N19" s="4174"/>
      <c r="O19" s="4174"/>
      <c r="P19" s="4174"/>
      <c r="Q19" s="4174"/>
      <c r="R19" s="4174"/>
      <c r="S19" s="4174"/>
      <c r="T19" s="4174"/>
      <c r="U19" s="4174"/>
      <c r="V19" s="4174"/>
      <c r="W19" s="4174"/>
      <c r="X19" s="4174"/>
      <c r="Y19" s="4251"/>
      <c r="Z19" s="3985"/>
      <c r="AA19" s="4250"/>
      <c r="AB19" s="4251"/>
      <c r="AC19" s="3985"/>
      <c r="AD19" s="3985"/>
      <c r="AE19" s="3987"/>
      <c r="AF19" s="4165"/>
      <c r="AG19" s="1278"/>
      <c r="AH19" s="1278"/>
      <c r="AI19" s="1278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541"/>
      <c r="B20" s="6755" t="s">
        <v>3279</v>
      </c>
      <c r="C20" s="3052" t="s">
        <v>64</v>
      </c>
      <c r="D20" s="2088">
        <f t="shared" si="15"/>
        <v>40</v>
      </c>
      <c r="E20" s="1261"/>
      <c r="F20" s="1267"/>
      <c r="G20" s="1267"/>
      <c r="H20" s="1267"/>
      <c r="I20" s="1262"/>
      <c r="J20" s="2304">
        <v>8</v>
      </c>
      <c r="K20" s="1045">
        <v>32</v>
      </c>
      <c r="L20" s="1045">
        <v>0</v>
      </c>
      <c r="M20" s="2572">
        <v>0</v>
      </c>
      <c r="N20" s="2572">
        <v>0</v>
      </c>
      <c r="O20" s="2572">
        <v>0</v>
      </c>
      <c r="P20" s="2572">
        <v>0</v>
      </c>
      <c r="Q20" s="2572">
        <v>0</v>
      </c>
      <c r="R20" s="2572">
        <v>0</v>
      </c>
      <c r="S20" s="2572">
        <v>0</v>
      </c>
      <c r="T20" s="2572">
        <v>0</v>
      </c>
      <c r="U20" s="2572">
        <v>0</v>
      </c>
      <c r="V20" s="2572">
        <v>0</v>
      </c>
      <c r="W20" s="2572">
        <v>0</v>
      </c>
      <c r="X20" s="2572">
        <v>0</v>
      </c>
      <c r="Y20" s="2573">
        <v>0</v>
      </c>
      <c r="Z20" s="1045">
        <v>0</v>
      </c>
      <c r="AA20" s="1127">
        <v>0</v>
      </c>
      <c r="AB20" s="2573">
        <v>0</v>
      </c>
      <c r="AC20" s="1045">
        <v>16</v>
      </c>
      <c r="AD20" s="1045">
        <v>0</v>
      </c>
      <c r="AE20" s="2273">
        <v>0</v>
      </c>
      <c r="AF20" s="2271">
        <v>0</v>
      </c>
      <c r="AG20" s="2272">
        <v>0</v>
      </c>
      <c r="AH20" s="2272">
        <v>0</v>
      </c>
      <c r="AI20" s="2272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541"/>
      <c r="B21" s="6866"/>
      <c r="C21" s="4281" t="s">
        <v>63</v>
      </c>
      <c r="D21" s="3984">
        <f t="shared" si="15"/>
        <v>0</v>
      </c>
      <c r="E21" s="1261"/>
      <c r="F21" s="1267"/>
      <c r="G21" s="1267"/>
      <c r="H21" s="1267"/>
      <c r="I21" s="1262"/>
      <c r="J21" s="4173"/>
      <c r="K21" s="3985"/>
      <c r="L21" s="3985"/>
      <c r="M21" s="4174"/>
      <c r="N21" s="4174"/>
      <c r="O21" s="4174"/>
      <c r="P21" s="4174"/>
      <c r="Q21" s="4174"/>
      <c r="R21" s="4174"/>
      <c r="S21" s="4174"/>
      <c r="T21" s="4174"/>
      <c r="U21" s="4174"/>
      <c r="V21" s="4174"/>
      <c r="W21" s="4174"/>
      <c r="X21" s="4174"/>
      <c r="Y21" s="4251"/>
      <c r="Z21" s="3985"/>
      <c r="AA21" s="4250"/>
      <c r="AB21" s="4251"/>
      <c r="AC21" s="3985"/>
      <c r="AD21" s="3985"/>
      <c r="AE21" s="3987"/>
      <c r="AF21" s="4165"/>
      <c r="AG21" s="1278"/>
      <c r="AH21" s="1278"/>
      <c r="AI21" s="1278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541"/>
      <c r="B22" s="6342" t="s">
        <v>3280</v>
      </c>
      <c r="C22" s="6343"/>
      <c r="D22" s="2311">
        <f>P22+Q22+R22+S22+T22</f>
        <v>0</v>
      </c>
      <c r="E22" s="1261"/>
      <c r="F22" s="1267"/>
      <c r="G22" s="1267"/>
      <c r="H22" s="1267"/>
      <c r="I22" s="1262"/>
      <c r="J22" s="3393"/>
      <c r="K22" s="3421"/>
      <c r="L22" s="3421"/>
      <c r="M22" s="3421"/>
      <c r="N22" s="3421"/>
      <c r="O22" s="3421"/>
      <c r="P22" s="2572"/>
      <c r="Q22" s="2789"/>
      <c r="R22" s="2789"/>
      <c r="S22" s="2789"/>
      <c r="T22" s="2789"/>
      <c r="U22" s="3421"/>
      <c r="V22" s="3421"/>
      <c r="W22" s="3421"/>
      <c r="X22" s="701"/>
      <c r="Y22" s="4298"/>
      <c r="Z22" s="2601"/>
      <c r="AA22" s="1307"/>
      <c r="AB22" s="2347"/>
      <c r="AC22" s="2557"/>
      <c r="AD22" s="2557"/>
      <c r="AE22" s="1295"/>
      <c r="AF22" s="2293"/>
      <c r="AG22" s="2348"/>
      <c r="AH22" s="2348"/>
      <c r="AI22" s="2348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541"/>
      <c r="B23" s="5801" t="s">
        <v>3281</v>
      </c>
      <c r="C23" s="6069"/>
      <c r="D23" s="1170">
        <f>SUM(J23:S23)</f>
        <v>0</v>
      </c>
      <c r="E23" s="1261"/>
      <c r="F23" s="1267"/>
      <c r="G23" s="1267"/>
      <c r="H23" s="1267"/>
      <c r="I23" s="1262"/>
      <c r="J23" s="1282"/>
      <c r="K23" s="1316"/>
      <c r="L23" s="1316"/>
      <c r="M23" s="1316"/>
      <c r="N23" s="1316"/>
      <c r="O23" s="1316"/>
      <c r="P23" s="1316"/>
      <c r="Q23" s="1316"/>
      <c r="R23" s="1316"/>
      <c r="S23" s="1316"/>
      <c r="T23" s="1411"/>
      <c r="U23" s="1411"/>
      <c r="V23" s="1411"/>
      <c r="W23" s="1411"/>
      <c r="X23" s="1411"/>
      <c r="Y23" s="1313"/>
      <c r="Z23" s="1316"/>
      <c r="AA23" s="1272"/>
      <c r="AB23" s="1313"/>
      <c r="AC23" s="1316"/>
      <c r="AD23" s="1316"/>
      <c r="AE23" s="1408"/>
      <c r="AF23" s="1275"/>
      <c r="AG23" s="1276"/>
      <c r="AH23" s="1276"/>
      <c r="AI23" s="1276"/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541"/>
      <c r="B24" s="6695" t="s">
        <v>3282</v>
      </c>
      <c r="C24" s="1985" t="s">
        <v>3283</v>
      </c>
      <c r="D24" s="4145">
        <f>SUM(J24:S24)</f>
        <v>0</v>
      </c>
      <c r="E24" s="2916"/>
      <c r="F24" s="1051"/>
      <c r="G24" s="1051"/>
      <c r="H24" s="1051"/>
      <c r="I24" s="3444"/>
      <c r="J24" s="2304"/>
      <c r="K24" s="4253"/>
      <c r="L24" s="4253"/>
      <c r="M24" s="4253"/>
      <c r="N24" s="4253"/>
      <c r="O24" s="4253"/>
      <c r="P24" s="4253"/>
      <c r="Q24" s="4253"/>
      <c r="R24" s="4253"/>
      <c r="S24" s="4253"/>
      <c r="T24" s="4524"/>
      <c r="U24" s="4524"/>
      <c r="V24" s="4524"/>
      <c r="W24" s="4524"/>
      <c r="X24" s="4524"/>
      <c r="Y24" s="2573"/>
      <c r="Z24" s="1045"/>
      <c r="AA24" s="4255"/>
      <c r="AB24" s="2573"/>
      <c r="AC24" s="1045"/>
      <c r="AD24" s="1045"/>
      <c r="AE24" s="3397"/>
      <c r="AF24" s="2271"/>
      <c r="AG24" s="2272"/>
      <c r="AH24" s="2272"/>
      <c r="AI24" s="2272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541"/>
      <c r="B25" s="6973"/>
      <c r="C25" s="4080" t="s">
        <v>2717</v>
      </c>
      <c r="D25" s="3984">
        <f>SUM(J25:S25)</f>
        <v>0</v>
      </c>
      <c r="E25" s="4525"/>
      <c r="F25" s="4526"/>
      <c r="G25" s="4526"/>
      <c r="H25" s="4526"/>
      <c r="I25" s="1319"/>
      <c r="J25" s="4173"/>
      <c r="K25" s="3985"/>
      <c r="L25" s="3985"/>
      <c r="M25" s="3985"/>
      <c r="N25" s="3985"/>
      <c r="O25" s="3985"/>
      <c r="P25" s="3985"/>
      <c r="Q25" s="3985"/>
      <c r="R25" s="3985"/>
      <c r="S25" s="3985"/>
      <c r="T25" s="4527"/>
      <c r="U25" s="4527"/>
      <c r="V25" s="4527"/>
      <c r="W25" s="4527"/>
      <c r="X25" s="4527"/>
      <c r="Y25" s="4528"/>
      <c r="Z25" s="4285"/>
      <c r="AA25" s="4250"/>
      <c r="AB25" s="4251"/>
      <c r="AC25" s="3985"/>
      <c r="AD25" s="3985"/>
      <c r="AE25" s="4529"/>
      <c r="AF25" s="4165"/>
      <c r="AG25" s="1278"/>
      <c r="AH25" s="1278"/>
      <c r="AI25" s="1278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541"/>
      <c r="B26" s="5673" t="s">
        <v>3284</v>
      </c>
      <c r="C26" s="5674"/>
      <c r="D26" s="908">
        <f>SUM(H26:X26)</f>
        <v>0</v>
      </c>
      <c r="E26" s="4530"/>
      <c r="F26" s="540"/>
      <c r="G26" s="540"/>
      <c r="H26" s="164"/>
      <c r="I26" s="3102"/>
      <c r="J26" s="3118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8"/>
      <c r="Z26" s="164"/>
      <c r="AA26" s="191"/>
      <c r="AB26" s="168"/>
      <c r="AC26" s="164"/>
      <c r="AD26" s="164"/>
      <c r="AE26" s="198"/>
      <c r="AF26" s="3101"/>
      <c r="AG26" s="3102"/>
      <c r="AH26" s="3102"/>
      <c r="AI26" s="3102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541"/>
      <c r="B27" s="6755" t="s">
        <v>3285</v>
      </c>
      <c r="C27" s="4531" t="s">
        <v>3286</v>
      </c>
      <c r="D27" s="4145">
        <f>SUM(E27:F27)</f>
        <v>6</v>
      </c>
      <c r="E27" s="2293">
        <v>6</v>
      </c>
      <c r="F27" s="3421"/>
      <c r="G27" s="3421"/>
      <c r="H27" s="186"/>
      <c r="I27" s="573"/>
      <c r="J27" s="3393"/>
      <c r="K27" s="3421"/>
      <c r="L27" s="3421"/>
      <c r="M27" s="3421"/>
      <c r="N27" s="3421"/>
      <c r="O27" s="3421"/>
      <c r="P27" s="3421"/>
      <c r="Q27" s="3421"/>
      <c r="R27" s="3421"/>
      <c r="S27" s="3421"/>
      <c r="T27" s="3421"/>
      <c r="U27" s="3421"/>
      <c r="V27" s="3421"/>
      <c r="W27" s="3421"/>
      <c r="X27" s="701"/>
      <c r="Y27" s="695">
        <v>0</v>
      </c>
      <c r="Z27" s="186"/>
      <c r="AA27" s="702"/>
      <c r="AB27" s="2573">
        <v>0</v>
      </c>
      <c r="AC27" s="1045">
        <v>0</v>
      </c>
      <c r="AD27" s="1045">
        <v>0</v>
      </c>
      <c r="AE27" s="4532"/>
      <c r="AF27" s="2271">
        <v>0</v>
      </c>
      <c r="AG27" s="2272">
        <v>0</v>
      </c>
      <c r="AH27" s="2272">
        <v>0</v>
      </c>
      <c r="AI27" s="2272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541"/>
      <c r="B28" s="5515"/>
      <c r="C28" s="1646" t="s">
        <v>3287</v>
      </c>
      <c r="D28" s="1170">
        <f>SUM(E28:G28)</f>
        <v>6</v>
      </c>
      <c r="E28" s="4149">
        <v>6</v>
      </c>
      <c r="F28" s="3421"/>
      <c r="G28" s="3421"/>
      <c r="H28" s="1267"/>
      <c r="I28" s="1265"/>
      <c r="J28" s="4533"/>
      <c r="K28" s="4534"/>
      <c r="L28" s="4534"/>
      <c r="M28" s="4534"/>
      <c r="N28" s="4534"/>
      <c r="O28" s="4534"/>
      <c r="P28" s="4534"/>
      <c r="Q28" s="4534"/>
      <c r="R28" s="4534"/>
      <c r="S28" s="4534"/>
      <c r="T28" s="4534"/>
      <c r="U28" s="4534"/>
      <c r="V28" s="4534"/>
      <c r="W28" s="4534"/>
      <c r="X28" s="1411"/>
      <c r="Y28" s="1656">
        <v>0</v>
      </c>
      <c r="Z28" s="1267"/>
      <c r="AA28" s="1657"/>
      <c r="AB28" s="4246">
        <v>0</v>
      </c>
      <c r="AC28" s="4244">
        <v>0</v>
      </c>
      <c r="AD28" s="4244">
        <v>0</v>
      </c>
      <c r="AE28" s="4153">
        <v>0</v>
      </c>
      <c r="AF28" s="4149">
        <v>0</v>
      </c>
      <c r="AG28" s="4150">
        <v>0</v>
      </c>
      <c r="AH28" s="4150">
        <v>0</v>
      </c>
      <c r="AI28" s="4150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541"/>
      <c r="B29" s="6866"/>
      <c r="C29" s="1401" t="s">
        <v>608</v>
      </c>
      <c r="D29" s="3984">
        <f>SUM(E29:G29)</f>
        <v>0</v>
      </c>
      <c r="E29" s="4165">
        <v>0</v>
      </c>
      <c r="F29" s="3118"/>
      <c r="G29" s="3118"/>
      <c r="H29" s="4535"/>
      <c r="I29" s="4536"/>
      <c r="J29" s="4535"/>
      <c r="K29" s="4526"/>
      <c r="L29" s="4526"/>
      <c r="M29" s="4526"/>
      <c r="N29" s="4526"/>
      <c r="O29" s="4526"/>
      <c r="P29" s="4526"/>
      <c r="Q29" s="4526"/>
      <c r="R29" s="4526"/>
      <c r="S29" s="4526"/>
      <c r="T29" s="4526"/>
      <c r="U29" s="4526"/>
      <c r="V29" s="4526"/>
      <c r="W29" s="4526"/>
      <c r="X29" s="4527"/>
      <c r="Y29" s="4528"/>
      <c r="Z29" s="4526"/>
      <c r="AA29" s="4537"/>
      <c r="AB29" s="168"/>
      <c r="AC29" s="164"/>
      <c r="AD29" s="164"/>
      <c r="AE29" s="198"/>
      <c r="AF29" s="3101"/>
      <c r="AG29" s="3102"/>
      <c r="AH29" s="3102"/>
      <c r="AI29" s="3102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541"/>
      <c r="B30" s="6755" t="s">
        <v>3288</v>
      </c>
      <c r="C30" s="4349" t="s">
        <v>3289</v>
      </c>
      <c r="D30" s="2088">
        <f>SUM(E30:H30)</f>
        <v>24</v>
      </c>
      <c r="E30" s="2271">
        <v>24</v>
      </c>
      <c r="F30" s="1045"/>
      <c r="G30" s="1045"/>
      <c r="H30" s="1045"/>
      <c r="I30" s="3444"/>
      <c r="J30" s="3380"/>
      <c r="K30" s="1051"/>
      <c r="L30" s="1051"/>
      <c r="M30" s="4524"/>
      <c r="N30" s="4524"/>
      <c r="O30" s="4524"/>
      <c r="P30" s="4524"/>
      <c r="Q30" s="4524"/>
      <c r="R30" s="4524"/>
      <c r="S30" s="4524"/>
      <c r="T30" s="4524"/>
      <c r="U30" s="4524"/>
      <c r="V30" s="4524"/>
      <c r="W30" s="4524"/>
      <c r="X30" s="4524"/>
      <c r="Y30" s="4538">
        <v>0</v>
      </c>
      <c r="Z30" s="4513"/>
      <c r="AA30" s="4516"/>
      <c r="AB30" s="2573">
        <v>0</v>
      </c>
      <c r="AC30" s="1045">
        <v>0</v>
      </c>
      <c r="AD30" s="1045">
        <v>0</v>
      </c>
      <c r="AE30" s="2273">
        <v>0</v>
      </c>
      <c r="AF30" s="2271">
        <v>0</v>
      </c>
      <c r="AG30" s="2272">
        <v>0</v>
      </c>
      <c r="AH30" s="2272">
        <v>0</v>
      </c>
      <c r="AI30" s="2272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541"/>
      <c r="B31" s="5515"/>
      <c r="C31" s="4437" t="s">
        <v>3290</v>
      </c>
      <c r="D31" s="4015">
        <f>SUM(I31+J31)</f>
        <v>0</v>
      </c>
      <c r="E31" s="2312"/>
      <c r="F31" s="2601"/>
      <c r="G31" s="2601"/>
      <c r="H31" s="2601"/>
      <c r="I31" s="4150"/>
      <c r="J31" s="4151"/>
      <c r="K31" s="4534"/>
      <c r="L31" s="4534"/>
      <c r="M31" s="4539"/>
      <c r="N31" s="4539"/>
      <c r="O31" s="4539"/>
      <c r="P31" s="4539"/>
      <c r="Q31" s="4539"/>
      <c r="R31" s="4539"/>
      <c r="S31" s="4539"/>
      <c r="T31" s="4539"/>
      <c r="U31" s="4539"/>
      <c r="V31" s="4539"/>
      <c r="W31" s="4539"/>
      <c r="X31" s="4539"/>
      <c r="Y31" s="1656"/>
      <c r="Z31" s="1267"/>
      <c r="AA31" s="1657"/>
      <c r="AB31" s="4246"/>
      <c r="AC31" s="4244"/>
      <c r="AD31" s="4244"/>
      <c r="AE31" s="4153"/>
      <c r="AF31" s="4149"/>
      <c r="AG31" s="4150"/>
      <c r="AH31" s="4150"/>
      <c r="AI31" s="4150"/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541"/>
      <c r="B32" s="6866"/>
      <c r="C32" s="1401" t="s">
        <v>608</v>
      </c>
      <c r="D32" s="3984">
        <f>SUM(E32:I32)</f>
        <v>0</v>
      </c>
      <c r="E32" s="3101"/>
      <c r="F32" s="164"/>
      <c r="G32" s="164"/>
      <c r="H32" s="164"/>
      <c r="I32" s="1278"/>
      <c r="J32" s="4535"/>
      <c r="K32" s="4526"/>
      <c r="L32" s="4526"/>
      <c r="M32" s="4527"/>
      <c r="N32" s="4527"/>
      <c r="O32" s="4527"/>
      <c r="P32" s="4527"/>
      <c r="Q32" s="4527"/>
      <c r="R32" s="4527"/>
      <c r="S32" s="4527"/>
      <c r="T32" s="4527"/>
      <c r="U32" s="4527"/>
      <c r="V32" s="4527"/>
      <c r="W32" s="4527"/>
      <c r="X32" s="4527"/>
      <c r="Y32" s="4528"/>
      <c r="Z32" s="4526"/>
      <c r="AA32" s="4537"/>
      <c r="AB32" s="4251"/>
      <c r="AC32" s="3985"/>
      <c r="AD32" s="3985"/>
      <c r="AE32" s="3987"/>
      <c r="AF32" s="4165"/>
      <c r="AG32" s="1278"/>
      <c r="AH32" s="1278"/>
      <c r="AI32" s="1278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541"/>
      <c r="B33" s="6994" t="s">
        <v>3291</v>
      </c>
      <c r="C33" s="6995"/>
      <c r="D33" s="4139">
        <f>SUM(E33:X33)</f>
        <v>0</v>
      </c>
      <c r="E33" s="4140"/>
      <c r="F33" s="2597"/>
      <c r="G33" s="2597"/>
      <c r="H33" s="2597"/>
      <c r="I33" s="4141"/>
      <c r="J33" s="4142"/>
      <c r="K33" s="2597"/>
      <c r="L33" s="2597"/>
      <c r="M33" s="4143"/>
      <c r="N33" s="4143"/>
      <c r="O33" s="4143"/>
      <c r="P33" s="4143"/>
      <c r="Q33" s="4143"/>
      <c r="R33" s="4143"/>
      <c r="S33" s="4143"/>
      <c r="T33" s="4143"/>
      <c r="U33" s="4143"/>
      <c r="V33" s="4143"/>
      <c r="W33" s="4143"/>
      <c r="X33" s="4143"/>
      <c r="Y33" s="4540"/>
      <c r="Z33" s="2597"/>
      <c r="AA33" s="2578"/>
      <c r="AB33" s="4540"/>
      <c r="AC33" s="2597"/>
      <c r="AD33" s="2597"/>
      <c r="AE33" s="4144"/>
      <c r="AF33" s="4140"/>
      <c r="AG33" s="4141"/>
      <c r="AH33" s="4141"/>
      <c r="AI33" s="4141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541"/>
      <c r="B34" s="6866" t="s">
        <v>3292</v>
      </c>
      <c r="C34" s="3390" t="s">
        <v>3293</v>
      </c>
      <c r="D34" s="2311">
        <f>SUM(E34:X34)</f>
        <v>0</v>
      </c>
      <c r="E34" s="2293"/>
      <c r="F34" s="2557"/>
      <c r="G34" s="2557"/>
      <c r="H34" s="2557"/>
      <c r="I34" s="2348"/>
      <c r="J34" s="2476"/>
      <c r="K34" s="2557"/>
      <c r="L34" s="2557"/>
      <c r="M34" s="2789"/>
      <c r="N34" s="2789"/>
      <c r="O34" s="2789"/>
      <c r="P34" s="2789"/>
      <c r="Q34" s="2789"/>
      <c r="R34" s="2789"/>
      <c r="S34" s="2789"/>
      <c r="T34" s="2789"/>
      <c r="U34" s="2789"/>
      <c r="V34" s="2789"/>
      <c r="W34" s="2789"/>
      <c r="X34" s="2789"/>
      <c r="Y34" s="2347"/>
      <c r="Z34" s="2557"/>
      <c r="AA34" s="1296"/>
      <c r="AB34" s="2347"/>
      <c r="AC34" s="2557"/>
      <c r="AD34" s="2557"/>
      <c r="AE34" s="1295"/>
      <c r="AF34" s="2293"/>
      <c r="AG34" s="2348"/>
      <c r="AH34" s="2348"/>
      <c r="AI34" s="2348"/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541"/>
      <c r="B35" s="6996"/>
      <c r="C35" s="4334" t="s">
        <v>3294</v>
      </c>
      <c r="D35" s="4015">
        <f>SUM(E35:X35)</f>
        <v>0</v>
      </c>
      <c r="E35" s="4149"/>
      <c r="F35" s="4244"/>
      <c r="G35" s="4244"/>
      <c r="H35" s="4244"/>
      <c r="I35" s="4150"/>
      <c r="J35" s="4151"/>
      <c r="K35" s="4244"/>
      <c r="L35" s="4244"/>
      <c r="M35" s="4152"/>
      <c r="N35" s="4152"/>
      <c r="O35" s="4152"/>
      <c r="P35" s="4152"/>
      <c r="Q35" s="4152"/>
      <c r="R35" s="4152"/>
      <c r="S35" s="4152"/>
      <c r="T35" s="4152"/>
      <c r="U35" s="4152"/>
      <c r="V35" s="4152"/>
      <c r="W35" s="4152"/>
      <c r="X35" s="4152"/>
      <c r="Y35" s="4246"/>
      <c r="Z35" s="4244"/>
      <c r="AA35" s="4155"/>
      <c r="AB35" s="4246"/>
      <c r="AC35" s="4244"/>
      <c r="AD35" s="4244"/>
      <c r="AE35" s="4153"/>
      <c r="AF35" s="4149"/>
      <c r="AG35" s="4150"/>
      <c r="AH35" s="4150"/>
      <c r="AI35" s="4150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541"/>
      <c r="B36" s="5753" t="s">
        <v>3295</v>
      </c>
      <c r="C36" s="5753"/>
      <c r="D36" s="4015">
        <f>SUM(E36:X36)</f>
        <v>0</v>
      </c>
      <c r="E36" s="4149"/>
      <c r="F36" s="4244"/>
      <c r="G36" s="4244"/>
      <c r="H36" s="4244"/>
      <c r="I36" s="4150"/>
      <c r="J36" s="4151"/>
      <c r="K36" s="4244"/>
      <c r="L36" s="4244"/>
      <c r="M36" s="4152"/>
      <c r="N36" s="4152"/>
      <c r="O36" s="4152"/>
      <c r="P36" s="4152"/>
      <c r="Q36" s="4152"/>
      <c r="R36" s="4152"/>
      <c r="S36" s="4152"/>
      <c r="T36" s="4152"/>
      <c r="U36" s="4152"/>
      <c r="V36" s="4152"/>
      <c r="W36" s="4152"/>
      <c r="X36" s="4152"/>
      <c r="Y36" s="4246"/>
      <c r="Z36" s="4244"/>
      <c r="AA36" s="4155"/>
      <c r="AB36" s="4246"/>
      <c r="AC36" s="4244"/>
      <c r="AD36" s="4244"/>
      <c r="AE36" s="4153"/>
      <c r="AF36" s="4149"/>
      <c r="AG36" s="4150"/>
      <c r="AH36" s="4150"/>
      <c r="AI36" s="4150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541"/>
      <c r="B37" s="6342" t="s">
        <v>3296</v>
      </c>
      <c r="C37" s="6343"/>
      <c r="D37" s="4015">
        <f>SUM(E37:X37)</f>
        <v>0</v>
      </c>
      <c r="E37" s="4149"/>
      <c r="F37" s="4244"/>
      <c r="G37" s="4244"/>
      <c r="H37" s="4244"/>
      <c r="I37" s="4150"/>
      <c r="J37" s="4151"/>
      <c r="K37" s="4244"/>
      <c r="L37" s="4244"/>
      <c r="M37" s="4152"/>
      <c r="N37" s="4152"/>
      <c r="O37" s="4152"/>
      <c r="P37" s="4152"/>
      <c r="Q37" s="4152"/>
      <c r="R37" s="4152"/>
      <c r="S37" s="4152"/>
      <c r="T37" s="4152"/>
      <c r="U37" s="4152"/>
      <c r="V37" s="4152"/>
      <c r="W37" s="4152"/>
      <c r="X37" s="4152"/>
      <c r="Y37" s="4246"/>
      <c r="Z37" s="4244"/>
      <c r="AA37" s="4155"/>
      <c r="AB37" s="4246"/>
      <c r="AC37" s="4244"/>
      <c r="AD37" s="4244"/>
      <c r="AE37" s="4153"/>
      <c r="AF37" s="4149"/>
      <c r="AG37" s="4150"/>
      <c r="AH37" s="4150"/>
      <c r="AI37" s="4150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541"/>
      <c r="B38" s="6764" t="s">
        <v>3297</v>
      </c>
      <c r="C38" s="6765"/>
      <c r="D38" s="908">
        <f>SUM(J38:S38)</f>
        <v>0</v>
      </c>
      <c r="E38" s="4542"/>
      <c r="F38" s="4534"/>
      <c r="G38" s="4534"/>
      <c r="H38" s="4534"/>
      <c r="I38" s="4453"/>
      <c r="J38" s="4151"/>
      <c r="K38" s="4244"/>
      <c r="L38" s="4244"/>
      <c r="M38" s="4152"/>
      <c r="N38" s="4152"/>
      <c r="O38" s="4152"/>
      <c r="P38" s="4152"/>
      <c r="Q38" s="4152"/>
      <c r="R38" s="4152"/>
      <c r="S38" s="4152"/>
      <c r="T38" s="4539"/>
      <c r="U38" s="4539"/>
      <c r="V38" s="4539"/>
      <c r="W38" s="4539"/>
      <c r="X38" s="4539"/>
      <c r="Y38" s="4246"/>
      <c r="Z38" s="4244"/>
      <c r="AA38" s="4155"/>
      <c r="AB38" s="4246"/>
      <c r="AC38" s="4244"/>
      <c r="AD38" s="4244"/>
      <c r="AE38" s="4153"/>
      <c r="AF38" s="4149"/>
      <c r="AG38" s="4150"/>
      <c r="AH38" s="4150"/>
      <c r="AI38" s="4150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541"/>
      <c r="B39" s="6983" t="s">
        <v>3298</v>
      </c>
      <c r="C39" s="6984"/>
      <c r="D39" s="1170">
        <f>SUM(E39:X39)</f>
        <v>0</v>
      </c>
      <c r="E39" s="1275"/>
      <c r="F39" s="1316"/>
      <c r="G39" s="1316"/>
      <c r="H39" s="1316"/>
      <c r="I39" s="1276"/>
      <c r="J39" s="1282"/>
      <c r="K39" s="1316"/>
      <c r="L39" s="1316"/>
      <c r="M39" s="1343"/>
      <c r="N39" s="1343"/>
      <c r="O39" s="1343"/>
      <c r="P39" s="1343"/>
      <c r="Q39" s="1343"/>
      <c r="R39" s="1343"/>
      <c r="S39" s="1343"/>
      <c r="T39" s="1343"/>
      <c r="U39" s="1343"/>
      <c r="V39" s="1343"/>
      <c r="W39" s="1343"/>
      <c r="X39" s="1343"/>
      <c r="Y39" s="1313"/>
      <c r="Z39" s="1316"/>
      <c r="AA39" s="1272"/>
      <c r="AB39" s="1313"/>
      <c r="AC39" s="1316"/>
      <c r="AD39" s="1316"/>
      <c r="AE39" s="1266"/>
      <c r="AF39" s="1275"/>
      <c r="AG39" s="1276"/>
      <c r="AH39" s="1276"/>
      <c r="AI39" s="1276"/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541"/>
      <c r="B40" s="6755" t="s">
        <v>3299</v>
      </c>
      <c r="C40" s="4543" t="s">
        <v>3300</v>
      </c>
      <c r="D40" s="2088">
        <f>SUM(U40:X40)</f>
        <v>0</v>
      </c>
      <c r="E40" s="2916"/>
      <c r="F40" s="1051"/>
      <c r="G40" s="1051"/>
      <c r="H40" s="1051"/>
      <c r="I40" s="3444"/>
      <c r="J40" s="3380"/>
      <c r="K40" s="1051"/>
      <c r="L40" s="1051"/>
      <c r="M40" s="1051"/>
      <c r="N40" s="1051"/>
      <c r="O40" s="1051"/>
      <c r="P40" s="1051"/>
      <c r="Q40" s="1051"/>
      <c r="R40" s="1051"/>
      <c r="S40" s="1051"/>
      <c r="T40" s="1051"/>
      <c r="U40" s="2572"/>
      <c r="V40" s="2572"/>
      <c r="W40" s="2572"/>
      <c r="X40" s="2572"/>
      <c r="Y40" s="3452"/>
      <c r="Z40" s="1051"/>
      <c r="AA40" s="1128"/>
      <c r="AB40" s="4246"/>
      <c r="AC40" s="4244"/>
      <c r="AD40" s="4244"/>
      <c r="AE40" s="4153"/>
      <c r="AF40" s="4149"/>
      <c r="AG40" s="4150"/>
      <c r="AH40" s="4150"/>
      <c r="AI40" s="4150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541"/>
      <c r="B41" s="5515"/>
      <c r="C41" s="4544" t="s">
        <v>3301</v>
      </c>
      <c r="D41" s="4015">
        <f>SUM(U41:X41)</f>
        <v>0</v>
      </c>
      <c r="E41" s="4542"/>
      <c r="F41" s="4534"/>
      <c r="G41" s="4534"/>
      <c r="H41" s="4534"/>
      <c r="I41" s="4453"/>
      <c r="J41" s="4533"/>
      <c r="K41" s="4534"/>
      <c r="L41" s="4534"/>
      <c r="M41" s="4534"/>
      <c r="N41" s="4534"/>
      <c r="O41" s="4534"/>
      <c r="P41" s="4534"/>
      <c r="Q41" s="4534"/>
      <c r="R41" s="4534"/>
      <c r="S41" s="4534"/>
      <c r="T41" s="4534"/>
      <c r="U41" s="4152"/>
      <c r="V41" s="4152"/>
      <c r="W41" s="4152"/>
      <c r="X41" s="4152"/>
      <c r="Y41" s="4302"/>
      <c r="Z41" s="4534"/>
      <c r="AA41" s="4545"/>
      <c r="AB41" s="4246"/>
      <c r="AC41" s="4244"/>
      <c r="AD41" s="4244"/>
      <c r="AE41" s="4153"/>
      <c r="AF41" s="4149"/>
      <c r="AG41" s="4150"/>
      <c r="AH41" s="4150"/>
      <c r="AI41" s="4150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541"/>
      <c r="B42" s="5515"/>
      <c r="C42" s="4546" t="s">
        <v>3302</v>
      </c>
      <c r="D42" s="4015">
        <f>SUM(U42:X42)</f>
        <v>0</v>
      </c>
      <c r="E42" s="4542"/>
      <c r="F42" s="4534"/>
      <c r="G42" s="4534"/>
      <c r="H42" s="4534"/>
      <c r="I42" s="4453"/>
      <c r="J42" s="4533"/>
      <c r="K42" s="4534"/>
      <c r="L42" s="4534"/>
      <c r="M42" s="4534"/>
      <c r="N42" s="4534"/>
      <c r="O42" s="4534"/>
      <c r="P42" s="4534"/>
      <c r="Q42" s="4534"/>
      <c r="R42" s="4534"/>
      <c r="S42" s="4534"/>
      <c r="T42" s="4534"/>
      <c r="U42" s="4152"/>
      <c r="V42" s="4152"/>
      <c r="W42" s="4152"/>
      <c r="X42" s="4152"/>
      <c r="Y42" s="4302"/>
      <c r="Z42" s="4534"/>
      <c r="AA42" s="4545"/>
      <c r="AB42" s="4246"/>
      <c r="AC42" s="4244"/>
      <c r="AD42" s="4244"/>
      <c r="AE42" s="4153"/>
      <c r="AF42" s="4149"/>
      <c r="AG42" s="4150"/>
      <c r="AH42" s="4150"/>
      <c r="AI42" s="4150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541"/>
      <c r="B43" s="5515"/>
      <c r="C43" s="4547" t="s">
        <v>3303</v>
      </c>
      <c r="D43" s="4015">
        <f>SUM(U43:X43)</f>
        <v>0</v>
      </c>
      <c r="E43" s="4542"/>
      <c r="F43" s="4534"/>
      <c r="G43" s="4534"/>
      <c r="H43" s="4534"/>
      <c r="I43" s="4453"/>
      <c r="J43" s="4533"/>
      <c r="K43" s="4534"/>
      <c r="L43" s="4534"/>
      <c r="M43" s="4539"/>
      <c r="N43" s="4539"/>
      <c r="O43" s="4539"/>
      <c r="P43" s="4539"/>
      <c r="Q43" s="4539"/>
      <c r="R43" s="4539"/>
      <c r="S43" s="4539"/>
      <c r="T43" s="4539"/>
      <c r="U43" s="4152"/>
      <c r="V43" s="4152"/>
      <c r="W43" s="4152"/>
      <c r="X43" s="4152"/>
      <c r="Y43" s="4302"/>
      <c r="Z43" s="4534"/>
      <c r="AA43" s="4545"/>
      <c r="AB43" s="4246"/>
      <c r="AC43" s="4244"/>
      <c r="AD43" s="4244"/>
      <c r="AE43" s="4153"/>
      <c r="AF43" s="4149"/>
      <c r="AG43" s="4150"/>
      <c r="AH43" s="4150"/>
      <c r="AI43" s="4150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541"/>
      <c r="B44" s="5515"/>
      <c r="C44" s="703" t="s">
        <v>3304</v>
      </c>
      <c r="D44" s="1170">
        <f>SUM(U44:X44)</f>
        <v>0</v>
      </c>
      <c r="E44" s="929"/>
      <c r="F44" s="186"/>
      <c r="G44" s="186"/>
      <c r="H44" s="186"/>
      <c r="I44" s="995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/>
      <c r="V44" s="440"/>
      <c r="W44" s="440"/>
      <c r="X44" s="440"/>
      <c r="Y44" s="695"/>
      <c r="Z44" s="186"/>
      <c r="AA44" s="702"/>
      <c r="AB44" s="45"/>
      <c r="AC44" s="151"/>
      <c r="AD44" s="151"/>
      <c r="AE44" s="64"/>
      <c r="AF44" s="922"/>
      <c r="AG44" s="992"/>
      <c r="AH44" s="992"/>
      <c r="AI44" s="992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541"/>
      <c r="B45" s="6987" t="s">
        <v>3305</v>
      </c>
      <c r="C45" s="6988"/>
      <c r="D45" s="2088">
        <f>SUM(E45:X45)</f>
        <v>0</v>
      </c>
      <c r="E45" s="2271"/>
      <c r="F45" s="1045"/>
      <c r="G45" s="1045"/>
      <c r="H45" s="1045"/>
      <c r="I45" s="2272"/>
      <c r="J45" s="2304"/>
      <c r="K45" s="1045"/>
      <c r="L45" s="1045"/>
      <c r="M45" s="2572"/>
      <c r="N45" s="2572"/>
      <c r="O45" s="2572"/>
      <c r="P45" s="2572"/>
      <c r="Q45" s="2572"/>
      <c r="R45" s="2572"/>
      <c r="S45" s="2572"/>
      <c r="T45" s="2572"/>
      <c r="U45" s="2572"/>
      <c r="V45" s="2572"/>
      <c r="W45" s="2572"/>
      <c r="X45" s="2572"/>
      <c r="Y45" s="3452"/>
      <c r="Z45" s="1051"/>
      <c r="AA45" s="1128"/>
      <c r="AB45" s="2573"/>
      <c r="AC45" s="1045"/>
      <c r="AD45" s="1045"/>
      <c r="AE45" s="2273"/>
      <c r="AF45" s="2271"/>
      <c r="AG45" s="2272"/>
      <c r="AH45" s="2272"/>
      <c r="AI45" s="2272"/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541"/>
      <c r="B46" s="6979" t="s">
        <v>3306</v>
      </c>
      <c r="C46" s="6980"/>
      <c r="D46" s="4522">
        <f>SUM(E46:X46)</f>
        <v>0</v>
      </c>
      <c r="E46" s="3101"/>
      <c r="F46" s="164"/>
      <c r="G46" s="164"/>
      <c r="H46" s="164"/>
      <c r="I46" s="3102"/>
      <c r="J46" s="3118"/>
      <c r="K46" s="164"/>
      <c r="L46" s="164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696"/>
      <c r="Z46" s="540"/>
      <c r="AA46" s="4537"/>
      <c r="AB46" s="4251"/>
      <c r="AC46" s="3985"/>
      <c r="AD46" s="3985"/>
      <c r="AE46" s="3987"/>
      <c r="AF46" s="4165"/>
      <c r="AG46" s="1278"/>
      <c r="AH46" s="1278"/>
      <c r="AI46" s="1278"/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541"/>
      <c r="B47" s="6724" t="s">
        <v>3307</v>
      </c>
      <c r="C47" s="4548" t="s">
        <v>3308</v>
      </c>
      <c r="D47" s="4015">
        <f>SUM(K47:X47)</f>
        <v>0</v>
      </c>
      <c r="E47" s="2916"/>
      <c r="F47" s="1051"/>
      <c r="G47" s="1051"/>
      <c r="H47" s="1051"/>
      <c r="I47" s="2919"/>
      <c r="J47" s="1051"/>
      <c r="K47" s="4244"/>
      <c r="L47" s="4244"/>
      <c r="M47" s="4152"/>
      <c r="N47" s="4152"/>
      <c r="O47" s="4152"/>
      <c r="P47" s="4152"/>
      <c r="Q47" s="4152"/>
      <c r="R47" s="4152"/>
      <c r="S47" s="4152"/>
      <c r="T47" s="4152"/>
      <c r="U47" s="4152"/>
      <c r="V47" s="4152"/>
      <c r="W47" s="4152"/>
      <c r="X47" s="4152"/>
      <c r="Y47" s="3452"/>
      <c r="Z47" s="1051"/>
      <c r="AA47" s="1128"/>
      <c r="AB47" s="2573"/>
      <c r="AC47" s="1045"/>
      <c r="AD47" s="1045"/>
      <c r="AE47" s="2273"/>
      <c r="AF47" s="2271"/>
      <c r="AG47" s="2272"/>
      <c r="AH47" s="2272"/>
      <c r="AI47" s="2272"/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541"/>
      <c r="B48" s="6991"/>
      <c r="C48" s="4549" t="s">
        <v>3309</v>
      </c>
      <c r="D48" s="4015">
        <f>SUM(K48:X48)</f>
        <v>16</v>
      </c>
      <c r="E48" s="4542"/>
      <c r="F48" s="4534"/>
      <c r="G48" s="4534"/>
      <c r="H48" s="4534"/>
      <c r="I48" s="3982"/>
      <c r="J48" s="4534"/>
      <c r="K48" s="4244"/>
      <c r="L48" s="4244"/>
      <c r="M48" s="4152">
        <v>2</v>
      </c>
      <c r="N48" s="4152">
        <v>1</v>
      </c>
      <c r="O48" s="4152"/>
      <c r="P48" s="4152">
        <v>2</v>
      </c>
      <c r="Q48" s="4152">
        <v>3</v>
      </c>
      <c r="R48" s="4152">
        <v>1</v>
      </c>
      <c r="S48" s="1343">
        <v>4</v>
      </c>
      <c r="T48" s="4152"/>
      <c r="U48" s="4152"/>
      <c r="V48" s="4152">
        <v>2</v>
      </c>
      <c r="W48" s="4152">
        <v>1</v>
      </c>
      <c r="X48" s="4152"/>
      <c r="Y48" s="4302">
        <v>0</v>
      </c>
      <c r="Z48" s="4534"/>
      <c r="AA48" s="4545"/>
      <c r="AB48" s="4246">
        <v>0</v>
      </c>
      <c r="AC48" s="4244">
        <v>0</v>
      </c>
      <c r="AD48" s="4244">
        <v>0</v>
      </c>
      <c r="AE48" s="4153">
        <v>0</v>
      </c>
      <c r="AF48" s="4149">
        <v>0</v>
      </c>
      <c r="AG48" s="4150">
        <v>0</v>
      </c>
      <c r="AH48" s="4150">
        <v>0</v>
      </c>
      <c r="AI48" s="4150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541"/>
      <c r="B49" s="6991"/>
      <c r="C49" s="4550" t="s">
        <v>3310</v>
      </c>
      <c r="D49" s="4015">
        <f>SUM(K49:X49)</f>
        <v>0</v>
      </c>
      <c r="E49" s="4542"/>
      <c r="F49" s="4534"/>
      <c r="G49" s="4534"/>
      <c r="H49" s="4534"/>
      <c r="I49" s="3982"/>
      <c r="J49" s="4534"/>
      <c r="K49" s="4244"/>
      <c r="L49" s="4244"/>
      <c r="M49" s="4152"/>
      <c r="N49" s="4152"/>
      <c r="O49" s="4152"/>
      <c r="P49" s="4152"/>
      <c r="Q49" s="4152"/>
      <c r="R49" s="4152"/>
      <c r="S49" s="4152"/>
      <c r="T49" s="4152"/>
      <c r="U49" s="4152"/>
      <c r="V49" s="4152"/>
      <c r="W49" s="4152"/>
      <c r="X49" s="4155"/>
      <c r="Y49" s="4521"/>
      <c r="Z49" s="4534"/>
      <c r="AA49" s="4545"/>
      <c r="AB49" s="4246"/>
      <c r="AC49" s="4244"/>
      <c r="AD49" s="4244"/>
      <c r="AE49" s="4153"/>
      <c r="AF49" s="4149"/>
      <c r="AG49" s="4150"/>
      <c r="AH49" s="4150"/>
      <c r="AI49" s="4150"/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541"/>
      <c r="B50" s="6991"/>
      <c r="C50" s="1665" t="s">
        <v>3311</v>
      </c>
      <c r="D50" s="4015">
        <f>SUM(K50:X50)</f>
        <v>0</v>
      </c>
      <c r="E50" s="4525"/>
      <c r="F50" s="4526"/>
      <c r="G50" s="4526"/>
      <c r="H50" s="4526"/>
      <c r="I50" s="1319"/>
      <c r="J50" s="4525"/>
      <c r="K50" s="3985"/>
      <c r="L50" s="3985"/>
      <c r="M50" s="4174"/>
      <c r="N50" s="4174"/>
      <c r="O50" s="4174"/>
      <c r="P50" s="4174"/>
      <c r="Q50" s="4174"/>
      <c r="R50" s="4174"/>
      <c r="S50" s="4174"/>
      <c r="T50" s="4174"/>
      <c r="U50" s="4174"/>
      <c r="V50" s="4174"/>
      <c r="W50" s="4174"/>
      <c r="X50" s="4250"/>
      <c r="Y50" s="696"/>
      <c r="Z50" s="4526"/>
      <c r="AA50" s="4537"/>
      <c r="AB50" s="4251"/>
      <c r="AC50" s="3985"/>
      <c r="AD50" s="3985"/>
      <c r="AE50" s="3987"/>
      <c r="AF50" s="4165"/>
      <c r="AG50" s="1278"/>
      <c r="AH50" s="1278"/>
      <c r="AI50" s="1278"/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541"/>
      <c r="B51" s="6724" t="s">
        <v>3312</v>
      </c>
      <c r="C51" s="3052" t="s">
        <v>64</v>
      </c>
      <c r="D51" s="2088">
        <f>SUM(E51:X51)</f>
        <v>0</v>
      </c>
      <c r="E51" s="2271"/>
      <c r="F51" s="1045"/>
      <c r="G51" s="1045"/>
      <c r="H51" s="1045"/>
      <c r="I51" s="2272"/>
      <c r="J51" s="2271"/>
      <c r="K51" s="1045"/>
      <c r="L51" s="1045"/>
      <c r="M51" s="2572"/>
      <c r="N51" s="2572"/>
      <c r="O51" s="2572"/>
      <c r="P51" s="2572"/>
      <c r="Q51" s="2572"/>
      <c r="R51" s="2572"/>
      <c r="S51" s="2572"/>
      <c r="T51" s="2572"/>
      <c r="U51" s="2572"/>
      <c r="V51" s="2572"/>
      <c r="W51" s="2572"/>
      <c r="X51" s="1127"/>
      <c r="Y51" s="4246"/>
      <c r="Z51" s="4244"/>
      <c r="AA51" s="4155"/>
      <c r="AB51" s="4551"/>
      <c r="AC51" s="1045"/>
      <c r="AD51" s="1045"/>
      <c r="AE51" s="2273"/>
      <c r="AF51" s="2271"/>
      <c r="AG51" s="2272"/>
      <c r="AH51" s="2272"/>
      <c r="AI51" s="2272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541"/>
      <c r="B52" s="7033"/>
      <c r="C52" s="4281" t="s">
        <v>63</v>
      </c>
      <c r="D52" s="4522">
        <f>SUM(E52:X52)</f>
        <v>0</v>
      </c>
      <c r="E52" s="220"/>
      <c r="F52" s="151"/>
      <c r="G52" s="151"/>
      <c r="H52" s="151"/>
      <c r="I52" s="3102"/>
      <c r="J52" s="220"/>
      <c r="K52" s="151"/>
      <c r="L52" s="151"/>
      <c r="M52" s="440"/>
      <c r="N52" s="440"/>
      <c r="O52" s="440"/>
      <c r="P52" s="440"/>
      <c r="Q52" s="440"/>
      <c r="R52" s="440"/>
      <c r="S52" s="440"/>
      <c r="T52" s="440"/>
      <c r="U52" s="440"/>
      <c r="V52" s="440"/>
      <c r="W52" s="440"/>
      <c r="X52" s="440"/>
      <c r="Y52" s="1313"/>
      <c r="Z52" s="1316"/>
      <c r="AA52" s="1272"/>
      <c r="AB52" s="199"/>
      <c r="AC52" s="3985"/>
      <c r="AD52" s="151"/>
      <c r="AE52" s="64"/>
      <c r="AF52" s="922"/>
      <c r="AG52" s="992"/>
      <c r="AH52" s="992"/>
      <c r="AI52" s="992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865"/>
      <c r="B53" s="6727" t="s">
        <v>82</v>
      </c>
      <c r="C53" s="6729"/>
      <c r="D53" s="4139">
        <f>SUM(E53:X53)</f>
        <v>92</v>
      </c>
      <c r="E53" s="4159">
        <f>SUM(E11:E52)</f>
        <v>36</v>
      </c>
      <c r="F53" s="2588">
        <f t="shared" ref="F53:AI53" si="20">SUM(F11:F52)</f>
        <v>0</v>
      </c>
      <c r="G53" s="2588">
        <f t="shared" si="20"/>
        <v>0</v>
      </c>
      <c r="H53" s="2588">
        <f t="shared" si="20"/>
        <v>0</v>
      </c>
      <c r="I53" s="3931">
        <f>SUM(I11:I52)</f>
        <v>0</v>
      </c>
      <c r="J53" s="4160">
        <f t="shared" si="20"/>
        <v>8</v>
      </c>
      <c r="K53" s="2588">
        <f t="shared" si="20"/>
        <v>32</v>
      </c>
      <c r="L53" s="2588">
        <f t="shared" si="20"/>
        <v>0</v>
      </c>
      <c r="M53" s="4161">
        <f t="shared" si="20"/>
        <v>2</v>
      </c>
      <c r="N53" s="4161">
        <f t="shared" si="20"/>
        <v>1</v>
      </c>
      <c r="O53" s="4161">
        <f t="shared" si="20"/>
        <v>0</v>
      </c>
      <c r="P53" s="4161">
        <f t="shared" si="20"/>
        <v>2</v>
      </c>
      <c r="Q53" s="4161">
        <f t="shared" si="20"/>
        <v>3</v>
      </c>
      <c r="R53" s="4161">
        <f t="shared" si="20"/>
        <v>1</v>
      </c>
      <c r="S53" s="4161">
        <f t="shared" si="20"/>
        <v>4</v>
      </c>
      <c r="T53" s="4161">
        <f t="shared" si="20"/>
        <v>0</v>
      </c>
      <c r="U53" s="4161">
        <f t="shared" si="20"/>
        <v>0</v>
      </c>
      <c r="V53" s="4161">
        <f t="shared" si="20"/>
        <v>2</v>
      </c>
      <c r="W53" s="4161">
        <f t="shared" si="20"/>
        <v>1</v>
      </c>
      <c r="X53" s="4161">
        <f t="shared" si="20"/>
        <v>0</v>
      </c>
      <c r="Y53" s="4552">
        <f t="shared" si="20"/>
        <v>0</v>
      </c>
      <c r="Z53" s="2588">
        <f t="shared" si="20"/>
        <v>0</v>
      </c>
      <c r="AA53" s="4163">
        <f t="shared" si="20"/>
        <v>0</v>
      </c>
      <c r="AB53" s="4552">
        <f t="shared" si="20"/>
        <v>0</v>
      </c>
      <c r="AC53" s="192">
        <f>SUM(AC11:AC52)</f>
        <v>16</v>
      </c>
      <c r="AD53" s="2588">
        <f t="shared" si="20"/>
        <v>0</v>
      </c>
      <c r="AE53" s="2669">
        <f t="shared" si="20"/>
        <v>0</v>
      </c>
      <c r="AF53" s="4159">
        <f t="shared" si="20"/>
        <v>0</v>
      </c>
      <c r="AG53" s="3931">
        <f>SUM(AG11:AG52)</f>
        <v>0</v>
      </c>
      <c r="AH53" s="3931">
        <f t="shared" ref="AH53" si="21">SUM(AH11:AH52)</f>
        <v>0</v>
      </c>
      <c r="AI53" s="3931">
        <f t="shared" si="20"/>
        <v>0</v>
      </c>
    </row>
    <row r="54" spans="1:96" s="5" customFormat="1" ht="18" customHeight="1" x14ac:dyDescent="0.2">
      <c r="A54" s="2988" t="s">
        <v>3313</v>
      </c>
      <c r="B54" s="2988"/>
      <c r="C54" s="2988"/>
      <c r="D54" s="2988"/>
      <c r="E54" s="2988"/>
      <c r="F54" s="2988"/>
      <c r="G54" s="4553"/>
      <c r="H54" s="4553"/>
      <c r="I54" s="7"/>
    </row>
    <row r="55" spans="1:96" ht="42" x14ac:dyDescent="0.25">
      <c r="A55" s="6558" t="s">
        <v>3259</v>
      </c>
      <c r="B55" s="6552"/>
      <c r="C55" s="6559"/>
      <c r="D55" s="3727" t="s">
        <v>82</v>
      </c>
      <c r="E55" s="4232" t="s">
        <v>3314</v>
      </c>
      <c r="F55" s="2648" t="s">
        <v>3315</v>
      </c>
      <c r="G55" s="2648" t="s">
        <v>3316</v>
      </c>
      <c r="H55" s="2515" t="s">
        <v>199</v>
      </c>
      <c r="I55" s="4463" t="s">
        <v>3317</v>
      </c>
    </row>
    <row r="56" spans="1:96" ht="15" customHeight="1" x14ac:dyDescent="0.25">
      <c r="A56" s="6548" t="s">
        <v>3268</v>
      </c>
      <c r="B56" s="6981" t="s">
        <v>3269</v>
      </c>
      <c r="C56" s="6982"/>
      <c r="D56" s="4145">
        <f t="shared" ref="D56:D91" si="22">SUM(E56:H56)</f>
        <v>0</v>
      </c>
      <c r="E56" s="4252">
        <v>0</v>
      </c>
      <c r="F56" s="4253">
        <v>0</v>
      </c>
      <c r="G56" s="4253">
        <v>0</v>
      </c>
      <c r="H56" s="4554">
        <v>0</v>
      </c>
      <c r="I56" s="4555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774"/>
      <c r="B57" s="6778" t="s">
        <v>3270</v>
      </c>
      <c r="C57" s="4349" t="s">
        <v>3271</v>
      </c>
      <c r="D57" s="4145">
        <f t="shared" si="22"/>
        <v>0</v>
      </c>
      <c r="E57" s="2271">
        <v>0</v>
      </c>
      <c r="F57" s="1045">
        <v>0</v>
      </c>
      <c r="G57" s="1045">
        <v>0</v>
      </c>
      <c r="H57" s="2572">
        <v>0</v>
      </c>
      <c r="I57" s="2650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774"/>
      <c r="B58" s="5541"/>
      <c r="C58" s="4089" t="s">
        <v>3272</v>
      </c>
      <c r="D58" s="1170">
        <f t="shared" si="22"/>
        <v>0</v>
      </c>
      <c r="E58" s="4149">
        <v>0</v>
      </c>
      <c r="F58" s="4244">
        <v>0</v>
      </c>
      <c r="G58" s="4244">
        <v>0</v>
      </c>
      <c r="H58" s="4152">
        <v>0</v>
      </c>
      <c r="I58" s="4466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774"/>
      <c r="B59" s="5541"/>
      <c r="C59" s="4280" t="s">
        <v>3273</v>
      </c>
      <c r="D59" s="4015">
        <f t="shared" si="22"/>
        <v>0</v>
      </c>
      <c r="E59" s="4149">
        <v>0</v>
      </c>
      <c r="F59" s="4244">
        <v>0</v>
      </c>
      <c r="G59" s="4244">
        <v>0</v>
      </c>
      <c r="H59" s="4152">
        <v>0</v>
      </c>
      <c r="I59" s="4466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774"/>
      <c r="B60" s="6865"/>
      <c r="C60" s="4334" t="s">
        <v>3274</v>
      </c>
      <c r="D60" s="4522">
        <f t="shared" si="22"/>
        <v>0</v>
      </c>
      <c r="E60" s="3101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774"/>
      <c r="B61" s="6342" t="s">
        <v>3275</v>
      </c>
      <c r="C61" s="6343"/>
      <c r="D61" s="908">
        <f t="shared" si="22"/>
        <v>0</v>
      </c>
      <c r="E61" s="2293">
        <v>0</v>
      </c>
      <c r="F61" s="2557">
        <v>0</v>
      </c>
      <c r="G61" s="2557">
        <v>0</v>
      </c>
      <c r="H61" s="2789">
        <v>0</v>
      </c>
      <c r="I61" s="4471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774"/>
      <c r="B62" s="6781" t="s">
        <v>3276</v>
      </c>
      <c r="C62" s="6782"/>
      <c r="D62" s="1170">
        <f t="shared" si="22"/>
        <v>0</v>
      </c>
      <c r="E62" s="4149">
        <v>0</v>
      </c>
      <c r="F62" s="4244">
        <v>0</v>
      </c>
      <c r="G62" s="4244">
        <v>0</v>
      </c>
      <c r="H62" s="4152">
        <v>0</v>
      </c>
      <c r="I62" s="4466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774"/>
      <c r="B63" s="6781" t="s">
        <v>3277</v>
      </c>
      <c r="C63" s="6782"/>
      <c r="D63" s="1170">
        <f t="shared" si="22"/>
        <v>0</v>
      </c>
      <c r="E63" s="4149">
        <v>0</v>
      </c>
      <c r="F63" s="4244">
        <v>0</v>
      </c>
      <c r="G63" s="4244">
        <v>0</v>
      </c>
      <c r="H63" s="4152">
        <v>0</v>
      </c>
      <c r="I63" s="4466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774"/>
      <c r="B64" s="6983" t="s">
        <v>3278</v>
      </c>
      <c r="C64" s="6984"/>
      <c r="D64" s="1170">
        <f t="shared" si="22"/>
        <v>0</v>
      </c>
      <c r="E64" s="1275">
        <v>0</v>
      </c>
      <c r="F64" s="1316">
        <v>0</v>
      </c>
      <c r="G64" s="1316">
        <v>0</v>
      </c>
      <c r="H64" s="1343">
        <v>0</v>
      </c>
      <c r="I64" s="1666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774"/>
      <c r="B65" s="6695" t="s">
        <v>3318</v>
      </c>
      <c r="C65" s="4207" t="s">
        <v>472</v>
      </c>
      <c r="D65" s="4145">
        <f t="shared" si="22"/>
        <v>2</v>
      </c>
      <c r="E65" s="2271">
        <v>2</v>
      </c>
      <c r="F65" s="1045">
        <v>0</v>
      </c>
      <c r="G65" s="1045">
        <v>0</v>
      </c>
      <c r="H65" s="2572">
        <v>0</v>
      </c>
      <c r="I65" s="2650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774"/>
      <c r="B66" s="6973"/>
      <c r="C66" s="4201" t="s">
        <v>64</v>
      </c>
      <c r="D66" s="3984">
        <f>SUM(E66:H66)</f>
        <v>2</v>
      </c>
      <c r="E66" s="4165">
        <v>2</v>
      </c>
      <c r="F66" s="3985">
        <v>0</v>
      </c>
      <c r="G66" s="3985">
        <v>0</v>
      </c>
      <c r="H66" s="4174">
        <v>0</v>
      </c>
      <c r="I66" s="4469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774"/>
      <c r="B67" s="6342" t="s">
        <v>3280</v>
      </c>
      <c r="C67" s="6343"/>
      <c r="D67" s="908">
        <f t="shared" si="22"/>
        <v>0</v>
      </c>
      <c r="E67" s="922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774"/>
      <c r="B68" s="6457" t="s">
        <v>3281</v>
      </c>
      <c r="C68" s="6458"/>
      <c r="D68" s="1170">
        <f t="shared" si="22"/>
        <v>0</v>
      </c>
      <c r="E68" s="1275">
        <v>0</v>
      </c>
      <c r="F68" s="1316">
        <v>0</v>
      </c>
      <c r="G68" s="1316">
        <v>0</v>
      </c>
      <c r="H68" s="1343">
        <v>0</v>
      </c>
      <c r="I68" s="1666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774"/>
      <c r="B69" s="6651" t="s">
        <v>3282</v>
      </c>
      <c r="C69" s="1985" t="s">
        <v>3283</v>
      </c>
      <c r="D69" s="2088">
        <f t="shared" si="22"/>
        <v>0</v>
      </c>
      <c r="E69" s="2271">
        <v>0</v>
      </c>
      <c r="F69" s="1045">
        <v>0</v>
      </c>
      <c r="G69" s="1045">
        <v>0</v>
      </c>
      <c r="H69" s="2572">
        <v>0</v>
      </c>
      <c r="I69" s="2650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774"/>
      <c r="B70" s="6651"/>
      <c r="C70" s="4080" t="s">
        <v>2717</v>
      </c>
      <c r="D70" s="3984">
        <f t="shared" si="22"/>
        <v>0</v>
      </c>
      <c r="E70" s="4165">
        <v>0</v>
      </c>
      <c r="F70" s="3985">
        <v>0</v>
      </c>
      <c r="G70" s="3985">
        <v>0</v>
      </c>
      <c r="H70" s="4174">
        <v>0</v>
      </c>
      <c r="I70" s="4469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774"/>
      <c r="B71" s="5673" t="s">
        <v>3284</v>
      </c>
      <c r="C71" s="5674"/>
      <c r="D71" s="908">
        <f t="shared" si="22"/>
        <v>0</v>
      </c>
      <c r="E71" s="922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774"/>
      <c r="B72" s="6755" t="s">
        <v>3285</v>
      </c>
      <c r="C72" s="4531" t="s">
        <v>3286</v>
      </c>
      <c r="D72" s="2088">
        <f t="shared" si="22"/>
        <v>2</v>
      </c>
      <c r="E72" s="2304">
        <v>2</v>
      </c>
      <c r="F72" s="1045">
        <v>0</v>
      </c>
      <c r="G72" s="1045">
        <v>0</v>
      </c>
      <c r="H72" s="2572">
        <v>0</v>
      </c>
      <c r="I72" s="2650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774"/>
      <c r="B73" s="5515"/>
      <c r="C73" s="1646" t="s">
        <v>3287</v>
      </c>
      <c r="D73" s="4015">
        <f t="shared" si="22"/>
        <v>2</v>
      </c>
      <c r="E73" s="4151">
        <v>2</v>
      </c>
      <c r="F73" s="4244">
        <v>0</v>
      </c>
      <c r="G73" s="4244">
        <v>0</v>
      </c>
      <c r="H73" s="4152">
        <v>0</v>
      </c>
      <c r="I73" s="4466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774"/>
      <c r="B74" s="6866"/>
      <c r="C74" s="1401" t="s">
        <v>608</v>
      </c>
      <c r="D74" s="3984">
        <f t="shared" si="22"/>
        <v>0</v>
      </c>
      <c r="E74" s="4173">
        <v>0</v>
      </c>
      <c r="F74" s="3985">
        <v>0</v>
      </c>
      <c r="G74" s="3985">
        <v>0</v>
      </c>
      <c r="H74" s="4174">
        <v>0</v>
      </c>
      <c r="I74" s="4469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774"/>
      <c r="B75" s="6755" t="s">
        <v>3288</v>
      </c>
      <c r="C75" s="4349" t="s">
        <v>3289</v>
      </c>
      <c r="D75" s="4145">
        <f t="shared" si="22"/>
        <v>4</v>
      </c>
      <c r="E75" s="2271">
        <v>4</v>
      </c>
      <c r="F75" s="1045">
        <v>0</v>
      </c>
      <c r="G75" s="1045">
        <v>0</v>
      </c>
      <c r="H75" s="2572">
        <v>0</v>
      </c>
      <c r="I75" s="2650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774"/>
      <c r="B76" s="5515"/>
      <c r="C76" s="4437" t="s">
        <v>3290</v>
      </c>
      <c r="D76" s="1170">
        <f t="shared" si="22"/>
        <v>0</v>
      </c>
      <c r="E76" s="4149">
        <v>0</v>
      </c>
      <c r="F76" s="4244">
        <v>0</v>
      </c>
      <c r="G76" s="4244">
        <v>0</v>
      </c>
      <c r="H76" s="4152">
        <v>0</v>
      </c>
      <c r="I76" s="4466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774"/>
      <c r="B77" s="6866"/>
      <c r="C77" s="1401" t="s">
        <v>608</v>
      </c>
      <c r="D77" s="3984">
        <f t="shared" si="22"/>
        <v>0</v>
      </c>
      <c r="E77" s="4165">
        <v>0</v>
      </c>
      <c r="F77" s="3985">
        <v>0</v>
      </c>
      <c r="G77" s="3985">
        <v>0</v>
      </c>
      <c r="H77" s="4174">
        <v>0</v>
      </c>
      <c r="I77" s="4469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774"/>
      <c r="B78" s="6994" t="s">
        <v>3291</v>
      </c>
      <c r="C78" s="6995"/>
      <c r="D78" s="4139">
        <f t="shared" si="22"/>
        <v>0</v>
      </c>
      <c r="E78" s="4140">
        <v>0</v>
      </c>
      <c r="F78" s="2597">
        <v>0</v>
      </c>
      <c r="G78" s="2597">
        <v>0</v>
      </c>
      <c r="H78" s="4143">
        <v>0</v>
      </c>
      <c r="I78" s="4556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774"/>
      <c r="B79" s="6866" t="s">
        <v>3292</v>
      </c>
      <c r="C79" s="3390" t="s">
        <v>3293</v>
      </c>
      <c r="D79" s="908">
        <f t="shared" si="22"/>
        <v>0</v>
      </c>
      <c r="E79" s="2293">
        <v>0</v>
      </c>
      <c r="F79" s="2557">
        <v>0</v>
      </c>
      <c r="G79" s="2557">
        <v>0</v>
      </c>
      <c r="H79" s="2789">
        <v>0</v>
      </c>
      <c r="I79" s="4471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774"/>
      <c r="B80" s="6996"/>
      <c r="C80" s="4334" t="s">
        <v>3294</v>
      </c>
      <c r="D80" s="1170">
        <f t="shared" si="22"/>
        <v>0</v>
      </c>
      <c r="E80" s="4149">
        <v>0</v>
      </c>
      <c r="F80" s="4244">
        <v>0</v>
      </c>
      <c r="G80" s="4244">
        <v>0</v>
      </c>
      <c r="H80" s="4152">
        <v>0</v>
      </c>
      <c r="I80" s="4466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774"/>
      <c r="B81" s="5753" t="s">
        <v>3295</v>
      </c>
      <c r="C81" s="5753"/>
      <c r="D81" s="1170">
        <f t="shared" si="22"/>
        <v>0</v>
      </c>
      <c r="E81" s="4149">
        <v>0</v>
      </c>
      <c r="F81" s="4244">
        <v>0</v>
      </c>
      <c r="G81" s="4244">
        <v>0</v>
      </c>
      <c r="H81" s="4152">
        <v>0</v>
      </c>
      <c r="I81" s="4466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774"/>
      <c r="B82" s="6342" t="s">
        <v>3296</v>
      </c>
      <c r="C82" s="6343"/>
      <c r="D82" s="1170">
        <f>SUM(E82:H82)</f>
        <v>0</v>
      </c>
      <c r="E82" s="4149">
        <v>0</v>
      </c>
      <c r="F82" s="4244">
        <v>0</v>
      </c>
      <c r="G82" s="4244">
        <v>0</v>
      </c>
      <c r="H82" s="4152">
        <v>0</v>
      </c>
      <c r="I82" s="4466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774"/>
      <c r="B83" s="6764" t="s">
        <v>3297</v>
      </c>
      <c r="C83" s="6765"/>
      <c r="D83" s="1170">
        <f t="shared" si="22"/>
        <v>0</v>
      </c>
      <c r="E83" s="1275">
        <v>0</v>
      </c>
      <c r="F83" s="1316">
        <v>0</v>
      </c>
      <c r="G83" s="1316">
        <v>0</v>
      </c>
      <c r="H83" s="1343">
        <v>0</v>
      </c>
      <c r="I83" s="1666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774"/>
      <c r="B84" s="6983" t="s">
        <v>3298</v>
      </c>
      <c r="C84" s="6984"/>
      <c r="D84" s="1170">
        <f t="shared" si="22"/>
        <v>0</v>
      </c>
      <c r="E84" s="1275">
        <v>0</v>
      </c>
      <c r="F84" s="1316">
        <v>0</v>
      </c>
      <c r="G84" s="1316">
        <v>0</v>
      </c>
      <c r="H84" s="1343">
        <v>0</v>
      </c>
      <c r="I84" s="1666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774"/>
      <c r="B85" s="6755" t="s">
        <v>3299</v>
      </c>
      <c r="C85" s="4543" t="s">
        <v>3300</v>
      </c>
      <c r="D85" s="4145">
        <f t="shared" si="22"/>
        <v>0</v>
      </c>
      <c r="E85" s="2271">
        <v>0</v>
      </c>
      <c r="F85" s="1045">
        <v>0</v>
      </c>
      <c r="G85" s="1045">
        <v>0</v>
      </c>
      <c r="H85" s="2572">
        <v>0</v>
      </c>
      <c r="I85" s="2650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774"/>
      <c r="B86" s="5515"/>
      <c r="C86" s="4544" t="s">
        <v>3301</v>
      </c>
      <c r="D86" s="1170">
        <f t="shared" si="22"/>
        <v>0</v>
      </c>
      <c r="E86" s="4149">
        <v>0</v>
      </c>
      <c r="F86" s="4244">
        <v>0</v>
      </c>
      <c r="G86" s="4244">
        <v>0</v>
      </c>
      <c r="H86" s="4152">
        <v>0</v>
      </c>
      <c r="I86" s="4466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774"/>
      <c r="B87" s="5515"/>
      <c r="C87" s="4546" t="s">
        <v>3302</v>
      </c>
      <c r="D87" s="1170">
        <f t="shared" si="22"/>
        <v>0</v>
      </c>
      <c r="E87" s="1275">
        <v>0</v>
      </c>
      <c r="F87" s="1316">
        <v>0</v>
      </c>
      <c r="G87" s="1316">
        <v>0</v>
      </c>
      <c r="H87" s="1343">
        <v>0</v>
      </c>
      <c r="I87" s="1666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774"/>
      <c r="B88" s="5515"/>
      <c r="C88" s="4547" t="s">
        <v>3303</v>
      </c>
      <c r="D88" s="1170">
        <f t="shared" si="22"/>
        <v>0</v>
      </c>
      <c r="E88" s="1275">
        <v>0</v>
      </c>
      <c r="F88" s="1316">
        <v>0</v>
      </c>
      <c r="G88" s="1316">
        <v>0</v>
      </c>
      <c r="H88" s="1343">
        <v>0</v>
      </c>
      <c r="I88" s="1666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774"/>
      <c r="B89" s="6866"/>
      <c r="C89" s="4557" t="s">
        <v>3304</v>
      </c>
      <c r="D89" s="1170">
        <f t="shared" si="22"/>
        <v>0</v>
      </c>
      <c r="E89" s="1275">
        <v>0</v>
      </c>
      <c r="F89" s="1316">
        <v>0</v>
      </c>
      <c r="G89" s="1316">
        <v>0</v>
      </c>
      <c r="H89" s="1343">
        <v>0</v>
      </c>
      <c r="I89" s="1666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774"/>
      <c r="B90" s="6987" t="s">
        <v>3305</v>
      </c>
      <c r="C90" s="6988"/>
      <c r="D90" s="2088">
        <f t="shared" si="22"/>
        <v>0</v>
      </c>
      <c r="E90" s="2271">
        <v>0</v>
      </c>
      <c r="F90" s="1045">
        <v>0</v>
      </c>
      <c r="G90" s="1045">
        <v>0</v>
      </c>
      <c r="H90" s="2651">
        <v>0</v>
      </c>
      <c r="I90" s="2650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774"/>
      <c r="B91" s="6979" t="s">
        <v>3306</v>
      </c>
      <c r="C91" s="6980"/>
      <c r="D91" s="4522">
        <f t="shared" si="22"/>
        <v>0</v>
      </c>
      <c r="E91" s="3101">
        <v>0</v>
      </c>
      <c r="F91" s="164">
        <v>0</v>
      </c>
      <c r="G91" s="164">
        <v>0</v>
      </c>
      <c r="H91" s="3103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774"/>
      <c r="B92" s="6724" t="s">
        <v>3307</v>
      </c>
      <c r="C92" s="4548" t="s">
        <v>3308</v>
      </c>
      <c r="D92" s="2088">
        <f>SUM(E92:H92)</f>
        <v>0</v>
      </c>
      <c r="E92" s="2271">
        <v>0</v>
      </c>
      <c r="F92" s="1045">
        <v>0</v>
      </c>
      <c r="G92" s="1045">
        <v>0</v>
      </c>
      <c r="H92" s="2651">
        <v>0</v>
      </c>
      <c r="I92" s="2650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774"/>
      <c r="B93" s="6991"/>
      <c r="C93" s="4549" t="s">
        <v>3309</v>
      </c>
      <c r="D93" s="4015">
        <f>SUM(E93:H93)</f>
        <v>10</v>
      </c>
      <c r="E93" s="4149">
        <v>4</v>
      </c>
      <c r="F93" s="4244">
        <v>5</v>
      </c>
      <c r="G93" s="4244">
        <v>0</v>
      </c>
      <c r="H93" s="4248">
        <v>1</v>
      </c>
      <c r="I93" s="4466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774"/>
      <c r="B94" s="6991"/>
      <c r="C94" s="4550" t="s">
        <v>3310</v>
      </c>
      <c r="D94" s="4015">
        <f>SUM(E94:H94)</f>
        <v>0</v>
      </c>
      <c r="E94" s="4149">
        <v>0</v>
      </c>
      <c r="F94" s="4244">
        <v>0</v>
      </c>
      <c r="G94" s="4244">
        <v>0</v>
      </c>
      <c r="H94" s="4248">
        <v>0</v>
      </c>
      <c r="I94" s="4466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774"/>
      <c r="B95" s="6991"/>
      <c r="C95" s="1665" t="s">
        <v>3311</v>
      </c>
      <c r="D95" s="1170">
        <f>SUM(E95:H95)</f>
        <v>0</v>
      </c>
      <c r="E95" s="3101">
        <v>0</v>
      </c>
      <c r="F95" s="164">
        <v>0</v>
      </c>
      <c r="G95" s="164">
        <v>0</v>
      </c>
      <c r="H95" s="3103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774"/>
      <c r="B96" s="6985" t="s">
        <v>3312</v>
      </c>
      <c r="C96" s="4207" t="s">
        <v>472</v>
      </c>
      <c r="D96" s="2088">
        <f t="shared" ref="D96:D97" si="26">SUM(E96:H96)</f>
        <v>0</v>
      </c>
      <c r="E96" s="2271">
        <v>0</v>
      </c>
      <c r="F96" s="2304">
        <v>0</v>
      </c>
      <c r="G96" s="2304">
        <v>0</v>
      </c>
      <c r="H96" s="2651">
        <v>0</v>
      </c>
      <c r="I96" s="2650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774"/>
      <c r="B97" s="6986"/>
      <c r="C97" s="4201" t="s">
        <v>64</v>
      </c>
      <c r="D97" s="3984">
        <f t="shared" si="26"/>
        <v>0</v>
      </c>
      <c r="E97" s="4165">
        <v>0</v>
      </c>
      <c r="F97" s="4173">
        <v>0</v>
      </c>
      <c r="G97" s="4173">
        <v>0</v>
      </c>
      <c r="H97" s="1288">
        <v>0</v>
      </c>
      <c r="I97" s="4469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244"/>
      <c r="B98" s="6992" t="s">
        <v>82</v>
      </c>
      <c r="C98" s="6993"/>
      <c r="D98" s="4139">
        <f>SUM(E98:H98)</f>
        <v>22</v>
      </c>
      <c r="E98" s="4159">
        <f>SUM(E56:E97)</f>
        <v>16</v>
      </c>
      <c r="F98" s="4159">
        <f t="shared" ref="F98:I98" si="27">SUM(F56:F97)</f>
        <v>5</v>
      </c>
      <c r="G98" s="4159">
        <f t="shared" si="27"/>
        <v>0</v>
      </c>
      <c r="H98" s="4159">
        <f t="shared" si="27"/>
        <v>1</v>
      </c>
      <c r="I98" s="4159">
        <f t="shared" si="27"/>
        <v>0</v>
      </c>
      <c r="CA98" s="252"/>
      <c r="CK98" s="252"/>
    </row>
    <row r="99" spans="1:89" s="5" customFormat="1" ht="18" customHeight="1" x14ac:dyDescent="0.2">
      <c r="A99" s="2988" t="s">
        <v>3319</v>
      </c>
      <c r="B99" s="2988"/>
      <c r="C99" s="2988"/>
      <c r="D99" s="2988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558" t="s">
        <v>2598</v>
      </c>
      <c r="B100" s="6552"/>
      <c r="C100" s="6559"/>
      <c r="D100" s="3727" t="s">
        <v>3320</v>
      </c>
      <c r="E100" s="6989"/>
      <c r="F100" s="698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992" t="s">
        <v>2593</v>
      </c>
      <c r="B101" s="6399"/>
      <c r="C101" s="5993"/>
      <c r="D101" s="4558"/>
      <c r="E101" s="6989"/>
      <c r="F101" s="698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66" t="s">
        <v>3321</v>
      </c>
      <c r="B102" s="6990"/>
      <c r="C102" s="6967"/>
      <c r="D102" s="4558"/>
      <c r="E102" s="6989"/>
      <c r="F102" s="698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54" t="s">
        <v>3322</v>
      </c>
      <c r="B103" s="5767"/>
      <c r="C103" s="5768"/>
      <c r="D103" s="4559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632" t="s">
        <v>3323</v>
      </c>
      <c r="B104" s="4560"/>
      <c r="C104" s="4561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563" t="s">
        <v>3324</v>
      </c>
      <c r="B105" s="6563"/>
      <c r="C105" s="6548"/>
      <c r="D105" s="5776" t="s">
        <v>3325</v>
      </c>
      <c r="E105" s="6651" t="s">
        <v>3326</v>
      </c>
      <c r="F105" s="6651"/>
      <c r="G105" s="6998"/>
      <c r="H105" s="6999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176"/>
      <c r="B106" s="6176"/>
      <c r="C106" s="6244"/>
      <c r="D106" s="5480"/>
      <c r="E106" s="3807" t="s">
        <v>3328</v>
      </c>
      <c r="F106" s="4562" t="s">
        <v>3329</v>
      </c>
      <c r="G106" s="3810" t="s">
        <v>1372</v>
      </c>
      <c r="H106" s="7000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5677" t="s">
        <v>3330</v>
      </c>
      <c r="B107" s="6495"/>
      <c r="C107" s="5678"/>
      <c r="D107" s="4563">
        <f>SUM(E107:G107)</f>
        <v>40</v>
      </c>
      <c r="E107" s="4564">
        <v>40</v>
      </c>
      <c r="F107" s="1062">
        <v>0</v>
      </c>
      <c r="G107" s="4565">
        <v>0</v>
      </c>
      <c r="H107" s="4566">
        <v>559</v>
      </c>
      <c r="I107" s="957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64" t="s">
        <v>3331</v>
      </c>
      <c r="B108" s="6997"/>
      <c r="C108" s="6765"/>
      <c r="D108" s="4567">
        <f>SUM(E108:G108)</f>
        <v>27</v>
      </c>
      <c r="E108" s="4568">
        <v>27</v>
      </c>
      <c r="F108" s="4569">
        <v>0</v>
      </c>
      <c r="G108" s="4570">
        <v>0</v>
      </c>
      <c r="H108" s="4571">
        <v>200</v>
      </c>
      <c r="I108" s="957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766" t="s">
        <v>3332</v>
      </c>
      <c r="B109" s="7001"/>
      <c r="C109" s="6253"/>
      <c r="D109" s="4572">
        <f>SUM(E109:G109)</f>
        <v>13</v>
      </c>
      <c r="E109" s="4573">
        <v>13</v>
      </c>
      <c r="F109" s="4574">
        <v>0</v>
      </c>
      <c r="G109" s="1668">
        <v>0</v>
      </c>
      <c r="H109" s="1669">
        <v>359</v>
      </c>
      <c r="I109" s="957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575" t="s">
        <v>3333</v>
      </c>
      <c r="B110" s="4576"/>
      <c r="C110" s="4576"/>
      <c r="D110" s="4576"/>
      <c r="E110" s="4576"/>
      <c r="F110" s="4576"/>
      <c r="G110" s="4577"/>
      <c r="H110" s="4578"/>
      <c r="I110" s="957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002" t="s">
        <v>3334</v>
      </c>
      <c r="B111" s="7003"/>
      <c r="C111" s="7004"/>
      <c r="D111" s="4579">
        <f>SUM(E111:G111)</f>
        <v>40</v>
      </c>
      <c r="E111" s="4564">
        <v>40</v>
      </c>
      <c r="F111" s="1062">
        <v>0</v>
      </c>
      <c r="G111" s="4580">
        <v>0</v>
      </c>
      <c r="H111" s="4566">
        <v>559</v>
      </c>
      <c r="I111" s="957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913" t="s">
        <v>2230</v>
      </c>
      <c r="B112" s="7005"/>
      <c r="C112" s="6914"/>
      <c r="D112" s="4581">
        <f>SUM(E112:G112)</f>
        <v>0</v>
      </c>
      <c r="E112" s="4573">
        <v>0</v>
      </c>
      <c r="F112" s="4574">
        <v>0</v>
      </c>
      <c r="G112" s="1668">
        <v>0</v>
      </c>
      <c r="H112" s="4582">
        <v>0</v>
      </c>
      <c r="I112" s="957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3632" t="s">
        <v>3335</v>
      </c>
      <c r="B113" s="4560"/>
      <c r="C113" s="4561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547" t="s">
        <v>3336</v>
      </c>
      <c r="B114" s="6563"/>
      <c r="C114" s="6548"/>
      <c r="D114" s="6651" t="s">
        <v>3325</v>
      </c>
      <c r="E114" s="6559" t="s">
        <v>3327</v>
      </c>
      <c r="F114" s="6558" t="s">
        <v>3337</v>
      </c>
      <c r="G114" s="6559"/>
      <c r="H114" s="6730" t="s">
        <v>34</v>
      </c>
      <c r="I114" s="6537"/>
      <c r="J114" s="6537"/>
      <c r="K114" s="6537"/>
      <c r="L114" s="6537"/>
      <c r="M114" s="6537"/>
      <c r="N114" s="6537"/>
      <c r="O114" s="6537"/>
      <c r="P114" s="6537"/>
      <c r="Q114" s="6537"/>
      <c r="R114" s="6537"/>
      <c r="S114" s="6537"/>
      <c r="T114" s="6537"/>
      <c r="U114" s="6734"/>
      <c r="V114" s="7006" t="s">
        <v>464</v>
      </c>
      <c r="W114" s="6548" t="s">
        <v>72</v>
      </c>
    </row>
    <row r="115" spans="1:91" s="17" customFormat="1" ht="23.25" customHeight="1" x14ac:dyDescent="0.15">
      <c r="A115" s="6972"/>
      <c r="B115" s="6176"/>
      <c r="C115" s="6244"/>
      <c r="D115" s="6651"/>
      <c r="E115" s="6559"/>
      <c r="F115" s="3564" t="s">
        <v>3338</v>
      </c>
      <c r="G115" s="2523" t="s">
        <v>3262</v>
      </c>
      <c r="H115" s="3565" t="s">
        <v>3339</v>
      </c>
      <c r="I115" s="2648" t="s">
        <v>334</v>
      </c>
      <c r="J115" s="2569" t="s">
        <v>335</v>
      </c>
      <c r="K115" s="2569" t="s">
        <v>99</v>
      </c>
      <c r="L115" s="2569" t="s">
        <v>49</v>
      </c>
      <c r="M115" s="2569" t="s">
        <v>50</v>
      </c>
      <c r="N115" s="2569" t="s">
        <v>51</v>
      </c>
      <c r="O115" s="2569" t="s">
        <v>52</v>
      </c>
      <c r="P115" s="2569" t="s">
        <v>53</v>
      </c>
      <c r="Q115" s="2569" t="s">
        <v>54</v>
      </c>
      <c r="R115" s="2569" t="s">
        <v>55</v>
      </c>
      <c r="S115" s="2569" t="s">
        <v>56</v>
      </c>
      <c r="T115" s="2569" t="s">
        <v>57</v>
      </c>
      <c r="U115" s="4584" t="s">
        <v>58</v>
      </c>
      <c r="V115" s="7007"/>
      <c r="W115" s="6244"/>
    </row>
    <row r="116" spans="1:91" s="17" customFormat="1" ht="15" customHeight="1" x14ac:dyDescent="0.15">
      <c r="A116" s="5671" t="s">
        <v>3340</v>
      </c>
      <c r="B116" s="7008"/>
      <c r="C116" s="5672"/>
      <c r="D116" s="4585">
        <v>29</v>
      </c>
      <c r="E116" s="4586">
        <f>+F116+G116+H116+I116+J116+K116+L116+M116+N116+O116+P116+Q116+R116+S116+T116+U116</f>
        <v>498</v>
      </c>
      <c r="F116" s="4564">
        <v>0</v>
      </c>
      <c r="G116" s="4587">
        <v>0</v>
      </c>
      <c r="H116" s="4588">
        <v>0</v>
      </c>
      <c r="I116" s="1062">
        <v>72</v>
      </c>
      <c r="J116" s="1062">
        <v>320</v>
      </c>
      <c r="K116" s="1062">
        <v>5</v>
      </c>
      <c r="L116" s="1062">
        <v>0</v>
      </c>
      <c r="M116" s="1062">
        <v>2</v>
      </c>
      <c r="N116" s="1062">
        <v>13</v>
      </c>
      <c r="O116" s="1062">
        <v>16</v>
      </c>
      <c r="P116" s="1062">
        <v>12</v>
      </c>
      <c r="Q116" s="1062">
        <v>22</v>
      </c>
      <c r="R116" s="1062">
        <v>11</v>
      </c>
      <c r="S116" s="1062">
        <v>18</v>
      </c>
      <c r="T116" s="1062">
        <v>0</v>
      </c>
      <c r="U116" s="4589">
        <v>7</v>
      </c>
      <c r="V116" s="4590">
        <v>0</v>
      </c>
      <c r="W116" s="4587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64" t="s">
        <v>3341</v>
      </c>
      <c r="B117" s="6997"/>
      <c r="C117" s="6765"/>
      <c r="D117" s="4591">
        <v>1</v>
      </c>
      <c r="E117" s="4276">
        <f>+F117+G117+H117+I117+J117+K117+L117+M117+N117+O117+P117+Q117+R117+S117+T117+U117</f>
        <v>10</v>
      </c>
      <c r="F117" s="4568">
        <v>0</v>
      </c>
      <c r="G117" s="4592">
        <v>0</v>
      </c>
      <c r="H117" s="4593">
        <v>0</v>
      </c>
      <c r="I117" s="4569">
        <v>0</v>
      </c>
      <c r="J117" s="4569">
        <v>0</v>
      </c>
      <c r="K117" s="4569">
        <v>0</v>
      </c>
      <c r="L117" s="4569">
        <v>0</v>
      </c>
      <c r="M117" s="4569">
        <v>0</v>
      </c>
      <c r="N117" s="4569">
        <v>1</v>
      </c>
      <c r="O117" s="4569">
        <v>0</v>
      </c>
      <c r="P117" s="4569">
        <v>2</v>
      </c>
      <c r="Q117" s="4569">
        <v>2</v>
      </c>
      <c r="R117" s="4569">
        <v>2</v>
      </c>
      <c r="S117" s="4569">
        <v>2</v>
      </c>
      <c r="T117" s="4569">
        <v>0</v>
      </c>
      <c r="U117" s="4594">
        <v>1</v>
      </c>
      <c r="V117" s="4595">
        <v>0</v>
      </c>
      <c r="W117" s="4592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974" t="s">
        <v>3342</v>
      </c>
      <c r="B118" s="6441"/>
      <c r="C118" s="6351"/>
      <c r="D118" s="4596"/>
      <c r="E118" s="1670">
        <f>+F118+G118+H118+I118+J118+K118+L118+M118+N118+O118+P118+Q118+R118+S118+T118+U118</f>
        <v>0</v>
      </c>
      <c r="F118" s="4573"/>
      <c r="G118" s="1671"/>
      <c r="H118" s="4597"/>
      <c r="I118" s="4574"/>
      <c r="J118" s="4574"/>
      <c r="K118" s="4574"/>
      <c r="L118" s="4574"/>
      <c r="M118" s="4574"/>
      <c r="N118" s="4574"/>
      <c r="O118" s="4574"/>
      <c r="P118" s="4574"/>
      <c r="Q118" s="4574"/>
      <c r="R118" s="4574"/>
      <c r="S118" s="4574"/>
      <c r="T118" s="4574"/>
      <c r="U118" s="4598"/>
      <c r="V118" s="4599">
        <v>0</v>
      </c>
      <c r="W118" s="1671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632" t="s">
        <v>3343</v>
      </c>
      <c r="B119" s="4561"/>
      <c r="C119" s="4561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563" t="s">
        <v>3344</v>
      </c>
      <c r="B120" s="6563"/>
      <c r="C120" s="6548"/>
      <c r="D120" s="6651" t="s">
        <v>3345</v>
      </c>
      <c r="E120" s="6549" t="s">
        <v>34</v>
      </c>
      <c r="F120" s="6550"/>
      <c r="G120" s="6550"/>
      <c r="H120" s="6550"/>
      <c r="I120" s="6550"/>
      <c r="J120" s="6551"/>
      <c r="K120" s="6550" t="s">
        <v>2401</v>
      </c>
      <c r="L120" s="6566"/>
    </row>
    <row r="121" spans="1:91" s="17" customFormat="1" ht="15" customHeight="1" x14ac:dyDescent="0.15">
      <c r="A121" s="6176"/>
      <c r="B121" s="6176"/>
      <c r="C121" s="6244"/>
      <c r="D121" s="6651"/>
      <c r="E121" s="3564" t="s">
        <v>312</v>
      </c>
      <c r="F121" s="3565" t="s">
        <v>313</v>
      </c>
      <c r="G121" s="2648" t="s">
        <v>314</v>
      </c>
      <c r="H121" s="2648" t="s">
        <v>315</v>
      </c>
      <c r="I121" s="3558" t="s">
        <v>316</v>
      </c>
      <c r="J121" s="2515" t="s">
        <v>377</v>
      </c>
      <c r="K121" s="3565" t="s">
        <v>63</v>
      </c>
      <c r="L121" s="3563" t="s">
        <v>64</v>
      </c>
    </row>
    <row r="122" spans="1:91" s="17" customFormat="1" ht="15" customHeight="1" x14ac:dyDescent="0.25">
      <c r="A122" s="6780" t="s">
        <v>3346</v>
      </c>
      <c r="B122" s="6978"/>
      <c r="C122" s="3052" t="s">
        <v>3347</v>
      </c>
      <c r="D122" s="4147">
        <f t="shared" ref="D122:D130" si="29">SUM(E122:J122)</f>
        <v>984</v>
      </c>
      <c r="E122" s="2271">
        <v>0</v>
      </c>
      <c r="F122" s="2304">
        <v>120</v>
      </c>
      <c r="G122" s="1045">
        <v>127</v>
      </c>
      <c r="H122" s="1045">
        <v>420</v>
      </c>
      <c r="I122" s="1045">
        <v>109</v>
      </c>
      <c r="J122" s="2516">
        <v>208</v>
      </c>
      <c r="K122" s="2304">
        <v>428</v>
      </c>
      <c r="L122" s="2272">
        <v>556</v>
      </c>
      <c r="M122" s="957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801"/>
      <c r="B123" s="6069"/>
      <c r="C123" s="4600" t="s">
        <v>3348</v>
      </c>
      <c r="D123" s="4147">
        <f t="shared" si="29"/>
        <v>0</v>
      </c>
      <c r="E123" s="4149"/>
      <c r="F123" s="4151"/>
      <c r="G123" s="4244"/>
      <c r="H123" s="4244"/>
      <c r="I123" s="4244"/>
      <c r="J123" s="4247"/>
      <c r="K123" s="4151"/>
      <c r="L123" s="4150"/>
      <c r="M123" s="957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892"/>
      <c r="B124" s="6340"/>
      <c r="C124" s="4600" t="s">
        <v>3349</v>
      </c>
      <c r="D124" s="3984">
        <f t="shared" si="29"/>
        <v>36</v>
      </c>
      <c r="E124" s="4165">
        <v>7</v>
      </c>
      <c r="F124" s="4173">
        <v>29</v>
      </c>
      <c r="G124" s="3985">
        <v>0</v>
      </c>
      <c r="H124" s="3985">
        <v>0</v>
      </c>
      <c r="I124" s="3985">
        <v>0</v>
      </c>
      <c r="J124" s="1299">
        <v>0</v>
      </c>
      <c r="K124" s="4173">
        <v>12</v>
      </c>
      <c r="L124" s="1278">
        <v>24</v>
      </c>
      <c r="M124" s="957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780" t="s">
        <v>3350</v>
      </c>
      <c r="B125" s="6978"/>
      <c r="C125" s="3052" t="s">
        <v>3347</v>
      </c>
      <c r="D125" s="2782">
        <f t="shared" si="29"/>
        <v>1</v>
      </c>
      <c r="E125" s="2293"/>
      <c r="F125" s="2476"/>
      <c r="G125" s="2557"/>
      <c r="H125" s="2557">
        <v>1</v>
      </c>
      <c r="I125" s="2557"/>
      <c r="J125" s="2517"/>
      <c r="K125" s="2476">
        <v>1</v>
      </c>
      <c r="L125" s="2348">
        <v>0</v>
      </c>
      <c r="M125" s="957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801"/>
      <c r="B126" s="6069"/>
      <c r="C126" s="4600" t="s">
        <v>3348</v>
      </c>
      <c r="D126" s="4147">
        <f t="shared" si="29"/>
        <v>0</v>
      </c>
      <c r="E126" s="1275"/>
      <c r="F126" s="1282"/>
      <c r="G126" s="1316"/>
      <c r="H126" s="1316"/>
      <c r="I126" s="1316"/>
      <c r="J126" s="1298"/>
      <c r="K126" s="1282"/>
      <c r="L126" s="1276"/>
      <c r="M126" s="957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892"/>
      <c r="B127" s="6340"/>
      <c r="C127" s="4600" t="s">
        <v>3349</v>
      </c>
      <c r="D127" s="3984">
        <f t="shared" si="29"/>
        <v>0</v>
      </c>
      <c r="E127" s="1275"/>
      <c r="F127" s="1282"/>
      <c r="G127" s="1316"/>
      <c r="H127" s="1316"/>
      <c r="I127" s="1316"/>
      <c r="J127" s="1298"/>
      <c r="K127" s="1282"/>
      <c r="L127" s="1276"/>
      <c r="M127" s="957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780" t="s">
        <v>3351</v>
      </c>
      <c r="B128" s="6978"/>
      <c r="C128" s="3052" t="s">
        <v>3347</v>
      </c>
      <c r="D128" s="2782">
        <f t="shared" si="29"/>
        <v>21</v>
      </c>
      <c r="E128" s="2271"/>
      <c r="F128" s="2304">
        <v>20</v>
      </c>
      <c r="G128" s="1045"/>
      <c r="H128" s="1045">
        <v>1</v>
      </c>
      <c r="I128" s="1045"/>
      <c r="J128" s="2516"/>
      <c r="K128" s="2304">
        <v>13</v>
      </c>
      <c r="L128" s="2272">
        <v>8</v>
      </c>
      <c r="M128" s="957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801"/>
      <c r="B129" s="6069"/>
      <c r="C129" s="4600" t="s">
        <v>3348</v>
      </c>
      <c r="D129" s="4147">
        <f t="shared" si="29"/>
        <v>0</v>
      </c>
      <c r="E129" s="4149"/>
      <c r="F129" s="4151"/>
      <c r="G129" s="4244"/>
      <c r="H129" s="4244"/>
      <c r="I129" s="4244"/>
      <c r="J129" s="4247"/>
      <c r="K129" s="4151"/>
      <c r="L129" s="4150"/>
      <c r="M129" s="957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892"/>
      <c r="B130" s="6340"/>
      <c r="C130" s="4600" t="s">
        <v>3349</v>
      </c>
      <c r="D130" s="3984">
        <f t="shared" si="29"/>
        <v>2</v>
      </c>
      <c r="E130" s="4165"/>
      <c r="F130" s="4173">
        <v>2</v>
      </c>
      <c r="G130" s="3985"/>
      <c r="H130" s="3985"/>
      <c r="I130" s="3985"/>
      <c r="J130" s="1299"/>
      <c r="K130" s="4173">
        <v>1</v>
      </c>
      <c r="L130" s="1278">
        <v>1</v>
      </c>
      <c r="M130" s="957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3632" t="s">
        <v>3352</v>
      </c>
      <c r="B131" s="4560"/>
      <c r="C131" s="4560"/>
      <c r="D131" s="4560"/>
      <c r="E131" s="4601"/>
      <c r="F131" s="4601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289" t="s">
        <v>293</v>
      </c>
      <c r="B132" s="3757" t="s">
        <v>3353</v>
      </c>
      <c r="C132" s="2954" t="s">
        <v>3354</v>
      </c>
      <c r="D132" s="4319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325" t="s">
        <v>3355</v>
      </c>
      <c r="B133" s="4602"/>
      <c r="C133" s="4142"/>
      <c r="D133" s="4603"/>
      <c r="E133" s="958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3632" t="s">
        <v>3356</v>
      </c>
      <c r="B134" s="4560"/>
      <c r="C134" s="4560"/>
      <c r="D134" s="4560"/>
      <c r="E134" s="4604"/>
      <c r="F134" s="4604"/>
      <c r="G134" s="4604"/>
      <c r="H134" s="4604"/>
      <c r="I134" s="4604"/>
      <c r="J134" s="278"/>
      <c r="K134" s="278"/>
      <c r="L134" s="278"/>
    </row>
    <row r="135" spans="1:89" s="17" customFormat="1" ht="15" customHeight="1" x14ac:dyDescent="0.15">
      <c r="A135" s="6801" t="s">
        <v>293</v>
      </c>
      <c r="B135" s="6558" t="s">
        <v>3357</v>
      </c>
      <c r="C135" s="6552"/>
      <c r="D135" s="6552"/>
      <c r="E135" s="6552"/>
      <c r="F135" s="6552"/>
      <c r="G135" s="6552"/>
      <c r="H135" s="6552"/>
      <c r="I135" s="6559"/>
      <c r="J135" s="6"/>
      <c r="K135" s="6"/>
      <c r="L135" s="6"/>
    </row>
    <row r="136" spans="1:89" s="17" customFormat="1" ht="42.75" customHeight="1" x14ac:dyDescent="0.15">
      <c r="A136" s="6802"/>
      <c r="B136" s="3562" t="s">
        <v>3358</v>
      </c>
      <c r="C136" s="3564" t="s">
        <v>3359</v>
      </c>
      <c r="D136" s="2648" t="s">
        <v>3360</v>
      </c>
      <c r="E136" s="2648" t="s">
        <v>3361</v>
      </c>
      <c r="F136" s="2648" t="s">
        <v>3362</v>
      </c>
      <c r="G136" s="2648" t="s">
        <v>3363</v>
      </c>
      <c r="H136" s="2648" t="s">
        <v>3364</v>
      </c>
      <c r="I136" s="3563" t="s">
        <v>3365</v>
      </c>
      <c r="J136" s="6"/>
      <c r="K136" s="6"/>
      <c r="L136" s="6"/>
    </row>
    <row r="137" spans="1:89" s="17" customFormat="1" ht="31.5" x14ac:dyDescent="0.15">
      <c r="A137" s="2041" t="s">
        <v>3366</v>
      </c>
      <c r="B137" s="2571">
        <f>SUM(C137:I137)</f>
        <v>12</v>
      </c>
      <c r="C137" s="2271">
        <v>3</v>
      </c>
      <c r="D137" s="1045">
        <v>0</v>
      </c>
      <c r="E137" s="1045">
        <v>0</v>
      </c>
      <c r="F137" s="1045">
        <v>1</v>
      </c>
      <c r="G137" s="1045">
        <v>1</v>
      </c>
      <c r="H137" s="1045">
        <v>4</v>
      </c>
      <c r="I137" s="2272">
        <v>3</v>
      </c>
      <c r="J137" s="6"/>
      <c r="K137" s="6"/>
      <c r="L137" s="6"/>
    </row>
    <row r="138" spans="1:89" s="17" customFormat="1" ht="21" x14ac:dyDescent="0.15">
      <c r="A138" s="4074" t="s">
        <v>3367</v>
      </c>
      <c r="B138" s="4378">
        <f>SUM(C138:I138)</f>
        <v>3</v>
      </c>
      <c r="C138" s="4149">
        <v>0</v>
      </c>
      <c r="D138" s="4244">
        <v>0</v>
      </c>
      <c r="E138" s="4244">
        <v>0</v>
      </c>
      <c r="F138" s="4244">
        <v>0</v>
      </c>
      <c r="G138" s="4244">
        <v>0</v>
      </c>
      <c r="H138" s="4244">
        <v>3</v>
      </c>
      <c r="I138" s="4150">
        <v>0</v>
      </c>
      <c r="J138" s="6"/>
      <c r="K138" s="6"/>
      <c r="L138" s="6"/>
    </row>
    <row r="139" spans="1:89" s="17" customFormat="1" ht="15" customHeight="1" x14ac:dyDescent="0.15">
      <c r="A139" s="4605" t="s">
        <v>3368</v>
      </c>
      <c r="B139" s="4476">
        <f>SUM(C139:I139)</f>
        <v>50</v>
      </c>
      <c r="C139" s="3101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50</v>
      </c>
      <c r="I139" s="3102">
        <v>0</v>
      </c>
      <c r="J139" s="6"/>
      <c r="K139" s="6"/>
      <c r="L139" s="6"/>
    </row>
    <row r="140" spans="1:89" ht="18" customHeight="1" x14ac:dyDescent="0.25">
      <c r="A140" s="3632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801" t="s">
        <v>293</v>
      </c>
      <c r="B141" s="6695" t="s">
        <v>3370</v>
      </c>
      <c r="C141" s="6760" t="s">
        <v>3371</v>
      </c>
      <c r="D141" s="6813"/>
      <c r="E141" s="6813"/>
      <c r="F141" s="6813"/>
      <c r="G141" s="6813"/>
      <c r="H141" s="6813"/>
      <c r="I141" s="6813"/>
      <c r="J141" s="6813"/>
      <c r="K141" s="6813"/>
      <c r="L141" s="6813"/>
      <c r="M141" s="6761"/>
    </row>
    <row r="142" spans="1:89" s="17" customFormat="1" ht="31.5" x14ac:dyDescent="0.15">
      <c r="A142" s="6802"/>
      <c r="B142" s="6973"/>
      <c r="C142" s="3564" t="s">
        <v>3372</v>
      </c>
      <c r="D142" s="2648" t="s">
        <v>3373</v>
      </c>
      <c r="E142" s="2648" t="s">
        <v>3374</v>
      </c>
      <c r="F142" s="2648" t="s">
        <v>3375</v>
      </c>
      <c r="G142" s="2648" t="s">
        <v>3376</v>
      </c>
      <c r="H142" s="2648" t="s">
        <v>3377</v>
      </c>
      <c r="I142" s="2648" t="s">
        <v>3378</v>
      </c>
      <c r="J142" s="2648" t="s">
        <v>3379</v>
      </c>
      <c r="K142" s="2648" t="s">
        <v>3380</v>
      </c>
      <c r="L142" s="2648" t="s">
        <v>3381</v>
      </c>
      <c r="M142" s="3563" t="s">
        <v>3382</v>
      </c>
    </row>
    <row r="143" spans="1:89" s="17" customFormat="1" ht="21" x14ac:dyDescent="0.15">
      <c r="A143" s="2041" t="s">
        <v>3383</v>
      </c>
      <c r="B143" s="2571">
        <f>SUM(C143:M143)</f>
        <v>0</v>
      </c>
      <c r="C143" s="2271"/>
      <c r="D143" s="1045"/>
      <c r="E143" s="1045"/>
      <c r="F143" s="1045"/>
      <c r="G143" s="1045"/>
      <c r="H143" s="1045"/>
      <c r="I143" s="1045"/>
      <c r="J143" s="1045"/>
      <c r="K143" s="1045"/>
      <c r="L143" s="1045"/>
      <c r="M143" s="2272"/>
    </row>
    <row r="144" spans="1:89" s="17" customFormat="1" ht="42" x14ac:dyDescent="0.15">
      <c r="A144" s="4304" t="s">
        <v>3384</v>
      </c>
      <c r="B144" s="4476">
        <f>SUM(C144:M144)</f>
        <v>0</v>
      </c>
      <c r="C144" s="3101"/>
      <c r="D144" s="164"/>
      <c r="E144" s="164"/>
      <c r="F144" s="164"/>
      <c r="G144" s="164"/>
      <c r="H144" s="164"/>
      <c r="I144" s="164"/>
      <c r="J144" s="164"/>
      <c r="K144" s="164"/>
      <c r="L144" s="164"/>
      <c r="M144" s="3102"/>
    </row>
    <row r="145" spans="1:92" ht="18" customHeight="1" x14ac:dyDescent="0.25">
      <c r="A145" s="3632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801" t="s">
        <v>293</v>
      </c>
      <c r="B146" s="7012" t="s">
        <v>3386</v>
      </c>
      <c r="C146" s="7014" t="s">
        <v>34</v>
      </c>
      <c r="D146" s="6615"/>
      <c r="E146" s="6615"/>
      <c r="F146" s="6616"/>
      <c r="G146" s="6736" t="s">
        <v>41</v>
      </c>
      <c r="H146" s="656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02"/>
      <c r="B147" s="7013"/>
      <c r="C147" s="3608" t="s">
        <v>620</v>
      </c>
      <c r="D147" s="2648" t="s">
        <v>621</v>
      </c>
      <c r="E147" s="2648" t="s">
        <v>622</v>
      </c>
      <c r="F147" s="2515" t="s">
        <v>623</v>
      </c>
      <c r="G147" s="5492"/>
      <c r="H147" s="616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041" t="s">
        <v>3387</v>
      </c>
      <c r="B148" s="2823"/>
      <c r="C148" s="2573"/>
      <c r="D148" s="1045"/>
      <c r="E148" s="1045"/>
      <c r="F148" s="1127"/>
      <c r="G148" s="2304"/>
      <c r="H148" s="2273"/>
      <c r="I148" s="957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304" t="s">
        <v>3388</v>
      </c>
      <c r="B149" s="4606"/>
      <c r="C149" s="168"/>
      <c r="D149" s="164"/>
      <c r="E149" s="164"/>
      <c r="F149" s="191"/>
      <c r="G149" s="3118"/>
      <c r="H149" s="198"/>
      <c r="I149" s="957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015" t="s">
        <v>3344</v>
      </c>
      <c r="B151" s="7015"/>
      <c r="C151" s="5578"/>
      <c r="D151" s="5583" t="s">
        <v>3345</v>
      </c>
      <c r="E151" s="7009" t="s">
        <v>3390</v>
      </c>
      <c r="F151" s="7010"/>
      <c r="G151" s="7010"/>
      <c r="H151" s="7010"/>
      <c r="I151" s="7010"/>
      <c r="J151" s="7010"/>
      <c r="K151" s="7010"/>
      <c r="L151" s="7010"/>
      <c r="M151" s="7010"/>
      <c r="N151" s="7010"/>
      <c r="O151" s="7010"/>
      <c r="P151" s="7011"/>
      <c r="Q151" s="7031" t="s">
        <v>2401</v>
      </c>
      <c r="R151" s="7032"/>
    </row>
    <row r="152" spans="1:92" s="17" customFormat="1" ht="20.100000000000001" customHeight="1" x14ac:dyDescent="0.15">
      <c r="A152" s="7016"/>
      <c r="B152" s="7016"/>
      <c r="C152" s="5582"/>
      <c r="D152" s="7017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7018" t="s">
        <v>3394</v>
      </c>
      <c r="B153" s="7019"/>
      <c r="C153" s="718" t="s">
        <v>3395</v>
      </c>
      <c r="D153" s="719">
        <f>+E153</f>
        <v>2</v>
      </c>
      <c r="E153" s="720">
        <v>2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1</v>
      </c>
      <c r="R153" s="724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020"/>
      <c r="B154" s="7021"/>
      <c r="C154" s="725" t="s">
        <v>3396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020"/>
      <c r="B155" s="7021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020"/>
      <c r="B156" s="7021"/>
      <c r="C156" s="360" t="s">
        <v>3398</v>
      </c>
      <c r="D156" s="719">
        <f>+H156</f>
        <v>3</v>
      </c>
      <c r="E156" s="726"/>
      <c r="F156" s="728"/>
      <c r="G156" s="728"/>
      <c r="H156" s="727">
        <v>3</v>
      </c>
      <c r="I156" s="728"/>
      <c r="J156" s="728"/>
      <c r="K156" s="728"/>
      <c r="L156" s="728"/>
      <c r="M156" s="728"/>
      <c r="N156" s="728"/>
      <c r="O156" s="728"/>
      <c r="P156" s="729"/>
      <c r="Q156" s="730">
        <v>1</v>
      </c>
      <c r="R156" s="731">
        <v>2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020"/>
      <c r="B157" s="7021"/>
      <c r="C157" s="360" t="s">
        <v>3399</v>
      </c>
      <c r="D157" s="719">
        <f>+I157+J157+K157+L157+M157</f>
        <v>20</v>
      </c>
      <c r="E157" s="726"/>
      <c r="F157" s="728"/>
      <c r="G157" s="728"/>
      <c r="H157" s="728"/>
      <c r="I157" s="727">
        <v>0</v>
      </c>
      <c r="J157" s="727">
        <v>4</v>
      </c>
      <c r="K157" s="727">
        <v>4</v>
      </c>
      <c r="L157" s="727">
        <v>4</v>
      </c>
      <c r="M157" s="727">
        <v>8</v>
      </c>
      <c r="N157" s="728"/>
      <c r="O157" s="728"/>
      <c r="P157" s="729"/>
      <c r="Q157" s="730">
        <v>3</v>
      </c>
      <c r="R157" s="731">
        <v>17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020"/>
      <c r="B158" s="7021"/>
      <c r="C158" s="732" t="s">
        <v>3400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020"/>
      <c r="B159" s="7021"/>
      <c r="C159" s="732" t="s">
        <v>3401</v>
      </c>
      <c r="D159" s="719">
        <f>+G159+H159+I159+J159+K159+L159+M159+N159+O159+P159</f>
        <v>11</v>
      </c>
      <c r="E159" s="726"/>
      <c r="F159" s="728"/>
      <c r="G159" s="727"/>
      <c r="H159" s="727"/>
      <c r="I159" s="727"/>
      <c r="J159" s="727"/>
      <c r="K159" s="727"/>
      <c r="L159" s="727"/>
      <c r="M159" s="727"/>
      <c r="N159" s="727">
        <v>4</v>
      </c>
      <c r="O159" s="727">
        <v>5</v>
      </c>
      <c r="P159" s="733">
        <v>2</v>
      </c>
      <c r="Q159" s="734">
        <v>5</v>
      </c>
      <c r="R159" s="735">
        <v>6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022"/>
      <c r="B160" s="7023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/>
      <c r="N160" s="740"/>
      <c r="O160" s="740"/>
      <c r="P160" s="741"/>
      <c r="Q160" s="742"/>
      <c r="R160" s="743"/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024" t="s">
        <v>3403</v>
      </c>
      <c r="B161" s="7025"/>
      <c r="C161" s="959" t="s">
        <v>3395</v>
      </c>
      <c r="D161" s="960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026"/>
      <c r="B162" s="7021"/>
      <c r="C162" s="725" t="s">
        <v>3396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026"/>
      <c r="B163" s="7021"/>
      <c r="C163" s="725" t="s">
        <v>3397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026"/>
      <c r="B164" s="7021"/>
      <c r="C164" s="360" t="s">
        <v>3398</v>
      </c>
      <c r="D164" s="748">
        <f>+H164</f>
        <v>3</v>
      </c>
      <c r="E164" s="749"/>
      <c r="F164" s="728"/>
      <c r="G164" s="728"/>
      <c r="H164" s="727">
        <v>3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3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026"/>
      <c r="B165" s="7021"/>
      <c r="C165" s="360" t="s">
        <v>3399</v>
      </c>
      <c r="D165" s="748">
        <f>+I165+J165+K165+L165+M165</f>
        <v>4</v>
      </c>
      <c r="E165" s="749"/>
      <c r="F165" s="728"/>
      <c r="G165" s="728"/>
      <c r="H165" s="728"/>
      <c r="I165" s="727"/>
      <c r="J165" s="727">
        <v>1</v>
      </c>
      <c r="K165" s="727">
        <v>1</v>
      </c>
      <c r="L165" s="727">
        <v>1</v>
      </c>
      <c r="M165" s="727">
        <v>1</v>
      </c>
      <c r="N165" s="728"/>
      <c r="O165" s="728"/>
      <c r="P165" s="729"/>
      <c r="Q165" s="730">
        <v>0</v>
      </c>
      <c r="R165" s="731">
        <v>4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026"/>
      <c r="B166" s="7021"/>
      <c r="C166" s="732" t="s">
        <v>3400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026"/>
      <c r="B167" s="7021"/>
      <c r="C167" s="732" t="s">
        <v>3401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027"/>
      <c r="B168" s="7023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/>
      <c r="P168" s="741"/>
      <c r="Q168" s="742"/>
      <c r="R168" s="743"/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558" t="s">
        <v>3259</v>
      </c>
      <c r="B170" s="6552"/>
      <c r="C170" s="6559"/>
      <c r="D170" s="3727" t="s">
        <v>82</v>
      </c>
      <c r="E170" s="4232" t="s">
        <v>3138</v>
      </c>
      <c r="F170" s="2648" t="s">
        <v>3315</v>
      </c>
      <c r="G170" s="2648" t="s">
        <v>3316</v>
      </c>
      <c r="H170" s="2515" t="s">
        <v>199</v>
      </c>
      <c r="I170" s="4463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778" t="s">
        <v>3268</v>
      </c>
      <c r="B171" s="6981" t="s">
        <v>3269</v>
      </c>
      <c r="C171" s="6982"/>
      <c r="D171" s="4145">
        <f t="shared" ref="D171:D203" si="38">SUM(E171:H171)</f>
        <v>0</v>
      </c>
      <c r="E171" s="4252"/>
      <c r="F171" s="4253"/>
      <c r="G171" s="4253"/>
      <c r="H171" s="4554"/>
      <c r="I171" s="4555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41"/>
      <c r="B172" s="6778" t="s">
        <v>3270</v>
      </c>
      <c r="C172" s="4349" t="s">
        <v>3271</v>
      </c>
      <c r="D172" s="4145">
        <f t="shared" si="38"/>
        <v>0</v>
      </c>
      <c r="E172" s="2271"/>
      <c r="F172" s="1045"/>
      <c r="G172" s="1045"/>
      <c r="H172" s="2572"/>
      <c r="I172" s="2650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41"/>
      <c r="B173" s="5541"/>
      <c r="C173" s="4089" t="s">
        <v>3272</v>
      </c>
      <c r="D173" s="1170">
        <f t="shared" si="38"/>
        <v>0</v>
      </c>
      <c r="E173" s="4149"/>
      <c r="F173" s="4244"/>
      <c r="G173" s="4244"/>
      <c r="H173" s="4152"/>
      <c r="I173" s="4466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41"/>
      <c r="B174" s="5541"/>
      <c r="C174" s="4280" t="s">
        <v>3273</v>
      </c>
      <c r="D174" s="4015">
        <f t="shared" si="38"/>
        <v>0</v>
      </c>
      <c r="E174" s="4149"/>
      <c r="F174" s="4244"/>
      <c r="G174" s="4244"/>
      <c r="H174" s="4152"/>
      <c r="I174" s="4466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41"/>
      <c r="B175" s="6865"/>
      <c r="C175" s="4334" t="s">
        <v>3274</v>
      </c>
      <c r="D175" s="4522">
        <f t="shared" si="38"/>
        <v>0</v>
      </c>
      <c r="E175" s="3101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41"/>
      <c r="B176" s="6342" t="s">
        <v>3275</v>
      </c>
      <c r="C176" s="6343"/>
      <c r="D176" s="908">
        <f t="shared" si="38"/>
        <v>0</v>
      </c>
      <c r="E176" s="2293"/>
      <c r="F176" s="2557"/>
      <c r="G176" s="2557"/>
      <c r="H176" s="2789"/>
      <c r="I176" s="4471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41"/>
      <c r="B177" s="6781" t="s">
        <v>3276</v>
      </c>
      <c r="C177" s="6782"/>
      <c r="D177" s="1170">
        <f t="shared" si="38"/>
        <v>0</v>
      </c>
      <c r="E177" s="4149"/>
      <c r="F177" s="4244"/>
      <c r="G177" s="4244"/>
      <c r="H177" s="4152"/>
      <c r="I177" s="4466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41"/>
      <c r="B178" s="6781" t="s">
        <v>3277</v>
      </c>
      <c r="C178" s="6782"/>
      <c r="D178" s="1170">
        <f t="shared" si="38"/>
        <v>0</v>
      </c>
      <c r="E178" s="4149"/>
      <c r="F178" s="4244"/>
      <c r="G178" s="4244"/>
      <c r="H178" s="4152"/>
      <c r="I178" s="4466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41"/>
      <c r="B179" s="6983" t="s">
        <v>3278</v>
      </c>
      <c r="C179" s="6984"/>
      <c r="D179" s="1170">
        <f t="shared" si="38"/>
        <v>0</v>
      </c>
      <c r="E179" s="4149"/>
      <c r="F179" s="4244"/>
      <c r="G179" s="4244"/>
      <c r="H179" s="4152"/>
      <c r="I179" s="4466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41"/>
      <c r="B180" s="6781" t="s">
        <v>3318</v>
      </c>
      <c r="C180" s="6782"/>
      <c r="D180" s="1170">
        <f t="shared" si="38"/>
        <v>0</v>
      </c>
      <c r="E180" s="4149"/>
      <c r="F180" s="4244"/>
      <c r="G180" s="4244"/>
      <c r="H180" s="4152"/>
      <c r="I180" s="4466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41"/>
      <c r="B181" s="6342" t="s">
        <v>3280</v>
      </c>
      <c r="C181" s="6343"/>
      <c r="D181" s="1170">
        <f t="shared" si="38"/>
        <v>0</v>
      </c>
      <c r="E181" s="1275"/>
      <c r="F181" s="1316"/>
      <c r="G181" s="1316"/>
      <c r="H181" s="1343"/>
      <c r="I181" s="1666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41"/>
      <c r="B182" s="6764" t="s">
        <v>3281</v>
      </c>
      <c r="C182" s="6765"/>
      <c r="D182" s="1170">
        <f t="shared" si="38"/>
        <v>0</v>
      </c>
      <c r="E182" s="1275"/>
      <c r="F182" s="1316"/>
      <c r="G182" s="1316"/>
      <c r="H182" s="1343"/>
      <c r="I182" s="1666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41"/>
      <c r="B183" s="6764" t="s">
        <v>3282</v>
      </c>
      <c r="C183" s="6765"/>
      <c r="D183" s="1170">
        <f t="shared" si="38"/>
        <v>0</v>
      </c>
      <c r="E183" s="1275"/>
      <c r="F183" s="1316"/>
      <c r="G183" s="1316"/>
      <c r="H183" s="1343"/>
      <c r="I183" s="1666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41"/>
      <c r="B184" s="6983" t="s">
        <v>3284</v>
      </c>
      <c r="C184" s="6984"/>
      <c r="D184" s="1170">
        <f t="shared" si="38"/>
        <v>0</v>
      </c>
      <c r="E184" s="1275"/>
      <c r="F184" s="1316"/>
      <c r="G184" s="1316"/>
      <c r="H184" s="1343"/>
      <c r="I184" s="1666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41"/>
      <c r="B185" s="6755" t="s">
        <v>3285</v>
      </c>
      <c r="C185" s="4531" t="s">
        <v>3286</v>
      </c>
      <c r="D185" s="2088">
        <f t="shared" si="38"/>
        <v>0</v>
      </c>
      <c r="E185" s="2304"/>
      <c r="F185" s="1045"/>
      <c r="G185" s="1045"/>
      <c r="H185" s="2572"/>
      <c r="I185" s="2650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41"/>
      <c r="B186" s="5515"/>
      <c r="C186" s="1646" t="s">
        <v>3287</v>
      </c>
      <c r="D186" s="4015">
        <f t="shared" si="38"/>
        <v>0</v>
      </c>
      <c r="E186" s="4151"/>
      <c r="F186" s="4244"/>
      <c r="G186" s="4244"/>
      <c r="H186" s="4152"/>
      <c r="I186" s="4466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41"/>
      <c r="B187" s="6866"/>
      <c r="C187" s="1401" t="s">
        <v>608</v>
      </c>
      <c r="D187" s="3984">
        <f t="shared" si="38"/>
        <v>0</v>
      </c>
      <c r="E187" s="4173"/>
      <c r="F187" s="3985"/>
      <c r="G187" s="3985"/>
      <c r="H187" s="4174"/>
      <c r="I187" s="4469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41"/>
      <c r="B188" s="6755" t="s">
        <v>3288</v>
      </c>
      <c r="C188" s="4349" t="s">
        <v>3289</v>
      </c>
      <c r="D188" s="4145">
        <f t="shared" si="38"/>
        <v>0</v>
      </c>
      <c r="E188" s="2271"/>
      <c r="F188" s="1045"/>
      <c r="G188" s="1045"/>
      <c r="H188" s="2572"/>
      <c r="I188" s="2650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41"/>
      <c r="B189" s="5515"/>
      <c r="C189" s="4437" t="s">
        <v>3290</v>
      </c>
      <c r="D189" s="1170">
        <f t="shared" si="38"/>
        <v>0</v>
      </c>
      <c r="E189" s="4149"/>
      <c r="F189" s="4244"/>
      <c r="G189" s="4244"/>
      <c r="H189" s="4152"/>
      <c r="I189" s="4466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41"/>
      <c r="B190" s="6866"/>
      <c r="C190" s="1401" t="s">
        <v>608</v>
      </c>
      <c r="D190" s="3984">
        <f t="shared" si="38"/>
        <v>0</v>
      </c>
      <c r="E190" s="4165"/>
      <c r="F190" s="3985"/>
      <c r="G190" s="3985"/>
      <c r="H190" s="4174"/>
      <c r="I190" s="4469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41"/>
      <c r="B191" s="6994" t="s">
        <v>3291</v>
      </c>
      <c r="C191" s="6995"/>
      <c r="D191" s="4139">
        <f t="shared" si="38"/>
        <v>0</v>
      </c>
      <c r="E191" s="4140"/>
      <c r="F191" s="2597"/>
      <c r="G191" s="2597"/>
      <c r="H191" s="4143"/>
      <c r="I191" s="4556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41"/>
      <c r="B192" s="6866" t="s">
        <v>3292</v>
      </c>
      <c r="C192" s="3390" t="s">
        <v>3293</v>
      </c>
      <c r="D192" s="908">
        <f t="shared" si="38"/>
        <v>0</v>
      </c>
      <c r="E192" s="2293"/>
      <c r="F192" s="2557"/>
      <c r="G192" s="2557"/>
      <c r="H192" s="2789"/>
      <c r="I192" s="4471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41"/>
      <c r="B193" s="6996"/>
      <c r="C193" s="4334" t="s">
        <v>3294</v>
      </c>
      <c r="D193" s="1170">
        <f t="shared" si="38"/>
        <v>0</v>
      </c>
      <c r="E193" s="4149"/>
      <c r="F193" s="4244"/>
      <c r="G193" s="4244"/>
      <c r="H193" s="4152"/>
      <c r="I193" s="4466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41"/>
      <c r="B194" s="5753" t="s">
        <v>3295</v>
      </c>
      <c r="C194" s="5753"/>
      <c r="D194" s="1170">
        <f t="shared" si="38"/>
        <v>0</v>
      </c>
      <c r="E194" s="4149"/>
      <c r="F194" s="4244"/>
      <c r="G194" s="4244"/>
      <c r="H194" s="4152"/>
      <c r="I194" s="4466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41"/>
      <c r="B195" s="6342" t="s">
        <v>3296</v>
      </c>
      <c r="C195" s="6343"/>
      <c r="D195" s="1170">
        <f t="shared" si="38"/>
        <v>0</v>
      </c>
      <c r="E195" s="4149"/>
      <c r="F195" s="4244"/>
      <c r="G195" s="4244"/>
      <c r="H195" s="4152"/>
      <c r="I195" s="4466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41"/>
      <c r="B196" s="6764" t="s">
        <v>3297</v>
      </c>
      <c r="C196" s="6765"/>
      <c r="D196" s="1170">
        <f t="shared" si="38"/>
        <v>0</v>
      </c>
      <c r="E196" s="1275"/>
      <c r="F196" s="1316"/>
      <c r="G196" s="1316"/>
      <c r="H196" s="1343"/>
      <c r="I196" s="1666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41"/>
      <c r="B197" s="6983" t="s">
        <v>3298</v>
      </c>
      <c r="C197" s="6984"/>
      <c r="D197" s="1170">
        <f t="shared" si="38"/>
        <v>0</v>
      </c>
      <c r="E197" s="1275"/>
      <c r="F197" s="1316"/>
      <c r="G197" s="1316"/>
      <c r="H197" s="1343"/>
      <c r="I197" s="1666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41"/>
      <c r="B198" s="6755" t="s">
        <v>3299</v>
      </c>
      <c r="C198" s="4543" t="s">
        <v>3300</v>
      </c>
      <c r="D198" s="4145">
        <f t="shared" si="38"/>
        <v>0</v>
      </c>
      <c r="E198" s="2271"/>
      <c r="F198" s="1045"/>
      <c r="G198" s="1045"/>
      <c r="H198" s="2572"/>
      <c r="I198" s="2650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41"/>
      <c r="B199" s="5515"/>
      <c r="C199" s="4544" t="s">
        <v>3301</v>
      </c>
      <c r="D199" s="1170">
        <f t="shared" si="38"/>
        <v>0</v>
      </c>
      <c r="E199" s="4149"/>
      <c r="F199" s="4244"/>
      <c r="G199" s="4244"/>
      <c r="H199" s="4152"/>
      <c r="I199" s="4466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41"/>
      <c r="B200" s="6866"/>
      <c r="C200" s="4546" t="s">
        <v>3302</v>
      </c>
      <c r="D200" s="1170">
        <f t="shared" si="38"/>
        <v>0</v>
      </c>
      <c r="E200" s="1275"/>
      <c r="F200" s="1316"/>
      <c r="G200" s="1316"/>
      <c r="H200" s="1343"/>
      <c r="I200" s="1666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41"/>
      <c r="B201" s="6987" t="s">
        <v>3305</v>
      </c>
      <c r="C201" s="6988"/>
      <c r="D201" s="2088">
        <f t="shared" si="38"/>
        <v>0</v>
      </c>
      <c r="E201" s="2271"/>
      <c r="F201" s="1045"/>
      <c r="G201" s="1045"/>
      <c r="H201" s="2651"/>
      <c r="I201" s="2650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41"/>
      <c r="B202" s="6979" t="s">
        <v>3306</v>
      </c>
      <c r="C202" s="6980"/>
      <c r="D202" s="4522">
        <f t="shared" si="38"/>
        <v>0</v>
      </c>
      <c r="E202" s="3101"/>
      <c r="F202" s="164"/>
      <c r="G202" s="164"/>
      <c r="H202" s="3103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65"/>
      <c r="B203" s="7028" t="s">
        <v>82</v>
      </c>
      <c r="C203" s="7029"/>
      <c r="D203" s="4139">
        <f t="shared" si="38"/>
        <v>0</v>
      </c>
      <c r="E203" s="4159">
        <f>SUM(E171:E202)</f>
        <v>0</v>
      </c>
      <c r="F203" s="4160">
        <f>SUM(F171:F202)</f>
        <v>0</v>
      </c>
      <c r="G203" s="4160">
        <f>SUM(G171:G202)</f>
        <v>0</v>
      </c>
      <c r="H203" s="4607">
        <f>SUM(H171:H202)</f>
        <v>0</v>
      </c>
      <c r="I203" s="4608">
        <f>SUM(I171:I202)</f>
        <v>0</v>
      </c>
      <c r="J203" s="958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560"/>
      <c r="G204" s="4560" t="s">
        <v>16</v>
      </c>
      <c r="H204" s="4609"/>
      <c r="I204" s="4609"/>
      <c r="J204" s="4604"/>
      <c r="K204" s="4604"/>
      <c r="L204" s="4604"/>
      <c r="M204" s="4604"/>
      <c r="N204" s="4604"/>
      <c r="O204" s="4604"/>
      <c r="P204" s="4604"/>
      <c r="Q204" s="4604"/>
      <c r="R204" s="4604"/>
      <c r="S204" s="4604"/>
      <c r="T204" s="4604"/>
      <c r="U204" s="4604"/>
      <c r="V204" s="4604"/>
      <c r="W204" s="4604"/>
      <c r="X204" s="4604"/>
      <c r="Y204" s="3095"/>
      <c r="Z204" s="3095"/>
      <c r="AA204" s="3095"/>
      <c r="AB204" s="3095"/>
      <c r="AC204" s="3095"/>
      <c r="AD204" s="3095"/>
      <c r="AE204" s="3095"/>
      <c r="AF204" s="3095"/>
      <c r="AG204" s="3095"/>
      <c r="AH204" s="3095"/>
      <c r="AI204" s="6"/>
    </row>
    <row r="205" spans="1:89" x14ac:dyDescent="0.25">
      <c r="A205" s="7030" t="s">
        <v>3406</v>
      </c>
      <c r="B205" s="6756" t="s">
        <v>3407</v>
      </c>
      <c r="C205" s="6565" t="s">
        <v>82</v>
      </c>
      <c r="D205" s="6580"/>
      <c r="E205" s="6561"/>
      <c r="F205" s="6558" t="s">
        <v>3408</v>
      </c>
      <c r="G205" s="6552"/>
      <c r="H205" s="6552"/>
      <c r="I205" s="6552"/>
      <c r="J205" s="6552"/>
      <c r="K205" s="6552"/>
      <c r="L205" s="6552"/>
      <c r="M205" s="6552"/>
      <c r="N205" s="6552"/>
      <c r="O205" s="6552"/>
      <c r="P205" s="6552"/>
      <c r="Q205" s="6552"/>
      <c r="R205" s="6552"/>
      <c r="S205" s="6552"/>
      <c r="T205" s="6552"/>
      <c r="U205" s="6552"/>
      <c r="V205" s="6552"/>
      <c r="W205" s="6552"/>
      <c r="X205" s="6552"/>
      <c r="Y205" s="6552"/>
      <c r="Z205" s="6552"/>
      <c r="AA205" s="6552"/>
      <c r="AB205" s="6552"/>
      <c r="AC205" s="6552"/>
      <c r="AD205" s="6552"/>
      <c r="AE205" s="6552"/>
      <c r="AF205" s="6552"/>
      <c r="AG205" s="6553"/>
      <c r="AH205" s="6732" t="s">
        <v>614</v>
      </c>
      <c r="AI205" s="919"/>
    </row>
    <row r="206" spans="1:89" x14ac:dyDescent="0.25">
      <c r="A206" s="7030"/>
      <c r="B206" s="5496"/>
      <c r="C206" s="6852"/>
      <c r="D206" s="6161"/>
      <c r="E206" s="6162"/>
      <c r="F206" s="6558" t="s">
        <v>49</v>
      </c>
      <c r="G206" s="6559"/>
      <c r="H206" s="6549" t="s">
        <v>50</v>
      </c>
      <c r="I206" s="6566"/>
      <c r="J206" s="6549" t="s">
        <v>51</v>
      </c>
      <c r="K206" s="6566"/>
      <c r="L206" s="6549" t="s">
        <v>52</v>
      </c>
      <c r="M206" s="6566"/>
      <c r="N206" s="6549" t="s">
        <v>53</v>
      </c>
      <c r="O206" s="6566"/>
      <c r="P206" s="6549" t="s">
        <v>54</v>
      </c>
      <c r="Q206" s="6566"/>
      <c r="R206" s="6549" t="s">
        <v>55</v>
      </c>
      <c r="S206" s="6566"/>
      <c r="T206" s="6549" t="s">
        <v>56</v>
      </c>
      <c r="U206" s="6566"/>
      <c r="V206" s="6549" t="s">
        <v>57</v>
      </c>
      <c r="W206" s="6566"/>
      <c r="X206" s="6549" t="s">
        <v>58</v>
      </c>
      <c r="Y206" s="6566"/>
      <c r="Z206" s="6549" t="s">
        <v>59</v>
      </c>
      <c r="AA206" s="6566"/>
      <c r="AB206" s="6549" t="s">
        <v>60</v>
      </c>
      <c r="AC206" s="6566"/>
      <c r="AD206" s="6549" t="s">
        <v>61</v>
      </c>
      <c r="AE206" s="6566"/>
      <c r="AF206" s="6549" t="s">
        <v>487</v>
      </c>
      <c r="AG206" s="6551"/>
      <c r="AH206" s="6650"/>
    </row>
    <row r="207" spans="1:89" x14ac:dyDescent="0.25">
      <c r="A207" s="7030"/>
      <c r="B207" s="6800"/>
      <c r="C207" s="4070" t="s">
        <v>84</v>
      </c>
      <c r="D207" s="3565" t="s">
        <v>63</v>
      </c>
      <c r="E207" s="3563" t="s">
        <v>64</v>
      </c>
      <c r="F207" s="3564" t="s">
        <v>63</v>
      </c>
      <c r="G207" s="3563" t="s">
        <v>64</v>
      </c>
      <c r="H207" s="3564" t="s">
        <v>63</v>
      </c>
      <c r="I207" s="3563" t="s">
        <v>64</v>
      </c>
      <c r="J207" s="3564" t="s">
        <v>63</v>
      </c>
      <c r="K207" s="3563" t="s">
        <v>64</v>
      </c>
      <c r="L207" s="3564" t="s">
        <v>63</v>
      </c>
      <c r="M207" s="3563" t="s">
        <v>64</v>
      </c>
      <c r="N207" s="3564" t="s">
        <v>63</v>
      </c>
      <c r="O207" s="3563" t="s">
        <v>64</v>
      </c>
      <c r="P207" s="3564" t="s">
        <v>63</v>
      </c>
      <c r="Q207" s="3563" t="s">
        <v>64</v>
      </c>
      <c r="R207" s="3564" t="s">
        <v>63</v>
      </c>
      <c r="S207" s="3563" t="s">
        <v>64</v>
      </c>
      <c r="T207" s="3564" t="s">
        <v>63</v>
      </c>
      <c r="U207" s="3563" t="s">
        <v>64</v>
      </c>
      <c r="V207" s="3564" t="s">
        <v>63</v>
      </c>
      <c r="W207" s="3563" t="s">
        <v>64</v>
      </c>
      <c r="X207" s="3564" t="s">
        <v>63</v>
      </c>
      <c r="Y207" s="3563" t="s">
        <v>64</v>
      </c>
      <c r="Z207" s="3564" t="s">
        <v>63</v>
      </c>
      <c r="AA207" s="3563" t="s">
        <v>64</v>
      </c>
      <c r="AB207" s="3564" t="s">
        <v>63</v>
      </c>
      <c r="AC207" s="3563" t="s">
        <v>64</v>
      </c>
      <c r="AD207" s="3564" t="s">
        <v>63</v>
      </c>
      <c r="AE207" s="3563" t="s">
        <v>64</v>
      </c>
      <c r="AF207" s="3564" t="s">
        <v>63</v>
      </c>
      <c r="AG207" s="3559" t="s">
        <v>64</v>
      </c>
      <c r="AH207" s="6373"/>
    </row>
    <row r="208" spans="1:89" ht="15" customHeight="1" x14ac:dyDescent="0.25">
      <c r="A208" s="7034" t="s">
        <v>2230</v>
      </c>
      <c r="B208" s="3981" t="s">
        <v>69</v>
      </c>
      <c r="C208" s="4610">
        <f>SUM(D208:E208)</f>
        <v>1</v>
      </c>
      <c r="D208" s="4611">
        <f t="shared" ref="D208:E215" si="42">+F208+H208+J208+L208+N208+P208+R208+T208+V208+X208+Z208+AB208+AD208+AF208</f>
        <v>1</v>
      </c>
      <c r="E208" s="4612">
        <f t="shared" si="42"/>
        <v>0</v>
      </c>
      <c r="F208" s="4149">
        <v>0</v>
      </c>
      <c r="G208" s="4153">
        <v>0</v>
      </c>
      <c r="H208" s="4149">
        <v>0</v>
      </c>
      <c r="I208" s="4153">
        <v>0</v>
      </c>
      <c r="J208" s="4149">
        <v>0</v>
      </c>
      <c r="K208" s="4153">
        <v>0</v>
      </c>
      <c r="L208" s="4149">
        <v>0</v>
      </c>
      <c r="M208" s="4153">
        <v>0</v>
      </c>
      <c r="N208" s="4149">
        <v>0</v>
      </c>
      <c r="O208" s="4153">
        <v>0</v>
      </c>
      <c r="P208" s="4149">
        <v>0</v>
      </c>
      <c r="Q208" s="4153">
        <v>0</v>
      </c>
      <c r="R208" s="4149">
        <v>0</v>
      </c>
      <c r="S208" s="4153">
        <v>0</v>
      </c>
      <c r="T208" s="4149">
        <v>0</v>
      </c>
      <c r="U208" s="4153">
        <v>0</v>
      </c>
      <c r="V208" s="4149">
        <v>0</v>
      </c>
      <c r="W208" s="4153">
        <v>0</v>
      </c>
      <c r="X208" s="4149">
        <v>0</v>
      </c>
      <c r="Y208" s="4153">
        <v>0</v>
      </c>
      <c r="Z208" s="4149">
        <v>1</v>
      </c>
      <c r="AA208" s="4153">
        <v>0</v>
      </c>
      <c r="AB208" s="4149">
        <v>0</v>
      </c>
      <c r="AC208" s="4153">
        <v>0</v>
      </c>
      <c r="AD208" s="4149">
        <v>0</v>
      </c>
      <c r="AE208" s="4153">
        <v>0</v>
      </c>
      <c r="AF208" s="4149">
        <v>0</v>
      </c>
      <c r="AG208" s="4155">
        <v>0</v>
      </c>
      <c r="AH208" s="4150">
        <v>1</v>
      </c>
      <c r="AI208" s="957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035"/>
      <c r="B209" s="4613" t="s">
        <v>103</v>
      </c>
      <c r="C209" s="4614">
        <f t="shared" ref="C209:C214" si="45">SUM(D209:E209)</f>
        <v>10</v>
      </c>
      <c r="D209" s="1672">
        <f t="shared" si="42"/>
        <v>5</v>
      </c>
      <c r="E209" s="1673">
        <f t="shared" si="42"/>
        <v>5</v>
      </c>
      <c r="F209" s="1275">
        <v>0</v>
      </c>
      <c r="G209" s="1266">
        <v>0</v>
      </c>
      <c r="H209" s="1275">
        <v>0</v>
      </c>
      <c r="I209" s="1266">
        <v>0</v>
      </c>
      <c r="J209" s="1275">
        <v>0</v>
      </c>
      <c r="K209" s="1266">
        <v>0</v>
      </c>
      <c r="L209" s="1275">
        <v>0</v>
      </c>
      <c r="M209" s="1266">
        <v>1</v>
      </c>
      <c r="N209" s="1275">
        <v>0</v>
      </c>
      <c r="O209" s="1266">
        <v>0</v>
      </c>
      <c r="P209" s="1275">
        <v>0</v>
      </c>
      <c r="Q209" s="1266">
        <v>0</v>
      </c>
      <c r="R209" s="1275">
        <v>0</v>
      </c>
      <c r="S209" s="1266">
        <v>0</v>
      </c>
      <c r="T209" s="1275">
        <v>1</v>
      </c>
      <c r="U209" s="1266">
        <v>0</v>
      </c>
      <c r="V209" s="1275">
        <v>4</v>
      </c>
      <c r="W209" s="1266">
        <v>0</v>
      </c>
      <c r="X209" s="1275">
        <v>0</v>
      </c>
      <c r="Y209" s="1266">
        <v>1</v>
      </c>
      <c r="Z209" s="1275">
        <v>0</v>
      </c>
      <c r="AA209" s="1266">
        <v>0</v>
      </c>
      <c r="AB209" s="1275">
        <v>0</v>
      </c>
      <c r="AC209" s="1266">
        <v>1</v>
      </c>
      <c r="AD209" s="1275">
        <v>0</v>
      </c>
      <c r="AE209" s="1266">
        <v>2</v>
      </c>
      <c r="AF209" s="1275">
        <v>0</v>
      </c>
      <c r="AG209" s="1272">
        <v>0</v>
      </c>
      <c r="AH209" s="1276">
        <v>10</v>
      </c>
      <c r="AI209" s="957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035"/>
      <c r="B210" s="4015" t="s">
        <v>110</v>
      </c>
      <c r="C210" s="4614">
        <f t="shared" si="45"/>
        <v>1</v>
      </c>
      <c r="D210" s="1672">
        <f t="shared" si="42"/>
        <v>0</v>
      </c>
      <c r="E210" s="1673">
        <f t="shared" si="42"/>
        <v>1</v>
      </c>
      <c r="F210" s="1275">
        <v>0</v>
      </c>
      <c r="G210" s="1266">
        <v>0</v>
      </c>
      <c r="H210" s="1275">
        <v>0</v>
      </c>
      <c r="I210" s="1266">
        <v>0</v>
      </c>
      <c r="J210" s="1275">
        <v>0</v>
      </c>
      <c r="K210" s="1266">
        <v>0</v>
      </c>
      <c r="L210" s="1275">
        <v>0</v>
      </c>
      <c r="M210" s="1266">
        <v>0</v>
      </c>
      <c r="N210" s="1275">
        <v>0</v>
      </c>
      <c r="O210" s="1266">
        <v>0</v>
      </c>
      <c r="P210" s="1275">
        <v>0</v>
      </c>
      <c r="Q210" s="1266">
        <v>1</v>
      </c>
      <c r="R210" s="1275">
        <v>0</v>
      </c>
      <c r="S210" s="1266">
        <v>0</v>
      </c>
      <c r="T210" s="1275">
        <v>0</v>
      </c>
      <c r="U210" s="1266">
        <v>0</v>
      </c>
      <c r="V210" s="1275">
        <v>0</v>
      </c>
      <c r="W210" s="1266">
        <v>0</v>
      </c>
      <c r="X210" s="1275">
        <v>0</v>
      </c>
      <c r="Y210" s="1266">
        <v>0</v>
      </c>
      <c r="Z210" s="1275">
        <v>0</v>
      </c>
      <c r="AA210" s="1266">
        <v>0</v>
      </c>
      <c r="AB210" s="1275">
        <v>0</v>
      </c>
      <c r="AC210" s="1266">
        <v>0</v>
      </c>
      <c r="AD210" s="1275">
        <v>0</v>
      </c>
      <c r="AE210" s="1266">
        <v>0</v>
      </c>
      <c r="AF210" s="1275">
        <v>0</v>
      </c>
      <c r="AG210" s="1272">
        <v>0</v>
      </c>
      <c r="AH210" s="1276">
        <v>1</v>
      </c>
      <c r="AI210" s="957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035"/>
      <c r="B211" s="1263" t="s">
        <v>3409</v>
      </c>
      <c r="C211" s="4614">
        <f t="shared" si="45"/>
        <v>0</v>
      </c>
      <c r="D211" s="1672">
        <f t="shared" si="42"/>
        <v>0</v>
      </c>
      <c r="E211" s="1673">
        <f t="shared" si="42"/>
        <v>0</v>
      </c>
      <c r="F211" s="1275">
        <v>0</v>
      </c>
      <c r="G211" s="1266">
        <v>0</v>
      </c>
      <c r="H211" s="1275">
        <v>0</v>
      </c>
      <c r="I211" s="1266">
        <v>0</v>
      </c>
      <c r="J211" s="1275">
        <v>0</v>
      </c>
      <c r="K211" s="1266">
        <v>0</v>
      </c>
      <c r="L211" s="1275">
        <v>0</v>
      </c>
      <c r="M211" s="1266">
        <v>0</v>
      </c>
      <c r="N211" s="1275">
        <v>0</v>
      </c>
      <c r="O211" s="1266">
        <v>0</v>
      </c>
      <c r="P211" s="1275">
        <v>0</v>
      </c>
      <c r="Q211" s="1266">
        <v>0</v>
      </c>
      <c r="R211" s="1275">
        <v>0</v>
      </c>
      <c r="S211" s="1266">
        <v>0</v>
      </c>
      <c r="T211" s="1275">
        <v>0</v>
      </c>
      <c r="U211" s="1266">
        <v>0</v>
      </c>
      <c r="V211" s="1275">
        <v>0</v>
      </c>
      <c r="W211" s="1266">
        <v>0</v>
      </c>
      <c r="X211" s="1275">
        <v>0</v>
      </c>
      <c r="Y211" s="1266">
        <v>0</v>
      </c>
      <c r="Z211" s="1275">
        <v>0</v>
      </c>
      <c r="AA211" s="1266">
        <v>0</v>
      </c>
      <c r="AB211" s="1275">
        <v>0</v>
      </c>
      <c r="AC211" s="1266">
        <v>0</v>
      </c>
      <c r="AD211" s="1275">
        <v>0</v>
      </c>
      <c r="AE211" s="1266">
        <v>0</v>
      </c>
      <c r="AF211" s="1275">
        <v>0</v>
      </c>
      <c r="AG211" s="1272">
        <v>0</v>
      </c>
      <c r="AH211" s="1276">
        <v>0</v>
      </c>
      <c r="AI211" s="957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035"/>
      <c r="B212" s="4613" t="s">
        <v>104</v>
      </c>
      <c r="C212" s="4615">
        <f t="shared" si="45"/>
        <v>0</v>
      </c>
      <c r="D212" s="4611">
        <f t="shared" si="42"/>
        <v>0</v>
      </c>
      <c r="E212" s="4612">
        <f t="shared" si="42"/>
        <v>0</v>
      </c>
      <c r="F212" s="4149">
        <v>0</v>
      </c>
      <c r="G212" s="4153">
        <v>0</v>
      </c>
      <c r="H212" s="4149">
        <v>0</v>
      </c>
      <c r="I212" s="4153">
        <v>0</v>
      </c>
      <c r="J212" s="4149">
        <v>0</v>
      </c>
      <c r="K212" s="4153">
        <v>0</v>
      </c>
      <c r="L212" s="4149">
        <v>0</v>
      </c>
      <c r="M212" s="4153">
        <v>0</v>
      </c>
      <c r="N212" s="4149">
        <v>0</v>
      </c>
      <c r="O212" s="4153">
        <v>0</v>
      </c>
      <c r="P212" s="4149">
        <v>0</v>
      </c>
      <c r="Q212" s="4153">
        <v>0</v>
      </c>
      <c r="R212" s="4149">
        <v>0</v>
      </c>
      <c r="S212" s="4153">
        <v>0</v>
      </c>
      <c r="T212" s="4149">
        <v>0</v>
      </c>
      <c r="U212" s="4153">
        <v>0</v>
      </c>
      <c r="V212" s="4149">
        <v>0</v>
      </c>
      <c r="W212" s="4153">
        <v>0</v>
      </c>
      <c r="X212" s="4149">
        <v>0</v>
      </c>
      <c r="Y212" s="4153">
        <v>0</v>
      </c>
      <c r="Z212" s="4149">
        <v>0</v>
      </c>
      <c r="AA212" s="4153">
        <v>0</v>
      </c>
      <c r="AB212" s="4149">
        <v>0</v>
      </c>
      <c r="AC212" s="4153">
        <v>0</v>
      </c>
      <c r="AD212" s="4149">
        <v>0</v>
      </c>
      <c r="AE212" s="4153">
        <v>0</v>
      </c>
      <c r="AF212" s="4149">
        <v>0</v>
      </c>
      <c r="AG212" s="4155">
        <v>0</v>
      </c>
      <c r="AH212" s="4466">
        <v>0</v>
      </c>
      <c r="AI212" s="957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036"/>
      <c r="B213" s="3983" t="s">
        <v>3410</v>
      </c>
      <c r="C213" s="4615">
        <f t="shared" si="45"/>
        <v>0</v>
      </c>
      <c r="D213" s="4611">
        <f t="shared" si="42"/>
        <v>0</v>
      </c>
      <c r="E213" s="4612">
        <f t="shared" si="42"/>
        <v>0</v>
      </c>
      <c r="F213" s="4165">
        <v>0</v>
      </c>
      <c r="G213" s="3987">
        <v>0</v>
      </c>
      <c r="H213" s="4165">
        <v>0</v>
      </c>
      <c r="I213" s="3987">
        <v>0</v>
      </c>
      <c r="J213" s="4165">
        <v>0</v>
      </c>
      <c r="K213" s="3987">
        <v>0</v>
      </c>
      <c r="L213" s="4165">
        <v>0</v>
      </c>
      <c r="M213" s="3987">
        <v>0</v>
      </c>
      <c r="N213" s="4165">
        <v>0</v>
      </c>
      <c r="O213" s="3987">
        <v>0</v>
      </c>
      <c r="P213" s="4165">
        <v>0</v>
      </c>
      <c r="Q213" s="3987">
        <v>0</v>
      </c>
      <c r="R213" s="4165">
        <v>0</v>
      </c>
      <c r="S213" s="3987">
        <v>0</v>
      </c>
      <c r="T213" s="4165">
        <v>0</v>
      </c>
      <c r="U213" s="3987">
        <v>0</v>
      </c>
      <c r="V213" s="4165">
        <v>0</v>
      </c>
      <c r="W213" s="3987">
        <v>0</v>
      </c>
      <c r="X213" s="4165">
        <v>0</v>
      </c>
      <c r="Y213" s="3987">
        <v>0</v>
      </c>
      <c r="Z213" s="4165">
        <v>0</v>
      </c>
      <c r="AA213" s="3987">
        <v>0</v>
      </c>
      <c r="AB213" s="4165">
        <v>0</v>
      </c>
      <c r="AC213" s="3987">
        <v>0</v>
      </c>
      <c r="AD213" s="4165">
        <v>0</v>
      </c>
      <c r="AE213" s="3987">
        <v>0</v>
      </c>
      <c r="AF213" s="4165">
        <v>0</v>
      </c>
      <c r="AG213" s="4250">
        <v>0</v>
      </c>
      <c r="AH213" s="4469">
        <v>0</v>
      </c>
      <c r="AI213" s="957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996" t="s">
        <v>3411</v>
      </c>
      <c r="B214" s="3981" t="s">
        <v>3412</v>
      </c>
      <c r="C214" s="4616">
        <f t="shared" si="45"/>
        <v>0</v>
      </c>
      <c r="D214" s="4617">
        <f t="shared" si="42"/>
        <v>0</v>
      </c>
      <c r="E214" s="4618">
        <f t="shared" si="42"/>
        <v>0</v>
      </c>
      <c r="F214" s="2271">
        <v>0</v>
      </c>
      <c r="G214" s="2273">
        <v>0</v>
      </c>
      <c r="H214" s="2271">
        <v>0</v>
      </c>
      <c r="I214" s="2273">
        <v>0</v>
      </c>
      <c r="J214" s="2271">
        <v>0</v>
      </c>
      <c r="K214" s="2273">
        <v>0</v>
      </c>
      <c r="L214" s="2271">
        <v>0</v>
      </c>
      <c r="M214" s="2273">
        <v>0</v>
      </c>
      <c r="N214" s="2271">
        <v>0</v>
      </c>
      <c r="O214" s="2273">
        <v>0</v>
      </c>
      <c r="P214" s="2271">
        <v>0</v>
      </c>
      <c r="Q214" s="2273">
        <v>0</v>
      </c>
      <c r="R214" s="2271">
        <v>0</v>
      </c>
      <c r="S214" s="2273">
        <v>0</v>
      </c>
      <c r="T214" s="2271">
        <v>0</v>
      </c>
      <c r="U214" s="2273">
        <v>0</v>
      </c>
      <c r="V214" s="2271">
        <v>0</v>
      </c>
      <c r="W214" s="2273">
        <v>0</v>
      </c>
      <c r="X214" s="2271">
        <v>0</v>
      </c>
      <c r="Y214" s="2273">
        <v>0</v>
      </c>
      <c r="Z214" s="2271">
        <v>0</v>
      </c>
      <c r="AA214" s="2273">
        <v>0</v>
      </c>
      <c r="AB214" s="2271">
        <v>0</v>
      </c>
      <c r="AC214" s="2273">
        <v>0</v>
      </c>
      <c r="AD214" s="2271">
        <v>0</v>
      </c>
      <c r="AE214" s="2273">
        <v>0</v>
      </c>
      <c r="AF214" s="2271">
        <v>0</v>
      </c>
      <c r="AG214" s="1127">
        <v>0</v>
      </c>
      <c r="AH214" s="2272">
        <v>0</v>
      </c>
      <c r="AI214" s="957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996"/>
      <c r="B215" s="3983" t="s">
        <v>3413</v>
      </c>
      <c r="C215" s="4619">
        <f>SUM(D215:E215)</f>
        <v>0</v>
      </c>
      <c r="D215" s="4620">
        <f t="shared" si="42"/>
        <v>0</v>
      </c>
      <c r="E215" s="1675">
        <f t="shared" si="42"/>
        <v>0</v>
      </c>
      <c r="F215" s="4165">
        <v>0</v>
      </c>
      <c r="G215" s="3987">
        <v>0</v>
      </c>
      <c r="H215" s="4165">
        <v>0</v>
      </c>
      <c r="I215" s="3987">
        <v>0</v>
      </c>
      <c r="J215" s="4165">
        <v>0</v>
      </c>
      <c r="K215" s="3987">
        <v>0</v>
      </c>
      <c r="L215" s="4165">
        <v>0</v>
      </c>
      <c r="M215" s="3987">
        <v>0</v>
      </c>
      <c r="N215" s="4165">
        <v>0</v>
      </c>
      <c r="O215" s="3987">
        <v>0</v>
      </c>
      <c r="P215" s="4165">
        <v>0</v>
      </c>
      <c r="Q215" s="3987">
        <v>0</v>
      </c>
      <c r="R215" s="4165">
        <v>0</v>
      </c>
      <c r="S215" s="3987">
        <v>0</v>
      </c>
      <c r="T215" s="4165">
        <v>0</v>
      </c>
      <c r="U215" s="3987">
        <v>0</v>
      </c>
      <c r="V215" s="4165">
        <v>0</v>
      </c>
      <c r="W215" s="3987">
        <v>0</v>
      </c>
      <c r="X215" s="4165">
        <v>0</v>
      </c>
      <c r="Y215" s="3987">
        <v>0</v>
      </c>
      <c r="Z215" s="4165">
        <v>0</v>
      </c>
      <c r="AA215" s="3987">
        <v>0</v>
      </c>
      <c r="AB215" s="4165">
        <v>0</v>
      </c>
      <c r="AC215" s="3987">
        <v>0</v>
      </c>
      <c r="AD215" s="4165">
        <v>0</v>
      </c>
      <c r="AE215" s="3987">
        <v>0</v>
      </c>
      <c r="AF215" s="4165">
        <v>0</v>
      </c>
      <c r="AG215" s="4250">
        <v>0</v>
      </c>
      <c r="AH215" s="1278">
        <v>0</v>
      </c>
      <c r="AI215" s="957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1936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4" zoomScaleNormal="100" workbookViewId="0">
      <selection activeCell="H109" sqref="H10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8" t="str">
        <f>CONCATENATE("MES: ",NOMBRE!B6, " (",NOMBRE!C6,NOMBRE!D6,")")</f>
        <v>MES: MAYO (05)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25" t="s">
        <v>3414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5" t="s">
        <v>3416</v>
      </c>
      <c r="B9" s="92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37" t="s">
        <v>3417</v>
      </c>
      <c r="B10" s="7038" t="s">
        <v>82</v>
      </c>
      <c r="C10" s="7039"/>
      <c r="D10" s="7040"/>
      <c r="E10" s="6549" t="s">
        <v>106</v>
      </c>
      <c r="F10" s="6550"/>
      <c r="G10" s="6550"/>
      <c r="H10" s="6550"/>
      <c r="I10" s="6550"/>
      <c r="J10" s="6550"/>
      <c r="K10" s="6550"/>
      <c r="L10" s="6550"/>
      <c r="M10" s="6550"/>
      <c r="N10" s="6550"/>
      <c r="O10" s="6550"/>
      <c r="P10" s="6550"/>
      <c r="Q10" s="6550"/>
      <c r="R10" s="6550"/>
      <c r="S10" s="6550"/>
      <c r="T10" s="6550"/>
      <c r="U10" s="6550"/>
      <c r="V10" s="6550"/>
      <c r="W10" s="6550"/>
      <c r="X10" s="6550"/>
      <c r="Y10" s="6550"/>
      <c r="Z10" s="6550"/>
      <c r="AA10" s="6550"/>
      <c r="AB10" s="6550"/>
      <c r="AC10" s="6550"/>
      <c r="AD10" s="6550"/>
      <c r="AE10" s="6550"/>
      <c r="AF10" s="6550"/>
      <c r="AG10" s="6550"/>
      <c r="AH10" s="6550"/>
      <c r="AI10" s="6550"/>
      <c r="AJ10" s="6550"/>
      <c r="AK10" s="6550"/>
      <c r="AL10" s="6551"/>
      <c r="AM10" s="6685" t="s">
        <v>991</v>
      </c>
      <c r="AN10" s="6550"/>
      <c r="AO10" s="6550"/>
      <c r="AP10" s="6551"/>
      <c r="AQ10" s="6736" t="s">
        <v>992</v>
      </c>
      <c r="AR10" s="6735" t="s">
        <v>41</v>
      </c>
      <c r="AS10" s="7040" t="s">
        <v>42</v>
      </c>
    </row>
    <row r="11" spans="1:95" ht="15" customHeight="1" x14ac:dyDescent="0.25">
      <c r="A11" s="5480"/>
      <c r="B11" s="5501"/>
      <c r="C11" s="5502"/>
      <c r="D11" s="5484"/>
      <c r="E11" s="6558" t="s">
        <v>352</v>
      </c>
      <c r="F11" s="6559"/>
      <c r="G11" s="6558" t="s">
        <v>335</v>
      </c>
      <c r="H11" s="6559"/>
      <c r="I11" s="6558" t="s">
        <v>99</v>
      </c>
      <c r="J11" s="6559"/>
      <c r="K11" s="6558" t="s">
        <v>49</v>
      </c>
      <c r="L11" s="6559"/>
      <c r="M11" s="6558" t="s">
        <v>50</v>
      </c>
      <c r="N11" s="6559"/>
      <c r="O11" s="6558" t="s">
        <v>993</v>
      </c>
      <c r="P11" s="6559"/>
      <c r="Q11" s="6558" t="s">
        <v>645</v>
      </c>
      <c r="R11" s="6559"/>
      <c r="S11" s="6558" t="s">
        <v>53</v>
      </c>
      <c r="T11" s="6559"/>
      <c r="U11" s="6558" t="s">
        <v>54</v>
      </c>
      <c r="V11" s="6559"/>
      <c r="W11" s="6558" t="s">
        <v>994</v>
      </c>
      <c r="X11" s="6559"/>
      <c r="Y11" s="6558" t="s">
        <v>56</v>
      </c>
      <c r="Z11" s="6559"/>
      <c r="AA11" s="6558" t="s">
        <v>57</v>
      </c>
      <c r="AB11" s="6559"/>
      <c r="AC11" s="6558" t="s">
        <v>58</v>
      </c>
      <c r="AD11" s="6559"/>
      <c r="AE11" s="6558" t="s">
        <v>59</v>
      </c>
      <c r="AF11" s="6559"/>
      <c r="AG11" s="6558" t="s">
        <v>60</v>
      </c>
      <c r="AH11" s="6559"/>
      <c r="AI11" s="6558" t="s">
        <v>61</v>
      </c>
      <c r="AJ11" s="6559"/>
      <c r="AK11" s="6549" t="s">
        <v>62</v>
      </c>
      <c r="AL11" s="6551"/>
      <c r="AM11" s="6736" t="s">
        <v>995</v>
      </c>
      <c r="AN11" s="5559" t="s">
        <v>3418</v>
      </c>
      <c r="AO11" s="5830" t="s">
        <v>3419</v>
      </c>
      <c r="AP11" s="5977" t="s">
        <v>3420</v>
      </c>
      <c r="AQ11" s="5491"/>
      <c r="AR11" s="5830"/>
      <c r="AS11" s="5484"/>
    </row>
    <row r="12" spans="1:95" x14ac:dyDescent="0.25">
      <c r="A12" s="6973"/>
      <c r="B12" s="3564" t="s">
        <v>84</v>
      </c>
      <c r="C12" s="3565" t="s">
        <v>63</v>
      </c>
      <c r="D12" s="3563" t="s">
        <v>64</v>
      </c>
      <c r="E12" s="3564" t="s">
        <v>63</v>
      </c>
      <c r="F12" s="3563" t="s">
        <v>64</v>
      </c>
      <c r="G12" s="3564" t="s">
        <v>63</v>
      </c>
      <c r="H12" s="3563" t="s">
        <v>64</v>
      </c>
      <c r="I12" s="3564" t="s">
        <v>63</v>
      </c>
      <c r="J12" s="3563" t="s">
        <v>64</v>
      </c>
      <c r="K12" s="3564" t="s">
        <v>63</v>
      </c>
      <c r="L12" s="3563" t="s">
        <v>64</v>
      </c>
      <c r="M12" s="3564" t="s">
        <v>63</v>
      </c>
      <c r="N12" s="3563" t="s">
        <v>64</v>
      </c>
      <c r="O12" s="3564" t="s">
        <v>63</v>
      </c>
      <c r="P12" s="3563" t="s">
        <v>64</v>
      </c>
      <c r="Q12" s="3564" t="s">
        <v>63</v>
      </c>
      <c r="R12" s="3563" t="s">
        <v>64</v>
      </c>
      <c r="S12" s="3564" t="s">
        <v>63</v>
      </c>
      <c r="T12" s="3563" t="s">
        <v>64</v>
      </c>
      <c r="U12" s="3564" t="s">
        <v>63</v>
      </c>
      <c r="V12" s="3563" t="s">
        <v>64</v>
      </c>
      <c r="W12" s="3564" t="s">
        <v>63</v>
      </c>
      <c r="X12" s="3563" t="s">
        <v>64</v>
      </c>
      <c r="Y12" s="3564" t="s">
        <v>63</v>
      </c>
      <c r="Z12" s="3563" t="s">
        <v>64</v>
      </c>
      <c r="AA12" s="3564" t="s">
        <v>63</v>
      </c>
      <c r="AB12" s="3563" t="s">
        <v>64</v>
      </c>
      <c r="AC12" s="3564" t="s">
        <v>63</v>
      </c>
      <c r="AD12" s="3563" t="s">
        <v>64</v>
      </c>
      <c r="AE12" s="3564" t="s">
        <v>63</v>
      </c>
      <c r="AF12" s="3563" t="s">
        <v>64</v>
      </c>
      <c r="AG12" s="3564" t="s">
        <v>63</v>
      </c>
      <c r="AH12" s="3563" t="s">
        <v>64</v>
      </c>
      <c r="AI12" s="3564" t="s">
        <v>63</v>
      </c>
      <c r="AJ12" s="3563" t="s">
        <v>64</v>
      </c>
      <c r="AK12" s="3564" t="s">
        <v>63</v>
      </c>
      <c r="AL12" s="3559" t="s">
        <v>64</v>
      </c>
      <c r="AM12" s="5492"/>
      <c r="AN12" s="6322"/>
      <c r="AO12" s="5539"/>
      <c r="AP12" s="6186"/>
      <c r="AQ12" s="5492"/>
      <c r="AR12" s="5539"/>
      <c r="AS12" s="6162"/>
    </row>
    <row r="13" spans="1:95" ht="15" customHeight="1" x14ac:dyDescent="0.25">
      <c r="A13" s="4623" t="s">
        <v>778</v>
      </c>
      <c r="B13" s="4159">
        <f t="shared" ref="B13:B24" si="0">SUM(C13:D13)</f>
        <v>142</v>
      </c>
      <c r="C13" s="4160">
        <f t="shared" ref="C13:C24" si="1">SUM(E13,G13,I13,K13,M13,O13,Q13,S13,U13,W13,Y13,AA13,AC13,AE13,AG13,AI13,AK13)</f>
        <v>52</v>
      </c>
      <c r="D13" s="3931">
        <f t="shared" ref="D13:D24" si="2">SUM(F13,H13,J13,L13,N13,P13,R13,T13,V13,X13,Z13,AB13,AD13,AF13,AH13,AJ13,AL13)</f>
        <v>90</v>
      </c>
      <c r="E13" s="4140">
        <v>3</v>
      </c>
      <c r="F13" s="4141">
        <v>0</v>
      </c>
      <c r="G13" s="4140">
        <v>1</v>
      </c>
      <c r="H13" s="4144">
        <v>0</v>
      </c>
      <c r="I13" s="4140">
        <v>1</v>
      </c>
      <c r="J13" s="4144">
        <v>1</v>
      </c>
      <c r="K13" s="4140">
        <v>2</v>
      </c>
      <c r="L13" s="4144">
        <v>3</v>
      </c>
      <c r="M13" s="4140">
        <v>1</v>
      </c>
      <c r="N13" s="4144">
        <v>1</v>
      </c>
      <c r="O13" s="4140">
        <v>1</v>
      </c>
      <c r="P13" s="4144">
        <v>1</v>
      </c>
      <c r="Q13" s="4140">
        <v>2</v>
      </c>
      <c r="R13" s="4144">
        <v>4</v>
      </c>
      <c r="S13" s="4140">
        <v>2</v>
      </c>
      <c r="T13" s="4144">
        <v>1</v>
      </c>
      <c r="U13" s="4140">
        <v>0</v>
      </c>
      <c r="V13" s="4144">
        <v>4</v>
      </c>
      <c r="W13" s="4140">
        <v>1</v>
      </c>
      <c r="X13" s="4144">
        <v>4</v>
      </c>
      <c r="Y13" s="4140">
        <v>6</v>
      </c>
      <c r="Z13" s="4144">
        <v>10</v>
      </c>
      <c r="AA13" s="4140">
        <v>5</v>
      </c>
      <c r="AB13" s="4144">
        <v>10</v>
      </c>
      <c r="AC13" s="4140">
        <v>4</v>
      </c>
      <c r="AD13" s="4144">
        <v>16</v>
      </c>
      <c r="AE13" s="4140">
        <v>6</v>
      </c>
      <c r="AF13" s="4144">
        <v>13</v>
      </c>
      <c r="AG13" s="4140">
        <v>9</v>
      </c>
      <c r="AH13" s="4144">
        <v>11</v>
      </c>
      <c r="AI13" s="4140">
        <v>6</v>
      </c>
      <c r="AJ13" s="4144">
        <v>5</v>
      </c>
      <c r="AK13" s="4140">
        <v>2</v>
      </c>
      <c r="AL13" s="2578">
        <v>6</v>
      </c>
      <c r="AM13" s="4540">
        <v>5</v>
      </c>
      <c r="AN13" s="2597">
        <v>36</v>
      </c>
      <c r="AO13" s="2597">
        <v>101</v>
      </c>
      <c r="AP13" s="4624">
        <v>0</v>
      </c>
      <c r="AQ13" s="4540">
        <v>4</v>
      </c>
      <c r="AR13" s="2597">
        <v>13</v>
      </c>
      <c r="AS13" s="4141">
        <v>2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288" t="s">
        <v>3421</v>
      </c>
      <c r="B14" s="4625">
        <f t="shared" si="0"/>
        <v>142</v>
      </c>
      <c r="C14" s="4626">
        <f t="shared" si="1"/>
        <v>52</v>
      </c>
      <c r="D14" s="2547">
        <f t="shared" si="2"/>
        <v>90</v>
      </c>
      <c r="E14" s="2293">
        <v>3</v>
      </c>
      <c r="F14" s="2348">
        <v>0</v>
      </c>
      <c r="G14" s="2293">
        <v>1</v>
      </c>
      <c r="H14" s="1295">
        <v>0</v>
      </c>
      <c r="I14" s="2293">
        <v>1</v>
      </c>
      <c r="J14" s="1295">
        <v>1</v>
      </c>
      <c r="K14" s="2293">
        <v>2</v>
      </c>
      <c r="L14" s="1295">
        <v>3</v>
      </c>
      <c r="M14" s="2293">
        <v>1</v>
      </c>
      <c r="N14" s="1295">
        <v>1</v>
      </c>
      <c r="O14" s="2293">
        <v>1</v>
      </c>
      <c r="P14" s="1295">
        <v>1</v>
      </c>
      <c r="Q14" s="2293">
        <v>2</v>
      </c>
      <c r="R14" s="1295">
        <v>4</v>
      </c>
      <c r="S14" s="2293">
        <v>2</v>
      </c>
      <c r="T14" s="1295">
        <v>1</v>
      </c>
      <c r="U14" s="2293">
        <v>0</v>
      </c>
      <c r="V14" s="1295">
        <v>4</v>
      </c>
      <c r="W14" s="2293">
        <v>1</v>
      </c>
      <c r="X14" s="1295">
        <v>4</v>
      </c>
      <c r="Y14" s="2293">
        <v>6</v>
      </c>
      <c r="Z14" s="1295">
        <v>10</v>
      </c>
      <c r="AA14" s="2293">
        <v>5</v>
      </c>
      <c r="AB14" s="1295">
        <v>10</v>
      </c>
      <c r="AC14" s="2293">
        <v>4</v>
      </c>
      <c r="AD14" s="1295">
        <v>16</v>
      </c>
      <c r="AE14" s="2293">
        <v>6</v>
      </c>
      <c r="AF14" s="1295">
        <v>13</v>
      </c>
      <c r="AG14" s="2293">
        <v>9</v>
      </c>
      <c r="AH14" s="1295">
        <v>11</v>
      </c>
      <c r="AI14" s="2293">
        <v>6</v>
      </c>
      <c r="AJ14" s="1295">
        <v>5</v>
      </c>
      <c r="AK14" s="2293">
        <v>2</v>
      </c>
      <c r="AL14" s="1296">
        <v>6</v>
      </c>
      <c r="AM14" s="2347">
        <v>5</v>
      </c>
      <c r="AN14" s="2557">
        <v>36</v>
      </c>
      <c r="AO14" s="2557">
        <v>101</v>
      </c>
      <c r="AP14" s="2517">
        <v>0</v>
      </c>
      <c r="AQ14" s="2347">
        <v>3</v>
      </c>
      <c r="AR14" s="2557">
        <v>12</v>
      </c>
      <c r="AS14" s="2348">
        <v>2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074" t="s">
        <v>3422</v>
      </c>
      <c r="B15" s="4052">
        <f t="shared" si="0"/>
        <v>0</v>
      </c>
      <c r="C15" s="4627">
        <f t="shared" si="1"/>
        <v>0</v>
      </c>
      <c r="D15" s="4628">
        <f t="shared" si="2"/>
        <v>0</v>
      </c>
      <c r="E15" s="4542"/>
      <c r="F15" s="4453"/>
      <c r="G15" s="4542"/>
      <c r="H15" s="3982"/>
      <c r="I15" s="4542"/>
      <c r="J15" s="3982"/>
      <c r="K15" s="4542"/>
      <c r="L15" s="3982"/>
      <c r="M15" s="2293"/>
      <c r="N15" s="1295"/>
      <c r="O15" s="2293"/>
      <c r="P15" s="1295"/>
      <c r="Q15" s="4149"/>
      <c r="R15" s="4153"/>
      <c r="S15" s="4149"/>
      <c r="T15" s="4153"/>
      <c r="U15" s="4149"/>
      <c r="V15" s="4153"/>
      <c r="W15" s="4149"/>
      <c r="X15" s="4153"/>
      <c r="Y15" s="4149"/>
      <c r="Z15" s="4153"/>
      <c r="AA15" s="4149"/>
      <c r="AB15" s="4153"/>
      <c r="AC15" s="4149"/>
      <c r="AD15" s="4153"/>
      <c r="AE15" s="4149"/>
      <c r="AF15" s="4153"/>
      <c r="AG15" s="4149"/>
      <c r="AH15" s="4153"/>
      <c r="AI15" s="4149"/>
      <c r="AJ15" s="4153"/>
      <c r="AK15" s="4149"/>
      <c r="AL15" s="4155"/>
      <c r="AM15" s="4246"/>
      <c r="AN15" s="4244"/>
      <c r="AO15" s="4244"/>
      <c r="AP15" s="4247"/>
      <c r="AQ15" s="4246"/>
      <c r="AR15" s="4244"/>
      <c r="AS15" s="4150"/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629" t="s">
        <v>3423</v>
      </c>
      <c r="B16" s="4630">
        <f t="shared" si="0"/>
        <v>0</v>
      </c>
      <c r="C16" s="1333">
        <f t="shared" si="1"/>
        <v>0</v>
      </c>
      <c r="D16" s="4631">
        <f t="shared" si="2"/>
        <v>0</v>
      </c>
      <c r="E16" s="4149">
        <v>0</v>
      </c>
      <c r="F16" s="4150">
        <v>0</v>
      </c>
      <c r="G16" s="4149">
        <v>0</v>
      </c>
      <c r="H16" s="4153">
        <v>0</v>
      </c>
      <c r="I16" s="4149">
        <v>0</v>
      </c>
      <c r="J16" s="4153">
        <v>0</v>
      </c>
      <c r="K16" s="4149">
        <v>0</v>
      </c>
      <c r="L16" s="4153">
        <v>0</v>
      </c>
      <c r="M16" s="4149">
        <v>0</v>
      </c>
      <c r="N16" s="4153">
        <v>0</v>
      </c>
      <c r="O16" s="4149">
        <v>0</v>
      </c>
      <c r="P16" s="4153">
        <v>0</v>
      </c>
      <c r="Q16" s="4149">
        <v>0</v>
      </c>
      <c r="R16" s="4153">
        <v>0</v>
      </c>
      <c r="S16" s="4149">
        <v>0</v>
      </c>
      <c r="T16" s="4153">
        <v>0</v>
      </c>
      <c r="U16" s="4149">
        <v>0</v>
      </c>
      <c r="V16" s="4153">
        <v>0</v>
      </c>
      <c r="W16" s="4149">
        <v>0</v>
      </c>
      <c r="X16" s="4153">
        <v>0</v>
      </c>
      <c r="Y16" s="4149">
        <v>0</v>
      </c>
      <c r="Z16" s="4153">
        <v>0</v>
      </c>
      <c r="AA16" s="4149">
        <v>0</v>
      </c>
      <c r="AB16" s="4153">
        <v>0</v>
      </c>
      <c r="AC16" s="4149">
        <v>0</v>
      </c>
      <c r="AD16" s="4153">
        <v>0</v>
      </c>
      <c r="AE16" s="4149">
        <v>0</v>
      </c>
      <c r="AF16" s="4153">
        <v>0</v>
      </c>
      <c r="AG16" s="4149">
        <v>0</v>
      </c>
      <c r="AH16" s="4153">
        <v>0</v>
      </c>
      <c r="AI16" s="4149">
        <v>0</v>
      </c>
      <c r="AJ16" s="4153">
        <v>0</v>
      </c>
      <c r="AK16" s="4149">
        <v>0</v>
      </c>
      <c r="AL16" s="4155">
        <v>0</v>
      </c>
      <c r="AM16" s="4246">
        <v>0</v>
      </c>
      <c r="AN16" s="4244">
        <v>0</v>
      </c>
      <c r="AO16" s="4244">
        <v>0</v>
      </c>
      <c r="AP16" s="4247">
        <v>0</v>
      </c>
      <c r="AQ16" s="4246">
        <v>0</v>
      </c>
      <c r="AR16" s="4244">
        <v>0</v>
      </c>
      <c r="AS16" s="4150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074" t="s">
        <v>3424</v>
      </c>
      <c r="B17" s="1332">
        <f t="shared" si="0"/>
        <v>0</v>
      </c>
      <c r="C17" s="4200">
        <f t="shared" si="1"/>
        <v>0</v>
      </c>
      <c r="D17" s="4631">
        <f t="shared" si="2"/>
        <v>0</v>
      </c>
      <c r="E17" s="922">
        <v>0</v>
      </c>
      <c r="F17" s="4153">
        <v>0</v>
      </c>
      <c r="G17" s="4149">
        <v>0</v>
      </c>
      <c r="H17" s="4153">
        <v>0</v>
      </c>
      <c r="I17" s="4149">
        <v>0</v>
      </c>
      <c r="J17" s="4153">
        <v>0</v>
      </c>
      <c r="K17" s="4149">
        <v>0</v>
      </c>
      <c r="L17" s="4153">
        <v>0</v>
      </c>
      <c r="M17" s="4149">
        <v>0</v>
      </c>
      <c r="N17" s="4153">
        <v>0</v>
      </c>
      <c r="O17" s="4149">
        <v>0</v>
      </c>
      <c r="P17" s="4153">
        <v>0</v>
      </c>
      <c r="Q17" s="4149">
        <v>0</v>
      </c>
      <c r="R17" s="4153">
        <v>0</v>
      </c>
      <c r="S17" s="4149">
        <v>0</v>
      </c>
      <c r="T17" s="4153">
        <v>0</v>
      </c>
      <c r="U17" s="4149">
        <v>0</v>
      </c>
      <c r="V17" s="4153">
        <v>0</v>
      </c>
      <c r="W17" s="4149">
        <v>0</v>
      </c>
      <c r="X17" s="4153">
        <v>0</v>
      </c>
      <c r="Y17" s="4149">
        <v>0</v>
      </c>
      <c r="Z17" s="4153">
        <v>0</v>
      </c>
      <c r="AA17" s="4149">
        <v>0</v>
      </c>
      <c r="AB17" s="4153">
        <v>0</v>
      </c>
      <c r="AC17" s="4149">
        <v>0</v>
      </c>
      <c r="AD17" s="4153">
        <v>0</v>
      </c>
      <c r="AE17" s="4149">
        <v>0</v>
      </c>
      <c r="AF17" s="4153">
        <v>0</v>
      </c>
      <c r="AG17" s="4149">
        <v>0</v>
      </c>
      <c r="AH17" s="4153">
        <v>0</v>
      </c>
      <c r="AI17" s="4149">
        <v>0</v>
      </c>
      <c r="AJ17" s="4153">
        <v>0</v>
      </c>
      <c r="AK17" s="4149">
        <v>0</v>
      </c>
      <c r="AL17" s="4155">
        <v>0</v>
      </c>
      <c r="AM17" s="1313">
        <v>0</v>
      </c>
      <c r="AN17" s="4244">
        <v>0</v>
      </c>
      <c r="AO17" s="4244">
        <v>0</v>
      </c>
      <c r="AP17" s="4247">
        <v>0</v>
      </c>
      <c r="AQ17" s="1313">
        <v>0</v>
      </c>
      <c r="AR17" s="1316">
        <v>0</v>
      </c>
      <c r="AS17" s="1276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074" t="s">
        <v>3425</v>
      </c>
      <c r="B18" s="4227">
        <f t="shared" si="0"/>
        <v>0</v>
      </c>
      <c r="C18" s="4632">
        <f t="shared" si="1"/>
        <v>0</v>
      </c>
      <c r="D18" s="1185">
        <f t="shared" si="2"/>
        <v>0</v>
      </c>
      <c r="E18" s="4525"/>
      <c r="F18" s="3187"/>
      <c r="G18" s="4530"/>
      <c r="H18" s="574"/>
      <c r="I18" s="4530"/>
      <c r="J18" s="574"/>
      <c r="K18" s="4149"/>
      <c r="L18" s="4153"/>
      <c r="M18" s="4149"/>
      <c r="N18" s="4153"/>
      <c r="O18" s="3101"/>
      <c r="P18" s="198"/>
      <c r="Q18" s="3101"/>
      <c r="R18" s="198"/>
      <c r="S18" s="3101"/>
      <c r="T18" s="198"/>
      <c r="U18" s="3101"/>
      <c r="V18" s="198"/>
      <c r="W18" s="3101"/>
      <c r="X18" s="198"/>
      <c r="Y18" s="3101"/>
      <c r="Z18" s="198"/>
      <c r="AA18" s="3101"/>
      <c r="AB18" s="198"/>
      <c r="AC18" s="3101"/>
      <c r="AD18" s="198"/>
      <c r="AE18" s="3101"/>
      <c r="AF18" s="198"/>
      <c r="AG18" s="3101"/>
      <c r="AH18" s="198"/>
      <c r="AI18" s="3101"/>
      <c r="AJ18" s="198"/>
      <c r="AK18" s="3101"/>
      <c r="AL18" s="191"/>
      <c r="AM18" s="4251"/>
      <c r="AN18" s="164"/>
      <c r="AO18" s="164"/>
      <c r="AP18" s="1299"/>
      <c r="AQ18" s="4251"/>
      <c r="AR18" s="3985"/>
      <c r="AS18" s="1278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623" t="s">
        <v>787</v>
      </c>
      <c r="B19" s="4227">
        <f t="shared" si="0"/>
        <v>135</v>
      </c>
      <c r="C19" s="4202">
        <f t="shared" si="1"/>
        <v>48</v>
      </c>
      <c r="D19" s="3931">
        <f t="shared" si="2"/>
        <v>87</v>
      </c>
      <c r="E19" s="4159">
        <f t="shared" ref="E19:AS19" si="12">SUM(E20:E24)</f>
        <v>0</v>
      </c>
      <c r="F19" s="3931">
        <f t="shared" si="12"/>
        <v>0</v>
      </c>
      <c r="G19" s="4159">
        <f t="shared" si="12"/>
        <v>0</v>
      </c>
      <c r="H19" s="2669">
        <f t="shared" si="12"/>
        <v>0</v>
      </c>
      <c r="I19" s="4159">
        <f t="shared" si="12"/>
        <v>0</v>
      </c>
      <c r="J19" s="2669">
        <f t="shared" si="12"/>
        <v>2</v>
      </c>
      <c r="K19" s="4159">
        <f t="shared" si="12"/>
        <v>0</v>
      </c>
      <c r="L19" s="2669">
        <f t="shared" si="12"/>
        <v>3</v>
      </c>
      <c r="M19" s="4159">
        <f t="shared" si="12"/>
        <v>1</v>
      </c>
      <c r="N19" s="2669">
        <f t="shared" si="12"/>
        <v>0</v>
      </c>
      <c r="O19" s="4159">
        <f t="shared" si="12"/>
        <v>1</v>
      </c>
      <c r="P19" s="2669">
        <f t="shared" si="12"/>
        <v>1</v>
      </c>
      <c r="Q19" s="4159">
        <f t="shared" si="12"/>
        <v>1</v>
      </c>
      <c r="R19" s="2669">
        <f t="shared" si="12"/>
        <v>3</v>
      </c>
      <c r="S19" s="4159">
        <f t="shared" si="12"/>
        <v>2</v>
      </c>
      <c r="T19" s="2669">
        <f t="shared" si="12"/>
        <v>2</v>
      </c>
      <c r="U19" s="4159">
        <f t="shared" si="12"/>
        <v>1</v>
      </c>
      <c r="V19" s="2669">
        <f t="shared" si="12"/>
        <v>6</v>
      </c>
      <c r="W19" s="4159">
        <f t="shared" si="12"/>
        <v>1</v>
      </c>
      <c r="X19" s="2669">
        <f t="shared" si="12"/>
        <v>2</v>
      </c>
      <c r="Y19" s="4159">
        <f t="shared" si="12"/>
        <v>9</v>
      </c>
      <c r="Z19" s="2669">
        <f t="shared" si="12"/>
        <v>8</v>
      </c>
      <c r="AA19" s="4159">
        <f t="shared" si="12"/>
        <v>6</v>
      </c>
      <c r="AB19" s="2669">
        <f t="shared" si="12"/>
        <v>10</v>
      </c>
      <c r="AC19" s="4159">
        <f t="shared" si="12"/>
        <v>7</v>
      </c>
      <c r="AD19" s="2669">
        <f t="shared" si="12"/>
        <v>12</v>
      </c>
      <c r="AE19" s="4159">
        <f t="shared" si="12"/>
        <v>4</v>
      </c>
      <c r="AF19" s="2669">
        <f t="shared" si="12"/>
        <v>16</v>
      </c>
      <c r="AG19" s="4159">
        <f t="shared" si="12"/>
        <v>8</v>
      </c>
      <c r="AH19" s="2669">
        <f t="shared" si="12"/>
        <v>12</v>
      </c>
      <c r="AI19" s="4159">
        <f t="shared" si="12"/>
        <v>5</v>
      </c>
      <c r="AJ19" s="2669">
        <f t="shared" si="12"/>
        <v>6</v>
      </c>
      <c r="AK19" s="4159">
        <f t="shared" si="12"/>
        <v>2</v>
      </c>
      <c r="AL19" s="4163">
        <f t="shared" si="12"/>
        <v>4</v>
      </c>
      <c r="AM19" s="4552">
        <f t="shared" si="12"/>
        <v>0</v>
      </c>
      <c r="AN19" s="2588">
        <f t="shared" si="12"/>
        <v>17</v>
      </c>
      <c r="AO19" s="2588">
        <f t="shared" si="12"/>
        <v>118</v>
      </c>
      <c r="AP19" s="4607">
        <f t="shared" si="12"/>
        <v>0</v>
      </c>
      <c r="AQ19" s="4552">
        <f t="shared" si="12"/>
        <v>3</v>
      </c>
      <c r="AR19" s="2588">
        <f t="shared" si="12"/>
        <v>10</v>
      </c>
      <c r="AS19" s="3931">
        <f t="shared" si="12"/>
        <v>3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2041" t="s">
        <v>3426</v>
      </c>
      <c r="B20" s="1332">
        <f t="shared" si="0"/>
        <v>121</v>
      </c>
      <c r="C20" s="1333">
        <f t="shared" si="1"/>
        <v>43</v>
      </c>
      <c r="D20" s="4386">
        <f t="shared" si="2"/>
        <v>78</v>
      </c>
      <c r="E20" s="1275">
        <v>0</v>
      </c>
      <c r="F20" s="1276">
        <v>0</v>
      </c>
      <c r="G20" s="1275">
        <v>0</v>
      </c>
      <c r="H20" s="1266">
        <v>0</v>
      </c>
      <c r="I20" s="1275">
        <v>0</v>
      </c>
      <c r="J20" s="1266">
        <v>2</v>
      </c>
      <c r="K20" s="1275">
        <v>0</v>
      </c>
      <c r="L20" s="1266">
        <v>3</v>
      </c>
      <c r="M20" s="1275">
        <v>1</v>
      </c>
      <c r="N20" s="1266">
        <v>0</v>
      </c>
      <c r="O20" s="1275">
        <v>1</v>
      </c>
      <c r="P20" s="1266">
        <v>1</v>
      </c>
      <c r="Q20" s="1275">
        <v>1</v>
      </c>
      <c r="R20" s="1266">
        <v>3</v>
      </c>
      <c r="S20" s="1275">
        <v>1</v>
      </c>
      <c r="T20" s="1266">
        <v>2</v>
      </c>
      <c r="U20" s="1275">
        <v>1</v>
      </c>
      <c r="V20" s="1266">
        <v>5</v>
      </c>
      <c r="W20" s="1275">
        <v>1</v>
      </c>
      <c r="X20" s="1266">
        <v>2</v>
      </c>
      <c r="Y20" s="1275">
        <v>8</v>
      </c>
      <c r="Z20" s="1266">
        <v>8</v>
      </c>
      <c r="AA20" s="1275">
        <v>4</v>
      </c>
      <c r="AB20" s="1266">
        <v>9</v>
      </c>
      <c r="AC20" s="1275">
        <v>7</v>
      </c>
      <c r="AD20" s="1266">
        <v>10</v>
      </c>
      <c r="AE20" s="1275">
        <v>3</v>
      </c>
      <c r="AF20" s="1266">
        <v>15</v>
      </c>
      <c r="AG20" s="1275">
        <v>8</v>
      </c>
      <c r="AH20" s="1266">
        <v>10</v>
      </c>
      <c r="AI20" s="1275">
        <v>5</v>
      </c>
      <c r="AJ20" s="1266">
        <v>5</v>
      </c>
      <c r="AK20" s="1275">
        <v>2</v>
      </c>
      <c r="AL20" s="1272">
        <v>3</v>
      </c>
      <c r="AM20" s="4633">
        <v>0</v>
      </c>
      <c r="AN20" s="1316">
        <v>16</v>
      </c>
      <c r="AO20" s="1316">
        <v>105</v>
      </c>
      <c r="AP20" s="1298">
        <v>0</v>
      </c>
      <c r="AQ20" s="4633">
        <v>3</v>
      </c>
      <c r="AR20" s="4634">
        <v>9</v>
      </c>
      <c r="AS20" s="4146">
        <v>2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074" t="s">
        <v>1043</v>
      </c>
      <c r="B21" s="4630">
        <f t="shared" si="0"/>
        <v>13</v>
      </c>
      <c r="C21" s="4200">
        <f t="shared" si="1"/>
        <v>5</v>
      </c>
      <c r="D21" s="4628">
        <f t="shared" si="2"/>
        <v>8</v>
      </c>
      <c r="E21" s="4149">
        <v>0</v>
      </c>
      <c r="F21" s="4150">
        <v>0</v>
      </c>
      <c r="G21" s="4149">
        <v>0</v>
      </c>
      <c r="H21" s="4153">
        <v>0</v>
      </c>
      <c r="I21" s="4149">
        <v>0</v>
      </c>
      <c r="J21" s="4153">
        <v>0</v>
      </c>
      <c r="K21" s="4149">
        <v>0</v>
      </c>
      <c r="L21" s="4153">
        <v>0</v>
      </c>
      <c r="M21" s="4149">
        <v>0</v>
      </c>
      <c r="N21" s="4153">
        <v>0</v>
      </c>
      <c r="O21" s="4149">
        <v>0</v>
      </c>
      <c r="P21" s="4153">
        <v>0</v>
      </c>
      <c r="Q21" s="4149">
        <v>0</v>
      </c>
      <c r="R21" s="4153">
        <v>0</v>
      </c>
      <c r="S21" s="4149">
        <v>1</v>
      </c>
      <c r="T21" s="4153">
        <v>0</v>
      </c>
      <c r="U21" s="4149">
        <v>0</v>
      </c>
      <c r="V21" s="4153">
        <v>1</v>
      </c>
      <c r="W21" s="4149">
        <v>0</v>
      </c>
      <c r="X21" s="4153">
        <v>0</v>
      </c>
      <c r="Y21" s="4149">
        <v>1</v>
      </c>
      <c r="Z21" s="4153">
        <v>0</v>
      </c>
      <c r="AA21" s="4149">
        <v>2</v>
      </c>
      <c r="AB21" s="4153">
        <v>1</v>
      </c>
      <c r="AC21" s="4149">
        <v>0</v>
      </c>
      <c r="AD21" s="4153">
        <v>1</v>
      </c>
      <c r="AE21" s="4149">
        <v>1</v>
      </c>
      <c r="AF21" s="4153">
        <v>1</v>
      </c>
      <c r="AG21" s="4149">
        <v>0</v>
      </c>
      <c r="AH21" s="4153">
        <v>2</v>
      </c>
      <c r="AI21" s="4149">
        <v>0</v>
      </c>
      <c r="AJ21" s="4153">
        <v>1</v>
      </c>
      <c r="AK21" s="4149">
        <v>0</v>
      </c>
      <c r="AL21" s="4155">
        <v>1</v>
      </c>
      <c r="AM21" s="4246">
        <v>0</v>
      </c>
      <c r="AN21" s="4244">
        <v>1</v>
      </c>
      <c r="AO21" s="4244">
        <v>12</v>
      </c>
      <c r="AP21" s="4247">
        <v>0</v>
      </c>
      <c r="AQ21" s="4246">
        <v>0</v>
      </c>
      <c r="AR21" s="4244">
        <v>1</v>
      </c>
      <c r="AS21" s="4150">
        <v>1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1448" t="s">
        <v>1009</v>
      </c>
      <c r="B22" s="932">
        <f t="shared" si="0"/>
        <v>0</v>
      </c>
      <c r="C22" s="414">
        <f t="shared" si="1"/>
        <v>0</v>
      </c>
      <c r="D22" s="988">
        <f t="shared" si="2"/>
        <v>0</v>
      </c>
      <c r="E22" s="922">
        <v>0</v>
      </c>
      <c r="F22" s="992">
        <v>0</v>
      </c>
      <c r="G22" s="922">
        <v>0</v>
      </c>
      <c r="H22" s="64">
        <v>0</v>
      </c>
      <c r="I22" s="922">
        <v>0</v>
      </c>
      <c r="J22" s="64">
        <v>0</v>
      </c>
      <c r="K22" s="922">
        <v>0</v>
      </c>
      <c r="L22" s="64">
        <v>0</v>
      </c>
      <c r="M22" s="922">
        <v>0</v>
      </c>
      <c r="N22" s="64">
        <v>0</v>
      </c>
      <c r="O22" s="922">
        <v>0</v>
      </c>
      <c r="P22" s="64">
        <v>0</v>
      </c>
      <c r="Q22" s="922">
        <v>0</v>
      </c>
      <c r="R22" s="64">
        <v>0</v>
      </c>
      <c r="S22" s="922">
        <v>0</v>
      </c>
      <c r="T22" s="64">
        <v>0</v>
      </c>
      <c r="U22" s="922">
        <v>0</v>
      </c>
      <c r="V22" s="64">
        <v>0</v>
      </c>
      <c r="W22" s="922">
        <v>0</v>
      </c>
      <c r="X22" s="64">
        <v>0</v>
      </c>
      <c r="Y22" s="922">
        <v>0</v>
      </c>
      <c r="Z22" s="64">
        <v>0</v>
      </c>
      <c r="AA22" s="922">
        <v>0</v>
      </c>
      <c r="AB22" s="64">
        <v>0</v>
      </c>
      <c r="AC22" s="922">
        <v>0</v>
      </c>
      <c r="AD22" s="64">
        <v>0</v>
      </c>
      <c r="AE22" s="922">
        <v>0</v>
      </c>
      <c r="AF22" s="64">
        <v>0</v>
      </c>
      <c r="AG22" s="922">
        <v>0</v>
      </c>
      <c r="AH22" s="64">
        <v>0</v>
      </c>
      <c r="AI22" s="922">
        <v>0</v>
      </c>
      <c r="AJ22" s="64">
        <v>0</v>
      </c>
      <c r="AK22" s="922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2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635" t="s">
        <v>3427</v>
      </c>
      <c r="B23" s="4630">
        <f t="shared" si="0"/>
        <v>1</v>
      </c>
      <c r="C23" s="4200">
        <f t="shared" si="1"/>
        <v>0</v>
      </c>
      <c r="D23" s="4628">
        <f t="shared" si="2"/>
        <v>1</v>
      </c>
      <c r="E23" s="4149">
        <v>0</v>
      </c>
      <c r="F23" s="4150">
        <v>0</v>
      </c>
      <c r="G23" s="4149">
        <v>0</v>
      </c>
      <c r="H23" s="4153">
        <v>0</v>
      </c>
      <c r="I23" s="4149">
        <v>0</v>
      </c>
      <c r="J23" s="4153">
        <v>0</v>
      </c>
      <c r="K23" s="4149">
        <v>0</v>
      </c>
      <c r="L23" s="4153">
        <v>0</v>
      </c>
      <c r="M23" s="4149">
        <v>0</v>
      </c>
      <c r="N23" s="4153">
        <v>0</v>
      </c>
      <c r="O23" s="4149">
        <v>0</v>
      </c>
      <c r="P23" s="4153">
        <v>0</v>
      </c>
      <c r="Q23" s="4149">
        <v>0</v>
      </c>
      <c r="R23" s="4153">
        <v>0</v>
      </c>
      <c r="S23" s="4149">
        <v>0</v>
      </c>
      <c r="T23" s="4153">
        <v>0</v>
      </c>
      <c r="U23" s="4149">
        <v>0</v>
      </c>
      <c r="V23" s="4153">
        <v>0</v>
      </c>
      <c r="W23" s="4149">
        <v>0</v>
      </c>
      <c r="X23" s="4153">
        <v>0</v>
      </c>
      <c r="Y23" s="4149">
        <v>0</v>
      </c>
      <c r="Z23" s="4153">
        <v>0</v>
      </c>
      <c r="AA23" s="4149">
        <v>0</v>
      </c>
      <c r="AB23" s="4153">
        <v>0</v>
      </c>
      <c r="AC23" s="4149">
        <v>0</v>
      </c>
      <c r="AD23" s="4153">
        <v>1</v>
      </c>
      <c r="AE23" s="4149">
        <v>0</v>
      </c>
      <c r="AF23" s="4153">
        <v>0</v>
      </c>
      <c r="AG23" s="4149">
        <v>0</v>
      </c>
      <c r="AH23" s="4153">
        <v>0</v>
      </c>
      <c r="AI23" s="4149">
        <v>0</v>
      </c>
      <c r="AJ23" s="4153">
        <v>0</v>
      </c>
      <c r="AK23" s="4149">
        <v>0</v>
      </c>
      <c r="AL23" s="4155">
        <v>0</v>
      </c>
      <c r="AM23" s="4246">
        <v>0</v>
      </c>
      <c r="AN23" s="4244">
        <v>0</v>
      </c>
      <c r="AO23" s="4244">
        <v>1</v>
      </c>
      <c r="AP23" s="4247">
        <v>0</v>
      </c>
      <c r="AQ23" s="4246">
        <v>0</v>
      </c>
      <c r="AR23" s="4244">
        <v>0</v>
      </c>
      <c r="AS23" s="4150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4080" t="s">
        <v>3428</v>
      </c>
      <c r="B24" s="4227">
        <f t="shared" si="0"/>
        <v>0</v>
      </c>
      <c r="C24" s="4202">
        <f t="shared" si="1"/>
        <v>0</v>
      </c>
      <c r="D24" s="3038">
        <f t="shared" si="2"/>
        <v>0</v>
      </c>
      <c r="E24" s="3101">
        <v>0</v>
      </c>
      <c r="F24" s="3102">
        <v>0</v>
      </c>
      <c r="G24" s="3101">
        <v>0</v>
      </c>
      <c r="H24" s="198">
        <v>0</v>
      </c>
      <c r="I24" s="3101">
        <v>0</v>
      </c>
      <c r="J24" s="198">
        <v>0</v>
      </c>
      <c r="K24" s="3101">
        <v>0</v>
      </c>
      <c r="L24" s="198">
        <v>0</v>
      </c>
      <c r="M24" s="3101">
        <v>0</v>
      </c>
      <c r="N24" s="198">
        <v>0</v>
      </c>
      <c r="O24" s="3101">
        <v>0</v>
      </c>
      <c r="P24" s="198">
        <v>0</v>
      </c>
      <c r="Q24" s="3101">
        <v>0</v>
      </c>
      <c r="R24" s="198">
        <v>0</v>
      </c>
      <c r="S24" s="3101">
        <v>0</v>
      </c>
      <c r="T24" s="198">
        <v>0</v>
      </c>
      <c r="U24" s="3101">
        <v>0</v>
      </c>
      <c r="V24" s="198">
        <v>0</v>
      </c>
      <c r="W24" s="3101">
        <v>0</v>
      </c>
      <c r="X24" s="198">
        <v>0</v>
      </c>
      <c r="Y24" s="3101">
        <v>0</v>
      </c>
      <c r="Z24" s="198">
        <v>0</v>
      </c>
      <c r="AA24" s="3101">
        <v>0</v>
      </c>
      <c r="AB24" s="198">
        <v>0</v>
      </c>
      <c r="AC24" s="3101">
        <v>0</v>
      </c>
      <c r="AD24" s="198">
        <v>0</v>
      </c>
      <c r="AE24" s="3101">
        <v>0</v>
      </c>
      <c r="AF24" s="198">
        <v>0</v>
      </c>
      <c r="AG24" s="3101">
        <v>0</v>
      </c>
      <c r="AH24" s="198">
        <v>0</v>
      </c>
      <c r="AI24" s="3101">
        <v>0</v>
      </c>
      <c r="AJ24" s="198">
        <v>0</v>
      </c>
      <c r="AK24" s="3101">
        <v>0</v>
      </c>
      <c r="AL24" s="191">
        <v>0</v>
      </c>
      <c r="AM24" s="168">
        <v>0</v>
      </c>
      <c r="AN24" s="164">
        <v>0</v>
      </c>
      <c r="AO24" s="164">
        <v>0</v>
      </c>
      <c r="AP24" s="3104">
        <v>0</v>
      </c>
      <c r="AQ24" s="168">
        <v>0</v>
      </c>
      <c r="AR24" s="164">
        <v>0</v>
      </c>
      <c r="AS24" s="3102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5" t="s">
        <v>3429</v>
      </c>
      <c r="B25" s="92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548" t="s">
        <v>3430</v>
      </c>
      <c r="B26" s="7038" t="s">
        <v>82</v>
      </c>
      <c r="C26" s="7039"/>
      <c r="D26" s="7040"/>
      <c r="E26" s="6549" t="s">
        <v>106</v>
      </c>
      <c r="F26" s="6550"/>
      <c r="G26" s="6550"/>
      <c r="H26" s="6550"/>
      <c r="I26" s="6550"/>
      <c r="J26" s="6550"/>
      <c r="K26" s="6550"/>
      <c r="L26" s="6550"/>
      <c r="M26" s="6550"/>
      <c r="N26" s="6550"/>
      <c r="O26" s="6550"/>
      <c r="P26" s="6550"/>
      <c r="Q26" s="6550"/>
      <c r="R26" s="6550"/>
      <c r="S26" s="6550"/>
      <c r="T26" s="6550"/>
      <c r="U26" s="6550"/>
      <c r="V26" s="6550"/>
      <c r="W26" s="6550"/>
      <c r="X26" s="6550"/>
      <c r="Y26" s="6550"/>
      <c r="Z26" s="6550"/>
      <c r="AA26" s="6550"/>
      <c r="AB26" s="6550"/>
      <c r="AC26" s="6550"/>
      <c r="AD26" s="6550"/>
      <c r="AE26" s="6550"/>
      <c r="AF26" s="6550"/>
      <c r="AG26" s="6550"/>
      <c r="AH26" s="6550"/>
      <c r="AI26" s="6550"/>
      <c r="AJ26" s="6550"/>
      <c r="AK26" s="6550"/>
      <c r="AL26" s="6551"/>
      <c r="AM26" s="6685" t="s">
        <v>3431</v>
      </c>
      <c r="AN26" s="6550"/>
      <c r="AO26" s="6550"/>
      <c r="AP26" s="7041"/>
      <c r="BZ26" s="20"/>
      <c r="DI26"/>
    </row>
    <row r="27" spans="1:113" ht="15" customHeight="1" x14ac:dyDescent="0.25">
      <c r="A27" s="5774"/>
      <c r="B27" s="6852"/>
      <c r="C27" s="6161"/>
      <c r="D27" s="6162"/>
      <c r="E27" s="6558" t="s">
        <v>1382</v>
      </c>
      <c r="F27" s="6559"/>
      <c r="G27" s="6558" t="s">
        <v>1383</v>
      </c>
      <c r="H27" s="6559"/>
      <c r="I27" s="6558" t="s">
        <v>1439</v>
      </c>
      <c r="J27" s="6559"/>
      <c r="K27" s="6558" t="s">
        <v>3432</v>
      </c>
      <c r="L27" s="6559"/>
      <c r="M27" s="6558" t="s">
        <v>3433</v>
      </c>
      <c r="N27" s="6559"/>
      <c r="O27" s="6558" t="s">
        <v>3434</v>
      </c>
      <c r="P27" s="6559"/>
      <c r="Q27" s="6558" t="s">
        <v>3435</v>
      </c>
      <c r="R27" s="6559"/>
      <c r="S27" s="6558" t="s">
        <v>1444</v>
      </c>
      <c r="T27" s="6559"/>
      <c r="U27" s="6558" t="s">
        <v>1445</v>
      </c>
      <c r="V27" s="6559"/>
      <c r="W27" s="6558" t="s">
        <v>3436</v>
      </c>
      <c r="X27" s="6559"/>
      <c r="Y27" s="6558" t="s">
        <v>1447</v>
      </c>
      <c r="Z27" s="6559"/>
      <c r="AA27" s="6558" t="s">
        <v>1448</v>
      </c>
      <c r="AB27" s="6559"/>
      <c r="AC27" s="6558" t="s">
        <v>1449</v>
      </c>
      <c r="AD27" s="6559"/>
      <c r="AE27" s="6558" t="s">
        <v>1450</v>
      </c>
      <c r="AF27" s="6559"/>
      <c r="AG27" s="6558" t="s">
        <v>1451</v>
      </c>
      <c r="AH27" s="6559"/>
      <c r="AI27" s="6558" t="s">
        <v>1452</v>
      </c>
      <c r="AJ27" s="6559"/>
      <c r="AK27" s="6549" t="s">
        <v>62</v>
      </c>
      <c r="AL27" s="6550"/>
      <c r="AM27" s="6650" t="s">
        <v>3437</v>
      </c>
      <c r="AN27" s="5559" t="s">
        <v>3418</v>
      </c>
      <c r="AO27" s="5830" t="s">
        <v>3419</v>
      </c>
      <c r="AP27" s="5520" t="s">
        <v>3420</v>
      </c>
      <c r="BZ27" s="20"/>
      <c r="DI27"/>
    </row>
    <row r="28" spans="1:113" x14ac:dyDescent="0.25">
      <c r="A28" s="6244"/>
      <c r="B28" s="3564" t="s">
        <v>84</v>
      </c>
      <c r="C28" s="3565" t="s">
        <v>63</v>
      </c>
      <c r="D28" s="3563" t="s">
        <v>64</v>
      </c>
      <c r="E28" s="3564" t="s">
        <v>63</v>
      </c>
      <c r="F28" s="3563" t="s">
        <v>64</v>
      </c>
      <c r="G28" s="3564" t="s">
        <v>63</v>
      </c>
      <c r="H28" s="3563" t="s">
        <v>64</v>
      </c>
      <c r="I28" s="3564" t="s">
        <v>63</v>
      </c>
      <c r="J28" s="3563" t="s">
        <v>64</v>
      </c>
      <c r="K28" s="3564" t="s">
        <v>63</v>
      </c>
      <c r="L28" s="3563" t="s">
        <v>64</v>
      </c>
      <c r="M28" s="3565" t="s">
        <v>63</v>
      </c>
      <c r="N28" s="3563" t="s">
        <v>64</v>
      </c>
      <c r="O28" s="3564" t="s">
        <v>63</v>
      </c>
      <c r="P28" s="3563" t="s">
        <v>64</v>
      </c>
      <c r="Q28" s="3564" t="s">
        <v>63</v>
      </c>
      <c r="R28" s="3563" t="s">
        <v>64</v>
      </c>
      <c r="S28" s="3564" t="s">
        <v>63</v>
      </c>
      <c r="T28" s="3563" t="s">
        <v>64</v>
      </c>
      <c r="U28" s="3564" t="s">
        <v>63</v>
      </c>
      <c r="V28" s="3563" t="s">
        <v>64</v>
      </c>
      <c r="W28" s="3564" t="s">
        <v>63</v>
      </c>
      <c r="X28" s="3563" t="s">
        <v>64</v>
      </c>
      <c r="Y28" s="3564" t="s">
        <v>63</v>
      </c>
      <c r="Z28" s="3563" t="s">
        <v>64</v>
      </c>
      <c r="AA28" s="3564" t="s">
        <v>63</v>
      </c>
      <c r="AB28" s="3563" t="s">
        <v>64</v>
      </c>
      <c r="AC28" s="3564" t="s">
        <v>63</v>
      </c>
      <c r="AD28" s="3563" t="s">
        <v>64</v>
      </c>
      <c r="AE28" s="3564" t="s">
        <v>63</v>
      </c>
      <c r="AF28" s="3563" t="s">
        <v>64</v>
      </c>
      <c r="AG28" s="3564" t="s">
        <v>63</v>
      </c>
      <c r="AH28" s="3563" t="s">
        <v>64</v>
      </c>
      <c r="AI28" s="3564" t="s">
        <v>63</v>
      </c>
      <c r="AJ28" s="3563" t="s">
        <v>64</v>
      </c>
      <c r="AK28" s="3564" t="s">
        <v>63</v>
      </c>
      <c r="AL28" s="4636" t="s">
        <v>64</v>
      </c>
      <c r="AM28" s="6373"/>
      <c r="AN28" s="6322"/>
      <c r="AO28" s="5539"/>
      <c r="AP28" s="5521"/>
      <c r="BZ28" s="20"/>
      <c r="CM28" s="761">
        <f>IF(B29&lt;&gt;SUM(B30:B50),1,0)</f>
        <v>0</v>
      </c>
      <c r="DI28"/>
    </row>
    <row r="29" spans="1:113" x14ac:dyDescent="0.25">
      <c r="A29" s="4637" t="s">
        <v>3438</v>
      </c>
      <c r="B29" s="4638">
        <f>SUM(C29:D29)</f>
        <v>142</v>
      </c>
      <c r="C29" s="4639">
        <f>+E29+G29+I29+K29+M29+O29+Q29+S29+U29+W29+Y29+AA29+AC29+AE29+AG29+AI29+AK29</f>
        <v>52</v>
      </c>
      <c r="D29" s="4640">
        <f>+F29+H29+J29+L29+N29+P29+R29+T29+V29+X29+Z29+AB29+AD29+AF29+AH29+AJ29+AL29</f>
        <v>90</v>
      </c>
      <c r="E29" s="4641">
        <v>3</v>
      </c>
      <c r="F29" s="4642">
        <v>0</v>
      </c>
      <c r="G29" s="4641">
        <v>1</v>
      </c>
      <c r="H29" s="4643">
        <v>0</v>
      </c>
      <c r="I29" s="4641">
        <v>1</v>
      </c>
      <c r="J29" s="4643">
        <v>1</v>
      </c>
      <c r="K29" s="4641">
        <v>2</v>
      </c>
      <c r="L29" s="4642">
        <v>3</v>
      </c>
      <c r="M29" s="4644">
        <v>1</v>
      </c>
      <c r="N29" s="4643">
        <v>1</v>
      </c>
      <c r="O29" s="4644">
        <v>1</v>
      </c>
      <c r="P29" s="4643">
        <v>1</v>
      </c>
      <c r="Q29" s="4644">
        <v>2</v>
      </c>
      <c r="R29" s="4643">
        <v>4</v>
      </c>
      <c r="S29" s="4644">
        <v>2</v>
      </c>
      <c r="T29" s="4643">
        <v>1</v>
      </c>
      <c r="U29" s="4644">
        <v>0</v>
      </c>
      <c r="V29" s="4643">
        <v>4</v>
      </c>
      <c r="W29" s="4644">
        <v>1</v>
      </c>
      <c r="X29" s="4643">
        <v>4</v>
      </c>
      <c r="Y29" s="4644">
        <v>6</v>
      </c>
      <c r="Z29" s="4643">
        <v>10</v>
      </c>
      <c r="AA29" s="4644">
        <v>5</v>
      </c>
      <c r="AB29" s="4643">
        <v>10</v>
      </c>
      <c r="AC29" s="4644">
        <v>4</v>
      </c>
      <c r="AD29" s="4643">
        <v>16</v>
      </c>
      <c r="AE29" s="4644">
        <v>6</v>
      </c>
      <c r="AF29" s="4643">
        <v>13</v>
      </c>
      <c r="AG29" s="4644">
        <v>9</v>
      </c>
      <c r="AH29" s="4643">
        <v>11</v>
      </c>
      <c r="AI29" s="4644">
        <v>6</v>
      </c>
      <c r="AJ29" s="4643">
        <v>5</v>
      </c>
      <c r="AK29" s="4644">
        <v>2</v>
      </c>
      <c r="AL29" s="4645">
        <v>6</v>
      </c>
      <c r="AM29" s="4646">
        <v>5</v>
      </c>
      <c r="AN29" s="4644">
        <v>36</v>
      </c>
      <c r="AO29" s="4644">
        <v>101</v>
      </c>
      <c r="AP29" s="4643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647" t="s">
        <v>3439</v>
      </c>
      <c r="B30" s="4221">
        <f>SUM(C30:D30)</f>
        <v>2</v>
      </c>
      <c r="C30" s="4033">
        <f t="shared" ref="C30:D51" si="17">+E30+G30+I30+K30+M30+O30+Q30+S30+U30+W30+Y30+AA30+AC30+AE30+AG30+AI30+AK30</f>
        <v>2</v>
      </c>
      <c r="D30" s="4648">
        <f t="shared" si="17"/>
        <v>0</v>
      </c>
      <c r="E30" s="2387">
        <v>0</v>
      </c>
      <c r="F30" s="1194">
        <v>0</v>
      </c>
      <c r="G30" s="2387">
        <v>0</v>
      </c>
      <c r="H30" s="2388">
        <v>0</v>
      </c>
      <c r="I30" s="2387">
        <v>0</v>
      </c>
      <c r="J30" s="2388">
        <v>0</v>
      </c>
      <c r="K30" s="2387">
        <v>0</v>
      </c>
      <c r="L30" s="1194">
        <v>0</v>
      </c>
      <c r="M30" s="2389">
        <v>0</v>
      </c>
      <c r="N30" s="2388">
        <v>0</v>
      </c>
      <c r="O30" s="2389">
        <v>0</v>
      </c>
      <c r="P30" s="2388">
        <v>0</v>
      </c>
      <c r="Q30" s="2389">
        <v>0</v>
      </c>
      <c r="R30" s="2388">
        <v>0</v>
      </c>
      <c r="S30" s="2389">
        <v>0</v>
      </c>
      <c r="T30" s="2388">
        <v>0</v>
      </c>
      <c r="U30" s="2389">
        <v>0</v>
      </c>
      <c r="V30" s="2388">
        <v>0</v>
      </c>
      <c r="W30" s="2389">
        <v>0</v>
      </c>
      <c r="X30" s="2388">
        <v>0</v>
      </c>
      <c r="Y30" s="2389">
        <v>0</v>
      </c>
      <c r="Z30" s="2388">
        <v>0</v>
      </c>
      <c r="AA30" s="2389">
        <v>0</v>
      </c>
      <c r="AB30" s="2388">
        <v>0</v>
      </c>
      <c r="AC30" s="2389">
        <v>1</v>
      </c>
      <c r="AD30" s="2388">
        <v>0</v>
      </c>
      <c r="AE30" s="2389">
        <v>1</v>
      </c>
      <c r="AF30" s="2388">
        <v>0</v>
      </c>
      <c r="AG30" s="2389">
        <v>0</v>
      </c>
      <c r="AH30" s="2388">
        <v>0</v>
      </c>
      <c r="AI30" s="2389">
        <v>0</v>
      </c>
      <c r="AJ30" s="2388">
        <v>0</v>
      </c>
      <c r="AK30" s="2389">
        <v>0</v>
      </c>
      <c r="AL30" s="25">
        <v>0</v>
      </c>
      <c r="AM30" s="3243">
        <v>0</v>
      </c>
      <c r="AN30" s="2389">
        <v>0</v>
      </c>
      <c r="AO30" s="2389">
        <v>2</v>
      </c>
      <c r="AP30" s="2388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647" t="s">
        <v>3440</v>
      </c>
      <c r="B31" s="4649">
        <f t="shared" ref="B31:B50" si="19">SUM(C31:D31)</f>
        <v>16</v>
      </c>
      <c r="C31" s="4037">
        <f t="shared" si="17"/>
        <v>6</v>
      </c>
      <c r="D31" s="4038">
        <f t="shared" si="17"/>
        <v>10</v>
      </c>
      <c r="E31" s="4039">
        <v>0</v>
      </c>
      <c r="F31" s="4041">
        <v>0</v>
      </c>
      <c r="G31" s="4039">
        <v>0</v>
      </c>
      <c r="H31" s="4040">
        <v>0</v>
      </c>
      <c r="I31" s="4039">
        <v>0</v>
      </c>
      <c r="J31" s="4040">
        <v>0</v>
      </c>
      <c r="K31" s="4039">
        <v>0</v>
      </c>
      <c r="L31" s="4041">
        <v>1</v>
      </c>
      <c r="M31" s="4042">
        <v>1</v>
      </c>
      <c r="N31" s="4040">
        <v>0</v>
      </c>
      <c r="O31" s="4042">
        <v>0</v>
      </c>
      <c r="P31" s="4040">
        <v>0</v>
      </c>
      <c r="Q31" s="4042">
        <v>1</v>
      </c>
      <c r="R31" s="4040">
        <v>0</v>
      </c>
      <c r="S31" s="4042">
        <v>0</v>
      </c>
      <c r="T31" s="4040">
        <v>1</v>
      </c>
      <c r="U31" s="4042">
        <v>0</v>
      </c>
      <c r="V31" s="4040">
        <v>0</v>
      </c>
      <c r="W31" s="4042">
        <v>0</v>
      </c>
      <c r="X31" s="4040">
        <v>0</v>
      </c>
      <c r="Y31" s="4042">
        <v>1</v>
      </c>
      <c r="Z31" s="4040">
        <v>1</v>
      </c>
      <c r="AA31" s="4042">
        <v>0</v>
      </c>
      <c r="AB31" s="4040">
        <v>4</v>
      </c>
      <c r="AC31" s="4042">
        <v>1</v>
      </c>
      <c r="AD31" s="4040">
        <v>3</v>
      </c>
      <c r="AE31" s="4042">
        <v>0</v>
      </c>
      <c r="AF31" s="4040">
        <v>0</v>
      </c>
      <c r="AG31" s="4042">
        <v>2</v>
      </c>
      <c r="AH31" s="4040">
        <v>0</v>
      </c>
      <c r="AI31" s="4042">
        <v>0</v>
      </c>
      <c r="AJ31" s="4040">
        <v>0</v>
      </c>
      <c r="AK31" s="4042">
        <v>0</v>
      </c>
      <c r="AL31" s="4044">
        <v>0</v>
      </c>
      <c r="AM31" s="4194">
        <v>0</v>
      </c>
      <c r="AN31" s="4042">
        <v>6</v>
      </c>
      <c r="AO31" s="4042">
        <v>10</v>
      </c>
      <c r="AP31" s="4040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650" t="s">
        <v>3441</v>
      </c>
      <c r="B32" s="4333">
        <f t="shared" si="19"/>
        <v>20</v>
      </c>
      <c r="C32" s="4037">
        <f t="shared" si="17"/>
        <v>5</v>
      </c>
      <c r="D32" s="4038">
        <f t="shared" si="17"/>
        <v>15</v>
      </c>
      <c r="E32" s="4039">
        <v>0</v>
      </c>
      <c r="F32" s="4041">
        <v>0</v>
      </c>
      <c r="G32" s="4039">
        <v>0</v>
      </c>
      <c r="H32" s="4040">
        <v>0</v>
      </c>
      <c r="I32" s="4039">
        <v>0</v>
      </c>
      <c r="J32" s="4040">
        <v>0</v>
      </c>
      <c r="K32" s="4039">
        <v>0</v>
      </c>
      <c r="L32" s="4041">
        <v>0</v>
      </c>
      <c r="M32" s="4042">
        <v>0</v>
      </c>
      <c r="N32" s="4040">
        <v>0</v>
      </c>
      <c r="O32" s="4042">
        <v>0</v>
      </c>
      <c r="P32" s="4040">
        <v>0</v>
      </c>
      <c r="Q32" s="4042">
        <v>0</v>
      </c>
      <c r="R32" s="4040">
        <v>0</v>
      </c>
      <c r="S32" s="4042">
        <v>0</v>
      </c>
      <c r="T32" s="4040">
        <v>0</v>
      </c>
      <c r="U32" s="4042">
        <v>0</v>
      </c>
      <c r="V32" s="4040">
        <v>2</v>
      </c>
      <c r="W32" s="4042">
        <v>0</v>
      </c>
      <c r="X32" s="4040">
        <v>1</v>
      </c>
      <c r="Y32" s="4042">
        <v>1</v>
      </c>
      <c r="Z32" s="4040">
        <v>2</v>
      </c>
      <c r="AA32" s="4042">
        <v>1</v>
      </c>
      <c r="AB32" s="4040">
        <v>0</v>
      </c>
      <c r="AC32" s="4042">
        <v>0</v>
      </c>
      <c r="AD32" s="4040">
        <v>2</v>
      </c>
      <c r="AE32" s="4042">
        <v>2</v>
      </c>
      <c r="AF32" s="4040">
        <v>4</v>
      </c>
      <c r="AG32" s="4042">
        <v>0</v>
      </c>
      <c r="AH32" s="4040">
        <v>2</v>
      </c>
      <c r="AI32" s="4042">
        <v>1</v>
      </c>
      <c r="AJ32" s="4040">
        <v>0</v>
      </c>
      <c r="AK32" s="4042">
        <v>0</v>
      </c>
      <c r="AL32" s="4044">
        <v>2</v>
      </c>
      <c r="AM32" s="4194">
        <v>0</v>
      </c>
      <c r="AN32" s="4042">
        <v>6</v>
      </c>
      <c r="AO32" s="4042">
        <v>14</v>
      </c>
      <c r="AP32" s="4040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650" t="s">
        <v>3442</v>
      </c>
      <c r="B33" s="4333">
        <f t="shared" si="19"/>
        <v>28</v>
      </c>
      <c r="C33" s="4037">
        <f t="shared" si="17"/>
        <v>12</v>
      </c>
      <c r="D33" s="4038">
        <f t="shared" si="17"/>
        <v>16</v>
      </c>
      <c r="E33" s="4039">
        <v>0</v>
      </c>
      <c r="F33" s="4041">
        <v>0</v>
      </c>
      <c r="G33" s="4039">
        <v>0</v>
      </c>
      <c r="H33" s="4040">
        <v>0</v>
      </c>
      <c r="I33" s="4039">
        <v>0</v>
      </c>
      <c r="J33" s="4040">
        <v>1</v>
      </c>
      <c r="K33" s="4039">
        <v>2</v>
      </c>
      <c r="L33" s="4041">
        <v>2</v>
      </c>
      <c r="M33" s="4042">
        <v>0</v>
      </c>
      <c r="N33" s="4040">
        <v>1</v>
      </c>
      <c r="O33" s="4042">
        <v>1</v>
      </c>
      <c r="P33" s="4040">
        <v>0</v>
      </c>
      <c r="Q33" s="4042">
        <v>1</v>
      </c>
      <c r="R33" s="4040">
        <v>3</v>
      </c>
      <c r="S33" s="4042">
        <v>0</v>
      </c>
      <c r="T33" s="4040">
        <v>0</v>
      </c>
      <c r="U33" s="4042">
        <v>0</v>
      </c>
      <c r="V33" s="4040">
        <v>0</v>
      </c>
      <c r="W33" s="4042">
        <v>0</v>
      </c>
      <c r="X33" s="4040">
        <v>1</v>
      </c>
      <c r="Y33" s="4042">
        <v>2</v>
      </c>
      <c r="Z33" s="4040">
        <v>1</v>
      </c>
      <c r="AA33" s="4042">
        <v>0</v>
      </c>
      <c r="AB33" s="4040">
        <v>0</v>
      </c>
      <c r="AC33" s="4042">
        <v>0</v>
      </c>
      <c r="AD33" s="4040">
        <v>3</v>
      </c>
      <c r="AE33" s="4042">
        <v>0</v>
      </c>
      <c r="AF33" s="4040">
        <v>2</v>
      </c>
      <c r="AG33" s="4042">
        <v>4</v>
      </c>
      <c r="AH33" s="4040">
        <v>2</v>
      </c>
      <c r="AI33" s="4042">
        <v>2</v>
      </c>
      <c r="AJ33" s="4040">
        <v>0</v>
      </c>
      <c r="AK33" s="4042">
        <v>0</v>
      </c>
      <c r="AL33" s="4044">
        <v>0</v>
      </c>
      <c r="AM33" s="4194">
        <v>0</v>
      </c>
      <c r="AN33" s="4042">
        <v>13</v>
      </c>
      <c r="AO33" s="4042">
        <v>15</v>
      </c>
      <c r="AP33" s="4040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650" t="s">
        <v>3443</v>
      </c>
      <c r="B34" s="4333">
        <f t="shared" si="19"/>
        <v>23</v>
      </c>
      <c r="C34" s="4037">
        <f t="shared" si="17"/>
        <v>4</v>
      </c>
      <c r="D34" s="4038">
        <f t="shared" si="17"/>
        <v>19</v>
      </c>
      <c r="E34" s="4039">
        <v>0</v>
      </c>
      <c r="F34" s="4041">
        <v>0</v>
      </c>
      <c r="G34" s="4039">
        <v>0</v>
      </c>
      <c r="H34" s="4040">
        <v>0</v>
      </c>
      <c r="I34" s="4039">
        <v>0</v>
      </c>
      <c r="J34" s="4040">
        <v>0</v>
      </c>
      <c r="K34" s="4039">
        <v>0</v>
      </c>
      <c r="L34" s="4041">
        <v>0</v>
      </c>
      <c r="M34" s="4042">
        <v>0</v>
      </c>
      <c r="N34" s="4040">
        <v>0</v>
      </c>
      <c r="O34" s="4042">
        <v>0</v>
      </c>
      <c r="P34" s="4040">
        <v>0</v>
      </c>
      <c r="Q34" s="4042">
        <v>0</v>
      </c>
      <c r="R34" s="4040">
        <v>0</v>
      </c>
      <c r="S34" s="4042">
        <v>0</v>
      </c>
      <c r="T34" s="4040">
        <v>0</v>
      </c>
      <c r="U34" s="4042">
        <v>0</v>
      </c>
      <c r="V34" s="4040">
        <v>0</v>
      </c>
      <c r="W34" s="4042">
        <v>0</v>
      </c>
      <c r="X34" s="4040">
        <v>0</v>
      </c>
      <c r="Y34" s="4042">
        <v>0</v>
      </c>
      <c r="Z34" s="4040">
        <v>3</v>
      </c>
      <c r="AA34" s="4042">
        <v>1</v>
      </c>
      <c r="AB34" s="4040">
        <v>1</v>
      </c>
      <c r="AC34" s="4042">
        <v>1</v>
      </c>
      <c r="AD34" s="4040">
        <v>2</v>
      </c>
      <c r="AE34" s="4042">
        <v>1</v>
      </c>
      <c r="AF34" s="4040">
        <v>5</v>
      </c>
      <c r="AG34" s="4042">
        <v>0</v>
      </c>
      <c r="AH34" s="4040">
        <v>4</v>
      </c>
      <c r="AI34" s="4042">
        <v>1</v>
      </c>
      <c r="AJ34" s="4040">
        <v>2</v>
      </c>
      <c r="AK34" s="4042">
        <v>0</v>
      </c>
      <c r="AL34" s="4044">
        <v>2</v>
      </c>
      <c r="AM34" s="4194">
        <v>0</v>
      </c>
      <c r="AN34" s="4042">
        <v>5</v>
      </c>
      <c r="AO34" s="4042">
        <v>18</v>
      </c>
      <c r="AP34" s="4040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650" t="s">
        <v>3444</v>
      </c>
      <c r="B35" s="4333">
        <f t="shared" si="19"/>
        <v>6</v>
      </c>
      <c r="C35" s="4037">
        <f t="shared" si="17"/>
        <v>2</v>
      </c>
      <c r="D35" s="4038">
        <f t="shared" si="17"/>
        <v>4</v>
      </c>
      <c r="E35" s="4039">
        <v>0</v>
      </c>
      <c r="F35" s="4041">
        <v>0</v>
      </c>
      <c r="G35" s="4039">
        <v>0</v>
      </c>
      <c r="H35" s="4040">
        <v>0</v>
      </c>
      <c r="I35" s="4039">
        <v>0</v>
      </c>
      <c r="J35" s="4040">
        <v>0</v>
      </c>
      <c r="K35" s="4039">
        <v>0</v>
      </c>
      <c r="L35" s="4041">
        <v>0</v>
      </c>
      <c r="M35" s="4042">
        <v>0</v>
      </c>
      <c r="N35" s="4040">
        <v>0</v>
      </c>
      <c r="O35" s="4042">
        <v>0</v>
      </c>
      <c r="P35" s="4040">
        <v>0</v>
      </c>
      <c r="Q35" s="4042">
        <v>0</v>
      </c>
      <c r="R35" s="4040">
        <v>0</v>
      </c>
      <c r="S35" s="4042">
        <v>0</v>
      </c>
      <c r="T35" s="4040">
        <v>0</v>
      </c>
      <c r="U35" s="4042">
        <v>0</v>
      </c>
      <c r="V35" s="4040">
        <v>2</v>
      </c>
      <c r="W35" s="4042">
        <v>1</v>
      </c>
      <c r="X35" s="4040">
        <v>0</v>
      </c>
      <c r="Y35" s="4042">
        <v>0</v>
      </c>
      <c r="Z35" s="4040">
        <v>0</v>
      </c>
      <c r="AA35" s="4042">
        <v>1</v>
      </c>
      <c r="AB35" s="4040">
        <v>2</v>
      </c>
      <c r="AC35" s="4042">
        <v>0</v>
      </c>
      <c r="AD35" s="4040">
        <v>0</v>
      </c>
      <c r="AE35" s="4042">
        <v>0</v>
      </c>
      <c r="AF35" s="4040">
        <v>0</v>
      </c>
      <c r="AG35" s="4042">
        <v>0</v>
      </c>
      <c r="AH35" s="4040">
        <v>0</v>
      </c>
      <c r="AI35" s="4042">
        <v>0</v>
      </c>
      <c r="AJ35" s="4040">
        <v>0</v>
      </c>
      <c r="AK35" s="4042">
        <v>0</v>
      </c>
      <c r="AL35" s="4044">
        <v>0</v>
      </c>
      <c r="AM35" s="4194">
        <v>0</v>
      </c>
      <c r="AN35" s="4042">
        <v>0</v>
      </c>
      <c r="AO35" s="4042">
        <v>6</v>
      </c>
      <c r="AP35" s="4040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651" t="s">
        <v>3445</v>
      </c>
      <c r="B36" s="4652">
        <f t="shared" si="19"/>
        <v>38</v>
      </c>
      <c r="C36" s="4037">
        <f t="shared" si="17"/>
        <v>15</v>
      </c>
      <c r="D36" s="4038">
        <f t="shared" si="17"/>
        <v>23</v>
      </c>
      <c r="E36" s="4039">
        <v>0</v>
      </c>
      <c r="F36" s="4041">
        <v>0</v>
      </c>
      <c r="G36" s="4039">
        <v>0</v>
      </c>
      <c r="H36" s="4040">
        <v>0</v>
      </c>
      <c r="I36" s="4039">
        <v>0</v>
      </c>
      <c r="J36" s="4040">
        <v>0</v>
      </c>
      <c r="K36" s="4039">
        <v>0</v>
      </c>
      <c r="L36" s="4041">
        <v>0</v>
      </c>
      <c r="M36" s="4042">
        <v>0</v>
      </c>
      <c r="N36" s="4040">
        <v>0</v>
      </c>
      <c r="O36" s="4042">
        <v>0</v>
      </c>
      <c r="P36" s="4040">
        <v>1</v>
      </c>
      <c r="Q36" s="4042">
        <v>0</v>
      </c>
      <c r="R36" s="4040">
        <v>1</v>
      </c>
      <c r="S36" s="4042">
        <v>2</v>
      </c>
      <c r="T36" s="4040">
        <v>0</v>
      </c>
      <c r="U36" s="4042">
        <v>0</v>
      </c>
      <c r="V36" s="4040">
        <v>0</v>
      </c>
      <c r="W36" s="4042">
        <v>0</v>
      </c>
      <c r="X36" s="4040">
        <v>2</v>
      </c>
      <c r="Y36" s="4042">
        <v>2</v>
      </c>
      <c r="Z36" s="4040">
        <v>3</v>
      </c>
      <c r="AA36" s="4042">
        <v>2</v>
      </c>
      <c r="AB36" s="4040">
        <v>3</v>
      </c>
      <c r="AC36" s="4042">
        <v>1</v>
      </c>
      <c r="AD36" s="4040">
        <v>5</v>
      </c>
      <c r="AE36" s="4042">
        <v>2</v>
      </c>
      <c r="AF36" s="4040">
        <v>2</v>
      </c>
      <c r="AG36" s="4042">
        <v>3</v>
      </c>
      <c r="AH36" s="4040">
        <v>3</v>
      </c>
      <c r="AI36" s="4042">
        <v>2</v>
      </c>
      <c r="AJ36" s="4040">
        <v>3</v>
      </c>
      <c r="AK36" s="4042">
        <v>1</v>
      </c>
      <c r="AL36" s="4044">
        <v>0</v>
      </c>
      <c r="AM36" s="4194">
        <v>0</v>
      </c>
      <c r="AN36" s="4042">
        <v>2</v>
      </c>
      <c r="AO36" s="4042">
        <v>36</v>
      </c>
      <c r="AP36" s="4040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089" t="s">
        <v>3446</v>
      </c>
      <c r="B37" s="4036">
        <f t="shared" si="19"/>
        <v>4</v>
      </c>
      <c r="C37" s="4037">
        <f t="shared" si="17"/>
        <v>1</v>
      </c>
      <c r="D37" s="4038">
        <f t="shared" si="17"/>
        <v>3</v>
      </c>
      <c r="E37" s="4039">
        <v>0</v>
      </c>
      <c r="F37" s="4041">
        <v>0</v>
      </c>
      <c r="G37" s="4039">
        <v>0</v>
      </c>
      <c r="H37" s="4040">
        <v>0</v>
      </c>
      <c r="I37" s="4039">
        <v>0</v>
      </c>
      <c r="J37" s="4040">
        <v>0</v>
      </c>
      <c r="K37" s="4039">
        <v>0</v>
      </c>
      <c r="L37" s="4041">
        <v>0</v>
      </c>
      <c r="M37" s="4042">
        <v>0</v>
      </c>
      <c r="N37" s="4040">
        <v>0</v>
      </c>
      <c r="O37" s="4042">
        <v>0</v>
      </c>
      <c r="P37" s="4040">
        <v>0</v>
      </c>
      <c r="Q37" s="4042">
        <v>0</v>
      </c>
      <c r="R37" s="4040">
        <v>0</v>
      </c>
      <c r="S37" s="4042">
        <v>0</v>
      </c>
      <c r="T37" s="4040">
        <v>0</v>
      </c>
      <c r="U37" s="4042">
        <v>0</v>
      </c>
      <c r="V37" s="4040">
        <v>0</v>
      </c>
      <c r="W37" s="4042">
        <v>0</v>
      </c>
      <c r="X37" s="4040">
        <v>0</v>
      </c>
      <c r="Y37" s="4042">
        <v>0</v>
      </c>
      <c r="Z37" s="4040">
        <v>0</v>
      </c>
      <c r="AA37" s="4042">
        <v>0</v>
      </c>
      <c r="AB37" s="4040">
        <v>0</v>
      </c>
      <c r="AC37" s="4042">
        <v>0</v>
      </c>
      <c r="AD37" s="4040">
        <v>1</v>
      </c>
      <c r="AE37" s="4042">
        <v>0</v>
      </c>
      <c r="AF37" s="4040">
        <v>0</v>
      </c>
      <c r="AG37" s="4042">
        <v>0</v>
      </c>
      <c r="AH37" s="4040">
        <v>0</v>
      </c>
      <c r="AI37" s="4042">
        <v>0</v>
      </c>
      <c r="AJ37" s="4040">
        <v>0</v>
      </c>
      <c r="AK37" s="4042">
        <v>1</v>
      </c>
      <c r="AL37" s="4044">
        <v>2</v>
      </c>
      <c r="AM37" s="4194">
        <v>0</v>
      </c>
      <c r="AN37" s="4042">
        <v>4</v>
      </c>
      <c r="AO37" s="4042">
        <v>0</v>
      </c>
      <c r="AP37" s="4040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93" t="s">
        <v>3447</v>
      </c>
      <c r="B38" s="4049">
        <f t="shared" si="19"/>
        <v>0</v>
      </c>
      <c r="C38" s="4037">
        <f t="shared" si="17"/>
        <v>0</v>
      </c>
      <c r="D38" s="4038">
        <f t="shared" si="17"/>
        <v>0</v>
      </c>
      <c r="E38" s="4039">
        <v>0</v>
      </c>
      <c r="F38" s="4041">
        <v>0</v>
      </c>
      <c r="G38" s="4039">
        <v>0</v>
      </c>
      <c r="H38" s="4040">
        <v>0</v>
      </c>
      <c r="I38" s="4039">
        <v>0</v>
      </c>
      <c r="J38" s="4040">
        <v>0</v>
      </c>
      <c r="K38" s="4039">
        <v>0</v>
      </c>
      <c r="L38" s="4041">
        <v>0</v>
      </c>
      <c r="M38" s="4042">
        <v>0</v>
      </c>
      <c r="N38" s="4040">
        <v>0</v>
      </c>
      <c r="O38" s="4042">
        <v>0</v>
      </c>
      <c r="P38" s="4040">
        <v>0</v>
      </c>
      <c r="Q38" s="4042">
        <v>0</v>
      </c>
      <c r="R38" s="4040">
        <v>0</v>
      </c>
      <c r="S38" s="4042">
        <v>0</v>
      </c>
      <c r="T38" s="4040">
        <v>0</v>
      </c>
      <c r="U38" s="4042">
        <v>0</v>
      </c>
      <c r="V38" s="4040">
        <v>0</v>
      </c>
      <c r="W38" s="4042">
        <v>0</v>
      </c>
      <c r="X38" s="4040">
        <v>0</v>
      </c>
      <c r="Y38" s="4042">
        <v>0</v>
      </c>
      <c r="Z38" s="4040">
        <v>0</v>
      </c>
      <c r="AA38" s="4042">
        <v>0</v>
      </c>
      <c r="AB38" s="4040">
        <v>0</v>
      </c>
      <c r="AC38" s="4042">
        <v>0</v>
      </c>
      <c r="AD38" s="4040">
        <v>0</v>
      </c>
      <c r="AE38" s="4042">
        <v>0</v>
      </c>
      <c r="AF38" s="4040">
        <v>0</v>
      </c>
      <c r="AG38" s="4042">
        <v>0</v>
      </c>
      <c r="AH38" s="4040">
        <v>0</v>
      </c>
      <c r="AI38" s="4042">
        <v>0</v>
      </c>
      <c r="AJ38" s="4040">
        <v>0</v>
      </c>
      <c r="AK38" s="4042">
        <v>0</v>
      </c>
      <c r="AL38" s="4044">
        <v>0</v>
      </c>
      <c r="AM38" s="4194">
        <v>0</v>
      </c>
      <c r="AN38" s="4042">
        <v>0</v>
      </c>
      <c r="AO38" s="4042">
        <v>0</v>
      </c>
      <c r="AP38" s="4040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089" t="s">
        <v>3448</v>
      </c>
      <c r="B39" s="4036">
        <f t="shared" si="19"/>
        <v>0</v>
      </c>
      <c r="C39" s="4037">
        <f t="shared" si="17"/>
        <v>0</v>
      </c>
      <c r="D39" s="4038">
        <f t="shared" si="17"/>
        <v>0</v>
      </c>
      <c r="E39" s="4039">
        <v>0</v>
      </c>
      <c r="F39" s="4041">
        <v>0</v>
      </c>
      <c r="G39" s="4039">
        <v>0</v>
      </c>
      <c r="H39" s="4040">
        <v>0</v>
      </c>
      <c r="I39" s="4039">
        <v>0</v>
      </c>
      <c r="J39" s="4040">
        <v>0</v>
      </c>
      <c r="K39" s="4039">
        <v>0</v>
      </c>
      <c r="L39" s="4041">
        <v>0</v>
      </c>
      <c r="M39" s="4042">
        <v>0</v>
      </c>
      <c r="N39" s="4040">
        <v>0</v>
      </c>
      <c r="O39" s="4042">
        <v>0</v>
      </c>
      <c r="P39" s="4040">
        <v>0</v>
      </c>
      <c r="Q39" s="4042">
        <v>0</v>
      </c>
      <c r="R39" s="4040">
        <v>0</v>
      </c>
      <c r="S39" s="4042">
        <v>0</v>
      </c>
      <c r="T39" s="4040">
        <v>0</v>
      </c>
      <c r="U39" s="4042">
        <v>0</v>
      </c>
      <c r="V39" s="4040">
        <v>0</v>
      </c>
      <c r="W39" s="4042">
        <v>0</v>
      </c>
      <c r="X39" s="4040">
        <v>0</v>
      </c>
      <c r="Y39" s="4042">
        <v>0</v>
      </c>
      <c r="Z39" s="4040">
        <v>0</v>
      </c>
      <c r="AA39" s="4042">
        <v>0</v>
      </c>
      <c r="AB39" s="4040">
        <v>0</v>
      </c>
      <c r="AC39" s="4042">
        <v>0</v>
      </c>
      <c r="AD39" s="4040">
        <v>0</v>
      </c>
      <c r="AE39" s="4042">
        <v>0</v>
      </c>
      <c r="AF39" s="4040">
        <v>0</v>
      </c>
      <c r="AG39" s="4042">
        <v>0</v>
      </c>
      <c r="AH39" s="4040">
        <v>0</v>
      </c>
      <c r="AI39" s="4042">
        <v>0</v>
      </c>
      <c r="AJ39" s="4040">
        <v>0</v>
      </c>
      <c r="AK39" s="4042">
        <v>0</v>
      </c>
      <c r="AL39" s="4044">
        <v>0</v>
      </c>
      <c r="AM39" s="4194">
        <v>0</v>
      </c>
      <c r="AN39" s="4042">
        <v>0</v>
      </c>
      <c r="AO39" s="4042">
        <v>0</v>
      </c>
      <c r="AP39" s="4040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089" t="s">
        <v>3449</v>
      </c>
      <c r="B40" s="4036">
        <f t="shared" si="19"/>
        <v>0</v>
      </c>
      <c r="C40" s="4037">
        <f t="shared" si="17"/>
        <v>0</v>
      </c>
      <c r="D40" s="4038">
        <f t="shared" si="17"/>
        <v>0</v>
      </c>
      <c r="E40" s="4039">
        <v>0</v>
      </c>
      <c r="F40" s="4041">
        <v>0</v>
      </c>
      <c r="G40" s="4039">
        <v>0</v>
      </c>
      <c r="H40" s="4040">
        <v>0</v>
      </c>
      <c r="I40" s="4039">
        <v>0</v>
      </c>
      <c r="J40" s="4040">
        <v>0</v>
      </c>
      <c r="K40" s="4039">
        <v>0</v>
      </c>
      <c r="L40" s="4041">
        <v>0</v>
      </c>
      <c r="M40" s="4042">
        <v>0</v>
      </c>
      <c r="N40" s="4040">
        <v>0</v>
      </c>
      <c r="O40" s="4042">
        <v>0</v>
      </c>
      <c r="P40" s="4040">
        <v>0</v>
      </c>
      <c r="Q40" s="4042">
        <v>0</v>
      </c>
      <c r="R40" s="4040">
        <v>0</v>
      </c>
      <c r="S40" s="4042">
        <v>0</v>
      </c>
      <c r="T40" s="4040">
        <v>0</v>
      </c>
      <c r="U40" s="4042">
        <v>0</v>
      </c>
      <c r="V40" s="4040">
        <v>0</v>
      </c>
      <c r="W40" s="4042">
        <v>0</v>
      </c>
      <c r="X40" s="4040">
        <v>0</v>
      </c>
      <c r="Y40" s="4042">
        <v>0</v>
      </c>
      <c r="Z40" s="4040">
        <v>0</v>
      </c>
      <c r="AA40" s="4042">
        <v>0</v>
      </c>
      <c r="AB40" s="4040">
        <v>0</v>
      </c>
      <c r="AC40" s="4042">
        <v>0</v>
      </c>
      <c r="AD40" s="4040">
        <v>0</v>
      </c>
      <c r="AE40" s="4042">
        <v>0</v>
      </c>
      <c r="AF40" s="4040">
        <v>0</v>
      </c>
      <c r="AG40" s="4042">
        <v>0</v>
      </c>
      <c r="AH40" s="4040">
        <v>0</v>
      </c>
      <c r="AI40" s="4042">
        <v>0</v>
      </c>
      <c r="AJ40" s="4040">
        <v>0</v>
      </c>
      <c r="AK40" s="4042">
        <v>0</v>
      </c>
      <c r="AL40" s="4044">
        <v>0</v>
      </c>
      <c r="AM40" s="4194">
        <v>0</v>
      </c>
      <c r="AN40" s="4042">
        <v>0</v>
      </c>
      <c r="AO40" s="4042">
        <v>0</v>
      </c>
      <c r="AP40" s="4040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579" t="s">
        <v>3450</v>
      </c>
      <c r="B41" s="4653">
        <f t="shared" si="19"/>
        <v>0</v>
      </c>
      <c r="C41" s="4037">
        <f t="shared" si="17"/>
        <v>0</v>
      </c>
      <c r="D41" s="4038">
        <f t="shared" si="17"/>
        <v>0</v>
      </c>
      <c r="E41" s="4039">
        <v>0</v>
      </c>
      <c r="F41" s="4041">
        <v>0</v>
      </c>
      <c r="G41" s="4039">
        <v>0</v>
      </c>
      <c r="H41" s="4040">
        <v>0</v>
      </c>
      <c r="I41" s="4039">
        <v>0</v>
      </c>
      <c r="J41" s="4040">
        <v>0</v>
      </c>
      <c r="K41" s="4039">
        <v>0</v>
      </c>
      <c r="L41" s="4041">
        <v>0</v>
      </c>
      <c r="M41" s="4042">
        <v>0</v>
      </c>
      <c r="N41" s="4040">
        <v>0</v>
      </c>
      <c r="O41" s="4042">
        <v>0</v>
      </c>
      <c r="P41" s="4040">
        <v>0</v>
      </c>
      <c r="Q41" s="4042">
        <v>0</v>
      </c>
      <c r="R41" s="4040">
        <v>0</v>
      </c>
      <c r="S41" s="4042">
        <v>0</v>
      </c>
      <c r="T41" s="4040">
        <v>0</v>
      </c>
      <c r="U41" s="4042">
        <v>0</v>
      </c>
      <c r="V41" s="4040">
        <v>0</v>
      </c>
      <c r="W41" s="4042">
        <v>0</v>
      </c>
      <c r="X41" s="4040">
        <v>0</v>
      </c>
      <c r="Y41" s="4042">
        <v>0</v>
      </c>
      <c r="Z41" s="4040">
        <v>0</v>
      </c>
      <c r="AA41" s="4042">
        <v>0</v>
      </c>
      <c r="AB41" s="4040">
        <v>0</v>
      </c>
      <c r="AC41" s="4042">
        <v>0</v>
      </c>
      <c r="AD41" s="4040">
        <v>0</v>
      </c>
      <c r="AE41" s="4042">
        <v>0</v>
      </c>
      <c r="AF41" s="4040">
        <v>0</v>
      </c>
      <c r="AG41" s="4042">
        <v>0</v>
      </c>
      <c r="AH41" s="4040">
        <v>0</v>
      </c>
      <c r="AI41" s="4042">
        <v>0</v>
      </c>
      <c r="AJ41" s="4040">
        <v>0</v>
      </c>
      <c r="AK41" s="4042">
        <v>0</v>
      </c>
      <c r="AL41" s="4044">
        <v>0</v>
      </c>
      <c r="AM41" s="4194">
        <v>0</v>
      </c>
      <c r="AN41" s="4042">
        <v>0</v>
      </c>
      <c r="AO41" s="4042">
        <v>0</v>
      </c>
      <c r="AP41" s="4040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651" t="s">
        <v>3451</v>
      </c>
      <c r="B42" s="4652">
        <f t="shared" si="19"/>
        <v>0</v>
      </c>
      <c r="C42" s="4654">
        <f t="shared" si="17"/>
        <v>0</v>
      </c>
      <c r="D42" s="4071">
        <f t="shared" si="17"/>
        <v>0</v>
      </c>
      <c r="E42" s="4039">
        <v>0</v>
      </c>
      <c r="F42" s="4041">
        <v>0</v>
      </c>
      <c r="G42" s="4039">
        <v>0</v>
      </c>
      <c r="H42" s="4041">
        <v>0</v>
      </c>
      <c r="I42" s="4039">
        <v>0</v>
      </c>
      <c r="J42" s="4040">
        <v>0</v>
      </c>
      <c r="K42" s="4039">
        <v>0</v>
      </c>
      <c r="L42" s="4041">
        <v>0</v>
      </c>
      <c r="M42" s="4042">
        <v>0</v>
      </c>
      <c r="N42" s="4041">
        <v>0</v>
      </c>
      <c r="O42" s="4047">
        <v>0</v>
      </c>
      <c r="P42" s="4041">
        <v>0</v>
      </c>
      <c r="Q42" s="4047">
        <v>0</v>
      </c>
      <c r="R42" s="4041">
        <v>0</v>
      </c>
      <c r="S42" s="4047">
        <v>0</v>
      </c>
      <c r="T42" s="4041">
        <v>0</v>
      </c>
      <c r="U42" s="4047">
        <v>0</v>
      </c>
      <c r="V42" s="4041">
        <v>0</v>
      </c>
      <c r="W42" s="4047">
        <v>0</v>
      </c>
      <c r="X42" s="4041">
        <v>0</v>
      </c>
      <c r="Y42" s="4047">
        <v>0</v>
      </c>
      <c r="Z42" s="4041">
        <v>0</v>
      </c>
      <c r="AA42" s="4047">
        <v>0</v>
      </c>
      <c r="AB42" s="4041">
        <v>0</v>
      </c>
      <c r="AC42" s="4047">
        <v>0</v>
      </c>
      <c r="AD42" s="4041">
        <v>0</v>
      </c>
      <c r="AE42" s="4047">
        <v>0</v>
      </c>
      <c r="AF42" s="4041">
        <v>0</v>
      </c>
      <c r="AG42" s="4047">
        <v>0</v>
      </c>
      <c r="AH42" s="4041">
        <v>0</v>
      </c>
      <c r="AI42" s="4047">
        <v>0</v>
      </c>
      <c r="AJ42" s="4041">
        <v>0</v>
      </c>
      <c r="AK42" s="4047">
        <v>0</v>
      </c>
      <c r="AL42" s="4043">
        <v>0</v>
      </c>
      <c r="AM42" s="4194">
        <v>0</v>
      </c>
      <c r="AN42" s="4042">
        <v>0</v>
      </c>
      <c r="AO42" s="4047">
        <v>0</v>
      </c>
      <c r="AP42" s="4041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655" t="s">
        <v>3452</v>
      </c>
      <c r="B43" s="4221">
        <f t="shared" si="19"/>
        <v>0</v>
      </c>
      <c r="C43" s="4654">
        <f t="shared" si="17"/>
        <v>0</v>
      </c>
      <c r="D43" s="4071">
        <f t="shared" si="17"/>
        <v>0</v>
      </c>
      <c r="E43" s="4039">
        <v>0</v>
      </c>
      <c r="F43" s="4041">
        <v>0</v>
      </c>
      <c r="G43" s="4039">
        <v>0</v>
      </c>
      <c r="H43" s="4041">
        <v>0</v>
      </c>
      <c r="I43" s="4039">
        <v>0</v>
      </c>
      <c r="J43" s="4040">
        <v>0</v>
      </c>
      <c r="K43" s="4039">
        <v>0</v>
      </c>
      <c r="L43" s="4041">
        <v>0</v>
      </c>
      <c r="M43" s="4042">
        <v>0</v>
      </c>
      <c r="N43" s="4041">
        <v>0</v>
      </c>
      <c r="O43" s="4047">
        <v>0</v>
      </c>
      <c r="P43" s="4041">
        <v>0</v>
      </c>
      <c r="Q43" s="4047">
        <v>0</v>
      </c>
      <c r="R43" s="4041">
        <v>0</v>
      </c>
      <c r="S43" s="4047">
        <v>0</v>
      </c>
      <c r="T43" s="4041">
        <v>0</v>
      </c>
      <c r="U43" s="4047">
        <v>0</v>
      </c>
      <c r="V43" s="4041">
        <v>0</v>
      </c>
      <c r="W43" s="4047">
        <v>0</v>
      </c>
      <c r="X43" s="4041">
        <v>0</v>
      </c>
      <c r="Y43" s="4047">
        <v>0</v>
      </c>
      <c r="Z43" s="4041">
        <v>0</v>
      </c>
      <c r="AA43" s="4047">
        <v>0</v>
      </c>
      <c r="AB43" s="4041">
        <v>0</v>
      </c>
      <c r="AC43" s="4047">
        <v>0</v>
      </c>
      <c r="AD43" s="4041">
        <v>0</v>
      </c>
      <c r="AE43" s="4047">
        <v>0</v>
      </c>
      <c r="AF43" s="4041">
        <v>0</v>
      </c>
      <c r="AG43" s="4047">
        <v>0</v>
      </c>
      <c r="AH43" s="4041">
        <v>0</v>
      </c>
      <c r="AI43" s="4047">
        <v>0</v>
      </c>
      <c r="AJ43" s="4041">
        <v>0</v>
      </c>
      <c r="AK43" s="4047">
        <v>0</v>
      </c>
      <c r="AL43" s="4043">
        <v>0</v>
      </c>
      <c r="AM43" s="4194">
        <v>0</v>
      </c>
      <c r="AN43" s="4042">
        <v>0</v>
      </c>
      <c r="AO43" s="4047">
        <v>0</v>
      </c>
      <c r="AP43" s="4041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613" t="s">
        <v>3453</v>
      </c>
      <c r="B44" s="4221">
        <f t="shared" si="19"/>
        <v>5</v>
      </c>
      <c r="C44" s="4654">
        <f t="shared" si="17"/>
        <v>5</v>
      </c>
      <c r="D44" s="4071">
        <f t="shared" si="17"/>
        <v>0</v>
      </c>
      <c r="E44" s="4039">
        <v>3</v>
      </c>
      <c r="F44" s="4041">
        <v>0</v>
      </c>
      <c r="G44" s="4039">
        <v>1</v>
      </c>
      <c r="H44" s="4041">
        <v>0</v>
      </c>
      <c r="I44" s="4039">
        <v>1</v>
      </c>
      <c r="J44" s="4040">
        <v>0</v>
      </c>
      <c r="K44" s="4039">
        <v>0</v>
      </c>
      <c r="L44" s="4041">
        <v>0</v>
      </c>
      <c r="M44" s="4042">
        <v>0</v>
      </c>
      <c r="N44" s="4041">
        <v>0</v>
      </c>
      <c r="O44" s="4047">
        <v>0</v>
      </c>
      <c r="P44" s="4041">
        <v>0</v>
      </c>
      <c r="Q44" s="4047">
        <v>0</v>
      </c>
      <c r="R44" s="4041">
        <v>0</v>
      </c>
      <c r="S44" s="4047">
        <v>0</v>
      </c>
      <c r="T44" s="4041">
        <v>0</v>
      </c>
      <c r="U44" s="4047">
        <v>0</v>
      </c>
      <c r="V44" s="4041">
        <v>0</v>
      </c>
      <c r="W44" s="4047">
        <v>0</v>
      </c>
      <c r="X44" s="4041">
        <v>0</v>
      </c>
      <c r="Y44" s="4047">
        <v>0</v>
      </c>
      <c r="Z44" s="4041">
        <v>0</v>
      </c>
      <c r="AA44" s="4047">
        <v>0</v>
      </c>
      <c r="AB44" s="4041">
        <v>0</v>
      </c>
      <c r="AC44" s="4047">
        <v>0</v>
      </c>
      <c r="AD44" s="4041">
        <v>0</v>
      </c>
      <c r="AE44" s="4047">
        <v>0</v>
      </c>
      <c r="AF44" s="4041">
        <v>0</v>
      </c>
      <c r="AG44" s="4047">
        <v>0</v>
      </c>
      <c r="AH44" s="4041">
        <v>0</v>
      </c>
      <c r="AI44" s="4047">
        <v>0</v>
      </c>
      <c r="AJ44" s="4041">
        <v>0</v>
      </c>
      <c r="AK44" s="4047">
        <v>0</v>
      </c>
      <c r="AL44" s="4043">
        <v>0</v>
      </c>
      <c r="AM44" s="4194">
        <v>5</v>
      </c>
      <c r="AN44" s="4042">
        <v>0</v>
      </c>
      <c r="AO44" s="4047">
        <v>0</v>
      </c>
      <c r="AP44" s="4041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656" t="s">
        <v>3454</v>
      </c>
      <c r="B45" s="4657">
        <f>SUM(C45:D45)</f>
        <v>0</v>
      </c>
      <c r="C45" s="4658">
        <f>+E45+G45+I45+K45+M45+O45+Q45+S45+U45+W45+Y45+AA45+AC45+AE45+AG45+AI45+AK45</f>
        <v>0</v>
      </c>
      <c r="D45" s="3982">
        <f t="shared" ref="D45:D46" si="22">+F45+H45+J45+L45+N45+P45+R45+T45+V45+X45+Z45+AB45+AD45+AF45+AH45+AJ45+AL45</f>
        <v>0</v>
      </c>
      <c r="E45" s="4542"/>
      <c r="F45" s="4533"/>
      <c r="G45" s="4657"/>
      <c r="H45" s="3982"/>
      <c r="I45" s="4542"/>
      <c r="J45" s="4533"/>
      <c r="K45" s="4657"/>
      <c r="L45" s="3982"/>
      <c r="M45" s="4657"/>
      <c r="N45" s="3982"/>
      <c r="O45" s="4542"/>
      <c r="P45" s="4533"/>
      <c r="Q45" s="4657"/>
      <c r="R45" s="3982"/>
      <c r="S45" s="4657"/>
      <c r="T45" s="3982"/>
      <c r="U45" s="4542"/>
      <c r="V45" s="4533"/>
      <c r="W45" s="4657"/>
      <c r="X45" s="3982"/>
      <c r="Y45" s="4542"/>
      <c r="Z45" s="4533"/>
      <c r="AA45" s="4657"/>
      <c r="AB45" s="3982"/>
      <c r="AC45" s="4542"/>
      <c r="AD45" s="4533"/>
      <c r="AE45" s="4657"/>
      <c r="AF45" s="3982"/>
      <c r="AG45" s="4657"/>
      <c r="AH45" s="3982"/>
      <c r="AI45" s="4657"/>
      <c r="AJ45" s="3982"/>
      <c r="AK45" s="4542"/>
      <c r="AL45" s="4533"/>
      <c r="AM45" s="4542"/>
      <c r="AN45" s="4542"/>
      <c r="AO45" s="4468"/>
      <c r="AP45" s="4534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613" t="s">
        <v>3455</v>
      </c>
      <c r="B46" s="4221">
        <f t="shared" ref="B46" si="23">SUM(C46:D46)</f>
        <v>0</v>
      </c>
      <c r="C46" s="4654">
        <f t="shared" ref="C46" si="24">+E46+G46+I46+K46+M46+O46+Q46+S46+U46+W46+Y46+AA46+AC46+AE46+AG46+AI46+AK46</f>
        <v>0</v>
      </c>
      <c r="D46" s="4071">
        <f t="shared" si="22"/>
        <v>0</v>
      </c>
      <c r="E46" s="4039">
        <v>0</v>
      </c>
      <c r="F46" s="4041">
        <v>0</v>
      </c>
      <c r="G46" s="4039">
        <v>0</v>
      </c>
      <c r="H46" s="4041">
        <v>0</v>
      </c>
      <c r="I46" s="4039">
        <v>0</v>
      </c>
      <c r="J46" s="4040">
        <v>0</v>
      </c>
      <c r="K46" s="4039">
        <v>0</v>
      </c>
      <c r="L46" s="4041">
        <v>0</v>
      </c>
      <c r="M46" s="4042">
        <v>0</v>
      </c>
      <c r="N46" s="4041">
        <v>0</v>
      </c>
      <c r="O46" s="4047">
        <v>0</v>
      </c>
      <c r="P46" s="4041">
        <v>0</v>
      </c>
      <c r="Q46" s="4047">
        <v>0</v>
      </c>
      <c r="R46" s="4041">
        <v>0</v>
      </c>
      <c r="S46" s="4047">
        <v>0</v>
      </c>
      <c r="T46" s="4041">
        <v>0</v>
      </c>
      <c r="U46" s="4047">
        <v>0</v>
      </c>
      <c r="V46" s="4041">
        <v>0</v>
      </c>
      <c r="W46" s="4047">
        <v>0</v>
      </c>
      <c r="X46" s="4041">
        <v>0</v>
      </c>
      <c r="Y46" s="4047">
        <v>0</v>
      </c>
      <c r="Z46" s="4041">
        <v>0</v>
      </c>
      <c r="AA46" s="4047">
        <v>0</v>
      </c>
      <c r="AB46" s="4041">
        <v>0</v>
      </c>
      <c r="AC46" s="4047">
        <v>0</v>
      </c>
      <c r="AD46" s="4041">
        <v>0</v>
      </c>
      <c r="AE46" s="4047">
        <v>0</v>
      </c>
      <c r="AF46" s="4041">
        <v>0</v>
      </c>
      <c r="AG46" s="4047">
        <v>0</v>
      </c>
      <c r="AH46" s="4041">
        <v>0</v>
      </c>
      <c r="AI46" s="4047">
        <v>0</v>
      </c>
      <c r="AJ46" s="4041">
        <v>0</v>
      </c>
      <c r="AK46" s="4047">
        <v>0</v>
      </c>
      <c r="AL46" s="4043">
        <v>0</v>
      </c>
      <c r="AM46" s="4194">
        <v>0</v>
      </c>
      <c r="AN46" s="4042">
        <v>0</v>
      </c>
      <c r="AO46" s="4047">
        <v>0</v>
      </c>
      <c r="AP46" s="4041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655" t="s">
        <v>3456</v>
      </c>
      <c r="B47" s="4221">
        <f t="shared" si="19"/>
        <v>0</v>
      </c>
      <c r="C47" s="4654">
        <f t="shared" si="17"/>
        <v>0</v>
      </c>
      <c r="D47" s="4071">
        <f t="shared" si="17"/>
        <v>0</v>
      </c>
      <c r="E47" s="4039">
        <v>0</v>
      </c>
      <c r="F47" s="4041">
        <v>0</v>
      </c>
      <c r="G47" s="4039">
        <v>0</v>
      </c>
      <c r="H47" s="4041">
        <v>0</v>
      </c>
      <c r="I47" s="4039">
        <v>0</v>
      </c>
      <c r="J47" s="4040">
        <v>0</v>
      </c>
      <c r="K47" s="4039">
        <v>0</v>
      </c>
      <c r="L47" s="4041">
        <v>0</v>
      </c>
      <c r="M47" s="4042">
        <v>0</v>
      </c>
      <c r="N47" s="4041">
        <v>0</v>
      </c>
      <c r="O47" s="4047">
        <v>0</v>
      </c>
      <c r="P47" s="4041">
        <v>0</v>
      </c>
      <c r="Q47" s="4047">
        <v>0</v>
      </c>
      <c r="R47" s="4041">
        <v>0</v>
      </c>
      <c r="S47" s="4047">
        <v>0</v>
      </c>
      <c r="T47" s="4041">
        <v>0</v>
      </c>
      <c r="U47" s="4047">
        <v>0</v>
      </c>
      <c r="V47" s="4041">
        <v>0</v>
      </c>
      <c r="W47" s="4047">
        <v>0</v>
      </c>
      <c r="X47" s="4041">
        <v>0</v>
      </c>
      <c r="Y47" s="4047">
        <v>0</v>
      </c>
      <c r="Z47" s="4041">
        <v>0</v>
      </c>
      <c r="AA47" s="4047">
        <v>0</v>
      </c>
      <c r="AB47" s="4041">
        <v>0</v>
      </c>
      <c r="AC47" s="4047">
        <v>0</v>
      </c>
      <c r="AD47" s="4041">
        <v>0</v>
      </c>
      <c r="AE47" s="4047">
        <v>0</v>
      </c>
      <c r="AF47" s="4041">
        <v>0</v>
      </c>
      <c r="AG47" s="4047">
        <v>0</v>
      </c>
      <c r="AH47" s="4041">
        <v>0</v>
      </c>
      <c r="AI47" s="4047">
        <v>0</v>
      </c>
      <c r="AJ47" s="4041">
        <v>0</v>
      </c>
      <c r="AK47" s="4047">
        <v>0</v>
      </c>
      <c r="AL47" s="4043">
        <v>0</v>
      </c>
      <c r="AM47" s="4194">
        <v>0</v>
      </c>
      <c r="AN47" s="4042">
        <v>0</v>
      </c>
      <c r="AO47" s="4047">
        <v>0</v>
      </c>
      <c r="AP47" s="4041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655" t="s">
        <v>3457</v>
      </c>
      <c r="B48" s="4221">
        <f t="shared" si="19"/>
        <v>0</v>
      </c>
      <c r="C48" s="4654">
        <f t="shared" si="17"/>
        <v>0</v>
      </c>
      <c r="D48" s="4071">
        <f t="shared" si="17"/>
        <v>0</v>
      </c>
      <c r="E48" s="4039">
        <v>0</v>
      </c>
      <c r="F48" s="4041">
        <v>0</v>
      </c>
      <c r="G48" s="4039">
        <v>0</v>
      </c>
      <c r="H48" s="4041">
        <v>0</v>
      </c>
      <c r="I48" s="4039">
        <v>0</v>
      </c>
      <c r="J48" s="4040">
        <v>0</v>
      </c>
      <c r="K48" s="4039">
        <v>0</v>
      </c>
      <c r="L48" s="4041">
        <v>0</v>
      </c>
      <c r="M48" s="4042">
        <v>0</v>
      </c>
      <c r="N48" s="4041">
        <v>0</v>
      </c>
      <c r="O48" s="4047">
        <v>0</v>
      </c>
      <c r="P48" s="4041">
        <v>0</v>
      </c>
      <c r="Q48" s="4047">
        <v>0</v>
      </c>
      <c r="R48" s="4041">
        <v>0</v>
      </c>
      <c r="S48" s="4047">
        <v>0</v>
      </c>
      <c r="T48" s="4041">
        <v>0</v>
      </c>
      <c r="U48" s="4047">
        <v>0</v>
      </c>
      <c r="V48" s="4041">
        <v>0</v>
      </c>
      <c r="W48" s="4047">
        <v>0</v>
      </c>
      <c r="X48" s="4041">
        <v>0</v>
      </c>
      <c r="Y48" s="4047">
        <v>0</v>
      </c>
      <c r="Z48" s="4041">
        <v>0</v>
      </c>
      <c r="AA48" s="4047">
        <v>0</v>
      </c>
      <c r="AB48" s="4041">
        <v>0</v>
      </c>
      <c r="AC48" s="4047">
        <v>0</v>
      </c>
      <c r="AD48" s="4041">
        <v>0</v>
      </c>
      <c r="AE48" s="4047">
        <v>0</v>
      </c>
      <c r="AF48" s="4041">
        <v>0</v>
      </c>
      <c r="AG48" s="4047">
        <v>0</v>
      </c>
      <c r="AH48" s="4041">
        <v>0</v>
      </c>
      <c r="AI48" s="4047">
        <v>0</v>
      </c>
      <c r="AJ48" s="4041">
        <v>0</v>
      </c>
      <c r="AK48" s="4047">
        <v>0</v>
      </c>
      <c r="AL48" s="4043">
        <v>0</v>
      </c>
      <c r="AM48" s="4194">
        <v>0</v>
      </c>
      <c r="AN48" s="4042">
        <v>0</v>
      </c>
      <c r="AO48" s="4047">
        <v>0</v>
      </c>
      <c r="AP48" s="4041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655" t="s">
        <v>3458</v>
      </c>
      <c r="B49" s="961">
        <f t="shared" si="19"/>
        <v>0</v>
      </c>
      <c r="C49" s="1021">
        <f t="shared" si="17"/>
        <v>0</v>
      </c>
      <c r="D49" s="1014">
        <f t="shared" si="17"/>
        <v>0</v>
      </c>
      <c r="E49" s="1206">
        <v>0</v>
      </c>
      <c r="F49" s="1207">
        <v>0</v>
      </c>
      <c r="G49" s="1206">
        <v>0</v>
      </c>
      <c r="H49" s="1207">
        <v>0</v>
      </c>
      <c r="I49" s="1206">
        <v>0</v>
      </c>
      <c r="J49" s="1210">
        <v>0</v>
      </c>
      <c r="K49" s="1206">
        <v>0</v>
      </c>
      <c r="L49" s="1207">
        <v>0</v>
      </c>
      <c r="M49" s="1244">
        <v>0</v>
      </c>
      <c r="N49" s="1207">
        <v>0</v>
      </c>
      <c r="O49" s="1167">
        <v>0</v>
      </c>
      <c r="P49" s="1207">
        <v>0</v>
      </c>
      <c r="Q49" s="1167">
        <v>0</v>
      </c>
      <c r="R49" s="1207">
        <v>0</v>
      </c>
      <c r="S49" s="1167">
        <v>0</v>
      </c>
      <c r="T49" s="1207">
        <v>0</v>
      </c>
      <c r="U49" s="1167">
        <v>0</v>
      </c>
      <c r="V49" s="1207">
        <v>0</v>
      </c>
      <c r="W49" s="1167">
        <v>0</v>
      </c>
      <c r="X49" s="1207">
        <v>0</v>
      </c>
      <c r="Y49" s="1167">
        <v>0</v>
      </c>
      <c r="Z49" s="1207">
        <v>0</v>
      </c>
      <c r="AA49" s="1167">
        <v>0</v>
      </c>
      <c r="AB49" s="1207">
        <v>0</v>
      </c>
      <c r="AC49" s="1167">
        <v>0</v>
      </c>
      <c r="AD49" s="1207">
        <v>0</v>
      </c>
      <c r="AE49" s="1167">
        <v>0</v>
      </c>
      <c r="AF49" s="1207">
        <v>0</v>
      </c>
      <c r="AG49" s="1167">
        <v>0</v>
      </c>
      <c r="AH49" s="1207">
        <v>0</v>
      </c>
      <c r="AI49" s="1167">
        <v>0</v>
      </c>
      <c r="AJ49" s="1207">
        <v>0</v>
      </c>
      <c r="AK49" s="1167">
        <v>0</v>
      </c>
      <c r="AL49" s="1209">
        <v>0</v>
      </c>
      <c r="AM49" s="1367">
        <v>0</v>
      </c>
      <c r="AN49" s="1244">
        <v>0</v>
      </c>
      <c r="AO49" s="1167">
        <v>0</v>
      </c>
      <c r="AP49" s="1207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655" t="s">
        <v>608</v>
      </c>
      <c r="B50" s="4649">
        <f t="shared" si="19"/>
        <v>0</v>
      </c>
      <c r="C50" s="4037">
        <f t="shared" si="17"/>
        <v>0</v>
      </c>
      <c r="D50" s="4038">
        <f t="shared" si="17"/>
        <v>0</v>
      </c>
      <c r="E50" s="4039">
        <v>0</v>
      </c>
      <c r="F50" s="4041">
        <v>0</v>
      </c>
      <c r="G50" s="4039">
        <v>0</v>
      </c>
      <c r="H50" s="4041">
        <v>0</v>
      </c>
      <c r="I50" s="4039">
        <v>0</v>
      </c>
      <c r="J50" s="4040">
        <v>0</v>
      </c>
      <c r="K50" s="4039">
        <v>0</v>
      </c>
      <c r="L50" s="4041">
        <v>0</v>
      </c>
      <c r="M50" s="4042">
        <v>0</v>
      </c>
      <c r="N50" s="4041">
        <v>0</v>
      </c>
      <c r="O50" s="4047">
        <v>0</v>
      </c>
      <c r="P50" s="4041">
        <v>0</v>
      </c>
      <c r="Q50" s="4047">
        <v>0</v>
      </c>
      <c r="R50" s="4041">
        <v>0</v>
      </c>
      <c r="S50" s="4047">
        <v>0</v>
      </c>
      <c r="T50" s="4041">
        <v>0</v>
      </c>
      <c r="U50" s="4047">
        <v>0</v>
      </c>
      <c r="V50" s="4041">
        <v>0</v>
      </c>
      <c r="W50" s="4047">
        <v>0</v>
      </c>
      <c r="X50" s="4041">
        <v>0</v>
      </c>
      <c r="Y50" s="4047">
        <v>0</v>
      </c>
      <c r="Z50" s="4041">
        <v>0</v>
      </c>
      <c r="AA50" s="4047">
        <v>0</v>
      </c>
      <c r="AB50" s="4041">
        <v>0</v>
      </c>
      <c r="AC50" s="4047">
        <v>0</v>
      </c>
      <c r="AD50" s="4041">
        <v>0</v>
      </c>
      <c r="AE50" s="4047">
        <v>0</v>
      </c>
      <c r="AF50" s="4041">
        <v>0</v>
      </c>
      <c r="AG50" s="4047">
        <v>0</v>
      </c>
      <c r="AH50" s="4041">
        <v>0</v>
      </c>
      <c r="AI50" s="4047">
        <v>0</v>
      </c>
      <c r="AJ50" s="4041">
        <v>0</v>
      </c>
      <c r="AK50" s="4047">
        <v>0</v>
      </c>
      <c r="AL50" s="4043">
        <v>0</v>
      </c>
      <c r="AM50" s="4194">
        <v>0</v>
      </c>
      <c r="AN50" s="4042">
        <v>0</v>
      </c>
      <c r="AO50" s="4047">
        <v>0</v>
      </c>
      <c r="AP50" s="4041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59" t="s">
        <v>3459</v>
      </c>
      <c r="B51" s="4660">
        <f>SUM(C51:D51)</f>
        <v>0</v>
      </c>
      <c r="C51" s="4654">
        <f t="shared" si="17"/>
        <v>0</v>
      </c>
      <c r="D51" s="4071">
        <f t="shared" si="17"/>
        <v>0</v>
      </c>
      <c r="E51" s="2387">
        <v>0</v>
      </c>
      <c r="F51" s="1194">
        <v>0</v>
      </c>
      <c r="G51" s="2387">
        <v>0</v>
      </c>
      <c r="H51" s="2388">
        <v>0</v>
      </c>
      <c r="I51" s="2387">
        <v>0</v>
      </c>
      <c r="J51" s="2388">
        <v>0</v>
      </c>
      <c r="K51" s="2387">
        <v>0</v>
      </c>
      <c r="L51" s="1194">
        <v>0</v>
      </c>
      <c r="M51" s="2389">
        <v>0</v>
      </c>
      <c r="N51" s="2388">
        <v>0</v>
      </c>
      <c r="O51" s="2389">
        <v>0</v>
      </c>
      <c r="P51" s="2388">
        <v>0</v>
      </c>
      <c r="Q51" s="2389">
        <v>0</v>
      </c>
      <c r="R51" s="2388">
        <v>0</v>
      </c>
      <c r="S51" s="2389">
        <v>0</v>
      </c>
      <c r="T51" s="2388">
        <v>0</v>
      </c>
      <c r="U51" s="2389">
        <v>0</v>
      </c>
      <c r="V51" s="2388">
        <v>0</v>
      </c>
      <c r="W51" s="2389">
        <v>0</v>
      </c>
      <c r="X51" s="2388">
        <v>0</v>
      </c>
      <c r="Y51" s="2389">
        <v>0</v>
      </c>
      <c r="Z51" s="2388">
        <v>0</v>
      </c>
      <c r="AA51" s="2389">
        <v>0</v>
      </c>
      <c r="AB51" s="2388">
        <v>0</v>
      </c>
      <c r="AC51" s="2389">
        <v>0</v>
      </c>
      <c r="AD51" s="2388">
        <v>0</v>
      </c>
      <c r="AE51" s="2389">
        <v>0</v>
      </c>
      <c r="AF51" s="2388">
        <v>0</v>
      </c>
      <c r="AG51" s="2389">
        <v>0</v>
      </c>
      <c r="AH51" s="2388">
        <v>0</v>
      </c>
      <c r="AI51" s="2389">
        <v>0</v>
      </c>
      <c r="AJ51" s="2388">
        <v>0</v>
      </c>
      <c r="AK51" s="2389">
        <v>0</v>
      </c>
      <c r="AL51" s="25">
        <v>0</v>
      </c>
      <c r="AM51" s="3243">
        <v>0</v>
      </c>
      <c r="AN51" s="2389">
        <v>0</v>
      </c>
      <c r="AO51" s="2389">
        <v>0</v>
      </c>
      <c r="AP51" s="2388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661" t="s">
        <v>3460</v>
      </c>
      <c r="B52" s="4662">
        <f>SUM(C52:D52)</f>
        <v>0</v>
      </c>
      <c r="C52" s="4184">
        <f>+E52+G52+I52+K52+M52+O52+Q52+S52+U52+W52+Y52+AA52+AC52+AE52+AG52+AI52+AK52</f>
        <v>0</v>
      </c>
      <c r="D52" s="1491">
        <f>+F52+H52+J52+L52+N52+P52+R52+T52+V52+X52+Z52+AB52+AD52+AF52+AH52+AJ52+AL52</f>
        <v>0</v>
      </c>
      <c r="E52" s="4063">
        <v>0</v>
      </c>
      <c r="F52" s="4064">
        <v>0</v>
      </c>
      <c r="G52" s="4063">
        <v>0</v>
      </c>
      <c r="H52" s="1160">
        <v>0</v>
      </c>
      <c r="I52" s="4063">
        <v>0</v>
      </c>
      <c r="J52" s="1160">
        <v>0</v>
      </c>
      <c r="K52" s="4063">
        <v>0</v>
      </c>
      <c r="L52" s="4064">
        <v>0</v>
      </c>
      <c r="M52" s="4065">
        <v>0</v>
      </c>
      <c r="N52" s="1160">
        <v>0</v>
      </c>
      <c r="O52" s="4065">
        <v>0</v>
      </c>
      <c r="P52" s="1160">
        <v>0</v>
      </c>
      <c r="Q52" s="4065">
        <v>0</v>
      </c>
      <c r="R52" s="1160">
        <v>0</v>
      </c>
      <c r="S52" s="4065">
        <v>0</v>
      </c>
      <c r="T52" s="1160">
        <v>0</v>
      </c>
      <c r="U52" s="4065">
        <v>0</v>
      </c>
      <c r="V52" s="1160">
        <v>0</v>
      </c>
      <c r="W52" s="4065">
        <v>0</v>
      </c>
      <c r="X52" s="1160">
        <v>0</v>
      </c>
      <c r="Y52" s="4065">
        <v>0</v>
      </c>
      <c r="Z52" s="1160">
        <v>0</v>
      </c>
      <c r="AA52" s="4065">
        <v>0</v>
      </c>
      <c r="AB52" s="1160">
        <v>0</v>
      </c>
      <c r="AC52" s="4065">
        <v>0</v>
      </c>
      <c r="AD52" s="1160">
        <v>0</v>
      </c>
      <c r="AE52" s="4065">
        <v>0</v>
      </c>
      <c r="AF52" s="1160">
        <v>0</v>
      </c>
      <c r="AG52" s="4065">
        <v>0</v>
      </c>
      <c r="AH52" s="1160">
        <v>0</v>
      </c>
      <c r="AI52" s="4065">
        <v>0</v>
      </c>
      <c r="AJ52" s="1160">
        <v>0</v>
      </c>
      <c r="AK52" s="4065">
        <v>0</v>
      </c>
      <c r="AL52" s="1234">
        <v>0</v>
      </c>
      <c r="AM52" s="4196">
        <v>0</v>
      </c>
      <c r="AN52" s="4065">
        <v>0</v>
      </c>
      <c r="AO52" s="4065">
        <v>0</v>
      </c>
      <c r="AP52" s="1160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756" t="s">
        <v>32</v>
      </c>
      <c r="B54" s="7037" t="s">
        <v>33</v>
      </c>
      <c r="C54" s="6550" t="s">
        <v>3431</v>
      </c>
      <c r="D54" s="6550"/>
      <c r="E54" s="6550"/>
      <c r="F54" s="6551"/>
      <c r="G54" s="7045" t="s">
        <v>3462</v>
      </c>
      <c r="H54" s="7046"/>
    </row>
    <row r="55" spans="1:113" ht="31.5" x14ac:dyDescent="0.25">
      <c r="A55" s="6800"/>
      <c r="B55" s="6973"/>
      <c r="C55" s="3564" t="s">
        <v>995</v>
      </c>
      <c r="D55" s="3113" t="s">
        <v>3418</v>
      </c>
      <c r="E55" s="230" t="s">
        <v>3419</v>
      </c>
      <c r="F55" s="232" t="s">
        <v>3420</v>
      </c>
      <c r="G55" s="4664" t="s">
        <v>3463</v>
      </c>
      <c r="H55" s="4663" t="s">
        <v>3464</v>
      </c>
    </row>
    <row r="56" spans="1:113" x14ac:dyDescent="0.25">
      <c r="A56" s="4665" t="s">
        <v>3465</v>
      </c>
      <c r="B56" s="3689">
        <f>SUM(C56:F56)</f>
        <v>0</v>
      </c>
      <c r="C56" s="2929">
        <v>0</v>
      </c>
      <c r="D56" s="3470">
        <v>0</v>
      </c>
      <c r="E56" s="2309">
        <v>0</v>
      </c>
      <c r="F56" s="1682">
        <v>0</v>
      </c>
      <c r="G56" s="2308">
        <v>0</v>
      </c>
      <c r="H56" s="2310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13" t="s">
        <v>3466</v>
      </c>
      <c r="B57" s="3689">
        <f>SUM(C57:F57)</f>
        <v>141</v>
      </c>
      <c r="C57" s="4381">
        <v>4</v>
      </c>
      <c r="D57" s="4415">
        <v>36</v>
      </c>
      <c r="E57" s="4382">
        <v>101</v>
      </c>
      <c r="F57" s="4666">
        <v>0</v>
      </c>
      <c r="G57" s="4667">
        <v>141</v>
      </c>
      <c r="H57" s="4383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13" t="s">
        <v>3467</v>
      </c>
      <c r="B58" s="3689">
        <f>SUM(C58:F58)</f>
        <v>18</v>
      </c>
      <c r="C58" s="4381">
        <v>18</v>
      </c>
      <c r="D58" s="4415">
        <v>0</v>
      </c>
      <c r="E58" s="4382">
        <v>0</v>
      </c>
      <c r="F58" s="4666">
        <v>0</v>
      </c>
      <c r="G58" s="4667">
        <v>18</v>
      </c>
      <c r="H58" s="4383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13" t="s">
        <v>3468</v>
      </c>
      <c r="B59" s="3689">
        <f>SUM(C59:F59)</f>
        <v>12</v>
      </c>
      <c r="C59" s="4381">
        <v>12</v>
      </c>
      <c r="D59" s="4415">
        <v>0</v>
      </c>
      <c r="E59" s="4382">
        <v>0</v>
      </c>
      <c r="F59" s="4666">
        <v>0</v>
      </c>
      <c r="G59" s="4667">
        <v>12</v>
      </c>
      <c r="H59" s="4383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13" t="s">
        <v>514</v>
      </c>
      <c r="B60" s="3689">
        <f>SUM(C60:F60)</f>
        <v>15</v>
      </c>
      <c r="C60" s="4384">
        <v>15</v>
      </c>
      <c r="D60" s="4668">
        <v>0</v>
      </c>
      <c r="E60" s="4385">
        <v>0</v>
      </c>
      <c r="F60" s="4669">
        <v>0</v>
      </c>
      <c r="G60" s="4670">
        <v>15</v>
      </c>
      <c r="H60" s="1279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71" t="s">
        <v>82</v>
      </c>
      <c r="B61" s="4672">
        <f t="shared" ref="B61:G61" si="33">SUM(B56:B60)</f>
        <v>186</v>
      </c>
      <c r="C61" s="1305">
        <f t="shared" si="33"/>
        <v>49</v>
      </c>
      <c r="D61" s="4673">
        <f t="shared" si="33"/>
        <v>36</v>
      </c>
      <c r="E61" s="4674">
        <f t="shared" si="33"/>
        <v>101</v>
      </c>
      <c r="F61" s="1688">
        <f t="shared" si="33"/>
        <v>0</v>
      </c>
      <c r="G61" s="4675">
        <f t="shared" si="33"/>
        <v>186</v>
      </c>
      <c r="H61" s="1305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56" t="s">
        <v>32</v>
      </c>
      <c r="B63" s="7040" t="s">
        <v>33</v>
      </c>
      <c r="C63" s="7049" t="s">
        <v>34</v>
      </c>
      <c r="D63" s="7049"/>
      <c r="E63" s="7049"/>
      <c r="F63" s="7049"/>
      <c r="G63" s="7049"/>
      <c r="H63" s="7049"/>
      <c r="I63" s="7049"/>
      <c r="J63" s="7049"/>
      <c r="K63" s="7049"/>
      <c r="L63" s="7049"/>
      <c r="M63" s="7049"/>
      <c r="N63" s="7049"/>
      <c r="O63" s="7049"/>
      <c r="P63" s="7049"/>
      <c r="Q63" s="7049"/>
      <c r="R63" s="7049"/>
      <c r="S63" s="7050"/>
      <c r="T63" s="6550" t="s">
        <v>3431</v>
      </c>
      <c r="U63" s="6550"/>
      <c r="V63" s="6550"/>
      <c r="W63" s="7041"/>
      <c r="X63" s="7042" t="s">
        <v>3470</v>
      </c>
      <c r="Y63" s="7043"/>
      <c r="Z63" s="7044"/>
    </row>
    <row r="64" spans="1:113" ht="31.5" x14ac:dyDescent="0.25">
      <c r="A64" s="6800"/>
      <c r="B64" s="6162"/>
      <c r="C64" s="4676" t="s">
        <v>1382</v>
      </c>
      <c r="D64" s="4677" t="s">
        <v>1383</v>
      </c>
      <c r="E64" s="4677" t="s">
        <v>1439</v>
      </c>
      <c r="F64" s="4677" t="s">
        <v>3432</v>
      </c>
      <c r="G64" s="4677" t="s">
        <v>3433</v>
      </c>
      <c r="H64" s="4677" t="s">
        <v>3434</v>
      </c>
      <c r="I64" s="4677" t="s">
        <v>3435</v>
      </c>
      <c r="J64" s="4677" t="s">
        <v>1444</v>
      </c>
      <c r="K64" s="4677" t="s">
        <v>1445</v>
      </c>
      <c r="L64" s="4677" t="s">
        <v>3436</v>
      </c>
      <c r="M64" s="4677" t="s">
        <v>1447</v>
      </c>
      <c r="N64" s="4677" t="s">
        <v>1448</v>
      </c>
      <c r="O64" s="4677" t="s">
        <v>1449</v>
      </c>
      <c r="P64" s="4677" t="s">
        <v>1450</v>
      </c>
      <c r="Q64" s="4677" t="s">
        <v>1451</v>
      </c>
      <c r="R64" s="4677" t="s">
        <v>1452</v>
      </c>
      <c r="S64" s="4678" t="s">
        <v>62</v>
      </c>
      <c r="T64" s="3564" t="s">
        <v>3437</v>
      </c>
      <c r="U64" s="3565" t="s">
        <v>3418</v>
      </c>
      <c r="V64" s="4679" t="s">
        <v>3419</v>
      </c>
      <c r="W64" s="4679" t="s">
        <v>3420</v>
      </c>
      <c r="X64" s="4680" t="s">
        <v>3471</v>
      </c>
      <c r="Y64" s="4679" t="s">
        <v>3472</v>
      </c>
      <c r="Z64" s="3563" t="s">
        <v>3464</v>
      </c>
    </row>
    <row r="65" spans="1:95" x14ac:dyDescent="0.25">
      <c r="A65" s="4613" t="s">
        <v>3466</v>
      </c>
      <c r="B65" s="3032">
        <f>SUM(C65:S65)</f>
        <v>128</v>
      </c>
      <c r="C65" s="4381">
        <v>0</v>
      </c>
      <c r="D65" s="4382">
        <v>0</v>
      </c>
      <c r="E65" s="4382">
        <v>3</v>
      </c>
      <c r="F65" s="4382">
        <v>2</v>
      </c>
      <c r="G65" s="4382">
        <v>1</v>
      </c>
      <c r="H65" s="4382">
        <v>2</v>
      </c>
      <c r="I65" s="4382">
        <v>3</v>
      </c>
      <c r="J65" s="4382">
        <v>2</v>
      </c>
      <c r="K65" s="4382">
        <v>6</v>
      </c>
      <c r="L65" s="4382">
        <v>4</v>
      </c>
      <c r="M65" s="4382">
        <v>14</v>
      </c>
      <c r="N65" s="4382">
        <v>14</v>
      </c>
      <c r="O65" s="4382">
        <v>18</v>
      </c>
      <c r="P65" s="4382">
        <v>25</v>
      </c>
      <c r="Q65" s="4382">
        <v>19</v>
      </c>
      <c r="R65" s="4382">
        <v>11</v>
      </c>
      <c r="S65" s="4681">
        <v>4</v>
      </c>
      <c r="T65" s="2476">
        <v>0</v>
      </c>
      <c r="U65" s="2557">
        <v>17</v>
      </c>
      <c r="V65" s="2557">
        <v>111</v>
      </c>
      <c r="W65" s="2348">
        <v>0</v>
      </c>
      <c r="X65" s="2293">
        <v>128</v>
      </c>
      <c r="Y65" s="2557">
        <v>0</v>
      </c>
      <c r="Z65" s="2348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613" t="s">
        <v>3467</v>
      </c>
      <c r="B66" s="4310">
        <f>SUM(C66:S66)</f>
        <v>0</v>
      </c>
      <c r="C66" s="4381">
        <v>0</v>
      </c>
      <c r="D66" s="4382">
        <v>0</v>
      </c>
      <c r="E66" s="4382">
        <v>0</v>
      </c>
      <c r="F66" s="4382">
        <v>0</v>
      </c>
      <c r="G66" s="4382">
        <v>0</v>
      </c>
      <c r="H66" s="4382">
        <v>0</v>
      </c>
      <c r="I66" s="4382">
        <v>0</v>
      </c>
      <c r="J66" s="4382">
        <v>0</v>
      </c>
      <c r="K66" s="4382">
        <v>0</v>
      </c>
      <c r="L66" s="4382">
        <v>0</v>
      </c>
      <c r="M66" s="4382">
        <v>0</v>
      </c>
      <c r="N66" s="4382">
        <v>0</v>
      </c>
      <c r="O66" s="4382">
        <v>0</v>
      </c>
      <c r="P66" s="4382">
        <v>0</v>
      </c>
      <c r="Q66" s="4382">
        <v>0</v>
      </c>
      <c r="R66" s="4382">
        <v>0</v>
      </c>
      <c r="S66" s="4681">
        <v>0</v>
      </c>
      <c r="T66" s="4151">
        <v>0</v>
      </c>
      <c r="U66" s="4244">
        <v>0</v>
      </c>
      <c r="V66" s="4244">
        <v>0</v>
      </c>
      <c r="W66" s="4150">
        <v>0</v>
      </c>
      <c r="X66" s="4149">
        <v>0</v>
      </c>
      <c r="Y66" s="4244">
        <v>0</v>
      </c>
      <c r="Z66" s="4150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613" t="s">
        <v>3468</v>
      </c>
      <c r="B67" s="4310">
        <f>SUM(C67:S67)</f>
        <v>0</v>
      </c>
      <c r="C67" s="4381">
        <v>0</v>
      </c>
      <c r="D67" s="4382">
        <v>0</v>
      </c>
      <c r="E67" s="4382">
        <v>0</v>
      </c>
      <c r="F67" s="4382">
        <v>0</v>
      </c>
      <c r="G67" s="4382">
        <v>0</v>
      </c>
      <c r="H67" s="4382">
        <v>0</v>
      </c>
      <c r="I67" s="4382">
        <v>0</v>
      </c>
      <c r="J67" s="4382">
        <v>0</v>
      </c>
      <c r="K67" s="4382">
        <v>0</v>
      </c>
      <c r="L67" s="4382">
        <v>0</v>
      </c>
      <c r="M67" s="4382">
        <v>0</v>
      </c>
      <c r="N67" s="4382">
        <v>0</v>
      </c>
      <c r="O67" s="4382">
        <v>0</v>
      </c>
      <c r="P67" s="4382">
        <v>0</v>
      </c>
      <c r="Q67" s="4382">
        <v>0</v>
      </c>
      <c r="R67" s="4382">
        <v>0</v>
      </c>
      <c r="S67" s="4681">
        <v>0</v>
      </c>
      <c r="T67" s="4151">
        <v>0</v>
      </c>
      <c r="U67" s="4244">
        <v>0</v>
      </c>
      <c r="V67" s="4244">
        <v>0</v>
      </c>
      <c r="W67" s="4150">
        <v>0</v>
      </c>
      <c r="X67" s="4149">
        <v>0</v>
      </c>
      <c r="Y67" s="4244">
        <v>0</v>
      </c>
      <c r="Z67" s="4150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613" t="s">
        <v>514</v>
      </c>
      <c r="B68" s="4682">
        <f>SUM(C68:S68)</f>
        <v>0</v>
      </c>
      <c r="C68" s="4381">
        <v>0</v>
      </c>
      <c r="D68" s="4382">
        <v>0</v>
      </c>
      <c r="E68" s="4382">
        <v>0</v>
      </c>
      <c r="F68" s="4382">
        <v>0</v>
      </c>
      <c r="G68" s="4382">
        <v>0</v>
      </c>
      <c r="H68" s="4382">
        <v>0</v>
      </c>
      <c r="I68" s="4382">
        <v>0</v>
      </c>
      <c r="J68" s="4382">
        <v>0</v>
      </c>
      <c r="K68" s="4382">
        <v>0</v>
      </c>
      <c r="L68" s="4382">
        <v>0</v>
      </c>
      <c r="M68" s="4382">
        <v>0</v>
      </c>
      <c r="N68" s="4382">
        <v>0</v>
      </c>
      <c r="O68" s="4382">
        <v>0</v>
      </c>
      <c r="P68" s="4382">
        <v>0</v>
      </c>
      <c r="Q68" s="4382">
        <v>0</v>
      </c>
      <c r="R68" s="4382">
        <v>0</v>
      </c>
      <c r="S68" s="4681">
        <v>0</v>
      </c>
      <c r="T68" s="4173">
        <v>0</v>
      </c>
      <c r="U68" s="3985">
        <v>0</v>
      </c>
      <c r="V68" s="3985">
        <v>0</v>
      </c>
      <c r="W68" s="1278">
        <v>0</v>
      </c>
      <c r="X68" s="4165">
        <v>0</v>
      </c>
      <c r="Y68" s="3985">
        <v>0</v>
      </c>
      <c r="Z68" s="1278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71" t="s">
        <v>82</v>
      </c>
      <c r="B69" s="4683">
        <f>SUM(B65:B68)</f>
        <v>128</v>
      </c>
      <c r="C69" s="4684">
        <f>SUM(C65:C68)</f>
        <v>0</v>
      </c>
      <c r="D69" s="4685">
        <f t="shared" ref="D69:Z69" si="37">SUM(D65:D68)</f>
        <v>0</v>
      </c>
      <c r="E69" s="4685">
        <f t="shared" si="37"/>
        <v>3</v>
      </c>
      <c r="F69" s="4685">
        <f t="shared" si="37"/>
        <v>2</v>
      </c>
      <c r="G69" s="4685">
        <f t="shared" si="37"/>
        <v>1</v>
      </c>
      <c r="H69" s="4685">
        <f t="shared" si="37"/>
        <v>2</v>
      </c>
      <c r="I69" s="4685">
        <f t="shared" si="37"/>
        <v>3</v>
      </c>
      <c r="J69" s="4685">
        <f t="shared" si="37"/>
        <v>2</v>
      </c>
      <c r="K69" s="4685">
        <f t="shared" si="37"/>
        <v>6</v>
      </c>
      <c r="L69" s="4685">
        <f t="shared" si="37"/>
        <v>4</v>
      </c>
      <c r="M69" s="4685">
        <f t="shared" si="37"/>
        <v>14</v>
      </c>
      <c r="N69" s="4685">
        <f t="shared" si="37"/>
        <v>14</v>
      </c>
      <c r="O69" s="4685">
        <f t="shared" si="37"/>
        <v>18</v>
      </c>
      <c r="P69" s="4685">
        <f t="shared" si="37"/>
        <v>25</v>
      </c>
      <c r="Q69" s="4685">
        <f t="shared" si="37"/>
        <v>19</v>
      </c>
      <c r="R69" s="4685">
        <f t="shared" si="37"/>
        <v>11</v>
      </c>
      <c r="S69" s="4686">
        <f t="shared" si="37"/>
        <v>4</v>
      </c>
      <c r="T69" s="4687">
        <f t="shared" si="37"/>
        <v>0</v>
      </c>
      <c r="U69" s="4685">
        <f t="shared" si="37"/>
        <v>17</v>
      </c>
      <c r="V69" s="4685">
        <f t="shared" si="37"/>
        <v>111</v>
      </c>
      <c r="W69" s="4688">
        <f t="shared" si="37"/>
        <v>0</v>
      </c>
      <c r="X69" s="4684">
        <f t="shared" si="37"/>
        <v>128</v>
      </c>
      <c r="Y69" s="4685">
        <f t="shared" si="37"/>
        <v>0</v>
      </c>
      <c r="Z69" s="468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56" t="s">
        <v>32</v>
      </c>
      <c r="B71" s="7037" t="s">
        <v>33</v>
      </c>
      <c r="C71" s="7049" t="s">
        <v>34</v>
      </c>
      <c r="D71" s="7049"/>
      <c r="E71" s="7049"/>
      <c r="F71" s="7049"/>
      <c r="G71" s="7049"/>
      <c r="H71" s="7049"/>
      <c r="I71" s="7049"/>
      <c r="J71" s="7049"/>
      <c r="K71" s="7049"/>
      <c r="L71" s="7049"/>
      <c r="M71" s="7049"/>
      <c r="N71" s="7049"/>
      <c r="O71" s="7049"/>
      <c r="P71" s="7049"/>
      <c r="Q71" s="7049"/>
      <c r="R71" s="7049"/>
      <c r="S71" s="7050"/>
      <c r="T71" s="6549" t="s">
        <v>3431</v>
      </c>
      <c r="U71" s="6550"/>
      <c r="V71" s="6550"/>
      <c r="W71" s="7041"/>
      <c r="X71" s="7042" t="s">
        <v>3470</v>
      </c>
      <c r="Y71" s="7043"/>
      <c r="Z71" s="7044"/>
    </row>
    <row r="72" spans="1:95" ht="31.5" x14ac:dyDescent="0.25">
      <c r="A72" s="6800"/>
      <c r="B72" s="6973"/>
      <c r="C72" s="4676" t="s">
        <v>1382</v>
      </c>
      <c r="D72" s="4677" t="s">
        <v>1383</v>
      </c>
      <c r="E72" s="4677" t="s">
        <v>1439</v>
      </c>
      <c r="F72" s="4677" t="s">
        <v>3432</v>
      </c>
      <c r="G72" s="4677" t="s">
        <v>3433</v>
      </c>
      <c r="H72" s="4677" t="s">
        <v>3434</v>
      </c>
      <c r="I72" s="4677" t="s">
        <v>3435</v>
      </c>
      <c r="J72" s="4677" t="s">
        <v>1444</v>
      </c>
      <c r="K72" s="4677" t="s">
        <v>1445</v>
      </c>
      <c r="L72" s="4677" t="s">
        <v>3436</v>
      </c>
      <c r="M72" s="4677" t="s">
        <v>1447</v>
      </c>
      <c r="N72" s="4677" t="s">
        <v>1448</v>
      </c>
      <c r="O72" s="4677" t="s">
        <v>1449</v>
      </c>
      <c r="P72" s="4677" t="s">
        <v>1450</v>
      </c>
      <c r="Q72" s="4677" t="s">
        <v>1451</v>
      </c>
      <c r="R72" s="4677" t="s">
        <v>1452</v>
      </c>
      <c r="S72" s="4678" t="s">
        <v>62</v>
      </c>
      <c r="T72" s="3564" t="s">
        <v>3437</v>
      </c>
      <c r="U72" s="3565" t="s">
        <v>3418</v>
      </c>
      <c r="V72" s="4679" t="s">
        <v>3419</v>
      </c>
      <c r="W72" s="4679" t="s">
        <v>3420</v>
      </c>
      <c r="X72" s="4680" t="s">
        <v>3471</v>
      </c>
      <c r="Y72" s="4679" t="s">
        <v>3472</v>
      </c>
      <c r="Z72" s="3563" t="s">
        <v>3464</v>
      </c>
    </row>
    <row r="73" spans="1:95" x14ac:dyDescent="0.25">
      <c r="A73" s="4613" t="s">
        <v>3466</v>
      </c>
      <c r="B73" s="3032">
        <f>SUM(C73:S73)</f>
        <v>811</v>
      </c>
      <c r="C73" s="4381">
        <v>1</v>
      </c>
      <c r="D73" s="4382">
        <v>0</v>
      </c>
      <c r="E73" s="4382">
        <v>5</v>
      </c>
      <c r="F73" s="4382">
        <v>29</v>
      </c>
      <c r="G73" s="4382">
        <v>11</v>
      </c>
      <c r="H73" s="4382">
        <v>9</v>
      </c>
      <c r="I73" s="4382">
        <v>30</v>
      </c>
      <c r="J73" s="4382">
        <v>17</v>
      </c>
      <c r="K73" s="4382">
        <v>27</v>
      </c>
      <c r="L73" s="4382">
        <v>29</v>
      </c>
      <c r="M73" s="4382">
        <v>101</v>
      </c>
      <c r="N73" s="4382">
        <v>95</v>
      </c>
      <c r="O73" s="4382">
        <v>123</v>
      </c>
      <c r="P73" s="4382">
        <v>115</v>
      </c>
      <c r="Q73" s="4382">
        <v>107</v>
      </c>
      <c r="R73" s="4382">
        <v>64</v>
      </c>
      <c r="S73" s="4681">
        <v>48</v>
      </c>
      <c r="T73" s="2293">
        <v>1</v>
      </c>
      <c r="U73" s="2476">
        <v>192</v>
      </c>
      <c r="V73" s="2557">
        <v>618</v>
      </c>
      <c r="W73" s="2557">
        <v>0</v>
      </c>
      <c r="X73" s="2293">
        <v>811</v>
      </c>
      <c r="Y73" s="2557">
        <v>0</v>
      </c>
      <c r="Z73" s="2348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613" t="s">
        <v>3467</v>
      </c>
      <c r="B74" s="4310">
        <f>SUM(C74:S74)</f>
        <v>1</v>
      </c>
      <c r="C74" s="4381">
        <v>1</v>
      </c>
      <c r="D74" s="4382">
        <v>0</v>
      </c>
      <c r="E74" s="4382">
        <v>0</v>
      </c>
      <c r="F74" s="4382">
        <v>0</v>
      </c>
      <c r="G74" s="4382">
        <v>0</v>
      </c>
      <c r="H74" s="4382">
        <v>0</v>
      </c>
      <c r="I74" s="4382">
        <v>0</v>
      </c>
      <c r="J74" s="4382">
        <v>0</v>
      </c>
      <c r="K74" s="4382">
        <v>0</v>
      </c>
      <c r="L74" s="4382">
        <v>0</v>
      </c>
      <c r="M74" s="4382">
        <v>0</v>
      </c>
      <c r="N74" s="4382">
        <v>0</v>
      </c>
      <c r="O74" s="4382">
        <v>0</v>
      </c>
      <c r="P74" s="4382">
        <v>0</v>
      </c>
      <c r="Q74" s="4382">
        <v>0</v>
      </c>
      <c r="R74" s="4382">
        <v>0</v>
      </c>
      <c r="S74" s="4681">
        <v>0</v>
      </c>
      <c r="T74" s="4149">
        <v>1</v>
      </c>
      <c r="U74" s="4151">
        <v>0</v>
      </c>
      <c r="V74" s="4244">
        <v>0</v>
      </c>
      <c r="W74" s="4244">
        <v>0</v>
      </c>
      <c r="X74" s="4149">
        <v>1</v>
      </c>
      <c r="Y74" s="4244">
        <v>0</v>
      </c>
      <c r="Z74" s="4150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613" t="s">
        <v>3468</v>
      </c>
      <c r="B75" s="4310">
        <f>SUM(C75:S75)</f>
        <v>0</v>
      </c>
      <c r="C75" s="4381">
        <v>0</v>
      </c>
      <c r="D75" s="4382">
        <v>0</v>
      </c>
      <c r="E75" s="4382">
        <v>0</v>
      </c>
      <c r="F75" s="4382">
        <v>0</v>
      </c>
      <c r="G75" s="4382">
        <v>0</v>
      </c>
      <c r="H75" s="4382">
        <v>0</v>
      </c>
      <c r="I75" s="4382">
        <v>0</v>
      </c>
      <c r="J75" s="4382">
        <v>0</v>
      </c>
      <c r="K75" s="4382">
        <v>0</v>
      </c>
      <c r="L75" s="4382">
        <v>0</v>
      </c>
      <c r="M75" s="4382">
        <v>0</v>
      </c>
      <c r="N75" s="4382">
        <v>0</v>
      </c>
      <c r="O75" s="4382">
        <v>0</v>
      </c>
      <c r="P75" s="4382">
        <v>0</v>
      </c>
      <c r="Q75" s="4382">
        <v>0</v>
      </c>
      <c r="R75" s="4382">
        <v>0</v>
      </c>
      <c r="S75" s="4681">
        <v>0</v>
      </c>
      <c r="T75" s="4149">
        <v>0</v>
      </c>
      <c r="U75" s="4151">
        <v>0</v>
      </c>
      <c r="V75" s="4244">
        <v>0</v>
      </c>
      <c r="W75" s="4244">
        <v>0</v>
      </c>
      <c r="X75" s="4149">
        <v>0</v>
      </c>
      <c r="Y75" s="4244">
        <v>0</v>
      </c>
      <c r="Z75" s="4150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613" t="s">
        <v>514</v>
      </c>
      <c r="B76" s="4682">
        <f>SUM(C76:S76)</f>
        <v>0</v>
      </c>
      <c r="C76" s="4381">
        <v>0</v>
      </c>
      <c r="D76" s="4382">
        <v>0</v>
      </c>
      <c r="E76" s="4382">
        <v>0</v>
      </c>
      <c r="F76" s="4382">
        <v>0</v>
      </c>
      <c r="G76" s="4382">
        <v>0</v>
      </c>
      <c r="H76" s="4382">
        <v>0</v>
      </c>
      <c r="I76" s="4382">
        <v>0</v>
      </c>
      <c r="J76" s="4382">
        <v>0</v>
      </c>
      <c r="K76" s="4382">
        <v>0</v>
      </c>
      <c r="L76" s="4382">
        <v>0</v>
      </c>
      <c r="M76" s="4382">
        <v>0</v>
      </c>
      <c r="N76" s="4382">
        <v>0</v>
      </c>
      <c r="O76" s="4382">
        <v>0</v>
      </c>
      <c r="P76" s="4382">
        <v>0</v>
      </c>
      <c r="Q76" s="4382">
        <v>0</v>
      </c>
      <c r="R76" s="4382">
        <v>0</v>
      </c>
      <c r="S76" s="4681">
        <v>0</v>
      </c>
      <c r="T76" s="4165">
        <v>0</v>
      </c>
      <c r="U76" s="4173">
        <v>0</v>
      </c>
      <c r="V76" s="3985">
        <v>0</v>
      </c>
      <c r="W76" s="3985">
        <v>0</v>
      </c>
      <c r="X76" s="4165">
        <v>0</v>
      </c>
      <c r="Y76" s="3985">
        <v>0</v>
      </c>
      <c r="Z76" s="1278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71" t="s">
        <v>82</v>
      </c>
      <c r="B77" s="4683">
        <f>SUM(B73:B76)</f>
        <v>812</v>
      </c>
      <c r="C77" s="4684">
        <f>SUM(C73:C76)</f>
        <v>2</v>
      </c>
      <c r="D77" s="4685">
        <f t="shared" ref="D77:R77" si="41">SUM(D73:D76)</f>
        <v>0</v>
      </c>
      <c r="E77" s="4685">
        <f t="shared" si="41"/>
        <v>5</v>
      </c>
      <c r="F77" s="4685">
        <f t="shared" si="41"/>
        <v>29</v>
      </c>
      <c r="G77" s="4685">
        <f t="shared" si="41"/>
        <v>11</v>
      </c>
      <c r="H77" s="4685">
        <f t="shared" si="41"/>
        <v>9</v>
      </c>
      <c r="I77" s="4685">
        <f t="shared" si="41"/>
        <v>30</v>
      </c>
      <c r="J77" s="4685">
        <f t="shared" si="41"/>
        <v>17</v>
      </c>
      <c r="K77" s="4685">
        <f t="shared" si="41"/>
        <v>27</v>
      </c>
      <c r="L77" s="4685">
        <f t="shared" si="41"/>
        <v>29</v>
      </c>
      <c r="M77" s="4685">
        <f t="shared" si="41"/>
        <v>101</v>
      </c>
      <c r="N77" s="4685">
        <f t="shared" si="41"/>
        <v>95</v>
      </c>
      <c r="O77" s="4685">
        <f t="shared" si="41"/>
        <v>123</v>
      </c>
      <c r="P77" s="4685">
        <f t="shared" si="41"/>
        <v>115</v>
      </c>
      <c r="Q77" s="4685">
        <f t="shared" si="41"/>
        <v>107</v>
      </c>
      <c r="R77" s="4685">
        <f t="shared" si="41"/>
        <v>64</v>
      </c>
      <c r="S77" s="4686">
        <f>SUM(S73:S76)</f>
        <v>48</v>
      </c>
      <c r="T77" s="4689">
        <f>SUM(T73:T76)</f>
        <v>2</v>
      </c>
      <c r="U77" s="4690">
        <f t="shared" ref="U77:Z77" si="42">SUM(U73:U76)</f>
        <v>192</v>
      </c>
      <c r="V77" s="4690">
        <f t="shared" si="42"/>
        <v>618</v>
      </c>
      <c r="W77" s="4691">
        <f t="shared" si="42"/>
        <v>0</v>
      </c>
      <c r="X77" s="4692">
        <f t="shared" si="42"/>
        <v>812</v>
      </c>
      <c r="Y77" s="4690">
        <f t="shared" si="42"/>
        <v>0</v>
      </c>
      <c r="Z77" s="4693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694" t="s">
        <v>284</v>
      </c>
      <c r="B79" s="3564" t="s">
        <v>3437</v>
      </c>
      <c r="C79" s="3565" t="s">
        <v>3418</v>
      </c>
      <c r="D79" s="4679" t="s">
        <v>3419</v>
      </c>
      <c r="E79" s="4695" t="s">
        <v>3420</v>
      </c>
    </row>
    <row r="80" spans="1:95" ht="15" customHeight="1" x14ac:dyDescent="0.25">
      <c r="A80" s="4547" t="s">
        <v>3475</v>
      </c>
      <c r="B80" s="2293">
        <v>0</v>
      </c>
      <c r="C80" s="2476">
        <v>139</v>
      </c>
      <c r="D80" s="2557">
        <v>530</v>
      </c>
      <c r="E80" s="1295">
        <v>0</v>
      </c>
    </row>
    <row r="81" spans="1:5" ht="15" customHeight="1" x14ac:dyDescent="0.25">
      <c r="A81" s="4547" t="s">
        <v>3476</v>
      </c>
      <c r="B81" s="4149">
        <v>0</v>
      </c>
      <c r="C81" s="4151">
        <v>0</v>
      </c>
      <c r="D81" s="4244">
        <v>0</v>
      </c>
      <c r="E81" s="4153">
        <v>0</v>
      </c>
    </row>
    <row r="82" spans="1:5" ht="15" customHeight="1" x14ac:dyDescent="0.25">
      <c r="A82" s="4547" t="s">
        <v>3477</v>
      </c>
      <c r="B82" s="4149">
        <v>0</v>
      </c>
      <c r="C82" s="4151">
        <v>153</v>
      </c>
      <c r="D82" s="4244">
        <v>571</v>
      </c>
      <c r="E82" s="4153">
        <v>0</v>
      </c>
    </row>
    <row r="83" spans="1:5" ht="21.75" customHeight="1" x14ac:dyDescent="0.25">
      <c r="A83" s="4220" t="s">
        <v>3478</v>
      </c>
      <c r="B83" s="4149">
        <v>0</v>
      </c>
      <c r="C83" s="4151">
        <v>0</v>
      </c>
      <c r="D83" s="4244">
        <v>0</v>
      </c>
      <c r="E83" s="4153">
        <v>0</v>
      </c>
    </row>
    <row r="84" spans="1:5" ht="15" customHeight="1" x14ac:dyDescent="0.25">
      <c r="A84" s="4547" t="s">
        <v>3479</v>
      </c>
      <c r="B84" s="1275">
        <v>0</v>
      </c>
      <c r="C84" s="220">
        <v>0</v>
      </c>
      <c r="D84" s="1316">
        <v>0</v>
      </c>
      <c r="E84" s="1266">
        <v>0</v>
      </c>
    </row>
    <row r="85" spans="1:5" ht="15" customHeight="1" x14ac:dyDescent="0.25">
      <c r="A85" s="4547" t="s">
        <v>3480</v>
      </c>
      <c r="B85" s="1275">
        <v>0</v>
      </c>
      <c r="C85" s="4151">
        <v>0</v>
      </c>
      <c r="D85" s="1316">
        <v>0</v>
      </c>
      <c r="E85" s="1266">
        <v>0</v>
      </c>
    </row>
    <row r="86" spans="1:5" ht="15" customHeight="1" x14ac:dyDescent="0.25">
      <c r="A86" s="4547" t="s">
        <v>3481</v>
      </c>
      <c r="B86" s="1275">
        <v>0</v>
      </c>
      <c r="C86" s="4151">
        <v>0</v>
      </c>
      <c r="D86" s="1316">
        <v>0</v>
      </c>
      <c r="E86" s="1266">
        <v>0</v>
      </c>
    </row>
    <row r="87" spans="1:5" ht="15" customHeight="1" x14ac:dyDescent="0.25">
      <c r="A87" s="4547" t="s">
        <v>3482</v>
      </c>
      <c r="B87" s="1275">
        <v>0</v>
      </c>
      <c r="C87" s="4151">
        <v>0</v>
      </c>
      <c r="D87" s="1316">
        <v>0</v>
      </c>
      <c r="E87" s="1266">
        <v>0</v>
      </c>
    </row>
    <row r="88" spans="1:5" ht="15" customHeight="1" x14ac:dyDescent="0.25">
      <c r="A88" s="4547" t="s">
        <v>3483</v>
      </c>
      <c r="B88" s="1275">
        <v>0</v>
      </c>
      <c r="C88" s="4151">
        <v>0</v>
      </c>
      <c r="D88" s="1316">
        <v>0</v>
      </c>
      <c r="E88" s="1266">
        <v>0</v>
      </c>
    </row>
    <row r="89" spans="1:5" ht="15" customHeight="1" x14ac:dyDescent="0.25">
      <c r="A89" s="4696" t="s">
        <v>3484</v>
      </c>
      <c r="B89" s="1275">
        <v>0</v>
      </c>
      <c r="C89" s="4151">
        <v>0</v>
      </c>
      <c r="D89" s="1316">
        <v>0</v>
      </c>
      <c r="E89" s="1266">
        <v>0</v>
      </c>
    </row>
    <row r="90" spans="1:5" ht="15" customHeight="1" x14ac:dyDescent="0.25">
      <c r="A90" s="4547" t="s">
        <v>3485</v>
      </c>
      <c r="B90" s="1275">
        <v>0</v>
      </c>
      <c r="C90" s="4151">
        <v>0</v>
      </c>
      <c r="D90" s="1316">
        <v>0</v>
      </c>
      <c r="E90" s="1266">
        <v>0</v>
      </c>
    </row>
    <row r="91" spans="1:5" ht="15" customHeight="1" x14ac:dyDescent="0.25">
      <c r="A91" s="4547" t="s">
        <v>3486</v>
      </c>
      <c r="B91" s="1275">
        <v>0</v>
      </c>
      <c r="C91" s="4151">
        <v>0</v>
      </c>
      <c r="D91" s="1316">
        <v>0</v>
      </c>
      <c r="E91" s="1266">
        <v>0</v>
      </c>
    </row>
    <row r="92" spans="1:5" ht="15" customHeight="1" x14ac:dyDescent="0.25">
      <c r="A92" s="4220" t="s">
        <v>3487</v>
      </c>
      <c r="B92" s="1275">
        <v>0</v>
      </c>
      <c r="C92" s="4151">
        <v>0</v>
      </c>
      <c r="D92" s="1316">
        <v>0</v>
      </c>
      <c r="E92" s="1266">
        <v>0</v>
      </c>
    </row>
    <row r="93" spans="1:5" ht="15" customHeight="1" x14ac:dyDescent="0.25">
      <c r="A93" s="962" t="s">
        <v>3488</v>
      </c>
      <c r="B93" s="1275">
        <v>0</v>
      </c>
      <c r="C93" s="4151">
        <v>0</v>
      </c>
      <c r="D93" s="1316">
        <v>0</v>
      </c>
      <c r="E93" s="1266">
        <v>0</v>
      </c>
    </row>
    <row r="94" spans="1:5" ht="15" customHeight="1" x14ac:dyDescent="0.25">
      <c r="A94" s="1215" t="s">
        <v>3489</v>
      </c>
      <c r="B94" s="1275">
        <v>0</v>
      </c>
      <c r="C94" s="4151">
        <v>0</v>
      </c>
      <c r="D94" s="1316">
        <v>0</v>
      </c>
      <c r="E94" s="1266">
        <v>0</v>
      </c>
    </row>
    <row r="95" spans="1:5" ht="15" customHeight="1" x14ac:dyDescent="0.25">
      <c r="A95" s="4697" t="s">
        <v>3490</v>
      </c>
      <c r="B95" s="1275">
        <v>0</v>
      </c>
      <c r="C95" s="4151">
        <v>0</v>
      </c>
      <c r="D95" s="1316">
        <v>0</v>
      </c>
      <c r="E95" s="1266">
        <v>0</v>
      </c>
    </row>
    <row r="96" spans="1:5" ht="15" customHeight="1" x14ac:dyDescent="0.25">
      <c r="A96" s="4547" t="s">
        <v>3491</v>
      </c>
      <c r="B96" s="1275">
        <v>0</v>
      </c>
      <c r="C96" s="4151">
        <v>0</v>
      </c>
      <c r="D96" s="1316">
        <v>0</v>
      </c>
      <c r="E96" s="1266">
        <v>0</v>
      </c>
    </row>
    <row r="97" spans="1:5" ht="15" customHeight="1" x14ac:dyDescent="0.25">
      <c r="A97" s="4694" t="s">
        <v>82</v>
      </c>
      <c r="B97" s="4692">
        <f>SUM(B80:B96)</f>
        <v>0</v>
      </c>
      <c r="C97" s="4691">
        <f>SUM(C80:C96)</f>
        <v>292</v>
      </c>
      <c r="D97" s="4690">
        <f>SUM(D80:D96)</f>
        <v>1101</v>
      </c>
      <c r="E97" s="4698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99" t="s">
        <v>32</v>
      </c>
      <c r="B99" s="4679" t="s">
        <v>3437</v>
      </c>
      <c r="C99" s="3565" t="s">
        <v>3418</v>
      </c>
      <c r="D99" s="4679" t="s">
        <v>3419</v>
      </c>
      <c r="E99" s="4695" t="s">
        <v>3420</v>
      </c>
    </row>
    <row r="100" spans="1:5" x14ac:dyDescent="0.25">
      <c r="A100" s="4613" t="s">
        <v>1456</v>
      </c>
      <c r="B100" s="4244"/>
      <c r="C100" s="4151"/>
      <c r="D100" s="4244"/>
      <c r="E100" s="4153"/>
    </row>
    <row r="101" spans="1:5" x14ac:dyDescent="0.25">
      <c r="A101" s="4613" t="s">
        <v>1058</v>
      </c>
      <c r="B101" s="4244"/>
      <c r="C101" s="4151"/>
      <c r="D101" s="4244"/>
      <c r="E101" s="4153"/>
    </row>
    <row r="102" spans="1:5" x14ac:dyDescent="0.25">
      <c r="A102" s="4613" t="s">
        <v>515</v>
      </c>
      <c r="B102" s="4244"/>
      <c r="C102" s="4151"/>
      <c r="D102" s="4244"/>
      <c r="E102" s="4153"/>
    </row>
    <row r="103" spans="1:5" x14ac:dyDescent="0.25">
      <c r="A103" s="4613" t="s">
        <v>1055</v>
      </c>
      <c r="B103" s="4244"/>
      <c r="C103" s="4151"/>
      <c r="D103" s="4244"/>
      <c r="E103" s="4153"/>
    </row>
    <row r="104" spans="1:5" x14ac:dyDescent="0.25">
      <c r="A104" s="4700" t="s">
        <v>2128</v>
      </c>
      <c r="B104" s="3985"/>
      <c r="C104" s="4173"/>
      <c r="D104" s="3985"/>
      <c r="E104" s="3987"/>
    </row>
    <row r="105" spans="1:5" x14ac:dyDescent="0.25">
      <c r="A105" s="4701" t="s">
        <v>82</v>
      </c>
      <c r="B105" s="4691">
        <f>SUM(B100:B104)</f>
        <v>0</v>
      </c>
      <c r="C105" s="4691">
        <f>SUM(C100:C104)</f>
        <v>0</v>
      </c>
      <c r="D105" s="4690">
        <f>SUM(D100:D104)</f>
        <v>0</v>
      </c>
      <c r="E105" s="4698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99" t="s">
        <v>32</v>
      </c>
      <c r="B107" s="4679" t="s">
        <v>3437</v>
      </c>
      <c r="C107" s="3565" t="s">
        <v>3418</v>
      </c>
      <c r="D107" s="4679" t="s">
        <v>3419</v>
      </c>
      <c r="E107" s="4695" t="s">
        <v>3420</v>
      </c>
    </row>
    <row r="108" spans="1:5" x14ac:dyDescent="0.25">
      <c r="A108" s="4613" t="s">
        <v>1456</v>
      </c>
      <c r="B108" s="4244"/>
      <c r="C108" s="4151"/>
      <c r="D108" s="4244"/>
      <c r="E108" s="4153"/>
    </row>
    <row r="109" spans="1:5" x14ac:dyDescent="0.25">
      <c r="A109" s="4613" t="s">
        <v>1058</v>
      </c>
      <c r="B109" s="4244"/>
      <c r="C109" s="4151"/>
      <c r="D109" s="4244"/>
      <c r="E109" s="4153"/>
    </row>
    <row r="110" spans="1:5" x14ac:dyDescent="0.25">
      <c r="A110" s="4613" t="s">
        <v>515</v>
      </c>
      <c r="B110" s="4244"/>
      <c r="C110" s="4151"/>
      <c r="D110" s="4244"/>
      <c r="E110" s="4153"/>
    </row>
    <row r="111" spans="1:5" x14ac:dyDescent="0.25">
      <c r="A111" s="4613" t="s">
        <v>1055</v>
      </c>
      <c r="B111" s="4244"/>
      <c r="C111" s="4151"/>
      <c r="D111" s="4244"/>
      <c r="E111" s="4153"/>
    </row>
    <row r="112" spans="1:5" x14ac:dyDescent="0.25">
      <c r="A112" s="4700" t="s">
        <v>2128</v>
      </c>
      <c r="B112" s="3985"/>
      <c r="C112" s="4173"/>
      <c r="D112" s="3985"/>
      <c r="E112" s="3987"/>
    </row>
    <row r="113" spans="1:93" x14ac:dyDescent="0.25">
      <c r="A113" s="4701" t="s">
        <v>82</v>
      </c>
      <c r="B113" s="4691">
        <f>SUM(B108:B112)</f>
        <v>0</v>
      </c>
      <c r="C113" s="4691">
        <f>SUM(C108:C112)</f>
        <v>0</v>
      </c>
      <c r="D113" s="4690">
        <f>SUM(D108:D112)</f>
        <v>0</v>
      </c>
      <c r="E113" s="4698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047" t="s">
        <v>3495</v>
      </c>
      <c r="B115" s="6801" t="s">
        <v>82</v>
      </c>
      <c r="C115" s="6549" t="s">
        <v>3431</v>
      </c>
      <c r="D115" s="6550"/>
      <c r="E115" s="6550"/>
      <c r="F115" s="6551"/>
      <c r="G115" s="7043" t="s">
        <v>3496</v>
      </c>
      <c r="H115" s="7044"/>
    </row>
    <row r="116" spans="1:93" ht="24.75" customHeight="1" x14ac:dyDescent="0.25">
      <c r="A116" s="7048"/>
      <c r="B116" s="6802"/>
      <c r="C116" s="3564" t="s">
        <v>3437</v>
      </c>
      <c r="D116" s="3565" t="s">
        <v>3418</v>
      </c>
      <c r="E116" s="4679" t="s">
        <v>3419</v>
      </c>
      <c r="F116" s="4702" t="s">
        <v>3420</v>
      </c>
      <c r="G116" s="4703" t="s">
        <v>3471</v>
      </c>
      <c r="H116" s="3563" t="s">
        <v>3472</v>
      </c>
    </row>
    <row r="117" spans="1:93" ht="15" customHeight="1" x14ac:dyDescent="0.25">
      <c r="A117" s="4704" t="s">
        <v>3497</v>
      </c>
      <c r="B117" s="2571">
        <f>SUM(C117:F117)</f>
        <v>6</v>
      </c>
      <c r="C117" s="2271">
        <v>3</v>
      </c>
      <c r="D117" s="2304">
        <v>1</v>
      </c>
      <c r="E117" s="1045">
        <v>2</v>
      </c>
      <c r="F117" s="1127">
        <v>0</v>
      </c>
      <c r="G117" s="2573">
        <v>6</v>
      </c>
      <c r="H117" s="4705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06" t="s">
        <v>3498</v>
      </c>
      <c r="B118" s="4476">
        <f>SUM(C118:F118)</f>
        <v>4</v>
      </c>
      <c r="C118" s="3101">
        <v>2</v>
      </c>
      <c r="D118" s="3118">
        <v>1</v>
      </c>
      <c r="E118" s="164">
        <v>1</v>
      </c>
      <c r="F118" s="191">
        <v>0</v>
      </c>
      <c r="G118" s="168">
        <v>4</v>
      </c>
      <c r="H118" s="3102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3" t="s">
        <v>3499</v>
      </c>
      <c r="B119" s="20"/>
      <c r="C119" s="20"/>
      <c r="D119" s="37"/>
      <c r="E119" s="4707"/>
      <c r="F119" s="4708"/>
      <c r="G119" s="4709"/>
      <c r="H119" s="4710"/>
      <c r="I119" s="941"/>
      <c r="J119" s="941"/>
      <c r="K119" s="941"/>
    </row>
    <row r="120" spans="1:93" x14ac:dyDescent="0.25">
      <c r="A120" s="6756" t="s">
        <v>3500</v>
      </c>
      <c r="B120" s="7037" t="s">
        <v>82</v>
      </c>
      <c r="C120" s="7054" t="s">
        <v>3501</v>
      </c>
      <c r="D120" s="6451"/>
      <c r="E120" s="5904"/>
      <c r="F120" s="7055" t="s">
        <v>3502</v>
      </c>
      <c r="G120" s="6518" t="s">
        <v>3503</v>
      </c>
      <c r="H120" s="6685" t="s">
        <v>3431</v>
      </c>
      <c r="I120" s="6550"/>
      <c r="J120" s="6550"/>
      <c r="K120" s="7041"/>
    </row>
    <row r="121" spans="1:93" ht="42" x14ac:dyDescent="0.25">
      <c r="A121" s="6800"/>
      <c r="B121" s="6973"/>
      <c r="C121" s="3458" t="s">
        <v>3504</v>
      </c>
      <c r="D121" s="251" t="s">
        <v>3505</v>
      </c>
      <c r="E121" s="229" t="s">
        <v>3506</v>
      </c>
      <c r="F121" s="7055"/>
      <c r="G121" s="6518"/>
      <c r="H121" s="4703" t="s">
        <v>3437</v>
      </c>
      <c r="I121" s="4679" t="s">
        <v>3418</v>
      </c>
      <c r="J121" s="4679" t="s">
        <v>3419</v>
      </c>
      <c r="K121" s="4695" t="s">
        <v>3420</v>
      </c>
    </row>
    <row r="122" spans="1:93" ht="15" customHeight="1" x14ac:dyDescent="0.25">
      <c r="A122" s="1985" t="s">
        <v>3507</v>
      </c>
      <c r="B122" s="2088">
        <f>SUM(C122:G122)</f>
        <v>0</v>
      </c>
      <c r="C122" s="2271"/>
      <c r="D122" s="1045"/>
      <c r="E122" s="2273"/>
      <c r="F122" s="2304"/>
      <c r="G122" s="1127"/>
      <c r="H122" s="2573"/>
      <c r="I122" s="1045"/>
      <c r="J122" s="1045"/>
      <c r="K122" s="2273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220" t="s">
        <v>3508</v>
      </c>
      <c r="B123" s="4015">
        <f>SUM(C123:G123)</f>
        <v>0</v>
      </c>
      <c r="C123" s="4149"/>
      <c r="D123" s="4244"/>
      <c r="E123" s="4153"/>
      <c r="F123" s="4151"/>
      <c r="G123" s="4155"/>
      <c r="H123" s="4246"/>
      <c r="I123" s="4244"/>
      <c r="J123" s="4244"/>
      <c r="K123" s="4153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223" t="s">
        <v>3509</v>
      </c>
      <c r="B124" s="3984">
        <f>SUM(C124:G124)</f>
        <v>0</v>
      </c>
      <c r="C124" s="4165"/>
      <c r="D124" s="3985"/>
      <c r="E124" s="3987"/>
      <c r="F124" s="4173"/>
      <c r="G124" s="4250"/>
      <c r="H124" s="4251"/>
      <c r="I124" s="3985"/>
      <c r="J124" s="3985"/>
      <c r="K124" s="3987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756" t="s">
        <v>3511</v>
      </c>
      <c r="B126" s="7037" t="s">
        <v>3512</v>
      </c>
      <c r="C126" s="6558" t="s">
        <v>3513</v>
      </c>
      <c r="D126" s="6559"/>
      <c r="E126" s="6558" t="s">
        <v>3514</v>
      </c>
      <c r="F126" s="6559"/>
      <c r="G126" s="6558" t="s">
        <v>3515</v>
      </c>
      <c r="H126" s="6559"/>
      <c r="I126" s="6558" t="s">
        <v>3516</v>
      </c>
      <c r="J126" s="6553"/>
      <c r="K126" s="7056" t="s">
        <v>3517</v>
      </c>
      <c r="L126" s="7044"/>
    </row>
    <row r="127" spans="1:93" ht="31.5" x14ac:dyDescent="0.25">
      <c r="A127" s="6800"/>
      <c r="B127" s="6973"/>
      <c r="C127" s="3564" t="s">
        <v>3518</v>
      </c>
      <c r="D127" s="3563" t="s">
        <v>3519</v>
      </c>
      <c r="E127" s="3564" t="s">
        <v>3518</v>
      </c>
      <c r="F127" s="3563" t="s">
        <v>3519</v>
      </c>
      <c r="G127" s="3564" t="s">
        <v>3518</v>
      </c>
      <c r="H127" s="4622" t="s">
        <v>3519</v>
      </c>
      <c r="I127" s="3564" t="s">
        <v>3518</v>
      </c>
      <c r="J127" s="3559" t="s">
        <v>3519</v>
      </c>
      <c r="K127" s="4703" t="s">
        <v>3471</v>
      </c>
      <c r="L127" s="3563" t="s">
        <v>3472</v>
      </c>
    </row>
    <row r="128" spans="1:93" x14ac:dyDescent="0.25">
      <c r="A128" s="7051" t="s">
        <v>3520</v>
      </c>
      <c r="B128" s="1985" t="s">
        <v>2187</v>
      </c>
      <c r="C128" s="2271"/>
      <c r="D128" s="4705"/>
      <c r="E128" s="2271"/>
      <c r="F128" s="4705"/>
      <c r="G128" s="2271"/>
      <c r="H128" s="4705"/>
      <c r="I128" s="2271"/>
      <c r="J128" s="2516"/>
      <c r="K128" s="4246"/>
      <c r="L128" s="4705"/>
    </row>
    <row r="129" spans="1:41" ht="21" x14ac:dyDescent="0.25">
      <c r="A129" s="5515"/>
      <c r="B129" s="4220" t="s">
        <v>3521</v>
      </c>
      <c r="C129" s="4149"/>
      <c r="D129" s="4150"/>
      <c r="E129" s="4149"/>
      <c r="F129" s="4150"/>
      <c r="G129" s="4149"/>
      <c r="H129" s="4150"/>
      <c r="I129" s="4149"/>
      <c r="J129" s="4247"/>
      <c r="K129" s="4246"/>
      <c r="L129" s="4150"/>
    </row>
    <row r="130" spans="1:41" x14ac:dyDescent="0.25">
      <c r="A130" s="5515"/>
      <c r="B130" s="4220" t="s">
        <v>3522</v>
      </c>
      <c r="C130" s="4149"/>
      <c r="D130" s="4150"/>
      <c r="E130" s="4149"/>
      <c r="F130" s="4150"/>
      <c r="G130" s="4149"/>
      <c r="H130" s="4150"/>
      <c r="I130" s="4149"/>
      <c r="J130" s="4247"/>
      <c r="K130" s="4246"/>
      <c r="L130" s="4150"/>
    </row>
    <row r="131" spans="1:41" x14ac:dyDescent="0.25">
      <c r="A131" s="6866"/>
      <c r="B131" s="4220" t="s">
        <v>3523</v>
      </c>
      <c r="C131" s="4165"/>
      <c r="D131" s="1278"/>
      <c r="E131" s="4165"/>
      <c r="F131" s="1278"/>
      <c r="G131" s="4165"/>
      <c r="H131" s="1278"/>
      <c r="I131" s="4165"/>
      <c r="J131" s="1299"/>
      <c r="K131" s="4251"/>
      <c r="L131" s="1278"/>
    </row>
    <row r="132" spans="1:41" x14ac:dyDescent="0.25">
      <c r="A132" s="6996" t="s">
        <v>3524</v>
      </c>
      <c r="B132" s="1985" t="s">
        <v>2187</v>
      </c>
      <c r="C132" s="2271"/>
      <c r="D132" s="4705"/>
      <c r="E132" s="2271"/>
      <c r="F132" s="4705"/>
      <c r="G132" s="2271"/>
      <c r="H132" s="4705"/>
      <c r="I132" s="2271"/>
      <c r="J132" s="2516"/>
      <c r="K132" s="2573"/>
      <c r="L132" s="4705"/>
    </row>
    <row r="133" spans="1:41" ht="21" x14ac:dyDescent="0.25">
      <c r="A133" s="7057"/>
      <c r="B133" s="4220" t="s">
        <v>3525</v>
      </c>
      <c r="C133" s="4149"/>
      <c r="D133" s="4150"/>
      <c r="E133" s="4149"/>
      <c r="F133" s="4150"/>
      <c r="G133" s="4149"/>
      <c r="H133" s="4150"/>
      <c r="I133" s="4149"/>
      <c r="J133" s="4247"/>
      <c r="K133" s="4246"/>
      <c r="L133" s="4150"/>
    </row>
    <row r="134" spans="1:41" x14ac:dyDescent="0.25">
      <c r="A134" s="7057"/>
      <c r="B134" s="4220" t="s">
        <v>3523</v>
      </c>
      <c r="C134" s="4149"/>
      <c r="D134" s="4150"/>
      <c r="E134" s="4149"/>
      <c r="F134" s="4150"/>
      <c r="G134" s="4149"/>
      <c r="H134" s="4150"/>
      <c r="I134" s="4149"/>
      <c r="J134" s="4247"/>
      <c r="K134" s="4246"/>
      <c r="L134" s="4150"/>
    </row>
    <row r="135" spans="1:41" x14ac:dyDescent="0.25">
      <c r="A135" s="7057"/>
      <c r="B135" s="902" t="s">
        <v>3526</v>
      </c>
      <c r="C135" s="1275"/>
      <c r="D135" s="1276"/>
      <c r="E135" s="1275"/>
      <c r="F135" s="1276"/>
      <c r="G135" s="1275"/>
      <c r="H135" s="1276"/>
      <c r="I135" s="1275"/>
      <c r="J135" s="1298"/>
      <c r="K135" s="1313"/>
      <c r="L135" s="1276"/>
    </row>
    <row r="136" spans="1:41" x14ac:dyDescent="0.25">
      <c r="A136" s="7057"/>
      <c r="B136" s="4223" t="s">
        <v>3527</v>
      </c>
      <c r="C136" s="4165"/>
      <c r="D136" s="1278"/>
      <c r="E136" s="4165"/>
      <c r="F136" s="1278"/>
      <c r="G136" s="4165"/>
      <c r="H136" s="1278"/>
      <c r="I136" s="4165"/>
      <c r="J136" s="1299"/>
      <c r="K136" s="4251"/>
      <c r="L136" s="1278"/>
    </row>
    <row r="137" spans="1:41" x14ac:dyDescent="0.25">
      <c r="A137" s="7051" t="s">
        <v>3528</v>
      </c>
      <c r="B137" s="1985" t="s">
        <v>3529</v>
      </c>
      <c r="C137" s="2271"/>
      <c r="D137" s="4705"/>
      <c r="E137" s="2271"/>
      <c r="F137" s="4705"/>
      <c r="G137" s="2271"/>
      <c r="H137" s="4705"/>
      <c r="I137" s="2271"/>
      <c r="J137" s="2516"/>
      <c r="K137" s="2573"/>
      <c r="L137" s="4705"/>
    </row>
    <row r="138" spans="1:41" ht="21" x14ac:dyDescent="0.25">
      <c r="A138" s="5515"/>
      <c r="B138" s="4220" t="s">
        <v>3525</v>
      </c>
      <c r="C138" s="4149"/>
      <c r="D138" s="4150"/>
      <c r="E138" s="4149"/>
      <c r="F138" s="4150"/>
      <c r="G138" s="4149"/>
      <c r="H138" s="4150"/>
      <c r="I138" s="4149"/>
      <c r="J138" s="4247"/>
      <c r="K138" s="4246"/>
      <c r="L138" s="4150"/>
    </row>
    <row r="139" spans="1:41" x14ac:dyDescent="0.25">
      <c r="A139" s="5515"/>
      <c r="B139" s="4220" t="s">
        <v>3523</v>
      </c>
      <c r="C139" s="4149"/>
      <c r="D139" s="4150"/>
      <c r="E139" s="4149"/>
      <c r="F139" s="4150"/>
      <c r="G139" s="4149"/>
      <c r="H139" s="4150"/>
      <c r="I139" s="4149"/>
      <c r="J139" s="4247"/>
      <c r="K139" s="4246"/>
      <c r="L139" s="4150"/>
    </row>
    <row r="140" spans="1:41" x14ac:dyDescent="0.25">
      <c r="A140" s="5515"/>
      <c r="B140" s="4220" t="s">
        <v>3530</v>
      </c>
      <c r="C140" s="4149"/>
      <c r="D140" s="4150"/>
      <c r="E140" s="4149"/>
      <c r="F140" s="4150"/>
      <c r="G140" s="4149"/>
      <c r="H140" s="4150"/>
      <c r="I140" s="4149"/>
      <c r="J140" s="4247"/>
      <c r="K140" s="4246"/>
      <c r="L140" s="4150"/>
    </row>
    <row r="141" spans="1:41" x14ac:dyDescent="0.25">
      <c r="A141" s="5515"/>
      <c r="B141" s="902" t="s">
        <v>3526</v>
      </c>
      <c r="C141" s="4149"/>
      <c r="D141" s="4150"/>
      <c r="E141" s="4149"/>
      <c r="F141" s="4150"/>
      <c r="G141" s="4149"/>
      <c r="H141" s="4150"/>
      <c r="I141" s="4149"/>
      <c r="J141" s="4247"/>
      <c r="K141" s="4246"/>
      <c r="L141" s="4150"/>
    </row>
    <row r="142" spans="1:41" x14ac:dyDescent="0.25">
      <c r="A142" s="6866"/>
      <c r="B142" s="4223" t="s">
        <v>3527</v>
      </c>
      <c r="C142" s="922"/>
      <c r="D142" s="992"/>
      <c r="E142" s="922"/>
      <c r="F142" s="992"/>
      <c r="G142" s="922"/>
      <c r="H142" s="992"/>
      <c r="I142" s="922"/>
      <c r="J142" s="46"/>
      <c r="K142" s="45"/>
      <c r="L142" s="992"/>
    </row>
    <row r="143" spans="1:41" x14ac:dyDescent="0.25">
      <c r="A143" s="4541" t="s">
        <v>3531</v>
      </c>
      <c r="B143" s="4541" t="s">
        <v>3522</v>
      </c>
      <c r="C143" s="4140"/>
      <c r="D143" s="4141"/>
      <c r="E143" s="4140"/>
      <c r="F143" s="4141"/>
      <c r="G143" s="4140"/>
      <c r="H143" s="4141"/>
      <c r="I143" s="4140"/>
      <c r="J143" s="4624"/>
      <c r="K143" s="4540"/>
      <c r="L143" s="4141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63"/>
      <c r="F145" s="3"/>
      <c r="G145" s="3163"/>
      <c r="H145" s="3163"/>
      <c r="I145" s="3"/>
      <c r="J145" s="3162"/>
      <c r="K145" s="3162"/>
      <c r="L145" s="3162"/>
      <c r="M145" s="3162"/>
      <c r="N145" s="3162"/>
      <c r="O145" s="3162"/>
      <c r="P145" s="3162"/>
      <c r="Q145" s="3162"/>
      <c r="R145" s="3163"/>
      <c r="S145" s="3"/>
      <c r="T145" s="3162"/>
      <c r="U145" s="3162"/>
      <c r="V145" s="3163"/>
      <c r="W145" s="471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01" t="s">
        <v>786</v>
      </c>
      <c r="B146" s="7038" t="s">
        <v>82</v>
      </c>
      <c r="C146" s="7039"/>
      <c r="D146" s="7040"/>
      <c r="E146" s="7052" t="s">
        <v>106</v>
      </c>
      <c r="F146" s="7053"/>
      <c r="G146" s="7053"/>
      <c r="H146" s="7053"/>
      <c r="I146" s="7053"/>
      <c r="J146" s="7053"/>
      <c r="K146" s="7053"/>
      <c r="L146" s="7053"/>
      <c r="M146" s="7053"/>
      <c r="N146" s="7053"/>
      <c r="O146" s="7053"/>
      <c r="P146" s="7053"/>
      <c r="Q146" s="7053"/>
      <c r="R146" s="7053"/>
      <c r="S146" s="7053"/>
      <c r="T146" s="7053"/>
      <c r="U146" s="7053"/>
      <c r="V146" s="7053"/>
      <c r="W146" s="7053"/>
      <c r="X146" s="7053"/>
      <c r="Y146" s="7053"/>
      <c r="Z146" s="7053"/>
      <c r="AA146" s="7053"/>
      <c r="AB146" s="7053"/>
      <c r="AC146" s="7053"/>
      <c r="AD146" s="7053"/>
      <c r="AE146" s="7053"/>
      <c r="AF146" s="7053"/>
      <c r="AG146" s="7053"/>
      <c r="AH146" s="7053"/>
      <c r="AI146" s="7053"/>
      <c r="AJ146" s="7053"/>
      <c r="AK146" s="7053"/>
      <c r="AL146" s="7053"/>
      <c r="AM146" s="7058" t="s">
        <v>3534</v>
      </c>
      <c r="AN146" s="6813"/>
      <c r="AO146" s="6761"/>
    </row>
    <row r="147" spans="1:113" x14ac:dyDescent="0.25">
      <c r="A147" s="6367"/>
      <c r="B147" s="6852"/>
      <c r="C147" s="6161"/>
      <c r="D147" s="6162"/>
      <c r="E147" s="6651" t="s">
        <v>352</v>
      </c>
      <c r="F147" s="6651"/>
      <c r="G147" s="6651" t="s">
        <v>335</v>
      </c>
      <c r="H147" s="6651"/>
      <c r="I147" s="6651" t="s">
        <v>99</v>
      </c>
      <c r="J147" s="6651"/>
      <c r="K147" s="7059" t="s">
        <v>49</v>
      </c>
      <c r="L147" s="7059"/>
      <c r="M147" s="6559" t="s">
        <v>50</v>
      </c>
      <c r="N147" s="6558"/>
      <c r="O147" s="6651" t="s">
        <v>993</v>
      </c>
      <c r="P147" s="6651"/>
      <c r="Q147" s="6651" t="s">
        <v>645</v>
      </c>
      <c r="R147" s="6651"/>
      <c r="S147" s="6651" t="s">
        <v>53</v>
      </c>
      <c r="T147" s="6651"/>
      <c r="U147" s="6651" t="s">
        <v>54</v>
      </c>
      <c r="V147" s="6651"/>
      <c r="W147" s="6651" t="s">
        <v>994</v>
      </c>
      <c r="X147" s="6651"/>
      <c r="Y147" s="6651" t="s">
        <v>56</v>
      </c>
      <c r="Z147" s="6651"/>
      <c r="AA147" s="6651" t="s">
        <v>57</v>
      </c>
      <c r="AB147" s="6651"/>
      <c r="AC147" s="6651" t="s">
        <v>58</v>
      </c>
      <c r="AD147" s="6558"/>
      <c r="AE147" s="6651" t="s">
        <v>59</v>
      </c>
      <c r="AF147" s="6651"/>
      <c r="AG147" s="6651" t="s">
        <v>60</v>
      </c>
      <c r="AH147" s="6651"/>
      <c r="AI147" s="6651" t="s">
        <v>61</v>
      </c>
      <c r="AJ147" s="6651"/>
      <c r="AK147" s="7041" t="s">
        <v>62</v>
      </c>
      <c r="AL147" s="6549"/>
      <c r="AM147" s="7006" t="s">
        <v>3535</v>
      </c>
      <c r="AN147" s="7060" t="s">
        <v>3536</v>
      </c>
      <c r="AO147" s="7061"/>
    </row>
    <row r="148" spans="1:113" ht="31.5" x14ac:dyDescent="0.25">
      <c r="A148" s="6802"/>
      <c r="B148" s="3807" t="s">
        <v>84</v>
      </c>
      <c r="C148" s="3808" t="s">
        <v>63</v>
      </c>
      <c r="D148" s="3563" t="s">
        <v>64</v>
      </c>
      <c r="E148" s="4712" t="s">
        <v>63</v>
      </c>
      <c r="F148" s="4233" t="s">
        <v>64</v>
      </c>
      <c r="G148" s="4712" t="s">
        <v>63</v>
      </c>
      <c r="H148" s="4233" t="s">
        <v>64</v>
      </c>
      <c r="I148" s="4712" t="s">
        <v>63</v>
      </c>
      <c r="J148" s="4233" t="s">
        <v>64</v>
      </c>
      <c r="K148" s="4712" t="s">
        <v>63</v>
      </c>
      <c r="L148" s="4233" t="s">
        <v>64</v>
      </c>
      <c r="M148" s="4713" t="s">
        <v>63</v>
      </c>
      <c r="N148" s="4714" t="s">
        <v>64</v>
      </c>
      <c r="O148" s="4712" t="s">
        <v>63</v>
      </c>
      <c r="P148" s="4233" t="s">
        <v>64</v>
      </c>
      <c r="Q148" s="4712" t="s">
        <v>63</v>
      </c>
      <c r="R148" s="4233" t="s">
        <v>64</v>
      </c>
      <c r="S148" s="4712" t="s">
        <v>63</v>
      </c>
      <c r="T148" s="4233" t="s">
        <v>64</v>
      </c>
      <c r="U148" s="4712" t="s">
        <v>63</v>
      </c>
      <c r="V148" s="4233" t="s">
        <v>64</v>
      </c>
      <c r="W148" s="4712" t="s">
        <v>63</v>
      </c>
      <c r="X148" s="4233" t="s">
        <v>64</v>
      </c>
      <c r="Y148" s="4712" t="s">
        <v>63</v>
      </c>
      <c r="Z148" s="4233" t="s">
        <v>64</v>
      </c>
      <c r="AA148" s="4712" t="s">
        <v>63</v>
      </c>
      <c r="AB148" s="4233" t="s">
        <v>64</v>
      </c>
      <c r="AC148" s="4712" t="s">
        <v>63</v>
      </c>
      <c r="AD148" s="4714" t="s">
        <v>64</v>
      </c>
      <c r="AE148" s="4712" t="s">
        <v>63</v>
      </c>
      <c r="AF148" s="4233" t="s">
        <v>64</v>
      </c>
      <c r="AG148" s="4712" t="s">
        <v>63</v>
      </c>
      <c r="AH148" s="4233" t="s">
        <v>64</v>
      </c>
      <c r="AI148" s="4712" t="s">
        <v>63</v>
      </c>
      <c r="AJ148" s="4233" t="s">
        <v>64</v>
      </c>
      <c r="AK148" s="4713" t="s">
        <v>63</v>
      </c>
      <c r="AL148" s="4714" t="s">
        <v>64</v>
      </c>
      <c r="AM148" s="7062"/>
      <c r="AN148" s="4715" t="s">
        <v>3537</v>
      </c>
      <c r="AO148" s="4716" t="s">
        <v>3538</v>
      </c>
    </row>
    <row r="149" spans="1:113" x14ac:dyDescent="0.25">
      <c r="A149" s="4717" t="s">
        <v>3539</v>
      </c>
      <c r="B149" s="3489">
        <f t="shared" ref="B149:B177" si="44">SUM(C149:D149)</f>
        <v>0</v>
      </c>
      <c r="C149" s="3536">
        <f t="shared" ref="C149:C177" si="45">E149+G149+I149+K149+M149+O149+Q149+S149+U149+W149+Y149+AA149+AC149+AE149+AG149+AI149+AK149</f>
        <v>0</v>
      </c>
      <c r="D149" s="4718">
        <f t="shared" ref="D149:D177" si="46">F149+H149+J149+L149+N149+P149+R149+T149+V149+X149+Z149+AB149+AD149+AF149+AH149+AJ149+AL149</f>
        <v>0</v>
      </c>
      <c r="E149" s="2271"/>
      <c r="F149" s="2273"/>
      <c r="G149" s="2271"/>
      <c r="H149" s="2273"/>
      <c r="I149" s="2271"/>
      <c r="J149" s="2273"/>
      <c r="K149" s="2271"/>
      <c r="L149" s="2273"/>
      <c r="M149" s="2304"/>
      <c r="N149" s="2572"/>
      <c r="O149" s="2271"/>
      <c r="P149" s="2273"/>
      <c r="Q149" s="2271"/>
      <c r="R149" s="2273"/>
      <c r="S149" s="2271"/>
      <c r="T149" s="2273"/>
      <c r="U149" s="2271"/>
      <c r="V149" s="2273"/>
      <c r="W149" s="2271"/>
      <c r="X149" s="2273"/>
      <c r="Y149" s="2271"/>
      <c r="Z149" s="2273"/>
      <c r="AA149" s="2271"/>
      <c r="AB149" s="2273"/>
      <c r="AC149" s="2271"/>
      <c r="AD149" s="2572"/>
      <c r="AE149" s="2271"/>
      <c r="AF149" s="2273"/>
      <c r="AG149" s="2271"/>
      <c r="AH149" s="2273"/>
      <c r="AI149" s="2271"/>
      <c r="AJ149" s="2273"/>
      <c r="AK149" s="2304"/>
      <c r="AL149" s="2572"/>
      <c r="AM149" s="2573"/>
      <c r="AN149" s="1045"/>
      <c r="AO149" s="2273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549" t="s">
        <v>3421</v>
      </c>
      <c r="B150" s="3489">
        <f t="shared" si="44"/>
        <v>0</v>
      </c>
      <c r="C150" s="3536">
        <f t="shared" si="45"/>
        <v>0</v>
      </c>
      <c r="D150" s="766">
        <f t="shared" si="46"/>
        <v>0</v>
      </c>
      <c r="E150" s="4149"/>
      <c r="F150" s="4153"/>
      <c r="G150" s="4149"/>
      <c r="H150" s="4153"/>
      <c r="I150" s="4149"/>
      <c r="J150" s="4153"/>
      <c r="K150" s="4149"/>
      <c r="L150" s="4153"/>
      <c r="M150" s="4151"/>
      <c r="N150" s="4152"/>
      <c r="O150" s="4149"/>
      <c r="P150" s="4153"/>
      <c r="Q150" s="4149"/>
      <c r="R150" s="4153"/>
      <c r="S150" s="4149"/>
      <c r="T150" s="4153"/>
      <c r="U150" s="4149"/>
      <c r="V150" s="4153"/>
      <c r="W150" s="4149"/>
      <c r="X150" s="4153"/>
      <c r="Y150" s="4149"/>
      <c r="Z150" s="4153"/>
      <c r="AA150" s="4149"/>
      <c r="AB150" s="4153"/>
      <c r="AC150" s="4149"/>
      <c r="AD150" s="4152"/>
      <c r="AE150" s="4149"/>
      <c r="AF150" s="4153"/>
      <c r="AG150" s="4149"/>
      <c r="AH150" s="4153"/>
      <c r="AI150" s="4149"/>
      <c r="AJ150" s="4153"/>
      <c r="AK150" s="4151"/>
      <c r="AL150" s="4152"/>
      <c r="AM150" s="4246"/>
      <c r="AN150" s="4244"/>
      <c r="AO150" s="4153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655" t="s">
        <v>3446</v>
      </c>
      <c r="B151" s="3489">
        <f t="shared" si="44"/>
        <v>0</v>
      </c>
      <c r="C151" s="3536">
        <f t="shared" si="45"/>
        <v>0</v>
      </c>
      <c r="D151" s="766">
        <f t="shared" si="46"/>
        <v>0</v>
      </c>
      <c r="E151" s="4149"/>
      <c r="F151" s="4153"/>
      <c r="G151" s="4149"/>
      <c r="H151" s="4153"/>
      <c r="I151" s="4149"/>
      <c r="J151" s="4153"/>
      <c r="K151" s="4149"/>
      <c r="L151" s="4153"/>
      <c r="M151" s="4151"/>
      <c r="N151" s="4152"/>
      <c r="O151" s="4149"/>
      <c r="P151" s="4153"/>
      <c r="Q151" s="4149"/>
      <c r="R151" s="4153"/>
      <c r="S151" s="4149"/>
      <c r="T151" s="4153"/>
      <c r="U151" s="4149"/>
      <c r="V151" s="4153"/>
      <c r="W151" s="4149"/>
      <c r="X151" s="4153"/>
      <c r="Y151" s="4149"/>
      <c r="Z151" s="4153"/>
      <c r="AA151" s="4149"/>
      <c r="AB151" s="4153"/>
      <c r="AC151" s="4149"/>
      <c r="AD151" s="4152"/>
      <c r="AE151" s="4149"/>
      <c r="AF151" s="4153"/>
      <c r="AG151" s="4149"/>
      <c r="AH151" s="4153"/>
      <c r="AI151" s="4149"/>
      <c r="AJ151" s="4153"/>
      <c r="AK151" s="4151"/>
      <c r="AL151" s="4152"/>
      <c r="AM151" s="4246"/>
      <c r="AN151" s="4244"/>
      <c r="AO151" s="4153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655" t="s">
        <v>3447</v>
      </c>
      <c r="B152" s="3489">
        <f t="shared" si="44"/>
        <v>0</v>
      </c>
      <c r="C152" s="3536">
        <f t="shared" si="45"/>
        <v>0</v>
      </c>
      <c r="D152" s="766">
        <f t="shared" si="46"/>
        <v>0</v>
      </c>
      <c r="E152" s="4149"/>
      <c r="F152" s="4153"/>
      <c r="G152" s="4149"/>
      <c r="H152" s="4153"/>
      <c r="I152" s="4149"/>
      <c r="J152" s="4153"/>
      <c r="K152" s="4149"/>
      <c r="L152" s="4153"/>
      <c r="M152" s="4151"/>
      <c r="N152" s="4152"/>
      <c r="O152" s="4149"/>
      <c r="P152" s="4153"/>
      <c r="Q152" s="4149"/>
      <c r="R152" s="4153"/>
      <c r="S152" s="4149"/>
      <c r="T152" s="4153"/>
      <c r="U152" s="4149"/>
      <c r="V152" s="4153"/>
      <c r="W152" s="4149"/>
      <c r="X152" s="4153"/>
      <c r="Y152" s="4149"/>
      <c r="Z152" s="4153"/>
      <c r="AA152" s="4149"/>
      <c r="AB152" s="4153"/>
      <c r="AC152" s="4149"/>
      <c r="AD152" s="4152"/>
      <c r="AE152" s="4149"/>
      <c r="AF152" s="4153"/>
      <c r="AG152" s="4149"/>
      <c r="AH152" s="4153"/>
      <c r="AI152" s="4149"/>
      <c r="AJ152" s="4153"/>
      <c r="AK152" s="4151"/>
      <c r="AL152" s="4152"/>
      <c r="AM152" s="4246"/>
      <c r="AN152" s="4244"/>
      <c r="AO152" s="4153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655" t="s">
        <v>3448</v>
      </c>
      <c r="B153" s="3489">
        <f t="shared" si="44"/>
        <v>0</v>
      </c>
      <c r="C153" s="3536">
        <f t="shared" si="45"/>
        <v>0</v>
      </c>
      <c r="D153" s="766">
        <f t="shared" si="46"/>
        <v>0</v>
      </c>
      <c r="E153" s="4149"/>
      <c r="F153" s="4153"/>
      <c r="G153" s="4149"/>
      <c r="H153" s="4153"/>
      <c r="I153" s="4149"/>
      <c r="J153" s="4153"/>
      <c r="K153" s="4149"/>
      <c r="L153" s="4153"/>
      <c r="M153" s="4151"/>
      <c r="N153" s="4152"/>
      <c r="O153" s="4149"/>
      <c r="P153" s="4153"/>
      <c r="Q153" s="4149"/>
      <c r="R153" s="4153"/>
      <c r="S153" s="4149"/>
      <c r="T153" s="4153"/>
      <c r="U153" s="4149"/>
      <c r="V153" s="4153"/>
      <c r="W153" s="4149"/>
      <c r="X153" s="4153"/>
      <c r="Y153" s="4149"/>
      <c r="Z153" s="4153"/>
      <c r="AA153" s="4149"/>
      <c r="AB153" s="4153"/>
      <c r="AC153" s="4149"/>
      <c r="AD153" s="4152"/>
      <c r="AE153" s="4149"/>
      <c r="AF153" s="4153"/>
      <c r="AG153" s="4149"/>
      <c r="AH153" s="4153"/>
      <c r="AI153" s="4149"/>
      <c r="AJ153" s="4153"/>
      <c r="AK153" s="4151"/>
      <c r="AL153" s="4152"/>
      <c r="AM153" s="4246"/>
      <c r="AN153" s="4244"/>
      <c r="AO153" s="4153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655" t="s">
        <v>3540</v>
      </c>
      <c r="B154" s="3489">
        <f t="shared" si="44"/>
        <v>0</v>
      </c>
      <c r="C154" s="3536">
        <f t="shared" si="45"/>
        <v>0</v>
      </c>
      <c r="D154" s="766">
        <f t="shared" si="46"/>
        <v>0</v>
      </c>
      <c r="E154" s="4149"/>
      <c r="F154" s="4153"/>
      <c r="G154" s="4149"/>
      <c r="H154" s="4153"/>
      <c r="I154" s="4149"/>
      <c r="J154" s="4153"/>
      <c r="K154" s="4149"/>
      <c r="L154" s="4153"/>
      <c r="M154" s="4151"/>
      <c r="N154" s="4152"/>
      <c r="O154" s="4149"/>
      <c r="P154" s="4153"/>
      <c r="Q154" s="4149"/>
      <c r="R154" s="4153"/>
      <c r="S154" s="4149"/>
      <c r="T154" s="4153"/>
      <c r="U154" s="4149"/>
      <c r="V154" s="4153"/>
      <c r="W154" s="4149"/>
      <c r="X154" s="4153"/>
      <c r="Y154" s="4149"/>
      <c r="Z154" s="4153"/>
      <c r="AA154" s="4149"/>
      <c r="AB154" s="4153"/>
      <c r="AC154" s="4149"/>
      <c r="AD154" s="4152"/>
      <c r="AE154" s="4149"/>
      <c r="AF154" s="4153"/>
      <c r="AG154" s="4149"/>
      <c r="AH154" s="4153"/>
      <c r="AI154" s="4149"/>
      <c r="AJ154" s="4153"/>
      <c r="AK154" s="4151"/>
      <c r="AL154" s="4152"/>
      <c r="AM154" s="4246"/>
      <c r="AN154" s="4244"/>
      <c r="AO154" s="4153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655" t="s">
        <v>3541</v>
      </c>
      <c r="B155" s="3489">
        <f t="shared" si="44"/>
        <v>0</v>
      </c>
      <c r="C155" s="3536">
        <f t="shared" si="45"/>
        <v>0</v>
      </c>
      <c r="D155" s="766">
        <f t="shared" si="46"/>
        <v>0</v>
      </c>
      <c r="E155" s="4149"/>
      <c r="F155" s="4153"/>
      <c r="G155" s="4149"/>
      <c r="H155" s="4153"/>
      <c r="I155" s="4149"/>
      <c r="J155" s="4153"/>
      <c r="K155" s="4149"/>
      <c r="L155" s="4153"/>
      <c r="M155" s="4151"/>
      <c r="N155" s="4152"/>
      <c r="O155" s="4149"/>
      <c r="P155" s="4153"/>
      <c r="Q155" s="4149"/>
      <c r="R155" s="4153"/>
      <c r="S155" s="4149"/>
      <c r="T155" s="4153"/>
      <c r="U155" s="4149"/>
      <c r="V155" s="4153"/>
      <c r="W155" s="4149"/>
      <c r="X155" s="4153"/>
      <c r="Y155" s="4149"/>
      <c r="Z155" s="4153"/>
      <c r="AA155" s="4149"/>
      <c r="AB155" s="4153"/>
      <c r="AC155" s="4149"/>
      <c r="AD155" s="4152"/>
      <c r="AE155" s="4149"/>
      <c r="AF155" s="4153"/>
      <c r="AG155" s="4149"/>
      <c r="AH155" s="4153"/>
      <c r="AI155" s="4149"/>
      <c r="AJ155" s="4153"/>
      <c r="AK155" s="4151"/>
      <c r="AL155" s="4152"/>
      <c r="AM155" s="4246"/>
      <c r="AN155" s="4244"/>
      <c r="AO155" s="4153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655" t="s">
        <v>3452</v>
      </c>
      <c r="B156" s="3489">
        <f t="shared" si="44"/>
        <v>0</v>
      </c>
      <c r="C156" s="3536">
        <f t="shared" si="45"/>
        <v>0</v>
      </c>
      <c r="D156" s="766">
        <f t="shared" si="46"/>
        <v>0</v>
      </c>
      <c r="E156" s="4149"/>
      <c r="F156" s="4153"/>
      <c r="G156" s="4149"/>
      <c r="H156" s="4153"/>
      <c r="I156" s="4149"/>
      <c r="J156" s="4153"/>
      <c r="K156" s="4149"/>
      <c r="L156" s="4153"/>
      <c r="M156" s="4151"/>
      <c r="N156" s="4152"/>
      <c r="O156" s="4149"/>
      <c r="P156" s="4153"/>
      <c r="Q156" s="4149"/>
      <c r="R156" s="4153"/>
      <c r="S156" s="4149"/>
      <c r="T156" s="4153"/>
      <c r="U156" s="4149"/>
      <c r="V156" s="4153"/>
      <c r="W156" s="4149"/>
      <c r="X156" s="4153"/>
      <c r="Y156" s="4149"/>
      <c r="Z156" s="4153"/>
      <c r="AA156" s="4149"/>
      <c r="AB156" s="4153"/>
      <c r="AC156" s="4149"/>
      <c r="AD156" s="4152"/>
      <c r="AE156" s="4149"/>
      <c r="AF156" s="4153"/>
      <c r="AG156" s="4149"/>
      <c r="AH156" s="4153"/>
      <c r="AI156" s="4149"/>
      <c r="AJ156" s="4153"/>
      <c r="AK156" s="4151"/>
      <c r="AL156" s="4152"/>
      <c r="AM156" s="4246"/>
      <c r="AN156" s="4244"/>
      <c r="AO156" s="4153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655" t="s">
        <v>3542</v>
      </c>
      <c r="B157" s="3489">
        <f t="shared" si="44"/>
        <v>0</v>
      </c>
      <c r="C157" s="3536">
        <f t="shared" si="45"/>
        <v>0</v>
      </c>
      <c r="D157" s="766">
        <f t="shared" si="46"/>
        <v>0</v>
      </c>
      <c r="E157" s="4149"/>
      <c r="F157" s="4153"/>
      <c r="G157" s="4149"/>
      <c r="H157" s="4153"/>
      <c r="I157" s="4149"/>
      <c r="J157" s="4153"/>
      <c r="K157" s="4149"/>
      <c r="L157" s="4153"/>
      <c r="M157" s="4151"/>
      <c r="N157" s="4152"/>
      <c r="O157" s="4149"/>
      <c r="P157" s="4153"/>
      <c r="Q157" s="4149"/>
      <c r="R157" s="4153"/>
      <c r="S157" s="4149"/>
      <c r="T157" s="4153"/>
      <c r="U157" s="4149"/>
      <c r="V157" s="4153"/>
      <c r="W157" s="4149"/>
      <c r="X157" s="4153"/>
      <c r="Y157" s="4149"/>
      <c r="Z157" s="4153"/>
      <c r="AA157" s="4149"/>
      <c r="AB157" s="4153"/>
      <c r="AC157" s="4149"/>
      <c r="AD157" s="4152"/>
      <c r="AE157" s="4149"/>
      <c r="AF157" s="4153"/>
      <c r="AG157" s="4149"/>
      <c r="AH157" s="4153"/>
      <c r="AI157" s="4149"/>
      <c r="AJ157" s="4153"/>
      <c r="AK157" s="4151"/>
      <c r="AL157" s="4152"/>
      <c r="AM157" s="4246"/>
      <c r="AN157" s="4244"/>
      <c r="AO157" s="4153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655" t="s">
        <v>3543</v>
      </c>
      <c r="B158" s="3489">
        <f t="shared" si="44"/>
        <v>0</v>
      </c>
      <c r="C158" s="3536">
        <f t="shared" si="45"/>
        <v>0</v>
      </c>
      <c r="D158" s="766">
        <f t="shared" si="46"/>
        <v>0</v>
      </c>
      <c r="E158" s="4149"/>
      <c r="F158" s="4153"/>
      <c r="G158" s="4149"/>
      <c r="H158" s="4153"/>
      <c r="I158" s="4149"/>
      <c r="J158" s="4153"/>
      <c r="K158" s="4149"/>
      <c r="L158" s="4153"/>
      <c r="M158" s="4151"/>
      <c r="N158" s="4152"/>
      <c r="O158" s="4149"/>
      <c r="P158" s="4153"/>
      <c r="Q158" s="4149"/>
      <c r="R158" s="4153"/>
      <c r="S158" s="4149"/>
      <c r="T158" s="4153"/>
      <c r="U158" s="4149"/>
      <c r="V158" s="4153"/>
      <c r="W158" s="4149"/>
      <c r="X158" s="4153"/>
      <c r="Y158" s="4149"/>
      <c r="Z158" s="4153"/>
      <c r="AA158" s="4149"/>
      <c r="AB158" s="4153"/>
      <c r="AC158" s="4149"/>
      <c r="AD158" s="4152"/>
      <c r="AE158" s="4149"/>
      <c r="AF158" s="4153"/>
      <c r="AG158" s="4149"/>
      <c r="AH158" s="4153"/>
      <c r="AI158" s="4149"/>
      <c r="AJ158" s="4153"/>
      <c r="AK158" s="4151"/>
      <c r="AL158" s="4152"/>
      <c r="AM158" s="4246"/>
      <c r="AN158" s="4244"/>
      <c r="AO158" s="4153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655" t="s">
        <v>3544</v>
      </c>
      <c r="B159" s="3489">
        <f t="shared" si="44"/>
        <v>0</v>
      </c>
      <c r="C159" s="3536">
        <f t="shared" si="45"/>
        <v>0</v>
      </c>
      <c r="D159" s="766">
        <f t="shared" si="46"/>
        <v>0</v>
      </c>
      <c r="E159" s="4149"/>
      <c r="F159" s="4153"/>
      <c r="G159" s="4149"/>
      <c r="H159" s="4153"/>
      <c r="I159" s="4149"/>
      <c r="J159" s="4153"/>
      <c r="K159" s="4149"/>
      <c r="L159" s="4153"/>
      <c r="M159" s="4151"/>
      <c r="N159" s="4152"/>
      <c r="O159" s="4149"/>
      <c r="P159" s="4153"/>
      <c r="Q159" s="4149"/>
      <c r="R159" s="4153"/>
      <c r="S159" s="4149"/>
      <c r="T159" s="4153"/>
      <c r="U159" s="4149"/>
      <c r="V159" s="4153"/>
      <c r="W159" s="4149"/>
      <c r="X159" s="4153"/>
      <c r="Y159" s="4149"/>
      <c r="Z159" s="4153"/>
      <c r="AA159" s="4149"/>
      <c r="AB159" s="4153"/>
      <c r="AC159" s="4149"/>
      <c r="AD159" s="4152"/>
      <c r="AE159" s="4149"/>
      <c r="AF159" s="4153"/>
      <c r="AG159" s="4149"/>
      <c r="AH159" s="4153"/>
      <c r="AI159" s="4149"/>
      <c r="AJ159" s="4153"/>
      <c r="AK159" s="4151"/>
      <c r="AL159" s="4152"/>
      <c r="AM159" s="4246"/>
      <c r="AN159" s="4244"/>
      <c r="AO159" s="4153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655" t="s">
        <v>3545</v>
      </c>
      <c r="B160" s="3489">
        <f t="shared" si="44"/>
        <v>0</v>
      </c>
      <c r="C160" s="3536">
        <f t="shared" si="45"/>
        <v>0</v>
      </c>
      <c r="D160" s="766">
        <f t="shared" si="46"/>
        <v>0</v>
      </c>
      <c r="E160" s="4149"/>
      <c r="F160" s="4153"/>
      <c r="G160" s="4149"/>
      <c r="H160" s="4153"/>
      <c r="I160" s="4149"/>
      <c r="J160" s="4153"/>
      <c r="K160" s="4149"/>
      <c r="L160" s="4153"/>
      <c r="M160" s="4151"/>
      <c r="N160" s="4152"/>
      <c r="O160" s="4149"/>
      <c r="P160" s="4153"/>
      <c r="Q160" s="4149"/>
      <c r="R160" s="4153"/>
      <c r="S160" s="4149"/>
      <c r="T160" s="4153"/>
      <c r="U160" s="4149"/>
      <c r="V160" s="4153"/>
      <c r="W160" s="4149"/>
      <c r="X160" s="4153"/>
      <c r="Y160" s="4149"/>
      <c r="Z160" s="4153"/>
      <c r="AA160" s="4149"/>
      <c r="AB160" s="4153"/>
      <c r="AC160" s="4149"/>
      <c r="AD160" s="4152"/>
      <c r="AE160" s="4149"/>
      <c r="AF160" s="4153"/>
      <c r="AG160" s="4149"/>
      <c r="AH160" s="4153"/>
      <c r="AI160" s="4149"/>
      <c r="AJ160" s="4153"/>
      <c r="AK160" s="4151"/>
      <c r="AL160" s="4152"/>
      <c r="AM160" s="4246"/>
      <c r="AN160" s="4244"/>
      <c r="AO160" s="4153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655" t="s">
        <v>3546</v>
      </c>
      <c r="B161" s="3489">
        <f t="shared" si="44"/>
        <v>0</v>
      </c>
      <c r="C161" s="3536">
        <f t="shared" si="45"/>
        <v>0</v>
      </c>
      <c r="D161" s="766">
        <f t="shared" si="46"/>
        <v>0</v>
      </c>
      <c r="E161" s="4149"/>
      <c r="F161" s="4153"/>
      <c r="G161" s="4149"/>
      <c r="H161" s="4153"/>
      <c r="I161" s="4149"/>
      <c r="J161" s="4153"/>
      <c r="K161" s="4149"/>
      <c r="L161" s="4153"/>
      <c r="M161" s="4151"/>
      <c r="N161" s="4152"/>
      <c r="O161" s="4149"/>
      <c r="P161" s="4153"/>
      <c r="Q161" s="4149"/>
      <c r="R161" s="4153"/>
      <c r="S161" s="4149"/>
      <c r="T161" s="4153"/>
      <c r="U161" s="4149"/>
      <c r="V161" s="4153"/>
      <c r="W161" s="4149"/>
      <c r="X161" s="4153"/>
      <c r="Y161" s="4149"/>
      <c r="Z161" s="4153"/>
      <c r="AA161" s="4149"/>
      <c r="AB161" s="4153"/>
      <c r="AC161" s="4149"/>
      <c r="AD161" s="4152"/>
      <c r="AE161" s="4149"/>
      <c r="AF161" s="4153"/>
      <c r="AG161" s="4149"/>
      <c r="AH161" s="4153"/>
      <c r="AI161" s="4149"/>
      <c r="AJ161" s="4153"/>
      <c r="AK161" s="4151"/>
      <c r="AL161" s="4152"/>
      <c r="AM161" s="4246"/>
      <c r="AN161" s="4244"/>
      <c r="AO161" s="4153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655" t="s">
        <v>3458</v>
      </c>
      <c r="B162" s="3489">
        <f t="shared" si="44"/>
        <v>0</v>
      </c>
      <c r="C162" s="3536">
        <f t="shared" si="45"/>
        <v>0</v>
      </c>
      <c r="D162" s="766">
        <f t="shared" si="46"/>
        <v>0</v>
      </c>
      <c r="E162" s="4149"/>
      <c r="F162" s="4153"/>
      <c r="G162" s="4149"/>
      <c r="H162" s="4153"/>
      <c r="I162" s="4149"/>
      <c r="J162" s="4153"/>
      <c r="K162" s="4149"/>
      <c r="L162" s="4153"/>
      <c r="M162" s="4151"/>
      <c r="N162" s="4152"/>
      <c r="O162" s="4149"/>
      <c r="P162" s="4153"/>
      <c r="Q162" s="4149"/>
      <c r="R162" s="4153"/>
      <c r="S162" s="4149"/>
      <c r="T162" s="4153"/>
      <c r="U162" s="4149"/>
      <c r="V162" s="4153"/>
      <c r="W162" s="4149"/>
      <c r="X162" s="4153"/>
      <c r="Y162" s="4149"/>
      <c r="Z162" s="4153"/>
      <c r="AA162" s="4149"/>
      <c r="AB162" s="4153"/>
      <c r="AC162" s="4149"/>
      <c r="AD162" s="4152"/>
      <c r="AE162" s="4149"/>
      <c r="AF162" s="4153"/>
      <c r="AG162" s="4149"/>
      <c r="AH162" s="4153"/>
      <c r="AI162" s="4149"/>
      <c r="AJ162" s="4153"/>
      <c r="AK162" s="4151"/>
      <c r="AL162" s="4152"/>
      <c r="AM162" s="4246"/>
      <c r="AN162" s="4244"/>
      <c r="AO162" s="4153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655" t="s">
        <v>3547</v>
      </c>
      <c r="B163" s="3489">
        <f t="shared" si="44"/>
        <v>0</v>
      </c>
      <c r="C163" s="3536">
        <f t="shared" si="45"/>
        <v>0</v>
      </c>
      <c r="D163" s="766">
        <f t="shared" si="46"/>
        <v>0</v>
      </c>
      <c r="E163" s="4149"/>
      <c r="F163" s="4153"/>
      <c r="G163" s="4149"/>
      <c r="H163" s="4153"/>
      <c r="I163" s="4149"/>
      <c r="J163" s="4153"/>
      <c r="K163" s="4149"/>
      <c r="L163" s="4153"/>
      <c r="M163" s="4151"/>
      <c r="N163" s="4152"/>
      <c r="O163" s="4149"/>
      <c r="P163" s="4153"/>
      <c r="Q163" s="4149"/>
      <c r="R163" s="4153"/>
      <c r="S163" s="4149"/>
      <c r="T163" s="4153"/>
      <c r="U163" s="4149"/>
      <c r="V163" s="4153"/>
      <c r="W163" s="4149"/>
      <c r="X163" s="4153"/>
      <c r="Y163" s="4149"/>
      <c r="Z163" s="4153"/>
      <c r="AA163" s="4149"/>
      <c r="AB163" s="4153"/>
      <c r="AC163" s="4149"/>
      <c r="AD163" s="4152"/>
      <c r="AE163" s="4149"/>
      <c r="AF163" s="4153"/>
      <c r="AG163" s="4149"/>
      <c r="AH163" s="4153"/>
      <c r="AI163" s="4149"/>
      <c r="AJ163" s="4153"/>
      <c r="AK163" s="4151"/>
      <c r="AL163" s="4152"/>
      <c r="AM163" s="4246"/>
      <c r="AN163" s="4244"/>
      <c r="AO163" s="4153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655" t="s">
        <v>3548</v>
      </c>
      <c r="B164" s="3489">
        <f t="shared" si="44"/>
        <v>0</v>
      </c>
      <c r="C164" s="3536">
        <f t="shared" si="45"/>
        <v>0</v>
      </c>
      <c r="D164" s="766">
        <f t="shared" si="46"/>
        <v>0</v>
      </c>
      <c r="E164" s="4149"/>
      <c r="F164" s="4153"/>
      <c r="G164" s="4149"/>
      <c r="H164" s="4153"/>
      <c r="I164" s="4149"/>
      <c r="J164" s="4153"/>
      <c r="K164" s="4149"/>
      <c r="L164" s="4153"/>
      <c r="M164" s="4151"/>
      <c r="N164" s="4152"/>
      <c r="O164" s="4149"/>
      <c r="P164" s="4153"/>
      <c r="Q164" s="4149"/>
      <c r="R164" s="4153"/>
      <c r="S164" s="4149"/>
      <c r="T164" s="4153"/>
      <c r="U164" s="4149"/>
      <c r="V164" s="4153"/>
      <c r="W164" s="4149"/>
      <c r="X164" s="4153"/>
      <c r="Y164" s="4149"/>
      <c r="Z164" s="4153"/>
      <c r="AA164" s="4149"/>
      <c r="AB164" s="4153"/>
      <c r="AC164" s="4149"/>
      <c r="AD164" s="4152"/>
      <c r="AE164" s="4149"/>
      <c r="AF164" s="4153"/>
      <c r="AG164" s="4149"/>
      <c r="AH164" s="4153"/>
      <c r="AI164" s="4149"/>
      <c r="AJ164" s="4153"/>
      <c r="AK164" s="4151"/>
      <c r="AL164" s="4152"/>
      <c r="AM164" s="4246"/>
      <c r="AN164" s="4244"/>
      <c r="AO164" s="4153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655" t="s">
        <v>3549</v>
      </c>
      <c r="B165" s="3489">
        <f t="shared" si="44"/>
        <v>0</v>
      </c>
      <c r="C165" s="3536">
        <f t="shared" si="45"/>
        <v>0</v>
      </c>
      <c r="D165" s="766">
        <f t="shared" si="46"/>
        <v>0</v>
      </c>
      <c r="E165" s="4149"/>
      <c r="F165" s="4153"/>
      <c r="G165" s="4149"/>
      <c r="H165" s="4153"/>
      <c r="I165" s="4149"/>
      <c r="J165" s="4153"/>
      <c r="K165" s="4149"/>
      <c r="L165" s="4153"/>
      <c r="M165" s="4151"/>
      <c r="N165" s="4152"/>
      <c r="O165" s="4149"/>
      <c r="P165" s="4153"/>
      <c r="Q165" s="4149"/>
      <c r="R165" s="4153"/>
      <c r="S165" s="4149"/>
      <c r="T165" s="4153"/>
      <c r="U165" s="4149"/>
      <c r="V165" s="4153"/>
      <c r="W165" s="4149"/>
      <c r="X165" s="4153"/>
      <c r="Y165" s="4149"/>
      <c r="Z165" s="4153"/>
      <c r="AA165" s="4149"/>
      <c r="AB165" s="4153"/>
      <c r="AC165" s="4149"/>
      <c r="AD165" s="4152"/>
      <c r="AE165" s="4149"/>
      <c r="AF165" s="4153"/>
      <c r="AG165" s="4149"/>
      <c r="AH165" s="4153"/>
      <c r="AI165" s="4149"/>
      <c r="AJ165" s="4153"/>
      <c r="AK165" s="4151"/>
      <c r="AL165" s="4152"/>
      <c r="AM165" s="4246"/>
      <c r="AN165" s="4244"/>
      <c r="AO165" s="4153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655" t="s">
        <v>3444</v>
      </c>
      <c r="B166" s="3489">
        <f t="shared" si="44"/>
        <v>0</v>
      </c>
      <c r="C166" s="3536">
        <f t="shared" si="45"/>
        <v>0</v>
      </c>
      <c r="D166" s="766">
        <f t="shared" si="46"/>
        <v>0</v>
      </c>
      <c r="E166" s="4149"/>
      <c r="F166" s="4153"/>
      <c r="G166" s="4149"/>
      <c r="H166" s="4153"/>
      <c r="I166" s="4149"/>
      <c r="J166" s="4153"/>
      <c r="K166" s="4149"/>
      <c r="L166" s="4153"/>
      <c r="M166" s="4151"/>
      <c r="N166" s="4152"/>
      <c r="O166" s="4149"/>
      <c r="P166" s="4153"/>
      <c r="Q166" s="4149"/>
      <c r="R166" s="4153"/>
      <c r="S166" s="4149"/>
      <c r="T166" s="4153"/>
      <c r="U166" s="4149"/>
      <c r="V166" s="4153"/>
      <c r="W166" s="4149"/>
      <c r="X166" s="4153"/>
      <c r="Y166" s="4149"/>
      <c r="Z166" s="4153"/>
      <c r="AA166" s="4149"/>
      <c r="AB166" s="4153"/>
      <c r="AC166" s="4149"/>
      <c r="AD166" s="4152"/>
      <c r="AE166" s="4149"/>
      <c r="AF166" s="4153"/>
      <c r="AG166" s="4149"/>
      <c r="AH166" s="4153"/>
      <c r="AI166" s="4149"/>
      <c r="AJ166" s="4153"/>
      <c r="AK166" s="4151"/>
      <c r="AL166" s="4152"/>
      <c r="AM166" s="4246"/>
      <c r="AN166" s="4244"/>
      <c r="AO166" s="4153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655" t="s">
        <v>3550</v>
      </c>
      <c r="B167" s="3489">
        <f t="shared" si="44"/>
        <v>0</v>
      </c>
      <c r="C167" s="3536">
        <f t="shared" si="45"/>
        <v>0</v>
      </c>
      <c r="D167" s="766">
        <f t="shared" si="46"/>
        <v>0</v>
      </c>
      <c r="E167" s="4149"/>
      <c r="F167" s="4153"/>
      <c r="G167" s="4149"/>
      <c r="H167" s="4153"/>
      <c r="I167" s="4149"/>
      <c r="J167" s="4153"/>
      <c r="K167" s="4149"/>
      <c r="L167" s="4153"/>
      <c r="M167" s="4151"/>
      <c r="N167" s="4152"/>
      <c r="O167" s="4149"/>
      <c r="P167" s="4153"/>
      <c r="Q167" s="4149"/>
      <c r="R167" s="4153"/>
      <c r="S167" s="4149"/>
      <c r="T167" s="4153"/>
      <c r="U167" s="4149"/>
      <c r="V167" s="4153"/>
      <c r="W167" s="4149"/>
      <c r="X167" s="4153"/>
      <c r="Y167" s="4149"/>
      <c r="Z167" s="4153"/>
      <c r="AA167" s="4149"/>
      <c r="AB167" s="4153"/>
      <c r="AC167" s="4149"/>
      <c r="AD167" s="4152"/>
      <c r="AE167" s="4149"/>
      <c r="AF167" s="4153"/>
      <c r="AG167" s="4149"/>
      <c r="AH167" s="4153"/>
      <c r="AI167" s="4149"/>
      <c r="AJ167" s="4153"/>
      <c r="AK167" s="4151"/>
      <c r="AL167" s="4152"/>
      <c r="AM167" s="4246"/>
      <c r="AN167" s="4244"/>
      <c r="AO167" s="4153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655" t="s">
        <v>3551</v>
      </c>
      <c r="B168" s="3489">
        <f t="shared" si="44"/>
        <v>0</v>
      </c>
      <c r="C168" s="3536">
        <f t="shared" si="45"/>
        <v>0</v>
      </c>
      <c r="D168" s="766">
        <f t="shared" si="46"/>
        <v>0</v>
      </c>
      <c r="E168" s="4149"/>
      <c r="F168" s="4153"/>
      <c r="G168" s="4149"/>
      <c r="H168" s="4153"/>
      <c r="I168" s="4149"/>
      <c r="J168" s="4153"/>
      <c r="K168" s="4149"/>
      <c r="L168" s="4153"/>
      <c r="M168" s="4151"/>
      <c r="N168" s="4152"/>
      <c r="O168" s="4149"/>
      <c r="P168" s="4153"/>
      <c r="Q168" s="4149"/>
      <c r="R168" s="4153"/>
      <c r="S168" s="4149"/>
      <c r="T168" s="4153"/>
      <c r="U168" s="4149"/>
      <c r="V168" s="4153"/>
      <c r="W168" s="4149"/>
      <c r="X168" s="4153"/>
      <c r="Y168" s="4149"/>
      <c r="Z168" s="4153"/>
      <c r="AA168" s="4149"/>
      <c r="AB168" s="4153"/>
      <c r="AC168" s="4149"/>
      <c r="AD168" s="4152"/>
      <c r="AE168" s="4149"/>
      <c r="AF168" s="4153"/>
      <c r="AG168" s="4149"/>
      <c r="AH168" s="4153"/>
      <c r="AI168" s="4149"/>
      <c r="AJ168" s="4153"/>
      <c r="AK168" s="4151"/>
      <c r="AL168" s="4152"/>
      <c r="AM168" s="4246"/>
      <c r="AN168" s="4244"/>
      <c r="AO168" s="4153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655" t="s">
        <v>3552</v>
      </c>
      <c r="B169" s="3489">
        <f t="shared" si="44"/>
        <v>0</v>
      </c>
      <c r="C169" s="3536">
        <f t="shared" si="45"/>
        <v>0</v>
      </c>
      <c r="D169" s="766">
        <f t="shared" si="46"/>
        <v>0</v>
      </c>
      <c r="E169" s="4149"/>
      <c r="F169" s="4153"/>
      <c r="G169" s="4149"/>
      <c r="H169" s="4153"/>
      <c r="I169" s="4149"/>
      <c r="J169" s="4153"/>
      <c r="K169" s="4149"/>
      <c r="L169" s="4153"/>
      <c r="M169" s="4151"/>
      <c r="N169" s="4152"/>
      <c r="O169" s="4149"/>
      <c r="P169" s="4153"/>
      <c r="Q169" s="4149"/>
      <c r="R169" s="4153"/>
      <c r="S169" s="4149"/>
      <c r="T169" s="4153"/>
      <c r="U169" s="4149"/>
      <c r="V169" s="4153"/>
      <c r="W169" s="4149"/>
      <c r="X169" s="4153"/>
      <c r="Y169" s="4149"/>
      <c r="Z169" s="4153"/>
      <c r="AA169" s="4149"/>
      <c r="AB169" s="4153"/>
      <c r="AC169" s="4149"/>
      <c r="AD169" s="4152"/>
      <c r="AE169" s="4149"/>
      <c r="AF169" s="4153"/>
      <c r="AG169" s="4149"/>
      <c r="AH169" s="4153"/>
      <c r="AI169" s="4149"/>
      <c r="AJ169" s="4153"/>
      <c r="AK169" s="4151"/>
      <c r="AL169" s="4152"/>
      <c r="AM169" s="4246"/>
      <c r="AN169" s="4244"/>
      <c r="AO169" s="4153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655" t="s">
        <v>3219</v>
      </c>
      <c r="B170" s="3489">
        <f t="shared" si="44"/>
        <v>0</v>
      </c>
      <c r="C170" s="3536">
        <f t="shared" si="45"/>
        <v>0</v>
      </c>
      <c r="D170" s="766">
        <f t="shared" si="46"/>
        <v>0</v>
      </c>
      <c r="E170" s="4149"/>
      <c r="F170" s="4153"/>
      <c r="G170" s="4149"/>
      <c r="H170" s="4153"/>
      <c r="I170" s="4149"/>
      <c r="J170" s="4153"/>
      <c r="K170" s="4149"/>
      <c r="L170" s="4153"/>
      <c r="M170" s="4151"/>
      <c r="N170" s="4152"/>
      <c r="O170" s="4149"/>
      <c r="P170" s="4153"/>
      <c r="Q170" s="4149"/>
      <c r="R170" s="4153"/>
      <c r="S170" s="4149"/>
      <c r="T170" s="4153"/>
      <c r="U170" s="4149"/>
      <c r="V170" s="4153"/>
      <c r="W170" s="4149"/>
      <c r="X170" s="4153"/>
      <c r="Y170" s="4149"/>
      <c r="Z170" s="4153"/>
      <c r="AA170" s="4149"/>
      <c r="AB170" s="4153"/>
      <c r="AC170" s="4149"/>
      <c r="AD170" s="4152"/>
      <c r="AE170" s="4149"/>
      <c r="AF170" s="4153"/>
      <c r="AG170" s="4149"/>
      <c r="AH170" s="4153"/>
      <c r="AI170" s="4149"/>
      <c r="AJ170" s="4153"/>
      <c r="AK170" s="4151"/>
      <c r="AL170" s="4152"/>
      <c r="AM170" s="4246"/>
      <c r="AN170" s="4244"/>
      <c r="AO170" s="4153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655" t="s">
        <v>3553</v>
      </c>
      <c r="B171" s="3489">
        <f t="shared" si="44"/>
        <v>0</v>
      </c>
      <c r="C171" s="3536">
        <f t="shared" si="45"/>
        <v>0</v>
      </c>
      <c r="D171" s="766">
        <f t="shared" si="46"/>
        <v>0</v>
      </c>
      <c r="E171" s="4149"/>
      <c r="F171" s="4153"/>
      <c r="G171" s="4149"/>
      <c r="H171" s="4153"/>
      <c r="I171" s="4149"/>
      <c r="J171" s="4153"/>
      <c r="K171" s="4149"/>
      <c r="L171" s="4153"/>
      <c r="M171" s="4151"/>
      <c r="N171" s="4152"/>
      <c r="O171" s="4149"/>
      <c r="P171" s="4153"/>
      <c r="Q171" s="4149"/>
      <c r="R171" s="4153"/>
      <c r="S171" s="4149"/>
      <c r="T171" s="4153"/>
      <c r="U171" s="4149"/>
      <c r="V171" s="4153"/>
      <c r="W171" s="4149"/>
      <c r="X171" s="4153"/>
      <c r="Y171" s="4149"/>
      <c r="Z171" s="4153"/>
      <c r="AA171" s="4149"/>
      <c r="AB171" s="4153"/>
      <c r="AC171" s="4149"/>
      <c r="AD171" s="4152"/>
      <c r="AE171" s="4149"/>
      <c r="AF171" s="4153"/>
      <c r="AG171" s="4149"/>
      <c r="AH171" s="4153"/>
      <c r="AI171" s="4149"/>
      <c r="AJ171" s="4153"/>
      <c r="AK171" s="4151"/>
      <c r="AL171" s="4152"/>
      <c r="AM171" s="4246"/>
      <c r="AN171" s="4244"/>
      <c r="AO171" s="4153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655" t="s">
        <v>3456</v>
      </c>
      <c r="B172" s="3489">
        <f t="shared" si="44"/>
        <v>0</v>
      </c>
      <c r="C172" s="3536">
        <f t="shared" si="45"/>
        <v>0</v>
      </c>
      <c r="D172" s="766">
        <f t="shared" si="46"/>
        <v>0</v>
      </c>
      <c r="E172" s="4149"/>
      <c r="F172" s="4153"/>
      <c r="G172" s="4149"/>
      <c r="H172" s="4153"/>
      <c r="I172" s="4149"/>
      <c r="J172" s="4153"/>
      <c r="K172" s="4149"/>
      <c r="L172" s="4153"/>
      <c r="M172" s="4151"/>
      <c r="N172" s="4152"/>
      <c r="O172" s="4149"/>
      <c r="P172" s="4153"/>
      <c r="Q172" s="4149"/>
      <c r="R172" s="4153"/>
      <c r="S172" s="4149"/>
      <c r="T172" s="4153"/>
      <c r="U172" s="4149"/>
      <c r="V172" s="4153"/>
      <c r="W172" s="4149"/>
      <c r="X172" s="4153"/>
      <c r="Y172" s="4149"/>
      <c r="Z172" s="4153"/>
      <c r="AA172" s="4149"/>
      <c r="AB172" s="4153"/>
      <c r="AC172" s="4149"/>
      <c r="AD172" s="4152"/>
      <c r="AE172" s="4149"/>
      <c r="AF172" s="4153"/>
      <c r="AG172" s="4149"/>
      <c r="AH172" s="4153"/>
      <c r="AI172" s="4149"/>
      <c r="AJ172" s="4153"/>
      <c r="AK172" s="4151"/>
      <c r="AL172" s="4152"/>
      <c r="AM172" s="4246"/>
      <c r="AN172" s="4244"/>
      <c r="AO172" s="4153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655" t="s">
        <v>3457</v>
      </c>
      <c r="B173" s="3489">
        <f t="shared" si="44"/>
        <v>0</v>
      </c>
      <c r="C173" s="3536">
        <f t="shared" si="45"/>
        <v>0</v>
      </c>
      <c r="D173" s="766">
        <f t="shared" si="46"/>
        <v>0</v>
      </c>
      <c r="E173" s="4149"/>
      <c r="F173" s="4153"/>
      <c r="G173" s="4149"/>
      <c r="H173" s="4153"/>
      <c r="I173" s="4149"/>
      <c r="J173" s="4153"/>
      <c r="K173" s="4149"/>
      <c r="L173" s="4153"/>
      <c r="M173" s="4151"/>
      <c r="N173" s="4152"/>
      <c r="O173" s="4149"/>
      <c r="P173" s="4153"/>
      <c r="Q173" s="4149"/>
      <c r="R173" s="4153"/>
      <c r="S173" s="4149"/>
      <c r="T173" s="4153"/>
      <c r="U173" s="4149"/>
      <c r="V173" s="4153"/>
      <c r="W173" s="4149"/>
      <c r="X173" s="4153"/>
      <c r="Y173" s="4149"/>
      <c r="Z173" s="4153"/>
      <c r="AA173" s="4149"/>
      <c r="AB173" s="4153"/>
      <c r="AC173" s="4149"/>
      <c r="AD173" s="4152"/>
      <c r="AE173" s="4149"/>
      <c r="AF173" s="4153"/>
      <c r="AG173" s="4149"/>
      <c r="AH173" s="4153"/>
      <c r="AI173" s="4149"/>
      <c r="AJ173" s="4153"/>
      <c r="AK173" s="4151"/>
      <c r="AL173" s="4152"/>
      <c r="AM173" s="4246"/>
      <c r="AN173" s="4244"/>
      <c r="AO173" s="4153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655" t="s">
        <v>3554</v>
      </c>
      <c r="B174" s="3489">
        <f t="shared" si="44"/>
        <v>0</v>
      </c>
      <c r="C174" s="3536">
        <f t="shared" si="45"/>
        <v>0</v>
      </c>
      <c r="D174" s="766">
        <f t="shared" si="46"/>
        <v>0</v>
      </c>
      <c r="E174" s="4149"/>
      <c r="F174" s="4153"/>
      <c r="G174" s="4149"/>
      <c r="H174" s="4153"/>
      <c r="I174" s="4149"/>
      <c r="J174" s="4153"/>
      <c r="K174" s="4149"/>
      <c r="L174" s="4153"/>
      <c r="M174" s="4151"/>
      <c r="N174" s="4152"/>
      <c r="O174" s="4149"/>
      <c r="P174" s="4153"/>
      <c r="Q174" s="4149"/>
      <c r="R174" s="4153"/>
      <c r="S174" s="4149"/>
      <c r="T174" s="4153"/>
      <c r="U174" s="4149"/>
      <c r="V174" s="4153"/>
      <c r="W174" s="4149"/>
      <c r="X174" s="4153"/>
      <c r="Y174" s="4149"/>
      <c r="Z174" s="4153"/>
      <c r="AA174" s="4149"/>
      <c r="AB174" s="4153"/>
      <c r="AC174" s="4149"/>
      <c r="AD174" s="4152"/>
      <c r="AE174" s="4149"/>
      <c r="AF174" s="4153"/>
      <c r="AG174" s="4149"/>
      <c r="AH174" s="4153"/>
      <c r="AI174" s="4149"/>
      <c r="AJ174" s="4153"/>
      <c r="AK174" s="4151"/>
      <c r="AL174" s="4152"/>
      <c r="AM174" s="4246"/>
      <c r="AN174" s="4244"/>
      <c r="AO174" s="4153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655" t="s">
        <v>3555</v>
      </c>
      <c r="B175" s="3489">
        <f t="shared" si="44"/>
        <v>0</v>
      </c>
      <c r="C175" s="3536">
        <f t="shared" si="45"/>
        <v>0</v>
      </c>
      <c r="D175" s="766">
        <f t="shared" si="46"/>
        <v>0</v>
      </c>
      <c r="E175" s="4149"/>
      <c r="F175" s="4153"/>
      <c r="G175" s="4149"/>
      <c r="H175" s="4153"/>
      <c r="I175" s="4149"/>
      <c r="J175" s="4153"/>
      <c r="K175" s="4149"/>
      <c r="L175" s="4153"/>
      <c r="M175" s="4151"/>
      <c r="N175" s="4152"/>
      <c r="O175" s="4149"/>
      <c r="P175" s="4153"/>
      <c r="Q175" s="4149"/>
      <c r="R175" s="4153"/>
      <c r="S175" s="4149"/>
      <c r="T175" s="4153"/>
      <c r="U175" s="4149"/>
      <c r="V175" s="4153"/>
      <c r="W175" s="4149"/>
      <c r="X175" s="4153"/>
      <c r="Y175" s="4149"/>
      <c r="Z175" s="4153"/>
      <c r="AA175" s="4149"/>
      <c r="AB175" s="4153"/>
      <c r="AC175" s="4149"/>
      <c r="AD175" s="4152"/>
      <c r="AE175" s="4149"/>
      <c r="AF175" s="4153"/>
      <c r="AG175" s="4149"/>
      <c r="AH175" s="4153"/>
      <c r="AI175" s="4149"/>
      <c r="AJ175" s="4153"/>
      <c r="AK175" s="4151"/>
      <c r="AL175" s="4152"/>
      <c r="AM175" s="4246"/>
      <c r="AN175" s="4244"/>
      <c r="AO175" s="4153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655" t="s">
        <v>3453</v>
      </c>
      <c r="B176" s="3489">
        <f t="shared" si="44"/>
        <v>0</v>
      </c>
      <c r="C176" s="3536">
        <f t="shared" si="45"/>
        <v>0</v>
      </c>
      <c r="D176" s="766">
        <f t="shared" si="46"/>
        <v>0</v>
      </c>
      <c r="E176" s="4149"/>
      <c r="F176" s="4153"/>
      <c r="G176" s="4149"/>
      <c r="H176" s="4153"/>
      <c r="I176" s="4149"/>
      <c r="J176" s="4153"/>
      <c r="K176" s="4149"/>
      <c r="L176" s="4153"/>
      <c r="M176" s="4151"/>
      <c r="N176" s="4152"/>
      <c r="O176" s="4149"/>
      <c r="P176" s="4153"/>
      <c r="Q176" s="4149"/>
      <c r="R176" s="4153"/>
      <c r="S176" s="4149"/>
      <c r="T176" s="4153"/>
      <c r="U176" s="4149"/>
      <c r="V176" s="4153"/>
      <c r="W176" s="4149"/>
      <c r="X176" s="4153"/>
      <c r="Y176" s="4149"/>
      <c r="Z176" s="4153"/>
      <c r="AA176" s="4149"/>
      <c r="AB176" s="4153"/>
      <c r="AC176" s="4149"/>
      <c r="AD176" s="4152"/>
      <c r="AE176" s="4149"/>
      <c r="AF176" s="4153"/>
      <c r="AG176" s="4149"/>
      <c r="AH176" s="4153"/>
      <c r="AI176" s="4149"/>
      <c r="AJ176" s="4153"/>
      <c r="AK176" s="4151"/>
      <c r="AL176" s="4152"/>
      <c r="AM176" s="4246"/>
      <c r="AN176" s="4244"/>
      <c r="AO176" s="4153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719" t="s">
        <v>608</v>
      </c>
      <c r="B177" s="3489">
        <f t="shared" si="44"/>
        <v>0</v>
      </c>
      <c r="C177" s="3536">
        <f t="shared" si="45"/>
        <v>0</v>
      </c>
      <c r="D177" s="766">
        <f t="shared" si="46"/>
        <v>0</v>
      </c>
      <c r="E177" s="1275"/>
      <c r="F177" s="1266"/>
      <c r="G177" s="1275"/>
      <c r="H177" s="1266"/>
      <c r="I177" s="1275"/>
      <c r="J177" s="1266"/>
      <c r="K177" s="1275"/>
      <c r="L177" s="1266"/>
      <c r="M177" s="1282"/>
      <c r="N177" s="1343"/>
      <c r="O177" s="1275"/>
      <c r="P177" s="1266"/>
      <c r="Q177" s="1275"/>
      <c r="R177" s="1266"/>
      <c r="S177" s="1275"/>
      <c r="T177" s="1266"/>
      <c r="U177" s="1275"/>
      <c r="V177" s="1266"/>
      <c r="W177" s="1275"/>
      <c r="X177" s="1266"/>
      <c r="Y177" s="1275"/>
      <c r="Z177" s="1266"/>
      <c r="AA177" s="1275"/>
      <c r="AB177" s="1266"/>
      <c r="AC177" s="1275"/>
      <c r="AD177" s="1343"/>
      <c r="AE177" s="1275"/>
      <c r="AF177" s="1266"/>
      <c r="AG177" s="1275"/>
      <c r="AH177" s="1266"/>
      <c r="AI177" s="1275"/>
      <c r="AJ177" s="1266"/>
      <c r="AK177" s="1282"/>
      <c r="AL177" s="1343"/>
      <c r="AM177" s="1313"/>
      <c r="AN177" s="1316"/>
      <c r="AO177" s="1266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158" t="s">
        <v>923</v>
      </c>
      <c r="B178" s="4720">
        <f>SUM(B179:B183)</f>
        <v>0</v>
      </c>
      <c r="C178" s="4721">
        <f t="shared" ref="C178:AO178" si="50">SUM(C179:C183)</f>
        <v>0</v>
      </c>
      <c r="D178" s="4722">
        <f t="shared" si="50"/>
        <v>0</v>
      </c>
      <c r="E178" s="4159">
        <f t="shared" si="50"/>
        <v>0</v>
      </c>
      <c r="F178" s="3931">
        <f t="shared" si="50"/>
        <v>0</v>
      </c>
      <c r="G178" s="4159">
        <f t="shared" si="50"/>
        <v>0</v>
      </c>
      <c r="H178" s="3931">
        <f t="shared" si="50"/>
        <v>0</v>
      </c>
      <c r="I178" s="4159">
        <f t="shared" si="50"/>
        <v>0</v>
      </c>
      <c r="J178" s="3931">
        <f t="shared" si="50"/>
        <v>0</v>
      </c>
      <c r="K178" s="4159">
        <f t="shared" si="50"/>
        <v>0</v>
      </c>
      <c r="L178" s="3931">
        <f t="shared" si="50"/>
        <v>0</v>
      </c>
      <c r="M178" s="4159">
        <f t="shared" si="50"/>
        <v>0</v>
      </c>
      <c r="N178" s="4357">
        <f t="shared" si="50"/>
        <v>0</v>
      </c>
      <c r="O178" s="4159">
        <f t="shared" si="50"/>
        <v>0</v>
      </c>
      <c r="P178" s="3931">
        <f t="shared" si="50"/>
        <v>0</v>
      </c>
      <c r="Q178" s="4159">
        <f t="shared" si="50"/>
        <v>0</v>
      </c>
      <c r="R178" s="3931">
        <f t="shared" si="50"/>
        <v>0</v>
      </c>
      <c r="S178" s="4159">
        <f t="shared" si="50"/>
        <v>0</v>
      </c>
      <c r="T178" s="3931">
        <f t="shared" si="50"/>
        <v>0</v>
      </c>
      <c r="U178" s="4159">
        <f t="shared" si="50"/>
        <v>0</v>
      </c>
      <c r="V178" s="3931">
        <f t="shared" si="50"/>
        <v>0</v>
      </c>
      <c r="W178" s="4159">
        <f t="shared" si="50"/>
        <v>0</v>
      </c>
      <c r="X178" s="3931">
        <f t="shared" si="50"/>
        <v>0</v>
      </c>
      <c r="Y178" s="4159">
        <f t="shared" si="50"/>
        <v>0</v>
      </c>
      <c r="Z178" s="3931">
        <f t="shared" si="50"/>
        <v>0</v>
      </c>
      <c r="AA178" s="4159">
        <f t="shared" si="50"/>
        <v>0</v>
      </c>
      <c r="AB178" s="3931">
        <f t="shared" si="50"/>
        <v>0</v>
      </c>
      <c r="AC178" s="4159">
        <f t="shared" si="50"/>
        <v>0</v>
      </c>
      <c r="AD178" s="4357">
        <f t="shared" si="50"/>
        <v>0</v>
      </c>
      <c r="AE178" s="4159">
        <f t="shared" si="50"/>
        <v>0</v>
      </c>
      <c r="AF178" s="3931">
        <f t="shared" si="50"/>
        <v>0</v>
      </c>
      <c r="AG178" s="4159">
        <f t="shared" si="50"/>
        <v>0</v>
      </c>
      <c r="AH178" s="3931">
        <f t="shared" si="50"/>
        <v>0</v>
      </c>
      <c r="AI178" s="4159">
        <f t="shared" si="50"/>
        <v>0</v>
      </c>
      <c r="AJ178" s="3931">
        <f t="shared" si="50"/>
        <v>0</v>
      </c>
      <c r="AK178" s="4357">
        <f t="shared" si="50"/>
        <v>0</v>
      </c>
      <c r="AL178" s="4161">
        <f t="shared" si="50"/>
        <v>0</v>
      </c>
      <c r="AM178" s="4552">
        <f t="shared" si="50"/>
        <v>0</v>
      </c>
      <c r="AN178" s="2588">
        <f t="shared" si="50"/>
        <v>0</v>
      </c>
      <c r="AO178" s="2669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613" t="s">
        <v>3426</v>
      </c>
      <c r="B179" s="963">
        <f>SUM(C179:D179)</f>
        <v>0</v>
      </c>
      <c r="C179" s="3536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293"/>
      <c r="F179" s="1295"/>
      <c r="G179" s="2293"/>
      <c r="H179" s="1295"/>
      <c r="I179" s="2293"/>
      <c r="J179" s="1295"/>
      <c r="K179" s="2293"/>
      <c r="L179" s="1295"/>
      <c r="M179" s="2476"/>
      <c r="N179" s="2789"/>
      <c r="O179" s="2293"/>
      <c r="P179" s="1295"/>
      <c r="Q179" s="2293"/>
      <c r="R179" s="1295"/>
      <c r="S179" s="2293"/>
      <c r="T179" s="1295"/>
      <c r="U179" s="2293"/>
      <c r="V179" s="1295"/>
      <c r="W179" s="2293"/>
      <c r="X179" s="1295"/>
      <c r="Y179" s="2293"/>
      <c r="Z179" s="1295"/>
      <c r="AA179" s="2293"/>
      <c r="AB179" s="1295"/>
      <c r="AC179" s="2293"/>
      <c r="AD179" s="2789"/>
      <c r="AE179" s="2293"/>
      <c r="AF179" s="1295"/>
      <c r="AG179" s="2293"/>
      <c r="AH179" s="1295"/>
      <c r="AI179" s="2293"/>
      <c r="AJ179" s="1295"/>
      <c r="AK179" s="2476"/>
      <c r="AL179" s="2789"/>
      <c r="AM179" s="2347"/>
      <c r="AN179" s="2557"/>
      <c r="AO179" s="1295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613" t="s">
        <v>1043</v>
      </c>
      <c r="B180" s="4188">
        <f>SUM(C180:D180)</f>
        <v>0</v>
      </c>
      <c r="C180" s="3536">
        <f t="shared" si="51"/>
        <v>0</v>
      </c>
      <c r="D180" s="766">
        <f t="shared" si="51"/>
        <v>0</v>
      </c>
      <c r="E180" s="4149"/>
      <c r="F180" s="4153"/>
      <c r="G180" s="4149"/>
      <c r="H180" s="4153"/>
      <c r="I180" s="4149"/>
      <c r="J180" s="4153"/>
      <c r="K180" s="4149"/>
      <c r="L180" s="4153"/>
      <c r="M180" s="4151"/>
      <c r="N180" s="4152"/>
      <c r="O180" s="4149"/>
      <c r="P180" s="4153"/>
      <c r="Q180" s="4149"/>
      <c r="R180" s="4153"/>
      <c r="S180" s="4149"/>
      <c r="T180" s="4153"/>
      <c r="U180" s="4149"/>
      <c r="V180" s="4153"/>
      <c r="W180" s="4149"/>
      <c r="X180" s="4153"/>
      <c r="Y180" s="4149"/>
      <c r="Z180" s="4153"/>
      <c r="AA180" s="4149"/>
      <c r="AB180" s="4153"/>
      <c r="AC180" s="4149"/>
      <c r="AD180" s="4152"/>
      <c r="AE180" s="4149"/>
      <c r="AF180" s="4153"/>
      <c r="AG180" s="4149"/>
      <c r="AH180" s="4153"/>
      <c r="AI180" s="4149"/>
      <c r="AJ180" s="4153"/>
      <c r="AK180" s="4151"/>
      <c r="AL180" s="4152"/>
      <c r="AM180" s="4246"/>
      <c r="AN180" s="4244"/>
      <c r="AO180" s="4153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613" t="s">
        <v>1009</v>
      </c>
      <c r="B181" s="4188">
        <f>SUM(C181:D181)</f>
        <v>0</v>
      </c>
      <c r="C181" s="3536">
        <f t="shared" si="51"/>
        <v>0</v>
      </c>
      <c r="D181" s="766">
        <f t="shared" si="51"/>
        <v>0</v>
      </c>
      <c r="E181" s="4149"/>
      <c r="F181" s="4153"/>
      <c r="G181" s="4149"/>
      <c r="H181" s="4153"/>
      <c r="I181" s="4149"/>
      <c r="J181" s="4153"/>
      <c r="K181" s="4149"/>
      <c r="L181" s="4153"/>
      <c r="M181" s="4151"/>
      <c r="N181" s="4152"/>
      <c r="O181" s="4149"/>
      <c r="P181" s="4153"/>
      <c r="Q181" s="4149"/>
      <c r="R181" s="4153"/>
      <c r="S181" s="4149"/>
      <c r="T181" s="4153"/>
      <c r="U181" s="4149"/>
      <c r="V181" s="4153"/>
      <c r="W181" s="4149"/>
      <c r="X181" s="4153"/>
      <c r="Y181" s="4149"/>
      <c r="Z181" s="4153"/>
      <c r="AA181" s="4149"/>
      <c r="AB181" s="4153"/>
      <c r="AC181" s="4149"/>
      <c r="AD181" s="4152"/>
      <c r="AE181" s="4149"/>
      <c r="AF181" s="4153"/>
      <c r="AG181" s="4149"/>
      <c r="AH181" s="4153"/>
      <c r="AI181" s="4149"/>
      <c r="AJ181" s="4153"/>
      <c r="AK181" s="4151"/>
      <c r="AL181" s="4152"/>
      <c r="AM181" s="4246"/>
      <c r="AN181" s="4244"/>
      <c r="AO181" s="4153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613" t="s">
        <v>3556</v>
      </c>
      <c r="B182" s="4188">
        <f>SUM(C182:D182)</f>
        <v>0</v>
      </c>
      <c r="C182" s="3536">
        <f t="shared" si="51"/>
        <v>0</v>
      </c>
      <c r="D182" s="766">
        <f t="shared" si="51"/>
        <v>0</v>
      </c>
      <c r="E182" s="4149"/>
      <c r="F182" s="4153"/>
      <c r="G182" s="4149"/>
      <c r="H182" s="4153"/>
      <c r="I182" s="4149"/>
      <c r="J182" s="4153"/>
      <c r="K182" s="4149"/>
      <c r="L182" s="4153"/>
      <c r="M182" s="4151"/>
      <c r="N182" s="4152"/>
      <c r="O182" s="4149"/>
      <c r="P182" s="4153"/>
      <c r="Q182" s="4149"/>
      <c r="R182" s="4153"/>
      <c r="S182" s="4149"/>
      <c r="T182" s="4153"/>
      <c r="U182" s="4149"/>
      <c r="V182" s="4153"/>
      <c r="W182" s="4149"/>
      <c r="X182" s="4153"/>
      <c r="Y182" s="4149"/>
      <c r="Z182" s="4153"/>
      <c r="AA182" s="4149"/>
      <c r="AB182" s="4153"/>
      <c r="AC182" s="4149"/>
      <c r="AD182" s="4152"/>
      <c r="AE182" s="4149"/>
      <c r="AF182" s="4153"/>
      <c r="AG182" s="4149"/>
      <c r="AH182" s="4153"/>
      <c r="AI182" s="4149"/>
      <c r="AJ182" s="4153"/>
      <c r="AK182" s="4151"/>
      <c r="AL182" s="4152"/>
      <c r="AM182" s="4246"/>
      <c r="AN182" s="4244"/>
      <c r="AO182" s="4153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983" t="s">
        <v>608</v>
      </c>
      <c r="B183" s="3049">
        <f>SUM(C183:D183)</f>
        <v>0</v>
      </c>
      <c r="C183" s="4723">
        <f t="shared" si="51"/>
        <v>0</v>
      </c>
      <c r="D183" s="1691">
        <f t="shared" si="51"/>
        <v>0</v>
      </c>
      <c r="E183" s="4165"/>
      <c r="F183" s="3987"/>
      <c r="G183" s="4165"/>
      <c r="H183" s="3987"/>
      <c r="I183" s="4165"/>
      <c r="J183" s="3987"/>
      <c r="K183" s="4165"/>
      <c r="L183" s="3987"/>
      <c r="M183" s="4173"/>
      <c r="N183" s="4174"/>
      <c r="O183" s="4165"/>
      <c r="P183" s="3987"/>
      <c r="Q183" s="4165"/>
      <c r="R183" s="3987"/>
      <c r="S183" s="4165"/>
      <c r="T183" s="3987"/>
      <c r="U183" s="4165"/>
      <c r="V183" s="3987"/>
      <c r="W183" s="4165"/>
      <c r="X183" s="3987"/>
      <c r="Y183" s="4165"/>
      <c r="Z183" s="3987"/>
      <c r="AA183" s="4165"/>
      <c r="AB183" s="3987"/>
      <c r="AC183" s="4165"/>
      <c r="AD183" s="4174"/>
      <c r="AE183" s="4165"/>
      <c r="AF183" s="3987"/>
      <c r="AG183" s="4165"/>
      <c r="AH183" s="3987"/>
      <c r="AI183" s="4165"/>
      <c r="AJ183" s="3987"/>
      <c r="AK183" s="4173"/>
      <c r="AL183" s="4174"/>
      <c r="AM183" s="4251"/>
      <c r="AN183" s="3985"/>
      <c r="AO183" s="3987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56" t="s">
        <v>32</v>
      </c>
      <c r="B185" s="7064" t="s">
        <v>82</v>
      </c>
      <c r="C185" s="7066" t="s">
        <v>34</v>
      </c>
      <c r="D185" s="7067"/>
      <c r="E185" s="7067"/>
      <c r="F185" s="7067"/>
      <c r="G185" s="7067"/>
      <c r="H185" s="7067"/>
      <c r="I185" s="7067"/>
      <c r="J185" s="7067"/>
      <c r="K185" s="7067"/>
      <c r="L185" s="7067"/>
      <c r="M185" s="7067"/>
      <c r="N185" s="7067"/>
      <c r="O185" s="7067"/>
      <c r="P185" s="7067"/>
      <c r="Q185" s="7067"/>
      <c r="R185" s="7067"/>
      <c r="S185" s="7068"/>
      <c r="T185" s="7046" t="s">
        <v>3534</v>
      </c>
      <c r="U185" s="7073"/>
      <c r="V185" s="7073"/>
      <c r="W185" s="7073"/>
      <c r="X185" s="7073"/>
      <c r="CE185"/>
      <c r="CK185" s="20"/>
      <c r="DI185"/>
    </row>
    <row r="186" spans="1:113" x14ac:dyDescent="0.25">
      <c r="A186" s="5496"/>
      <c r="B186" s="7065"/>
      <c r="C186" s="6830"/>
      <c r="D186" s="7069"/>
      <c r="E186" s="7069"/>
      <c r="F186" s="7069"/>
      <c r="G186" s="7069"/>
      <c r="H186" s="7069"/>
      <c r="I186" s="7069"/>
      <c r="J186" s="7069"/>
      <c r="K186" s="7069"/>
      <c r="L186" s="7069"/>
      <c r="M186" s="7069"/>
      <c r="N186" s="7069"/>
      <c r="O186" s="7069"/>
      <c r="P186" s="7069"/>
      <c r="Q186" s="7069"/>
      <c r="R186" s="7069"/>
      <c r="S186" s="7070"/>
      <c r="T186" s="7074" t="s">
        <v>3535</v>
      </c>
      <c r="U186" s="7075"/>
      <c r="V186" s="7076"/>
      <c r="W186" s="7042" t="s">
        <v>3558</v>
      </c>
      <c r="X186" s="7044"/>
      <c r="CE186"/>
      <c r="CK186" s="20"/>
      <c r="DI186"/>
    </row>
    <row r="187" spans="1:113" ht="31.5" x14ac:dyDescent="0.25">
      <c r="A187" s="6800"/>
      <c r="B187" s="6362"/>
      <c r="C187" s="4676" t="s">
        <v>352</v>
      </c>
      <c r="D187" s="4677" t="s">
        <v>335</v>
      </c>
      <c r="E187" s="4677" t="s">
        <v>99</v>
      </c>
      <c r="F187" s="4677" t="s">
        <v>49</v>
      </c>
      <c r="G187" s="4677" t="s">
        <v>50</v>
      </c>
      <c r="H187" s="4677" t="s">
        <v>993</v>
      </c>
      <c r="I187" s="4677" t="s">
        <v>645</v>
      </c>
      <c r="J187" s="4677" t="s">
        <v>53</v>
      </c>
      <c r="K187" s="4677" t="s">
        <v>54</v>
      </c>
      <c r="L187" s="4677" t="s">
        <v>994</v>
      </c>
      <c r="M187" s="4677" t="s">
        <v>56</v>
      </c>
      <c r="N187" s="4677" t="s">
        <v>57</v>
      </c>
      <c r="O187" s="4677" t="s">
        <v>58</v>
      </c>
      <c r="P187" s="4677" t="s">
        <v>59</v>
      </c>
      <c r="Q187" s="4677" t="s">
        <v>60</v>
      </c>
      <c r="R187" s="4677" t="s">
        <v>61</v>
      </c>
      <c r="S187" s="4678" t="s">
        <v>62</v>
      </c>
      <c r="T187" s="4664" t="s">
        <v>3559</v>
      </c>
      <c r="U187" s="3346" t="s">
        <v>3560</v>
      </c>
      <c r="V187" s="2530" t="s">
        <v>3561</v>
      </c>
      <c r="W187" s="4680" t="s">
        <v>3537</v>
      </c>
      <c r="X187" s="2530" t="s">
        <v>3538</v>
      </c>
      <c r="Y187" s="6"/>
      <c r="CE187"/>
      <c r="CK187" s="20"/>
      <c r="DI187"/>
    </row>
    <row r="188" spans="1:113" x14ac:dyDescent="0.25">
      <c r="A188" s="4665" t="s">
        <v>1456</v>
      </c>
      <c r="B188" s="3032">
        <f t="shared" ref="B188:B194" si="53">SUM(C188:S188)</f>
        <v>0</v>
      </c>
      <c r="C188" s="4149"/>
      <c r="D188" s="4244"/>
      <c r="E188" s="4244"/>
      <c r="F188" s="4244"/>
      <c r="G188" s="4244"/>
      <c r="H188" s="4244"/>
      <c r="I188" s="4244"/>
      <c r="J188" s="4244"/>
      <c r="K188" s="4244"/>
      <c r="L188" s="4244"/>
      <c r="M188" s="4244"/>
      <c r="N188" s="4244"/>
      <c r="O188" s="4244"/>
      <c r="P188" s="4244"/>
      <c r="Q188" s="4244"/>
      <c r="R188" s="4244"/>
      <c r="S188" s="4247"/>
      <c r="T188" s="4246"/>
      <c r="U188" s="4244"/>
      <c r="V188" s="4153"/>
      <c r="W188" s="4149"/>
      <c r="X188" s="4153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613" t="s">
        <v>2124</v>
      </c>
      <c r="B189" s="4310">
        <f t="shared" si="53"/>
        <v>0</v>
      </c>
      <c r="C189" s="4149"/>
      <c r="D189" s="4244"/>
      <c r="E189" s="4244"/>
      <c r="F189" s="4244"/>
      <c r="G189" s="4244"/>
      <c r="H189" s="4244"/>
      <c r="I189" s="4244"/>
      <c r="J189" s="4244"/>
      <c r="K189" s="4244"/>
      <c r="L189" s="4244"/>
      <c r="M189" s="4244"/>
      <c r="N189" s="4244"/>
      <c r="O189" s="4244"/>
      <c r="P189" s="4244"/>
      <c r="Q189" s="4244"/>
      <c r="R189" s="4244"/>
      <c r="S189" s="4247"/>
      <c r="T189" s="4246"/>
      <c r="U189" s="4244"/>
      <c r="V189" s="4153"/>
      <c r="W189" s="4149"/>
      <c r="X189" s="4153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613" t="s">
        <v>3562</v>
      </c>
      <c r="B190" s="4310">
        <f t="shared" si="53"/>
        <v>0</v>
      </c>
      <c r="C190" s="4149"/>
      <c r="D190" s="4244"/>
      <c r="E190" s="4244"/>
      <c r="F190" s="4244"/>
      <c r="G190" s="4244"/>
      <c r="H190" s="4244"/>
      <c r="I190" s="4244"/>
      <c r="J190" s="4244"/>
      <c r="K190" s="4244"/>
      <c r="L190" s="4244"/>
      <c r="M190" s="4244"/>
      <c r="N190" s="4244"/>
      <c r="O190" s="4244"/>
      <c r="P190" s="4244"/>
      <c r="Q190" s="4244"/>
      <c r="R190" s="4244"/>
      <c r="S190" s="4247"/>
      <c r="T190" s="4246"/>
      <c r="U190" s="4244"/>
      <c r="V190" s="4153"/>
      <c r="W190" s="4149"/>
      <c r="X190" s="4153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280" t="s">
        <v>1055</v>
      </c>
      <c r="B191" s="4310">
        <f t="shared" si="53"/>
        <v>0</v>
      </c>
      <c r="C191" s="4149"/>
      <c r="D191" s="4244"/>
      <c r="E191" s="4244"/>
      <c r="F191" s="4244"/>
      <c r="G191" s="4244"/>
      <c r="H191" s="4244"/>
      <c r="I191" s="4244"/>
      <c r="J191" s="4244"/>
      <c r="K191" s="4244"/>
      <c r="L191" s="4244"/>
      <c r="M191" s="4244"/>
      <c r="N191" s="4244"/>
      <c r="O191" s="4244"/>
      <c r="P191" s="4244"/>
      <c r="Q191" s="4244"/>
      <c r="R191" s="4244"/>
      <c r="S191" s="4247"/>
      <c r="T191" s="4246"/>
      <c r="U191" s="4244"/>
      <c r="V191" s="4153"/>
      <c r="W191" s="4149"/>
      <c r="X191" s="4153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280" t="s">
        <v>1056</v>
      </c>
      <c r="B192" s="4310">
        <f t="shared" si="53"/>
        <v>0</v>
      </c>
      <c r="C192" s="4149"/>
      <c r="D192" s="4244"/>
      <c r="E192" s="4244"/>
      <c r="F192" s="4244"/>
      <c r="G192" s="4244"/>
      <c r="H192" s="4244"/>
      <c r="I192" s="4244"/>
      <c r="J192" s="4244"/>
      <c r="K192" s="4244"/>
      <c r="L192" s="4244"/>
      <c r="M192" s="4244"/>
      <c r="N192" s="4244"/>
      <c r="O192" s="4244"/>
      <c r="P192" s="4244"/>
      <c r="Q192" s="4244"/>
      <c r="R192" s="4244"/>
      <c r="S192" s="4247"/>
      <c r="T192" s="4246"/>
      <c r="U192" s="4244"/>
      <c r="V192" s="4153"/>
      <c r="W192" s="4149"/>
      <c r="X192" s="4153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196" t="s">
        <v>3563</v>
      </c>
      <c r="B193" s="4310">
        <f t="shared" si="53"/>
        <v>0</v>
      </c>
      <c r="C193" s="4149"/>
      <c r="D193" s="4244"/>
      <c r="E193" s="4244"/>
      <c r="F193" s="4244"/>
      <c r="G193" s="4244"/>
      <c r="H193" s="4244"/>
      <c r="I193" s="4244"/>
      <c r="J193" s="4244"/>
      <c r="K193" s="4244"/>
      <c r="L193" s="4244"/>
      <c r="M193" s="4244"/>
      <c r="N193" s="4244"/>
      <c r="O193" s="4244"/>
      <c r="P193" s="4244"/>
      <c r="Q193" s="4244"/>
      <c r="R193" s="4244"/>
      <c r="S193" s="4247"/>
      <c r="T193" s="4246"/>
      <c r="U193" s="4244"/>
      <c r="V193" s="4153"/>
      <c r="W193" s="4149"/>
      <c r="X193" s="4153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281" t="s">
        <v>103</v>
      </c>
      <c r="B194" s="4724">
        <f t="shared" si="53"/>
        <v>0</v>
      </c>
      <c r="C194" s="2293"/>
      <c r="D194" s="2557"/>
      <c r="E194" s="2557"/>
      <c r="F194" s="2557"/>
      <c r="G194" s="2557"/>
      <c r="H194" s="2557"/>
      <c r="I194" s="2557"/>
      <c r="J194" s="2557"/>
      <c r="K194" s="2557"/>
      <c r="L194" s="2557"/>
      <c r="M194" s="2557"/>
      <c r="N194" s="2557"/>
      <c r="O194" s="2557"/>
      <c r="P194" s="2557"/>
      <c r="Q194" s="2557"/>
      <c r="R194" s="2557"/>
      <c r="S194" s="2517"/>
      <c r="T194" s="168"/>
      <c r="U194" s="164"/>
      <c r="V194" s="198"/>
      <c r="W194" s="3101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25" t="s">
        <v>82</v>
      </c>
      <c r="B195" s="4726">
        <f t="shared" ref="B195:X195" si="57">SUM(B188:B194)</f>
        <v>0</v>
      </c>
      <c r="C195" s="4684">
        <f t="shared" si="57"/>
        <v>0</v>
      </c>
      <c r="D195" s="4685">
        <f t="shared" si="57"/>
        <v>0</v>
      </c>
      <c r="E195" s="4685">
        <f t="shared" si="57"/>
        <v>0</v>
      </c>
      <c r="F195" s="4685">
        <f t="shared" si="57"/>
        <v>0</v>
      </c>
      <c r="G195" s="4685">
        <f t="shared" si="57"/>
        <v>0</v>
      </c>
      <c r="H195" s="4685">
        <f t="shared" si="57"/>
        <v>0</v>
      </c>
      <c r="I195" s="4685">
        <f t="shared" si="57"/>
        <v>0</v>
      </c>
      <c r="J195" s="4685">
        <f t="shared" si="57"/>
        <v>0</v>
      </c>
      <c r="K195" s="4685">
        <f t="shared" si="57"/>
        <v>0</v>
      </c>
      <c r="L195" s="4685">
        <f t="shared" si="57"/>
        <v>0</v>
      </c>
      <c r="M195" s="4685">
        <f t="shared" si="57"/>
        <v>0</v>
      </c>
      <c r="N195" s="4685">
        <f t="shared" si="57"/>
        <v>0</v>
      </c>
      <c r="O195" s="4685">
        <f t="shared" si="57"/>
        <v>0</v>
      </c>
      <c r="P195" s="4685">
        <f t="shared" si="57"/>
        <v>0</v>
      </c>
      <c r="Q195" s="4685">
        <f t="shared" si="57"/>
        <v>0</v>
      </c>
      <c r="R195" s="4685">
        <f t="shared" si="57"/>
        <v>0</v>
      </c>
      <c r="S195" s="4686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11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56" t="s">
        <v>32</v>
      </c>
      <c r="B197" s="7064" t="s">
        <v>82</v>
      </c>
      <c r="C197" s="7066" t="s">
        <v>34</v>
      </c>
      <c r="D197" s="7067"/>
      <c r="E197" s="7067"/>
      <c r="F197" s="7067"/>
      <c r="G197" s="7067"/>
      <c r="H197" s="7067"/>
      <c r="I197" s="7067"/>
      <c r="J197" s="7067"/>
      <c r="K197" s="7067"/>
      <c r="L197" s="7067"/>
      <c r="M197" s="7067"/>
      <c r="N197" s="7067"/>
      <c r="O197" s="7067"/>
      <c r="P197" s="7067"/>
      <c r="Q197" s="7067"/>
      <c r="R197" s="7067"/>
      <c r="S197" s="7068"/>
      <c r="T197" s="6577" t="s">
        <v>3534</v>
      </c>
      <c r="U197" s="6577"/>
      <c r="V197" s="6577"/>
      <c r="W197" s="6577"/>
      <c r="X197" s="7046"/>
      <c r="CE197"/>
      <c r="CK197" s="20"/>
      <c r="DI197"/>
    </row>
    <row r="198" spans="1:113" x14ac:dyDescent="0.25">
      <c r="A198" s="5496"/>
      <c r="B198" s="7065"/>
      <c r="C198" s="6830"/>
      <c r="D198" s="7069"/>
      <c r="E198" s="7069"/>
      <c r="F198" s="7069"/>
      <c r="G198" s="7069"/>
      <c r="H198" s="7069"/>
      <c r="I198" s="7069"/>
      <c r="J198" s="7069"/>
      <c r="K198" s="7069"/>
      <c r="L198" s="7069"/>
      <c r="M198" s="7069"/>
      <c r="N198" s="7069"/>
      <c r="O198" s="7069"/>
      <c r="P198" s="7069"/>
      <c r="Q198" s="7069"/>
      <c r="R198" s="7069"/>
      <c r="S198" s="7070"/>
      <c r="T198" s="7071" t="s">
        <v>3535</v>
      </c>
      <c r="U198" s="7071"/>
      <c r="V198" s="7072"/>
      <c r="W198" s="7042" t="s">
        <v>3558</v>
      </c>
      <c r="X198" s="7044"/>
      <c r="CE198"/>
      <c r="CK198" s="20"/>
      <c r="DI198"/>
    </row>
    <row r="199" spans="1:113" ht="31.5" x14ac:dyDescent="0.25">
      <c r="A199" s="6800"/>
      <c r="B199" s="6362"/>
      <c r="C199" s="4676" t="s">
        <v>352</v>
      </c>
      <c r="D199" s="4677" t="s">
        <v>335</v>
      </c>
      <c r="E199" s="4677" t="s">
        <v>99</v>
      </c>
      <c r="F199" s="4677" t="s">
        <v>49</v>
      </c>
      <c r="G199" s="4677" t="s">
        <v>50</v>
      </c>
      <c r="H199" s="4677" t="s">
        <v>993</v>
      </c>
      <c r="I199" s="4677" t="s">
        <v>645</v>
      </c>
      <c r="J199" s="4677" t="s">
        <v>53</v>
      </c>
      <c r="K199" s="4677" t="s">
        <v>54</v>
      </c>
      <c r="L199" s="4677" t="s">
        <v>994</v>
      </c>
      <c r="M199" s="4677" t="s">
        <v>56</v>
      </c>
      <c r="N199" s="4677" t="s">
        <v>57</v>
      </c>
      <c r="O199" s="4677" t="s">
        <v>58</v>
      </c>
      <c r="P199" s="4677" t="s">
        <v>59</v>
      </c>
      <c r="Q199" s="4677" t="s">
        <v>60</v>
      </c>
      <c r="R199" s="4677" t="s">
        <v>61</v>
      </c>
      <c r="S199" s="4678" t="s">
        <v>62</v>
      </c>
      <c r="T199" s="4664" t="s">
        <v>3559</v>
      </c>
      <c r="U199" s="3346" t="s">
        <v>3560</v>
      </c>
      <c r="V199" s="2530" t="s">
        <v>3561</v>
      </c>
      <c r="W199" s="4680" t="s">
        <v>3537</v>
      </c>
      <c r="X199" s="2530" t="s">
        <v>3538</v>
      </c>
      <c r="Y199" s="6"/>
      <c r="CE199"/>
      <c r="CK199" s="20"/>
      <c r="DI199"/>
    </row>
    <row r="200" spans="1:113" x14ac:dyDescent="0.25">
      <c r="A200" s="4665" t="s">
        <v>1456</v>
      </c>
      <c r="B200" s="3032">
        <f t="shared" ref="B200:B205" si="58">SUM(C200:S200)</f>
        <v>0</v>
      </c>
      <c r="C200" s="4149"/>
      <c r="D200" s="4244"/>
      <c r="E200" s="4244"/>
      <c r="F200" s="4244"/>
      <c r="G200" s="4244"/>
      <c r="H200" s="4244"/>
      <c r="I200" s="4244"/>
      <c r="J200" s="4244"/>
      <c r="K200" s="4244"/>
      <c r="L200" s="4244"/>
      <c r="M200" s="4244"/>
      <c r="N200" s="4244"/>
      <c r="O200" s="4244"/>
      <c r="P200" s="4244"/>
      <c r="Q200" s="4244"/>
      <c r="R200" s="4244"/>
      <c r="S200" s="4247"/>
      <c r="T200" s="2573"/>
      <c r="U200" s="1045"/>
      <c r="V200" s="2273"/>
      <c r="W200" s="2271"/>
      <c r="X200" s="2273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613" t="s">
        <v>2124</v>
      </c>
      <c r="B201" s="4310">
        <f t="shared" si="58"/>
        <v>0</v>
      </c>
      <c r="C201" s="4149"/>
      <c r="D201" s="4244"/>
      <c r="E201" s="4244"/>
      <c r="F201" s="4244"/>
      <c r="G201" s="4244"/>
      <c r="H201" s="4244"/>
      <c r="I201" s="4244"/>
      <c r="J201" s="4244"/>
      <c r="K201" s="4244"/>
      <c r="L201" s="4244"/>
      <c r="M201" s="4244"/>
      <c r="N201" s="4244"/>
      <c r="O201" s="4244"/>
      <c r="P201" s="4244"/>
      <c r="Q201" s="4244"/>
      <c r="R201" s="4244"/>
      <c r="S201" s="4247"/>
      <c r="T201" s="4246"/>
      <c r="U201" s="4244"/>
      <c r="V201" s="4153"/>
      <c r="W201" s="4149"/>
      <c r="X201" s="4153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613" t="s">
        <v>3562</v>
      </c>
      <c r="B202" s="4310">
        <f t="shared" si="58"/>
        <v>0</v>
      </c>
      <c r="C202" s="4149"/>
      <c r="D202" s="4244"/>
      <c r="E202" s="4244"/>
      <c r="F202" s="4244"/>
      <c r="G202" s="4244"/>
      <c r="H202" s="4244"/>
      <c r="I202" s="4244"/>
      <c r="J202" s="4244"/>
      <c r="K202" s="4244"/>
      <c r="L202" s="4244"/>
      <c r="M202" s="4244"/>
      <c r="N202" s="4244"/>
      <c r="O202" s="4244"/>
      <c r="P202" s="4244"/>
      <c r="Q202" s="4244"/>
      <c r="R202" s="4244"/>
      <c r="S202" s="4247"/>
      <c r="T202" s="4246"/>
      <c r="U202" s="4244"/>
      <c r="V202" s="4153"/>
      <c r="W202" s="4149"/>
      <c r="X202" s="4153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280" t="s">
        <v>1055</v>
      </c>
      <c r="B203" s="4310">
        <f t="shared" si="58"/>
        <v>0</v>
      </c>
      <c r="C203" s="4149"/>
      <c r="D203" s="4244"/>
      <c r="E203" s="4244"/>
      <c r="F203" s="4244"/>
      <c r="G203" s="4244"/>
      <c r="H203" s="4244"/>
      <c r="I203" s="4244"/>
      <c r="J203" s="4244"/>
      <c r="K203" s="4244"/>
      <c r="L203" s="4244"/>
      <c r="M203" s="4244"/>
      <c r="N203" s="4244"/>
      <c r="O203" s="4244"/>
      <c r="P203" s="4244"/>
      <c r="Q203" s="4244"/>
      <c r="R203" s="4244"/>
      <c r="S203" s="4247"/>
      <c r="T203" s="4246"/>
      <c r="U203" s="4244"/>
      <c r="V203" s="4153"/>
      <c r="W203" s="4149"/>
      <c r="X203" s="4153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196" t="s">
        <v>3563</v>
      </c>
      <c r="B204" s="4310">
        <f t="shared" si="58"/>
        <v>0</v>
      </c>
      <c r="C204" s="4149"/>
      <c r="D204" s="4244"/>
      <c r="E204" s="4244"/>
      <c r="F204" s="4244"/>
      <c r="G204" s="4244"/>
      <c r="H204" s="4244"/>
      <c r="I204" s="4244"/>
      <c r="J204" s="4244"/>
      <c r="K204" s="4244"/>
      <c r="L204" s="4244"/>
      <c r="M204" s="4244"/>
      <c r="N204" s="4244"/>
      <c r="O204" s="4244"/>
      <c r="P204" s="4244"/>
      <c r="Q204" s="4244"/>
      <c r="R204" s="4244"/>
      <c r="S204" s="4247"/>
      <c r="T204" s="4246"/>
      <c r="U204" s="4244"/>
      <c r="V204" s="4153"/>
      <c r="W204" s="4149"/>
      <c r="X204" s="4153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196" t="s">
        <v>1056</v>
      </c>
      <c r="B205" s="936">
        <f t="shared" si="58"/>
        <v>0</v>
      </c>
      <c r="C205" s="4149"/>
      <c r="D205" s="4244"/>
      <c r="E205" s="4244"/>
      <c r="F205" s="4244"/>
      <c r="G205" s="4244"/>
      <c r="H205" s="4244"/>
      <c r="I205" s="4244"/>
      <c r="J205" s="4244"/>
      <c r="K205" s="4244"/>
      <c r="L205" s="4244"/>
      <c r="M205" s="4244"/>
      <c r="N205" s="4244"/>
      <c r="O205" s="4244"/>
      <c r="P205" s="4244"/>
      <c r="Q205" s="4244"/>
      <c r="R205" s="4244"/>
      <c r="S205" s="4247"/>
      <c r="T205" s="168"/>
      <c r="U205" s="164"/>
      <c r="V205" s="198"/>
      <c r="W205" s="3101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701" t="s">
        <v>82</v>
      </c>
      <c r="B206" s="4726">
        <f t="shared" ref="B206:X206" si="62">SUM(B200:B205)</f>
        <v>0</v>
      </c>
      <c r="C206" s="4684">
        <f t="shared" si="62"/>
        <v>0</v>
      </c>
      <c r="D206" s="4685">
        <f t="shared" si="62"/>
        <v>0</v>
      </c>
      <c r="E206" s="4685">
        <f t="shared" si="62"/>
        <v>0</v>
      </c>
      <c r="F206" s="4685">
        <f t="shared" si="62"/>
        <v>0</v>
      </c>
      <c r="G206" s="4685">
        <f t="shared" si="62"/>
        <v>0</v>
      </c>
      <c r="H206" s="4685">
        <f t="shared" si="62"/>
        <v>0</v>
      </c>
      <c r="I206" s="4685">
        <f t="shared" si="62"/>
        <v>0</v>
      </c>
      <c r="J206" s="4685">
        <f t="shared" si="62"/>
        <v>0</v>
      </c>
      <c r="K206" s="4685">
        <f t="shared" si="62"/>
        <v>0</v>
      </c>
      <c r="L206" s="4685">
        <f t="shared" si="62"/>
        <v>0</v>
      </c>
      <c r="M206" s="4685">
        <f t="shared" si="62"/>
        <v>0</v>
      </c>
      <c r="N206" s="4685">
        <f t="shared" si="62"/>
        <v>0</v>
      </c>
      <c r="O206" s="4685">
        <f t="shared" si="62"/>
        <v>0</v>
      </c>
      <c r="P206" s="4685">
        <f t="shared" si="62"/>
        <v>0</v>
      </c>
      <c r="Q206" s="4685">
        <f t="shared" si="62"/>
        <v>0</v>
      </c>
      <c r="R206" s="4685">
        <f t="shared" si="62"/>
        <v>0</v>
      </c>
      <c r="S206" s="4686">
        <f t="shared" si="62"/>
        <v>0</v>
      </c>
      <c r="T206" s="4727">
        <f t="shared" si="62"/>
        <v>0</v>
      </c>
      <c r="U206" s="4728">
        <f t="shared" si="62"/>
        <v>0</v>
      </c>
      <c r="V206" s="4729">
        <f t="shared" si="62"/>
        <v>0</v>
      </c>
      <c r="W206" s="4730">
        <f t="shared" si="62"/>
        <v>0</v>
      </c>
      <c r="X206" s="472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56" t="s">
        <v>32</v>
      </c>
      <c r="B208" s="7064" t="s">
        <v>82</v>
      </c>
      <c r="C208" s="7066" t="s">
        <v>34</v>
      </c>
      <c r="D208" s="7067"/>
      <c r="E208" s="7067"/>
      <c r="F208" s="7067"/>
      <c r="G208" s="7067"/>
      <c r="H208" s="7067"/>
      <c r="I208" s="7067"/>
      <c r="J208" s="7067"/>
      <c r="K208" s="7067"/>
      <c r="L208" s="7067"/>
      <c r="M208" s="7067"/>
      <c r="N208" s="7067"/>
      <c r="O208" s="7067"/>
      <c r="P208" s="7067"/>
      <c r="Q208" s="7067"/>
      <c r="R208" s="7067"/>
      <c r="S208" s="7068"/>
      <c r="T208" s="6577" t="s">
        <v>3534</v>
      </c>
      <c r="U208" s="6577"/>
      <c r="V208" s="6577"/>
      <c r="W208" s="6577"/>
      <c r="X208" s="7046"/>
      <c r="CE208"/>
      <c r="CK208" s="20"/>
      <c r="DI208"/>
    </row>
    <row r="209" spans="1:113" x14ac:dyDescent="0.25">
      <c r="A209" s="5496"/>
      <c r="B209" s="7065"/>
      <c r="C209" s="6830"/>
      <c r="D209" s="7069"/>
      <c r="E209" s="7069"/>
      <c r="F209" s="7069"/>
      <c r="G209" s="7069"/>
      <c r="H209" s="7069"/>
      <c r="I209" s="7069"/>
      <c r="J209" s="7069"/>
      <c r="K209" s="7069"/>
      <c r="L209" s="7069"/>
      <c r="M209" s="7069"/>
      <c r="N209" s="7069"/>
      <c r="O209" s="7069"/>
      <c r="P209" s="7069"/>
      <c r="Q209" s="7069"/>
      <c r="R209" s="7069"/>
      <c r="S209" s="7070"/>
      <c r="T209" s="7071" t="s">
        <v>3535</v>
      </c>
      <c r="U209" s="7071"/>
      <c r="V209" s="7072"/>
      <c r="W209" s="7042" t="s">
        <v>3558</v>
      </c>
      <c r="X209" s="7044"/>
      <c r="CE209"/>
      <c r="CK209" s="20"/>
      <c r="DI209"/>
    </row>
    <row r="210" spans="1:113" ht="31.5" x14ac:dyDescent="0.25">
      <c r="A210" s="6800"/>
      <c r="B210" s="6362"/>
      <c r="C210" s="4676" t="s">
        <v>352</v>
      </c>
      <c r="D210" s="4677" t="s">
        <v>335</v>
      </c>
      <c r="E210" s="4677" t="s">
        <v>99</v>
      </c>
      <c r="F210" s="4677" t="s">
        <v>49</v>
      </c>
      <c r="G210" s="4677" t="s">
        <v>50</v>
      </c>
      <c r="H210" s="4677" t="s">
        <v>993</v>
      </c>
      <c r="I210" s="4677" t="s">
        <v>645</v>
      </c>
      <c r="J210" s="4677" t="s">
        <v>53</v>
      </c>
      <c r="K210" s="4677" t="s">
        <v>54</v>
      </c>
      <c r="L210" s="4677" t="s">
        <v>994</v>
      </c>
      <c r="M210" s="4677" t="s">
        <v>56</v>
      </c>
      <c r="N210" s="4677" t="s">
        <v>57</v>
      </c>
      <c r="O210" s="4677" t="s">
        <v>58</v>
      </c>
      <c r="P210" s="4677" t="s">
        <v>59</v>
      </c>
      <c r="Q210" s="4677" t="s">
        <v>60</v>
      </c>
      <c r="R210" s="4677" t="s">
        <v>61</v>
      </c>
      <c r="S210" s="4678" t="s">
        <v>62</v>
      </c>
      <c r="T210" s="4664" t="s">
        <v>3559</v>
      </c>
      <c r="U210" s="3346" t="s">
        <v>3560</v>
      </c>
      <c r="V210" s="2530" t="s">
        <v>3561</v>
      </c>
      <c r="W210" s="4680" t="s">
        <v>3537</v>
      </c>
      <c r="X210" s="2530" t="s">
        <v>3538</v>
      </c>
      <c r="Y210" s="6"/>
      <c r="CE210"/>
      <c r="CK210" s="20"/>
      <c r="DI210"/>
    </row>
    <row r="211" spans="1:113" x14ac:dyDescent="0.25">
      <c r="A211" s="4665" t="s">
        <v>1456</v>
      </c>
      <c r="B211" s="3032">
        <f>SUM(C211:S211)</f>
        <v>0</v>
      </c>
      <c r="C211" s="4149"/>
      <c r="D211" s="4244"/>
      <c r="E211" s="4244"/>
      <c r="F211" s="4244"/>
      <c r="G211" s="4244"/>
      <c r="H211" s="4244"/>
      <c r="I211" s="4244"/>
      <c r="J211" s="4244"/>
      <c r="K211" s="4244"/>
      <c r="L211" s="4244"/>
      <c r="M211" s="4244"/>
      <c r="N211" s="4244"/>
      <c r="O211" s="4244"/>
      <c r="P211" s="4244"/>
      <c r="Q211" s="4244"/>
      <c r="R211" s="4244"/>
      <c r="S211" s="4247"/>
      <c r="T211" s="2347"/>
      <c r="U211" s="2557"/>
      <c r="V211" s="1295"/>
      <c r="W211" s="2293"/>
      <c r="X211" s="1295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613" t="s">
        <v>2124</v>
      </c>
      <c r="B212" s="4310">
        <f>SUM(C212:S212)</f>
        <v>0</v>
      </c>
      <c r="C212" s="4149"/>
      <c r="D212" s="4244"/>
      <c r="E212" s="4244"/>
      <c r="F212" s="4244"/>
      <c r="G212" s="4244"/>
      <c r="H212" s="4244"/>
      <c r="I212" s="4244"/>
      <c r="J212" s="4244"/>
      <c r="K212" s="4244"/>
      <c r="L212" s="4244"/>
      <c r="M212" s="4244"/>
      <c r="N212" s="4244"/>
      <c r="O212" s="4244"/>
      <c r="P212" s="4244"/>
      <c r="Q212" s="4244"/>
      <c r="R212" s="4244"/>
      <c r="S212" s="4247"/>
      <c r="T212" s="4246"/>
      <c r="U212" s="4244"/>
      <c r="V212" s="4153"/>
      <c r="W212" s="4149"/>
      <c r="X212" s="4153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613" t="s">
        <v>3562</v>
      </c>
      <c r="B213" s="4310">
        <f>SUM(C213:S213)</f>
        <v>0</v>
      </c>
      <c r="C213" s="4149"/>
      <c r="D213" s="4244"/>
      <c r="E213" s="4244"/>
      <c r="F213" s="4244"/>
      <c r="G213" s="4244"/>
      <c r="H213" s="4244"/>
      <c r="I213" s="4244"/>
      <c r="J213" s="4244"/>
      <c r="K213" s="4244"/>
      <c r="L213" s="4244"/>
      <c r="M213" s="4244"/>
      <c r="N213" s="4244"/>
      <c r="O213" s="4244"/>
      <c r="P213" s="4244"/>
      <c r="Q213" s="4244"/>
      <c r="R213" s="4244"/>
      <c r="S213" s="4247"/>
      <c r="T213" s="4246"/>
      <c r="U213" s="4244"/>
      <c r="V213" s="4153"/>
      <c r="W213" s="4149"/>
      <c r="X213" s="4153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280" t="s">
        <v>1055</v>
      </c>
      <c r="B214" s="4682">
        <f>SUM(C214:S214)</f>
        <v>0</v>
      </c>
      <c r="C214" s="4165"/>
      <c r="D214" s="3985"/>
      <c r="E214" s="3985"/>
      <c r="F214" s="3985"/>
      <c r="G214" s="3985"/>
      <c r="H214" s="3985"/>
      <c r="I214" s="3985"/>
      <c r="J214" s="3985"/>
      <c r="K214" s="3985"/>
      <c r="L214" s="3985"/>
      <c r="M214" s="3985"/>
      <c r="N214" s="3985"/>
      <c r="O214" s="3985"/>
      <c r="P214" s="3985"/>
      <c r="Q214" s="3985"/>
      <c r="R214" s="3985"/>
      <c r="S214" s="1299"/>
      <c r="T214" s="4251"/>
      <c r="U214" s="3985"/>
      <c r="V214" s="3987"/>
      <c r="W214" s="4165"/>
      <c r="X214" s="3987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71" t="s">
        <v>82</v>
      </c>
      <c r="B215" s="4724">
        <f>SUM(B211:B214)</f>
        <v>0</v>
      </c>
      <c r="C215" s="3431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31">
        <f t="shared" si="65"/>
        <v>0</v>
      </c>
      <c r="T215" s="4727">
        <f t="shared" si="65"/>
        <v>0</v>
      </c>
      <c r="U215" s="4728">
        <f t="shared" si="65"/>
        <v>0</v>
      </c>
      <c r="V215" s="4729">
        <f t="shared" si="65"/>
        <v>0</v>
      </c>
      <c r="W215" s="4730">
        <f t="shared" si="65"/>
        <v>0</v>
      </c>
      <c r="X215" s="472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94" t="s">
        <v>3567</v>
      </c>
      <c r="B217" s="3727" t="s">
        <v>33</v>
      </c>
    </row>
    <row r="218" spans="1:113" x14ac:dyDescent="0.25">
      <c r="A218" s="4380" t="s">
        <v>3568</v>
      </c>
      <c r="B218" s="2345"/>
    </row>
    <row r="219" spans="1:113" x14ac:dyDescent="0.25">
      <c r="A219" s="4378" t="s">
        <v>3569</v>
      </c>
      <c r="B219" s="4245"/>
    </row>
    <row r="220" spans="1:113" x14ac:dyDescent="0.25">
      <c r="A220" s="4378" t="s">
        <v>3570</v>
      </c>
      <c r="B220" s="4245"/>
    </row>
    <row r="221" spans="1:113" x14ac:dyDescent="0.25">
      <c r="A221" s="4379" t="s">
        <v>3571</v>
      </c>
      <c r="B221" s="4249"/>
    </row>
    <row r="222" spans="1:113" ht="18" customHeight="1" x14ac:dyDescent="0.25">
      <c r="A222" s="2" t="s">
        <v>3572</v>
      </c>
      <c r="B222" s="7"/>
    </row>
    <row r="223" spans="1:113" x14ac:dyDescent="0.25">
      <c r="A223" s="3562" t="s">
        <v>284</v>
      </c>
      <c r="B223" s="3727" t="s">
        <v>82</v>
      </c>
    </row>
    <row r="224" spans="1:113" x14ac:dyDescent="0.25">
      <c r="A224" s="4378" t="s">
        <v>3573</v>
      </c>
      <c r="B224" s="4245"/>
    </row>
    <row r="225" spans="1:2" x14ac:dyDescent="0.25">
      <c r="A225" s="4378" t="s">
        <v>2123</v>
      </c>
      <c r="B225" s="4245"/>
    </row>
    <row r="226" spans="1:2" x14ac:dyDescent="0.25">
      <c r="A226" s="4378" t="s">
        <v>3574</v>
      </c>
      <c r="B226" s="4245"/>
    </row>
    <row r="227" spans="1:2" ht="24" customHeight="1" x14ac:dyDescent="0.25">
      <c r="A227" s="4732" t="s">
        <v>3575</v>
      </c>
      <c r="B227" s="4245"/>
    </row>
    <row r="228" spans="1:2" x14ac:dyDescent="0.25">
      <c r="A228" s="4378" t="s">
        <v>3576</v>
      </c>
      <c r="B228" s="4245"/>
    </row>
    <row r="229" spans="1:2" x14ac:dyDescent="0.25">
      <c r="A229" s="4378" t="s">
        <v>3577</v>
      </c>
      <c r="B229" s="4245"/>
    </row>
    <row r="230" spans="1:2" x14ac:dyDescent="0.25">
      <c r="A230" s="4378" t="s">
        <v>3578</v>
      </c>
      <c r="B230" s="4245"/>
    </row>
    <row r="231" spans="1:2" x14ac:dyDescent="0.25">
      <c r="A231" s="4378" t="s">
        <v>3579</v>
      </c>
      <c r="B231" s="4245"/>
    </row>
    <row r="232" spans="1:2" x14ac:dyDescent="0.25">
      <c r="A232" s="4378" t="s">
        <v>3580</v>
      </c>
      <c r="B232" s="4245"/>
    </row>
    <row r="233" spans="1:2" x14ac:dyDescent="0.25">
      <c r="A233" s="4378" t="s">
        <v>3581</v>
      </c>
      <c r="B233" s="4245"/>
    </row>
    <row r="234" spans="1:2" x14ac:dyDescent="0.25">
      <c r="A234" s="4378" t="s">
        <v>3582</v>
      </c>
      <c r="B234" s="4245"/>
    </row>
    <row r="235" spans="1:2" x14ac:dyDescent="0.25">
      <c r="A235" s="4378" t="s">
        <v>3583</v>
      </c>
      <c r="B235" s="4245"/>
    </row>
    <row r="236" spans="1:2" x14ac:dyDescent="0.25">
      <c r="A236" s="4378" t="s">
        <v>3584</v>
      </c>
      <c r="B236" s="4245"/>
    </row>
    <row r="237" spans="1:2" x14ac:dyDescent="0.25">
      <c r="A237" s="4378" t="s">
        <v>3585</v>
      </c>
      <c r="B237" s="4245"/>
    </row>
    <row r="238" spans="1:2" x14ac:dyDescent="0.25">
      <c r="A238" s="4378" t="s">
        <v>3586</v>
      </c>
      <c r="B238" s="4245"/>
    </row>
    <row r="239" spans="1:2" x14ac:dyDescent="0.25">
      <c r="A239" s="4378" t="s">
        <v>3587</v>
      </c>
      <c r="B239" s="4245"/>
    </row>
    <row r="240" spans="1:2" x14ac:dyDescent="0.25">
      <c r="A240" s="4378" t="s">
        <v>3588</v>
      </c>
      <c r="B240" s="4245"/>
    </row>
    <row r="241" spans="1:19" x14ac:dyDescent="0.25">
      <c r="A241" s="4378" t="s">
        <v>3589</v>
      </c>
      <c r="B241" s="4245"/>
    </row>
    <row r="242" spans="1:19" x14ac:dyDescent="0.25">
      <c r="A242" s="4378" t="s">
        <v>3490</v>
      </c>
      <c r="B242" s="4245"/>
    </row>
    <row r="243" spans="1:19" x14ac:dyDescent="0.25">
      <c r="A243" s="4378" t="s">
        <v>3590</v>
      </c>
      <c r="B243" s="4245"/>
    </row>
    <row r="244" spans="1:19" x14ac:dyDescent="0.25">
      <c r="A244" s="4378" t="s">
        <v>3591</v>
      </c>
      <c r="B244" s="4245"/>
    </row>
    <row r="245" spans="1:19" x14ac:dyDescent="0.25">
      <c r="A245" s="4378" t="s">
        <v>3592</v>
      </c>
      <c r="B245" s="4245"/>
    </row>
    <row r="246" spans="1:19" x14ac:dyDescent="0.25">
      <c r="A246" s="4378" t="s">
        <v>3593</v>
      </c>
      <c r="B246" s="4245"/>
    </row>
    <row r="247" spans="1:19" x14ac:dyDescent="0.25">
      <c r="A247" s="4378" t="s">
        <v>3594</v>
      </c>
      <c r="B247" s="4245"/>
    </row>
    <row r="248" spans="1:19" x14ac:dyDescent="0.25">
      <c r="A248" s="4379" t="s">
        <v>3595</v>
      </c>
      <c r="B248" s="4249"/>
    </row>
    <row r="249" spans="1:19" x14ac:dyDescent="0.25">
      <c r="A249" s="4733" t="s">
        <v>82</v>
      </c>
      <c r="B249" s="3037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37" t="s">
        <v>3598</v>
      </c>
      <c r="B252" s="7063" t="s">
        <v>82</v>
      </c>
      <c r="C252" s="6549" t="s">
        <v>34</v>
      </c>
      <c r="D252" s="6550"/>
      <c r="E252" s="6550"/>
      <c r="F252" s="6550"/>
      <c r="G252" s="6550"/>
      <c r="H252" s="6550"/>
      <c r="I252" s="6550"/>
      <c r="J252" s="6550"/>
      <c r="K252" s="6550"/>
      <c r="L252" s="6550"/>
      <c r="M252" s="6550"/>
      <c r="N252" s="6550"/>
      <c r="O252" s="6550"/>
      <c r="P252" s="6550"/>
      <c r="Q252" s="6550"/>
      <c r="R252" s="6550"/>
      <c r="S252" s="7041"/>
    </row>
    <row r="253" spans="1:19" x14ac:dyDescent="0.25">
      <c r="A253" s="6973"/>
      <c r="B253" s="6629"/>
      <c r="C253" s="4676" t="s">
        <v>352</v>
      </c>
      <c r="D253" s="4677" t="s">
        <v>335</v>
      </c>
      <c r="E253" s="4677" t="s">
        <v>99</v>
      </c>
      <c r="F253" s="4677" t="s">
        <v>49</v>
      </c>
      <c r="G253" s="4677" t="s">
        <v>50</v>
      </c>
      <c r="H253" s="4677" t="s">
        <v>993</v>
      </c>
      <c r="I253" s="4677" t="s">
        <v>645</v>
      </c>
      <c r="J253" s="4677" t="s">
        <v>53</v>
      </c>
      <c r="K253" s="4677" t="s">
        <v>54</v>
      </c>
      <c r="L253" s="4677" t="s">
        <v>994</v>
      </c>
      <c r="M253" s="4677" t="s">
        <v>56</v>
      </c>
      <c r="N253" s="4677" t="s">
        <v>57</v>
      </c>
      <c r="O253" s="4677" t="s">
        <v>58</v>
      </c>
      <c r="P253" s="4677" t="s">
        <v>59</v>
      </c>
      <c r="Q253" s="4677" t="s">
        <v>60</v>
      </c>
      <c r="R253" s="4677" t="s">
        <v>61</v>
      </c>
      <c r="S253" s="4272" t="s">
        <v>62</v>
      </c>
    </row>
    <row r="254" spans="1:19" x14ac:dyDescent="0.25">
      <c r="A254" s="2227" t="s">
        <v>3599</v>
      </c>
      <c r="B254" s="2410">
        <f>SUM(C254:S254)</f>
        <v>43</v>
      </c>
      <c r="C254" s="2271">
        <v>0</v>
      </c>
      <c r="D254" s="1045">
        <v>0</v>
      </c>
      <c r="E254" s="1045">
        <v>0</v>
      </c>
      <c r="F254" s="1045">
        <v>0</v>
      </c>
      <c r="G254" s="1045">
        <v>0</v>
      </c>
      <c r="H254" s="1045">
        <v>0</v>
      </c>
      <c r="I254" s="1045">
        <v>0</v>
      </c>
      <c r="J254" s="1045">
        <v>0</v>
      </c>
      <c r="K254" s="1045">
        <v>0</v>
      </c>
      <c r="L254" s="1045">
        <v>0</v>
      </c>
      <c r="M254" s="1045">
        <v>0</v>
      </c>
      <c r="N254" s="1045">
        <v>0</v>
      </c>
      <c r="O254" s="1045">
        <v>3</v>
      </c>
      <c r="P254" s="1045">
        <v>4</v>
      </c>
      <c r="Q254" s="1045">
        <v>6</v>
      </c>
      <c r="R254" s="1045">
        <v>3</v>
      </c>
      <c r="S254" s="2273">
        <v>27</v>
      </c>
    </row>
    <row r="255" spans="1:19" x14ac:dyDescent="0.25">
      <c r="A255" s="4735" t="s">
        <v>3600</v>
      </c>
      <c r="B255" s="4362">
        <f>SUM(C255:S255)</f>
        <v>43</v>
      </c>
      <c r="C255" s="4149">
        <v>0</v>
      </c>
      <c r="D255" s="4244">
        <v>0</v>
      </c>
      <c r="E255" s="4244">
        <v>0</v>
      </c>
      <c r="F255" s="4244">
        <v>0</v>
      </c>
      <c r="G255" s="4244">
        <v>0</v>
      </c>
      <c r="H255" s="4244">
        <v>0</v>
      </c>
      <c r="I255" s="4244">
        <v>0</v>
      </c>
      <c r="J255" s="4244">
        <v>0</v>
      </c>
      <c r="K255" s="4244">
        <v>0</v>
      </c>
      <c r="L255" s="4244">
        <v>0</v>
      </c>
      <c r="M255" s="4244">
        <v>0</v>
      </c>
      <c r="N255" s="4244">
        <v>0</v>
      </c>
      <c r="O255" s="4244">
        <v>3</v>
      </c>
      <c r="P255" s="4244">
        <v>4</v>
      </c>
      <c r="Q255" s="4244">
        <v>6</v>
      </c>
      <c r="R255" s="4244">
        <v>3</v>
      </c>
      <c r="S255" s="4150">
        <v>27</v>
      </c>
    </row>
    <row r="256" spans="1:19" x14ac:dyDescent="0.25">
      <c r="A256" s="3698" t="s">
        <v>3601</v>
      </c>
      <c r="B256" s="4736">
        <f>SUM(C256:S256)</f>
        <v>43</v>
      </c>
      <c r="C256" s="3101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3</v>
      </c>
      <c r="P256" s="164">
        <v>4</v>
      </c>
      <c r="Q256" s="164">
        <v>6</v>
      </c>
      <c r="R256" s="164">
        <v>3</v>
      </c>
      <c r="S256" s="3102">
        <v>27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37" t="s">
        <v>3603</v>
      </c>
      <c r="B258" s="7063" t="s">
        <v>197</v>
      </c>
      <c r="C258" s="6549" t="s">
        <v>34</v>
      </c>
      <c r="D258" s="6550"/>
      <c r="E258" s="6550"/>
      <c r="F258" s="6550"/>
      <c r="G258" s="6550"/>
      <c r="H258" s="6550"/>
      <c r="I258" s="6550"/>
      <c r="J258" s="6550"/>
      <c r="K258" s="6550"/>
      <c r="L258" s="6550"/>
      <c r="M258" s="6550"/>
      <c r="N258" s="6550"/>
      <c r="O258" s="6550"/>
      <c r="P258" s="6550"/>
      <c r="Q258" s="6550"/>
      <c r="R258" s="6550"/>
      <c r="S258" s="7041"/>
    </row>
    <row r="259" spans="1:19" x14ac:dyDescent="0.25">
      <c r="A259" s="6973"/>
      <c r="B259" s="6629"/>
      <c r="C259" s="4676" t="s">
        <v>352</v>
      </c>
      <c r="D259" s="4677" t="s">
        <v>335</v>
      </c>
      <c r="E259" s="4677" t="s">
        <v>99</v>
      </c>
      <c r="F259" s="4677" t="s">
        <v>49</v>
      </c>
      <c r="G259" s="4677" t="s">
        <v>50</v>
      </c>
      <c r="H259" s="4677" t="s">
        <v>993</v>
      </c>
      <c r="I259" s="4677" t="s">
        <v>645</v>
      </c>
      <c r="J259" s="4677" t="s">
        <v>53</v>
      </c>
      <c r="K259" s="4677" t="s">
        <v>54</v>
      </c>
      <c r="L259" s="4677" t="s">
        <v>994</v>
      </c>
      <c r="M259" s="4677" t="s">
        <v>56</v>
      </c>
      <c r="N259" s="4677" t="s">
        <v>57</v>
      </c>
      <c r="O259" s="4677" t="s">
        <v>58</v>
      </c>
      <c r="P259" s="4677" t="s">
        <v>59</v>
      </c>
      <c r="Q259" s="4677" t="s">
        <v>60</v>
      </c>
      <c r="R259" s="4677" t="s">
        <v>61</v>
      </c>
      <c r="S259" s="4272" t="s">
        <v>62</v>
      </c>
    </row>
    <row r="260" spans="1:19" x14ac:dyDescent="0.25">
      <c r="A260" s="2311" t="s">
        <v>3604</v>
      </c>
      <c r="B260" s="2311">
        <f t="shared" ref="B260:B286" si="66">SUM(C260:S260)</f>
        <v>11</v>
      </c>
      <c r="C260" s="2271">
        <v>0</v>
      </c>
      <c r="D260" s="1045">
        <v>0</v>
      </c>
      <c r="E260" s="1045">
        <v>0</v>
      </c>
      <c r="F260" s="1045">
        <v>0</v>
      </c>
      <c r="G260" s="1045">
        <v>0</v>
      </c>
      <c r="H260" s="1045">
        <v>0</v>
      </c>
      <c r="I260" s="1045">
        <v>0</v>
      </c>
      <c r="J260" s="1045">
        <v>0</v>
      </c>
      <c r="K260" s="1045">
        <v>0</v>
      </c>
      <c r="L260" s="1045">
        <v>0</v>
      </c>
      <c r="M260" s="1045">
        <v>0</v>
      </c>
      <c r="N260" s="1045">
        <v>0</v>
      </c>
      <c r="O260" s="1045">
        <v>0</v>
      </c>
      <c r="P260" s="1045">
        <v>1</v>
      </c>
      <c r="Q260" s="1045">
        <v>0</v>
      </c>
      <c r="R260" s="1045">
        <v>0</v>
      </c>
      <c r="S260" s="4705">
        <v>10</v>
      </c>
    </row>
    <row r="261" spans="1:19" x14ac:dyDescent="0.25">
      <c r="A261" s="4015" t="s">
        <v>3605</v>
      </c>
      <c r="B261" s="4015">
        <f t="shared" si="66"/>
        <v>0</v>
      </c>
      <c r="C261" s="4149">
        <v>0</v>
      </c>
      <c r="D261" s="4244">
        <v>0</v>
      </c>
      <c r="E261" s="4244">
        <v>0</v>
      </c>
      <c r="F261" s="4244">
        <v>0</v>
      </c>
      <c r="G261" s="4244">
        <v>0</v>
      </c>
      <c r="H261" s="4244">
        <v>0</v>
      </c>
      <c r="I261" s="4244">
        <v>0</v>
      </c>
      <c r="J261" s="4244">
        <v>0</v>
      </c>
      <c r="K261" s="4244">
        <v>0</v>
      </c>
      <c r="L261" s="4244">
        <v>0</v>
      </c>
      <c r="M261" s="4244">
        <v>0</v>
      </c>
      <c r="N261" s="4244">
        <v>0</v>
      </c>
      <c r="O261" s="4244">
        <v>0</v>
      </c>
      <c r="P261" s="4244">
        <v>0</v>
      </c>
      <c r="Q261" s="4244">
        <v>0</v>
      </c>
      <c r="R261" s="4244">
        <v>0</v>
      </c>
      <c r="S261" s="4150">
        <v>0</v>
      </c>
    </row>
    <row r="262" spans="1:19" x14ac:dyDescent="0.25">
      <c r="A262" s="4015" t="s">
        <v>3606</v>
      </c>
      <c r="B262" s="4015">
        <f t="shared" si="66"/>
        <v>10</v>
      </c>
      <c r="C262" s="4149">
        <v>0</v>
      </c>
      <c r="D262" s="4244">
        <v>0</v>
      </c>
      <c r="E262" s="4244">
        <v>0</v>
      </c>
      <c r="F262" s="4244">
        <v>0</v>
      </c>
      <c r="G262" s="4244">
        <v>0</v>
      </c>
      <c r="H262" s="4244">
        <v>0</v>
      </c>
      <c r="I262" s="4244">
        <v>0</v>
      </c>
      <c r="J262" s="4244">
        <v>0</v>
      </c>
      <c r="K262" s="4244">
        <v>0</v>
      </c>
      <c r="L262" s="4244">
        <v>0</v>
      </c>
      <c r="M262" s="4244">
        <v>0</v>
      </c>
      <c r="N262" s="4244">
        <v>0</v>
      </c>
      <c r="O262" s="4244">
        <v>1</v>
      </c>
      <c r="P262" s="4244">
        <v>2</v>
      </c>
      <c r="Q262" s="4244">
        <v>1</v>
      </c>
      <c r="R262" s="4244">
        <v>0</v>
      </c>
      <c r="S262" s="4150">
        <v>6</v>
      </c>
    </row>
    <row r="263" spans="1:19" x14ac:dyDescent="0.25">
      <c r="A263" s="4015" t="s">
        <v>3607</v>
      </c>
      <c r="B263" s="4015">
        <f t="shared" si="66"/>
        <v>4</v>
      </c>
      <c r="C263" s="4149">
        <v>0</v>
      </c>
      <c r="D263" s="4244">
        <v>0</v>
      </c>
      <c r="E263" s="4244">
        <v>0</v>
      </c>
      <c r="F263" s="4244">
        <v>0</v>
      </c>
      <c r="G263" s="4244">
        <v>0</v>
      </c>
      <c r="H263" s="4244">
        <v>0</v>
      </c>
      <c r="I263" s="4244">
        <v>0</v>
      </c>
      <c r="J263" s="4244">
        <v>0</v>
      </c>
      <c r="K263" s="4244">
        <v>0</v>
      </c>
      <c r="L263" s="4244">
        <v>0</v>
      </c>
      <c r="M263" s="4244">
        <v>0</v>
      </c>
      <c r="N263" s="4244">
        <v>0</v>
      </c>
      <c r="O263" s="4244">
        <v>0</v>
      </c>
      <c r="P263" s="4244">
        <v>0</v>
      </c>
      <c r="Q263" s="4244">
        <v>3</v>
      </c>
      <c r="R263" s="4244">
        <v>0</v>
      </c>
      <c r="S263" s="4150">
        <v>1</v>
      </c>
    </row>
    <row r="264" spans="1:19" x14ac:dyDescent="0.25">
      <c r="A264" s="4015" t="s">
        <v>3608</v>
      </c>
      <c r="B264" s="4015">
        <f t="shared" si="66"/>
        <v>12</v>
      </c>
      <c r="C264" s="4149">
        <v>0</v>
      </c>
      <c r="D264" s="4244">
        <v>0</v>
      </c>
      <c r="E264" s="4244">
        <v>0</v>
      </c>
      <c r="F264" s="4244">
        <v>0</v>
      </c>
      <c r="G264" s="4244">
        <v>0</v>
      </c>
      <c r="H264" s="4244">
        <v>0</v>
      </c>
      <c r="I264" s="4244">
        <v>0</v>
      </c>
      <c r="J264" s="4244">
        <v>0</v>
      </c>
      <c r="K264" s="4244">
        <v>0</v>
      </c>
      <c r="L264" s="4244">
        <v>0</v>
      </c>
      <c r="M264" s="4244">
        <v>0</v>
      </c>
      <c r="N264" s="4244">
        <v>0</v>
      </c>
      <c r="O264" s="4244">
        <v>1</v>
      </c>
      <c r="P264" s="4244">
        <v>0</v>
      </c>
      <c r="Q264" s="4244">
        <v>2</v>
      </c>
      <c r="R264" s="4244">
        <v>3</v>
      </c>
      <c r="S264" s="4150">
        <v>6</v>
      </c>
    </row>
    <row r="265" spans="1:19" x14ac:dyDescent="0.25">
      <c r="A265" s="4015" t="s">
        <v>3609</v>
      </c>
      <c r="B265" s="4015">
        <f t="shared" si="66"/>
        <v>6</v>
      </c>
      <c r="C265" s="4149">
        <v>0</v>
      </c>
      <c r="D265" s="4244">
        <v>0</v>
      </c>
      <c r="E265" s="4244">
        <v>0</v>
      </c>
      <c r="F265" s="4244">
        <v>0</v>
      </c>
      <c r="G265" s="4244">
        <v>0</v>
      </c>
      <c r="H265" s="4244">
        <v>0</v>
      </c>
      <c r="I265" s="4244">
        <v>0</v>
      </c>
      <c r="J265" s="4244">
        <v>0</v>
      </c>
      <c r="K265" s="4244">
        <v>0</v>
      </c>
      <c r="L265" s="4244">
        <v>0</v>
      </c>
      <c r="M265" s="4244">
        <v>0</v>
      </c>
      <c r="N265" s="4244">
        <v>0</v>
      </c>
      <c r="O265" s="4244">
        <v>1</v>
      </c>
      <c r="P265" s="4244">
        <v>1</v>
      </c>
      <c r="Q265" s="4244">
        <v>0</v>
      </c>
      <c r="R265" s="4244">
        <v>0</v>
      </c>
      <c r="S265" s="4150">
        <v>4</v>
      </c>
    </row>
    <row r="266" spans="1:19" x14ac:dyDescent="0.25">
      <c r="A266" s="4015" t="s">
        <v>3610</v>
      </c>
      <c r="B266" s="4015">
        <f t="shared" si="66"/>
        <v>0</v>
      </c>
      <c r="C266" s="4149">
        <v>0</v>
      </c>
      <c r="D266" s="4244">
        <v>0</v>
      </c>
      <c r="E266" s="4244">
        <v>0</v>
      </c>
      <c r="F266" s="4244">
        <v>0</v>
      </c>
      <c r="G266" s="4244">
        <v>0</v>
      </c>
      <c r="H266" s="4244">
        <v>0</v>
      </c>
      <c r="I266" s="4244">
        <v>0</v>
      </c>
      <c r="J266" s="4244">
        <v>0</v>
      </c>
      <c r="K266" s="4244">
        <v>0</v>
      </c>
      <c r="L266" s="4244">
        <v>0</v>
      </c>
      <c r="M266" s="4244">
        <v>0</v>
      </c>
      <c r="N266" s="4244">
        <v>0</v>
      </c>
      <c r="O266" s="4244">
        <v>0</v>
      </c>
      <c r="P266" s="4244">
        <v>0</v>
      </c>
      <c r="Q266" s="4244">
        <v>0</v>
      </c>
      <c r="R266" s="4244">
        <v>0</v>
      </c>
      <c r="S266" s="4150">
        <v>0</v>
      </c>
    </row>
    <row r="267" spans="1:19" x14ac:dyDescent="0.25">
      <c r="A267" s="4015" t="s">
        <v>3611</v>
      </c>
      <c r="B267" s="4015">
        <f t="shared" si="66"/>
        <v>0</v>
      </c>
      <c r="C267" s="4149">
        <v>0</v>
      </c>
      <c r="D267" s="4244">
        <v>0</v>
      </c>
      <c r="E267" s="4244">
        <v>0</v>
      </c>
      <c r="F267" s="4244">
        <v>0</v>
      </c>
      <c r="G267" s="4244">
        <v>0</v>
      </c>
      <c r="H267" s="4244">
        <v>0</v>
      </c>
      <c r="I267" s="4244">
        <v>0</v>
      </c>
      <c r="J267" s="4244">
        <v>0</v>
      </c>
      <c r="K267" s="4244">
        <v>0</v>
      </c>
      <c r="L267" s="4244">
        <v>0</v>
      </c>
      <c r="M267" s="4244">
        <v>0</v>
      </c>
      <c r="N267" s="4244">
        <v>0</v>
      </c>
      <c r="O267" s="4244">
        <v>0</v>
      </c>
      <c r="P267" s="4244">
        <v>0</v>
      </c>
      <c r="Q267" s="4244">
        <v>0</v>
      </c>
      <c r="R267" s="4244">
        <v>0</v>
      </c>
      <c r="S267" s="4150">
        <v>0</v>
      </c>
    </row>
    <row r="268" spans="1:19" x14ac:dyDescent="0.25">
      <c r="A268" s="4015" t="s">
        <v>3612</v>
      </c>
      <c r="B268" s="4015">
        <f t="shared" si="66"/>
        <v>0</v>
      </c>
      <c r="C268" s="4149">
        <v>0</v>
      </c>
      <c r="D268" s="4244">
        <v>0</v>
      </c>
      <c r="E268" s="4244">
        <v>0</v>
      </c>
      <c r="F268" s="4244">
        <v>0</v>
      </c>
      <c r="G268" s="4244">
        <v>0</v>
      </c>
      <c r="H268" s="4244">
        <v>0</v>
      </c>
      <c r="I268" s="4244">
        <v>0</v>
      </c>
      <c r="J268" s="4244">
        <v>0</v>
      </c>
      <c r="K268" s="4244">
        <v>0</v>
      </c>
      <c r="L268" s="4244">
        <v>0</v>
      </c>
      <c r="M268" s="4244">
        <v>0</v>
      </c>
      <c r="N268" s="4244">
        <v>0</v>
      </c>
      <c r="O268" s="4244">
        <v>0</v>
      </c>
      <c r="P268" s="4244">
        <v>0</v>
      </c>
      <c r="Q268" s="4244">
        <v>0</v>
      </c>
      <c r="R268" s="4244">
        <v>0</v>
      </c>
      <c r="S268" s="4150">
        <v>0</v>
      </c>
    </row>
    <row r="269" spans="1:19" x14ac:dyDescent="0.25">
      <c r="A269" s="4015" t="s">
        <v>3613</v>
      </c>
      <c r="B269" s="4015">
        <f t="shared" si="66"/>
        <v>0</v>
      </c>
      <c r="C269" s="4149">
        <v>0</v>
      </c>
      <c r="D269" s="4244">
        <v>0</v>
      </c>
      <c r="E269" s="4244">
        <v>0</v>
      </c>
      <c r="F269" s="4244">
        <v>0</v>
      </c>
      <c r="G269" s="4244">
        <v>0</v>
      </c>
      <c r="H269" s="4244">
        <v>0</v>
      </c>
      <c r="I269" s="4244">
        <v>0</v>
      </c>
      <c r="J269" s="4244">
        <v>0</v>
      </c>
      <c r="K269" s="4244">
        <v>0</v>
      </c>
      <c r="L269" s="4244">
        <v>0</v>
      </c>
      <c r="M269" s="4244">
        <v>0</v>
      </c>
      <c r="N269" s="4244">
        <v>0</v>
      </c>
      <c r="O269" s="4244">
        <v>0</v>
      </c>
      <c r="P269" s="4244">
        <v>0</v>
      </c>
      <c r="Q269" s="4244">
        <v>0</v>
      </c>
      <c r="R269" s="4244">
        <v>0</v>
      </c>
      <c r="S269" s="4150">
        <v>0</v>
      </c>
    </row>
    <row r="270" spans="1:19" ht="22.5" x14ac:dyDescent="0.25">
      <c r="A270" s="4198" t="s">
        <v>3614</v>
      </c>
      <c r="B270" s="4015">
        <f t="shared" si="66"/>
        <v>0</v>
      </c>
      <c r="C270" s="4149">
        <v>0</v>
      </c>
      <c r="D270" s="4244">
        <v>0</v>
      </c>
      <c r="E270" s="4244">
        <v>0</v>
      </c>
      <c r="F270" s="4244">
        <v>0</v>
      </c>
      <c r="G270" s="4244">
        <v>0</v>
      </c>
      <c r="H270" s="4244">
        <v>0</v>
      </c>
      <c r="I270" s="4244">
        <v>0</v>
      </c>
      <c r="J270" s="4244">
        <v>0</v>
      </c>
      <c r="K270" s="4244">
        <v>0</v>
      </c>
      <c r="L270" s="4244">
        <v>0</v>
      </c>
      <c r="M270" s="4244">
        <v>0</v>
      </c>
      <c r="N270" s="4244">
        <v>0</v>
      </c>
      <c r="O270" s="4244">
        <v>0</v>
      </c>
      <c r="P270" s="4244">
        <v>0</v>
      </c>
      <c r="Q270" s="4244">
        <v>0</v>
      </c>
      <c r="R270" s="4244">
        <v>0</v>
      </c>
      <c r="S270" s="4150">
        <v>0</v>
      </c>
    </row>
    <row r="271" spans="1:19" ht="22.5" x14ac:dyDescent="0.25">
      <c r="A271" s="4198" t="s">
        <v>3615</v>
      </c>
      <c r="B271" s="4015">
        <f t="shared" si="66"/>
        <v>0</v>
      </c>
      <c r="C271" s="4149">
        <v>0</v>
      </c>
      <c r="D271" s="4244">
        <v>0</v>
      </c>
      <c r="E271" s="4244">
        <v>0</v>
      </c>
      <c r="F271" s="4244">
        <v>0</v>
      </c>
      <c r="G271" s="4244">
        <v>0</v>
      </c>
      <c r="H271" s="4244">
        <v>0</v>
      </c>
      <c r="I271" s="4244">
        <v>0</v>
      </c>
      <c r="J271" s="4244">
        <v>0</v>
      </c>
      <c r="K271" s="4244">
        <v>0</v>
      </c>
      <c r="L271" s="4244">
        <v>0</v>
      </c>
      <c r="M271" s="4244">
        <v>0</v>
      </c>
      <c r="N271" s="4244">
        <v>0</v>
      </c>
      <c r="O271" s="4244">
        <v>0</v>
      </c>
      <c r="P271" s="4244">
        <v>0</v>
      </c>
      <c r="Q271" s="4244">
        <v>0</v>
      </c>
      <c r="R271" s="4244">
        <v>0</v>
      </c>
      <c r="S271" s="4150">
        <v>0</v>
      </c>
    </row>
    <row r="272" spans="1:19" x14ac:dyDescent="0.25">
      <c r="A272" s="4015" t="s">
        <v>3616</v>
      </c>
      <c r="B272" s="4015">
        <f t="shared" si="66"/>
        <v>0</v>
      </c>
      <c r="C272" s="4149">
        <v>0</v>
      </c>
      <c r="D272" s="4244">
        <v>0</v>
      </c>
      <c r="E272" s="4244">
        <v>0</v>
      </c>
      <c r="F272" s="4244">
        <v>0</v>
      </c>
      <c r="G272" s="4244">
        <v>0</v>
      </c>
      <c r="H272" s="4244">
        <v>0</v>
      </c>
      <c r="I272" s="4244">
        <v>0</v>
      </c>
      <c r="J272" s="4244">
        <v>0</v>
      </c>
      <c r="K272" s="4244">
        <v>0</v>
      </c>
      <c r="L272" s="4244">
        <v>0</v>
      </c>
      <c r="M272" s="4244">
        <v>0</v>
      </c>
      <c r="N272" s="4244">
        <v>0</v>
      </c>
      <c r="O272" s="4244">
        <v>0</v>
      </c>
      <c r="P272" s="4244">
        <v>0</v>
      </c>
      <c r="Q272" s="4244">
        <v>0</v>
      </c>
      <c r="R272" s="4244">
        <v>0</v>
      </c>
      <c r="S272" s="4150">
        <v>0</v>
      </c>
    </row>
    <row r="273" spans="1:19" x14ac:dyDescent="0.25">
      <c r="A273" s="4015" t="s">
        <v>3617</v>
      </c>
      <c r="B273" s="4015">
        <f t="shared" si="66"/>
        <v>0</v>
      </c>
      <c r="C273" s="4149">
        <v>0</v>
      </c>
      <c r="D273" s="4244">
        <v>0</v>
      </c>
      <c r="E273" s="4244">
        <v>0</v>
      </c>
      <c r="F273" s="4244">
        <v>0</v>
      </c>
      <c r="G273" s="4244">
        <v>0</v>
      </c>
      <c r="H273" s="4244">
        <v>0</v>
      </c>
      <c r="I273" s="4244">
        <v>0</v>
      </c>
      <c r="J273" s="4244">
        <v>0</v>
      </c>
      <c r="K273" s="4244">
        <v>0</v>
      </c>
      <c r="L273" s="4244">
        <v>0</v>
      </c>
      <c r="M273" s="4244">
        <v>0</v>
      </c>
      <c r="N273" s="4244">
        <v>0</v>
      </c>
      <c r="O273" s="4244">
        <v>0</v>
      </c>
      <c r="P273" s="4244">
        <v>0</v>
      </c>
      <c r="Q273" s="4244">
        <v>0</v>
      </c>
      <c r="R273" s="4244">
        <v>0</v>
      </c>
      <c r="S273" s="4150">
        <v>0</v>
      </c>
    </row>
    <row r="274" spans="1:19" x14ac:dyDescent="0.25">
      <c r="A274" s="4015" t="s">
        <v>3618</v>
      </c>
      <c r="B274" s="4015">
        <f t="shared" si="66"/>
        <v>0</v>
      </c>
      <c r="C274" s="4149">
        <v>0</v>
      </c>
      <c r="D274" s="4244">
        <v>0</v>
      </c>
      <c r="E274" s="4244">
        <v>0</v>
      </c>
      <c r="F274" s="4244">
        <v>0</v>
      </c>
      <c r="G274" s="4244">
        <v>0</v>
      </c>
      <c r="H274" s="4244">
        <v>0</v>
      </c>
      <c r="I274" s="4244">
        <v>0</v>
      </c>
      <c r="J274" s="4244">
        <v>0</v>
      </c>
      <c r="K274" s="4244">
        <v>0</v>
      </c>
      <c r="L274" s="4244">
        <v>0</v>
      </c>
      <c r="M274" s="4244">
        <v>0</v>
      </c>
      <c r="N274" s="4244">
        <v>0</v>
      </c>
      <c r="O274" s="4244">
        <v>0</v>
      </c>
      <c r="P274" s="4244">
        <v>0</v>
      </c>
      <c r="Q274" s="4244">
        <v>0</v>
      </c>
      <c r="R274" s="4244">
        <v>0</v>
      </c>
      <c r="S274" s="4150">
        <v>0</v>
      </c>
    </row>
    <row r="275" spans="1:19" x14ac:dyDescent="0.25">
      <c r="A275" s="4015" t="s">
        <v>3619</v>
      </c>
      <c r="B275" s="4015">
        <f t="shared" si="66"/>
        <v>0</v>
      </c>
      <c r="C275" s="4149">
        <v>0</v>
      </c>
      <c r="D275" s="4244">
        <v>0</v>
      </c>
      <c r="E275" s="4244">
        <v>0</v>
      </c>
      <c r="F275" s="4244">
        <v>0</v>
      </c>
      <c r="G275" s="4244">
        <v>0</v>
      </c>
      <c r="H275" s="4244">
        <v>0</v>
      </c>
      <c r="I275" s="4244">
        <v>0</v>
      </c>
      <c r="J275" s="4244">
        <v>0</v>
      </c>
      <c r="K275" s="4244">
        <v>0</v>
      </c>
      <c r="L275" s="4244">
        <v>0</v>
      </c>
      <c r="M275" s="4244">
        <v>0</v>
      </c>
      <c r="N275" s="4244">
        <v>0</v>
      </c>
      <c r="O275" s="4244">
        <v>0</v>
      </c>
      <c r="P275" s="4244">
        <v>0</v>
      </c>
      <c r="Q275" s="4244">
        <v>0</v>
      </c>
      <c r="R275" s="4244">
        <v>0</v>
      </c>
      <c r="S275" s="4150">
        <v>0</v>
      </c>
    </row>
    <row r="276" spans="1:19" x14ac:dyDescent="0.25">
      <c r="A276" s="4015" t="s">
        <v>3620</v>
      </c>
      <c r="B276" s="4015">
        <f t="shared" si="66"/>
        <v>0</v>
      </c>
      <c r="C276" s="4149">
        <v>0</v>
      </c>
      <c r="D276" s="4244">
        <v>0</v>
      </c>
      <c r="E276" s="4244">
        <v>0</v>
      </c>
      <c r="F276" s="4244">
        <v>0</v>
      </c>
      <c r="G276" s="4244">
        <v>0</v>
      </c>
      <c r="H276" s="4244">
        <v>0</v>
      </c>
      <c r="I276" s="4244">
        <v>0</v>
      </c>
      <c r="J276" s="4244">
        <v>0</v>
      </c>
      <c r="K276" s="4244">
        <v>0</v>
      </c>
      <c r="L276" s="4244">
        <v>0</v>
      </c>
      <c r="M276" s="4244">
        <v>0</v>
      </c>
      <c r="N276" s="4244">
        <v>0</v>
      </c>
      <c r="O276" s="4244">
        <v>0</v>
      </c>
      <c r="P276" s="4244">
        <v>0</v>
      </c>
      <c r="Q276" s="4244">
        <v>0</v>
      </c>
      <c r="R276" s="4244">
        <v>0</v>
      </c>
      <c r="S276" s="4150">
        <v>0</v>
      </c>
    </row>
    <row r="277" spans="1:19" x14ac:dyDescent="0.25">
      <c r="A277" s="4015" t="s">
        <v>3621</v>
      </c>
      <c r="B277" s="4015">
        <f t="shared" si="66"/>
        <v>0</v>
      </c>
      <c r="C277" s="4149">
        <v>0</v>
      </c>
      <c r="D277" s="4244">
        <v>0</v>
      </c>
      <c r="E277" s="4244">
        <v>0</v>
      </c>
      <c r="F277" s="4244">
        <v>0</v>
      </c>
      <c r="G277" s="4244">
        <v>0</v>
      </c>
      <c r="H277" s="4244">
        <v>0</v>
      </c>
      <c r="I277" s="4244">
        <v>0</v>
      </c>
      <c r="J277" s="4244">
        <v>0</v>
      </c>
      <c r="K277" s="4244">
        <v>0</v>
      </c>
      <c r="L277" s="4244">
        <v>0</v>
      </c>
      <c r="M277" s="4244">
        <v>0</v>
      </c>
      <c r="N277" s="4244">
        <v>0</v>
      </c>
      <c r="O277" s="4244">
        <v>0</v>
      </c>
      <c r="P277" s="4244">
        <v>0</v>
      </c>
      <c r="Q277" s="4244">
        <v>0</v>
      </c>
      <c r="R277" s="4244">
        <v>0</v>
      </c>
      <c r="S277" s="4150">
        <v>0</v>
      </c>
    </row>
    <row r="278" spans="1:19" x14ac:dyDescent="0.25">
      <c r="A278" s="4015" t="s">
        <v>3622</v>
      </c>
      <c r="B278" s="4015">
        <f t="shared" si="66"/>
        <v>0</v>
      </c>
      <c r="C278" s="4149">
        <v>0</v>
      </c>
      <c r="D278" s="4244">
        <v>0</v>
      </c>
      <c r="E278" s="4244">
        <v>0</v>
      </c>
      <c r="F278" s="4244">
        <v>0</v>
      </c>
      <c r="G278" s="4244">
        <v>0</v>
      </c>
      <c r="H278" s="4244">
        <v>0</v>
      </c>
      <c r="I278" s="4244">
        <v>0</v>
      </c>
      <c r="J278" s="4244">
        <v>0</v>
      </c>
      <c r="K278" s="4244">
        <v>0</v>
      </c>
      <c r="L278" s="4244">
        <v>0</v>
      </c>
      <c r="M278" s="4244">
        <v>0</v>
      </c>
      <c r="N278" s="4244">
        <v>0</v>
      </c>
      <c r="O278" s="4244">
        <v>0</v>
      </c>
      <c r="P278" s="4244">
        <v>0</v>
      </c>
      <c r="Q278" s="4244">
        <v>0</v>
      </c>
      <c r="R278" s="4244">
        <v>0</v>
      </c>
      <c r="S278" s="4150">
        <v>0</v>
      </c>
    </row>
    <row r="279" spans="1:19" x14ac:dyDescent="0.25">
      <c r="A279" s="4015" t="s">
        <v>3623</v>
      </c>
      <c r="B279" s="4015">
        <f t="shared" si="66"/>
        <v>0</v>
      </c>
      <c r="C279" s="4149">
        <v>0</v>
      </c>
      <c r="D279" s="4244">
        <v>0</v>
      </c>
      <c r="E279" s="4244">
        <v>0</v>
      </c>
      <c r="F279" s="4244">
        <v>0</v>
      </c>
      <c r="G279" s="4244">
        <v>0</v>
      </c>
      <c r="H279" s="4244">
        <v>0</v>
      </c>
      <c r="I279" s="4244">
        <v>0</v>
      </c>
      <c r="J279" s="4244">
        <v>0</v>
      </c>
      <c r="K279" s="4244">
        <v>0</v>
      </c>
      <c r="L279" s="4244">
        <v>0</v>
      </c>
      <c r="M279" s="4244">
        <v>0</v>
      </c>
      <c r="N279" s="4244">
        <v>0</v>
      </c>
      <c r="O279" s="4244">
        <v>0</v>
      </c>
      <c r="P279" s="4244">
        <v>0</v>
      </c>
      <c r="Q279" s="4244">
        <v>0</v>
      </c>
      <c r="R279" s="4244">
        <v>0</v>
      </c>
      <c r="S279" s="4150">
        <v>0</v>
      </c>
    </row>
    <row r="280" spans="1:19" x14ac:dyDescent="0.25">
      <c r="A280" s="4015" t="s">
        <v>3624</v>
      </c>
      <c r="B280" s="4015">
        <f t="shared" si="66"/>
        <v>0</v>
      </c>
      <c r="C280" s="4149">
        <v>0</v>
      </c>
      <c r="D280" s="4244">
        <v>0</v>
      </c>
      <c r="E280" s="4244">
        <v>0</v>
      </c>
      <c r="F280" s="4244">
        <v>0</v>
      </c>
      <c r="G280" s="4244">
        <v>0</v>
      </c>
      <c r="H280" s="4244">
        <v>0</v>
      </c>
      <c r="I280" s="4244">
        <v>0</v>
      </c>
      <c r="J280" s="4244">
        <v>0</v>
      </c>
      <c r="K280" s="4244">
        <v>0</v>
      </c>
      <c r="L280" s="4244">
        <v>0</v>
      </c>
      <c r="M280" s="4244">
        <v>0</v>
      </c>
      <c r="N280" s="4244">
        <v>0</v>
      </c>
      <c r="O280" s="4244">
        <v>0</v>
      </c>
      <c r="P280" s="4244">
        <v>0</v>
      </c>
      <c r="Q280" s="4244">
        <v>0</v>
      </c>
      <c r="R280" s="4244">
        <v>0</v>
      </c>
      <c r="S280" s="4150">
        <v>0</v>
      </c>
    </row>
    <row r="281" spans="1:19" x14ac:dyDescent="0.25">
      <c r="A281" s="1170" t="s">
        <v>3625</v>
      </c>
      <c r="B281" s="4015">
        <f t="shared" si="66"/>
        <v>0</v>
      </c>
      <c r="C281" s="2293">
        <v>0</v>
      </c>
      <c r="D281" s="2557">
        <v>0</v>
      </c>
      <c r="E281" s="2557">
        <v>0</v>
      </c>
      <c r="F281" s="2557">
        <v>0</v>
      </c>
      <c r="G281" s="2557">
        <v>0</v>
      </c>
      <c r="H281" s="2557">
        <v>0</v>
      </c>
      <c r="I281" s="2557">
        <v>0</v>
      </c>
      <c r="J281" s="2557">
        <v>0</v>
      </c>
      <c r="K281" s="2557">
        <v>0</v>
      </c>
      <c r="L281" s="2557">
        <v>0</v>
      </c>
      <c r="M281" s="2557">
        <v>0</v>
      </c>
      <c r="N281" s="2557">
        <v>0</v>
      </c>
      <c r="O281" s="2557">
        <v>0</v>
      </c>
      <c r="P281" s="2557">
        <v>0</v>
      </c>
      <c r="Q281" s="2557">
        <v>0</v>
      </c>
      <c r="R281" s="2557">
        <v>0</v>
      </c>
      <c r="S281" s="2348">
        <v>0</v>
      </c>
    </row>
    <row r="282" spans="1:19" x14ac:dyDescent="0.25">
      <c r="A282" s="1170" t="s">
        <v>3626</v>
      </c>
      <c r="B282" s="4015">
        <f t="shared" si="66"/>
        <v>0</v>
      </c>
      <c r="C282" s="4149">
        <v>0</v>
      </c>
      <c r="D282" s="4244">
        <v>0</v>
      </c>
      <c r="E282" s="4244">
        <v>0</v>
      </c>
      <c r="F282" s="4244">
        <v>0</v>
      </c>
      <c r="G282" s="4244">
        <v>0</v>
      </c>
      <c r="H282" s="4244">
        <v>0</v>
      </c>
      <c r="I282" s="4244">
        <v>0</v>
      </c>
      <c r="J282" s="4244">
        <v>0</v>
      </c>
      <c r="K282" s="4244">
        <v>0</v>
      </c>
      <c r="L282" s="4244">
        <v>0</v>
      </c>
      <c r="M282" s="4244">
        <v>0</v>
      </c>
      <c r="N282" s="4244">
        <v>0</v>
      </c>
      <c r="O282" s="4244">
        <v>0</v>
      </c>
      <c r="P282" s="4244">
        <v>0</v>
      </c>
      <c r="Q282" s="4244">
        <v>0</v>
      </c>
      <c r="R282" s="4244">
        <v>0</v>
      </c>
      <c r="S282" s="4150">
        <v>0</v>
      </c>
    </row>
    <row r="283" spans="1:19" ht="15" customHeight="1" x14ac:dyDescent="0.25">
      <c r="A283" s="1243" t="s">
        <v>3627</v>
      </c>
      <c r="B283" s="4015">
        <f t="shared" si="66"/>
        <v>0</v>
      </c>
      <c r="C283" s="4149">
        <v>0</v>
      </c>
      <c r="D283" s="4244">
        <v>0</v>
      </c>
      <c r="E283" s="4244">
        <v>0</v>
      </c>
      <c r="F283" s="4244">
        <v>0</v>
      </c>
      <c r="G283" s="4244">
        <v>0</v>
      </c>
      <c r="H283" s="4244">
        <v>0</v>
      </c>
      <c r="I283" s="4244">
        <v>0</v>
      </c>
      <c r="J283" s="4244">
        <v>0</v>
      </c>
      <c r="K283" s="4244">
        <v>0</v>
      </c>
      <c r="L283" s="4244">
        <v>0</v>
      </c>
      <c r="M283" s="4244">
        <v>0</v>
      </c>
      <c r="N283" s="4244">
        <v>0</v>
      </c>
      <c r="O283" s="4244">
        <v>0</v>
      </c>
      <c r="P283" s="4244">
        <v>0</v>
      </c>
      <c r="Q283" s="4244">
        <v>0</v>
      </c>
      <c r="R283" s="4244">
        <v>0</v>
      </c>
      <c r="S283" s="4150">
        <v>0</v>
      </c>
    </row>
    <row r="284" spans="1:19" x14ac:dyDescent="0.25">
      <c r="A284" s="1170" t="s">
        <v>3628</v>
      </c>
      <c r="B284" s="4015">
        <f t="shared" si="66"/>
        <v>0</v>
      </c>
      <c r="C284" s="4149">
        <v>0</v>
      </c>
      <c r="D284" s="4244">
        <v>0</v>
      </c>
      <c r="E284" s="4244">
        <v>0</v>
      </c>
      <c r="F284" s="4244">
        <v>0</v>
      </c>
      <c r="G284" s="4244">
        <v>0</v>
      </c>
      <c r="H284" s="4244">
        <v>0</v>
      </c>
      <c r="I284" s="4244">
        <v>0</v>
      </c>
      <c r="J284" s="4244">
        <v>0</v>
      </c>
      <c r="K284" s="4244">
        <v>0</v>
      </c>
      <c r="L284" s="4244">
        <v>0</v>
      </c>
      <c r="M284" s="4244">
        <v>0</v>
      </c>
      <c r="N284" s="4244">
        <v>0</v>
      </c>
      <c r="O284" s="4244">
        <v>0</v>
      </c>
      <c r="P284" s="4244">
        <v>0</v>
      </c>
      <c r="Q284" s="4244">
        <v>0</v>
      </c>
      <c r="R284" s="4244">
        <v>0</v>
      </c>
      <c r="S284" s="4150">
        <v>0</v>
      </c>
    </row>
    <row r="285" spans="1:19" x14ac:dyDescent="0.25">
      <c r="A285" s="1170" t="s">
        <v>3629</v>
      </c>
      <c r="B285" s="4015">
        <f t="shared" si="66"/>
        <v>0</v>
      </c>
      <c r="C285" s="4149">
        <v>0</v>
      </c>
      <c r="D285" s="4244">
        <v>0</v>
      </c>
      <c r="E285" s="4244">
        <v>0</v>
      </c>
      <c r="F285" s="4244">
        <v>0</v>
      </c>
      <c r="G285" s="4244">
        <v>0</v>
      </c>
      <c r="H285" s="4244">
        <v>0</v>
      </c>
      <c r="I285" s="4244">
        <v>0</v>
      </c>
      <c r="J285" s="4244">
        <v>0</v>
      </c>
      <c r="K285" s="4244">
        <v>0</v>
      </c>
      <c r="L285" s="4244">
        <v>0</v>
      </c>
      <c r="M285" s="4244">
        <v>0</v>
      </c>
      <c r="N285" s="4244">
        <v>0</v>
      </c>
      <c r="O285" s="4244">
        <v>0</v>
      </c>
      <c r="P285" s="4244">
        <v>0</v>
      </c>
      <c r="Q285" s="4244">
        <v>0</v>
      </c>
      <c r="R285" s="4244">
        <v>0</v>
      </c>
      <c r="S285" s="4150">
        <v>0</v>
      </c>
    </row>
    <row r="286" spans="1:19" x14ac:dyDescent="0.25">
      <c r="A286" s="4281" t="s">
        <v>920</v>
      </c>
      <c r="B286" s="3984">
        <f t="shared" si="66"/>
        <v>0</v>
      </c>
      <c r="C286" s="4165">
        <v>0</v>
      </c>
      <c r="D286" s="3985">
        <v>0</v>
      </c>
      <c r="E286" s="3985">
        <v>0</v>
      </c>
      <c r="F286" s="3985">
        <v>0</v>
      </c>
      <c r="G286" s="3985">
        <v>0</v>
      </c>
      <c r="H286" s="3985">
        <v>0</v>
      </c>
      <c r="I286" s="3985">
        <v>0</v>
      </c>
      <c r="J286" s="3985">
        <v>0</v>
      </c>
      <c r="K286" s="3985">
        <v>0</v>
      </c>
      <c r="L286" s="3985">
        <v>0</v>
      </c>
      <c r="M286" s="3985">
        <v>0</v>
      </c>
      <c r="N286" s="3985">
        <v>0</v>
      </c>
      <c r="O286" s="3985">
        <v>0</v>
      </c>
      <c r="P286" s="3985">
        <v>0</v>
      </c>
      <c r="Q286" s="3985">
        <v>0</v>
      </c>
      <c r="R286" s="3985">
        <v>0</v>
      </c>
      <c r="S286" s="1278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37" t="s">
        <v>3631</v>
      </c>
      <c r="B288" s="7063" t="s">
        <v>82</v>
      </c>
      <c r="C288" s="6549" t="s">
        <v>3632</v>
      </c>
      <c r="D288" s="6550"/>
      <c r="E288" s="6550"/>
      <c r="F288" s="6550"/>
      <c r="G288" s="6550"/>
      <c r="H288" s="6550"/>
      <c r="I288" s="6550"/>
      <c r="J288" s="6550"/>
      <c r="K288" s="6550"/>
      <c r="L288" s="6550"/>
      <c r="M288" s="6550"/>
      <c r="N288" s="6550"/>
      <c r="O288" s="6550"/>
      <c r="P288" s="6550"/>
      <c r="Q288" s="6550"/>
      <c r="R288" s="6550"/>
      <c r="S288" s="7041"/>
    </row>
    <row r="289" spans="1:19" x14ac:dyDescent="0.25">
      <c r="A289" s="6973"/>
      <c r="B289" s="6629"/>
      <c r="C289" s="4676" t="s">
        <v>352</v>
      </c>
      <c r="D289" s="4677" t="s">
        <v>335</v>
      </c>
      <c r="E289" s="4677" t="s">
        <v>99</v>
      </c>
      <c r="F289" s="4677" t="s">
        <v>49</v>
      </c>
      <c r="G289" s="4677" t="s">
        <v>50</v>
      </c>
      <c r="H289" s="4677" t="s">
        <v>993</v>
      </c>
      <c r="I289" s="4677" t="s">
        <v>645</v>
      </c>
      <c r="J289" s="4677" t="s">
        <v>53</v>
      </c>
      <c r="K289" s="4677" t="s">
        <v>54</v>
      </c>
      <c r="L289" s="4677" t="s">
        <v>994</v>
      </c>
      <c r="M289" s="4677" t="s">
        <v>56</v>
      </c>
      <c r="N289" s="4677" t="s">
        <v>57</v>
      </c>
      <c r="O289" s="4677" t="s">
        <v>58</v>
      </c>
      <c r="P289" s="4677" t="s">
        <v>59</v>
      </c>
      <c r="Q289" s="4677" t="s">
        <v>60</v>
      </c>
      <c r="R289" s="4677" t="s">
        <v>61</v>
      </c>
      <c r="S289" s="4272" t="s">
        <v>62</v>
      </c>
    </row>
    <row r="290" spans="1:19" x14ac:dyDescent="0.25">
      <c r="A290" s="2047" t="s">
        <v>3447</v>
      </c>
      <c r="B290" s="4362">
        <f t="shared" ref="B290:B310" si="67">SUM(C290:S290)</f>
        <v>0</v>
      </c>
      <c r="C290" s="2557">
        <v>0</v>
      </c>
      <c r="D290" s="2557">
        <v>0</v>
      </c>
      <c r="E290" s="2557">
        <v>0</v>
      </c>
      <c r="F290" s="2557">
        <v>0</v>
      </c>
      <c r="G290" s="2557">
        <v>0</v>
      </c>
      <c r="H290" s="2557">
        <v>0</v>
      </c>
      <c r="I290" s="2557">
        <v>0</v>
      </c>
      <c r="J290" s="2557">
        <v>0</v>
      </c>
      <c r="K290" s="2557">
        <v>0</v>
      </c>
      <c r="L290" s="2557">
        <v>0</v>
      </c>
      <c r="M290" s="2557">
        <v>0</v>
      </c>
      <c r="N290" s="2557">
        <v>0</v>
      </c>
      <c r="O290" s="2557">
        <v>0</v>
      </c>
      <c r="P290" s="2557">
        <v>0</v>
      </c>
      <c r="Q290" s="2557">
        <v>0</v>
      </c>
      <c r="R290" s="2557">
        <v>0</v>
      </c>
      <c r="S290" s="2348">
        <v>0</v>
      </c>
    </row>
    <row r="291" spans="1:19" x14ac:dyDescent="0.25">
      <c r="A291" s="4655" t="s">
        <v>3452</v>
      </c>
      <c r="B291" s="4362">
        <f t="shared" si="67"/>
        <v>0</v>
      </c>
      <c r="C291" s="4244">
        <v>0</v>
      </c>
      <c r="D291" s="4244">
        <v>0</v>
      </c>
      <c r="E291" s="4244">
        <v>0</v>
      </c>
      <c r="F291" s="4244">
        <v>0</v>
      </c>
      <c r="G291" s="4244">
        <v>0</v>
      </c>
      <c r="H291" s="4244">
        <v>0</v>
      </c>
      <c r="I291" s="4244">
        <v>0</v>
      </c>
      <c r="J291" s="4244">
        <v>0</v>
      </c>
      <c r="K291" s="4244">
        <v>0</v>
      </c>
      <c r="L291" s="4244">
        <v>0</v>
      </c>
      <c r="M291" s="4244">
        <v>0</v>
      </c>
      <c r="N291" s="4244">
        <v>0</v>
      </c>
      <c r="O291" s="4244">
        <v>0</v>
      </c>
      <c r="P291" s="4244">
        <v>0</v>
      </c>
      <c r="Q291" s="4244">
        <v>0</v>
      </c>
      <c r="R291" s="4244">
        <v>0</v>
      </c>
      <c r="S291" s="4150">
        <v>0</v>
      </c>
    </row>
    <row r="292" spans="1:19" x14ac:dyDescent="0.25">
      <c r="A292" s="4280" t="s">
        <v>3448</v>
      </c>
      <c r="B292" s="4362">
        <f t="shared" si="67"/>
        <v>0</v>
      </c>
      <c r="C292" s="4244">
        <v>0</v>
      </c>
      <c r="D292" s="4244">
        <v>0</v>
      </c>
      <c r="E292" s="4244">
        <v>0</v>
      </c>
      <c r="F292" s="4244">
        <v>0</v>
      </c>
      <c r="G292" s="4244">
        <v>0</v>
      </c>
      <c r="H292" s="4244">
        <v>0</v>
      </c>
      <c r="I292" s="4244">
        <v>0</v>
      </c>
      <c r="J292" s="4244">
        <v>0</v>
      </c>
      <c r="K292" s="4244">
        <v>0</v>
      </c>
      <c r="L292" s="4244">
        <v>0</v>
      </c>
      <c r="M292" s="4244">
        <v>0</v>
      </c>
      <c r="N292" s="4244">
        <v>0</v>
      </c>
      <c r="O292" s="4244">
        <v>0</v>
      </c>
      <c r="P292" s="4244">
        <v>0</v>
      </c>
      <c r="Q292" s="4244">
        <v>0</v>
      </c>
      <c r="R292" s="4244">
        <v>0</v>
      </c>
      <c r="S292" s="4150">
        <v>0</v>
      </c>
    </row>
    <row r="293" spans="1:19" x14ac:dyDescent="0.25">
      <c r="A293" s="4280" t="s">
        <v>3446</v>
      </c>
      <c r="B293" s="4362">
        <f t="shared" si="67"/>
        <v>8</v>
      </c>
      <c r="C293" s="4244">
        <v>0</v>
      </c>
      <c r="D293" s="4244">
        <v>0</v>
      </c>
      <c r="E293" s="4244">
        <v>0</v>
      </c>
      <c r="F293" s="4244">
        <v>0</v>
      </c>
      <c r="G293" s="4244">
        <v>0</v>
      </c>
      <c r="H293" s="4244">
        <v>0</v>
      </c>
      <c r="I293" s="4244">
        <v>0</v>
      </c>
      <c r="J293" s="4244">
        <v>0</v>
      </c>
      <c r="K293" s="4244">
        <v>0</v>
      </c>
      <c r="L293" s="4244">
        <v>0</v>
      </c>
      <c r="M293" s="4244">
        <v>0</v>
      </c>
      <c r="N293" s="4244">
        <v>0</v>
      </c>
      <c r="O293" s="4244">
        <v>3</v>
      </c>
      <c r="P293" s="4244">
        <v>0</v>
      </c>
      <c r="Q293" s="4244">
        <v>0</v>
      </c>
      <c r="R293" s="4244">
        <v>0</v>
      </c>
      <c r="S293" s="4150">
        <v>5</v>
      </c>
    </row>
    <row r="294" spans="1:19" x14ac:dyDescent="0.25">
      <c r="A294" s="4655" t="s">
        <v>3544</v>
      </c>
      <c r="B294" s="4362">
        <f t="shared" si="67"/>
        <v>0</v>
      </c>
      <c r="C294" s="4244">
        <v>0</v>
      </c>
      <c r="D294" s="4244">
        <v>0</v>
      </c>
      <c r="E294" s="4244">
        <v>0</v>
      </c>
      <c r="F294" s="4244">
        <v>0</v>
      </c>
      <c r="G294" s="4244">
        <v>0</v>
      </c>
      <c r="H294" s="4244">
        <v>0</v>
      </c>
      <c r="I294" s="4244">
        <v>0</v>
      </c>
      <c r="J294" s="4244">
        <v>0</v>
      </c>
      <c r="K294" s="4244">
        <v>0</v>
      </c>
      <c r="L294" s="4244">
        <v>0</v>
      </c>
      <c r="M294" s="4244">
        <v>0</v>
      </c>
      <c r="N294" s="4244">
        <v>0</v>
      </c>
      <c r="O294" s="4244">
        <v>0</v>
      </c>
      <c r="P294" s="4244">
        <v>0</v>
      </c>
      <c r="Q294" s="4244">
        <v>0</v>
      </c>
      <c r="R294" s="4244">
        <v>0</v>
      </c>
      <c r="S294" s="4150">
        <v>0</v>
      </c>
    </row>
    <row r="295" spans="1:19" x14ac:dyDescent="0.25">
      <c r="A295" s="4613" t="s">
        <v>3449</v>
      </c>
      <c r="B295" s="4362">
        <f t="shared" si="67"/>
        <v>2</v>
      </c>
      <c r="C295" s="4244">
        <v>0</v>
      </c>
      <c r="D295" s="4244">
        <v>0</v>
      </c>
      <c r="E295" s="4244">
        <v>0</v>
      </c>
      <c r="F295" s="4244">
        <v>0</v>
      </c>
      <c r="G295" s="4244">
        <v>0</v>
      </c>
      <c r="H295" s="4244">
        <v>0</v>
      </c>
      <c r="I295" s="4244">
        <v>0</v>
      </c>
      <c r="J295" s="4244">
        <v>0</v>
      </c>
      <c r="K295" s="4244">
        <v>0</v>
      </c>
      <c r="L295" s="4244">
        <v>0</v>
      </c>
      <c r="M295" s="4244">
        <v>0</v>
      </c>
      <c r="N295" s="4244">
        <v>0</v>
      </c>
      <c r="O295" s="4244">
        <v>0</v>
      </c>
      <c r="P295" s="4244">
        <v>0</v>
      </c>
      <c r="Q295" s="4244">
        <v>0</v>
      </c>
      <c r="R295" s="4244">
        <v>0</v>
      </c>
      <c r="S295" s="4150">
        <v>2</v>
      </c>
    </row>
    <row r="296" spans="1:19" x14ac:dyDescent="0.25">
      <c r="A296" s="4613" t="s">
        <v>3633</v>
      </c>
      <c r="B296" s="4362">
        <f t="shared" si="67"/>
        <v>0</v>
      </c>
      <c r="C296" s="4244">
        <v>0</v>
      </c>
      <c r="D296" s="4244">
        <v>0</v>
      </c>
      <c r="E296" s="4244">
        <v>0</v>
      </c>
      <c r="F296" s="4244">
        <v>0</v>
      </c>
      <c r="G296" s="4244">
        <v>0</v>
      </c>
      <c r="H296" s="4244">
        <v>0</v>
      </c>
      <c r="I296" s="4244">
        <v>0</v>
      </c>
      <c r="J296" s="4244">
        <v>0</v>
      </c>
      <c r="K296" s="4244">
        <v>0</v>
      </c>
      <c r="L296" s="4244">
        <v>0</v>
      </c>
      <c r="M296" s="4244">
        <v>0</v>
      </c>
      <c r="N296" s="4244">
        <v>0</v>
      </c>
      <c r="O296" s="4244">
        <v>0</v>
      </c>
      <c r="P296" s="4244">
        <v>0</v>
      </c>
      <c r="Q296" s="4244">
        <v>0</v>
      </c>
      <c r="R296" s="4244">
        <v>0</v>
      </c>
      <c r="S296" s="4150">
        <v>0</v>
      </c>
    </row>
    <row r="297" spans="1:19" x14ac:dyDescent="0.25">
      <c r="A297" s="4613" t="s">
        <v>3542</v>
      </c>
      <c r="B297" s="4362">
        <f t="shared" si="67"/>
        <v>5</v>
      </c>
      <c r="C297" s="4244">
        <v>0</v>
      </c>
      <c r="D297" s="4244">
        <v>0</v>
      </c>
      <c r="E297" s="4244">
        <v>0</v>
      </c>
      <c r="F297" s="4244">
        <v>0</v>
      </c>
      <c r="G297" s="4244">
        <v>0</v>
      </c>
      <c r="H297" s="4244">
        <v>0</v>
      </c>
      <c r="I297" s="4244">
        <v>0</v>
      </c>
      <c r="J297" s="4244">
        <v>0</v>
      </c>
      <c r="K297" s="4244">
        <v>0</v>
      </c>
      <c r="L297" s="4244">
        <v>0</v>
      </c>
      <c r="M297" s="4244">
        <v>0</v>
      </c>
      <c r="N297" s="4244">
        <v>0</v>
      </c>
      <c r="O297" s="4244">
        <v>0</v>
      </c>
      <c r="P297" s="4244">
        <v>3</v>
      </c>
      <c r="Q297" s="4244">
        <v>0</v>
      </c>
      <c r="R297" s="4244">
        <v>0</v>
      </c>
      <c r="S297" s="4150">
        <v>2</v>
      </c>
    </row>
    <row r="298" spans="1:19" x14ac:dyDescent="0.25">
      <c r="A298" s="4655" t="s">
        <v>3549</v>
      </c>
      <c r="B298" s="4362">
        <f t="shared" si="67"/>
        <v>0</v>
      </c>
      <c r="C298" s="4244">
        <v>0</v>
      </c>
      <c r="D298" s="4244">
        <v>0</v>
      </c>
      <c r="E298" s="4244">
        <v>0</v>
      </c>
      <c r="F298" s="4244">
        <v>0</v>
      </c>
      <c r="G298" s="4244">
        <v>0</v>
      </c>
      <c r="H298" s="4244">
        <v>0</v>
      </c>
      <c r="I298" s="4244">
        <v>0</v>
      </c>
      <c r="J298" s="4244">
        <v>0</v>
      </c>
      <c r="K298" s="4244">
        <v>0</v>
      </c>
      <c r="L298" s="4244">
        <v>0</v>
      </c>
      <c r="M298" s="4244">
        <v>0</v>
      </c>
      <c r="N298" s="4244">
        <v>0</v>
      </c>
      <c r="O298" s="4244">
        <v>0</v>
      </c>
      <c r="P298" s="4244">
        <v>0</v>
      </c>
      <c r="Q298" s="4244">
        <v>0</v>
      </c>
      <c r="R298" s="4244">
        <v>0</v>
      </c>
      <c r="S298" s="4150">
        <v>0</v>
      </c>
    </row>
    <row r="299" spans="1:19" x14ac:dyDescent="0.25">
      <c r="A299" s="4613" t="s">
        <v>3634</v>
      </c>
      <c r="B299" s="4362">
        <f t="shared" si="67"/>
        <v>0</v>
      </c>
      <c r="C299" s="4244">
        <v>0</v>
      </c>
      <c r="D299" s="4244">
        <v>0</v>
      </c>
      <c r="E299" s="4244">
        <v>0</v>
      </c>
      <c r="F299" s="4244">
        <v>0</v>
      </c>
      <c r="G299" s="4244">
        <v>0</v>
      </c>
      <c r="H299" s="4244">
        <v>0</v>
      </c>
      <c r="I299" s="4244">
        <v>0</v>
      </c>
      <c r="J299" s="4244">
        <v>0</v>
      </c>
      <c r="K299" s="4244">
        <v>0</v>
      </c>
      <c r="L299" s="4244">
        <v>0</v>
      </c>
      <c r="M299" s="4244">
        <v>0</v>
      </c>
      <c r="N299" s="4244">
        <v>0</v>
      </c>
      <c r="O299" s="4244">
        <v>0</v>
      </c>
      <c r="P299" s="4244">
        <v>0</v>
      </c>
      <c r="Q299" s="4244">
        <v>0</v>
      </c>
      <c r="R299" s="4244">
        <v>0</v>
      </c>
      <c r="S299" s="4150">
        <v>0</v>
      </c>
    </row>
    <row r="300" spans="1:19" x14ac:dyDescent="0.25">
      <c r="A300" s="4655" t="s">
        <v>3456</v>
      </c>
      <c r="B300" s="4362">
        <f t="shared" si="67"/>
        <v>0</v>
      </c>
      <c r="C300" s="4244">
        <v>0</v>
      </c>
      <c r="D300" s="4244">
        <v>0</v>
      </c>
      <c r="E300" s="4244">
        <v>0</v>
      </c>
      <c r="F300" s="4244">
        <v>0</v>
      </c>
      <c r="G300" s="4244">
        <v>0</v>
      </c>
      <c r="H300" s="4244">
        <v>0</v>
      </c>
      <c r="I300" s="4244">
        <v>0</v>
      </c>
      <c r="J300" s="4244">
        <v>0</v>
      </c>
      <c r="K300" s="4244">
        <v>0</v>
      </c>
      <c r="L300" s="4244">
        <v>0</v>
      </c>
      <c r="M300" s="4244">
        <v>0</v>
      </c>
      <c r="N300" s="4244">
        <v>0</v>
      </c>
      <c r="O300" s="4244">
        <v>0</v>
      </c>
      <c r="P300" s="4244">
        <v>0</v>
      </c>
      <c r="Q300" s="4244">
        <v>0</v>
      </c>
      <c r="R300" s="4244">
        <v>0</v>
      </c>
      <c r="S300" s="4150">
        <v>0</v>
      </c>
    </row>
    <row r="301" spans="1:19" x14ac:dyDescent="0.25">
      <c r="A301" s="4613" t="s">
        <v>3219</v>
      </c>
      <c r="B301" s="4362">
        <f t="shared" si="67"/>
        <v>0</v>
      </c>
      <c r="C301" s="4244">
        <v>0</v>
      </c>
      <c r="D301" s="4244">
        <v>0</v>
      </c>
      <c r="E301" s="4244">
        <v>0</v>
      </c>
      <c r="F301" s="4244">
        <v>0</v>
      </c>
      <c r="G301" s="4244">
        <v>0</v>
      </c>
      <c r="H301" s="4244">
        <v>0</v>
      </c>
      <c r="I301" s="4244">
        <v>0</v>
      </c>
      <c r="J301" s="4244">
        <v>0</v>
      </c>
      <c r="K301" s="4244">
        <v>0</v>
      </c>
      <c r="L301" s="4244">
        <v>0</v>
      </c>
      <c r="M301" s="4244">
        <v>0</v>
      </c>
      <c r="N301" s="4244">
        <v>0</v>
      </c>
      <c r="O301" s="4244">
        <v>0</v>
      </c>
      <c r="P301" s="4244">
        <v>0</v>
      </c>
      <c r="Q301" s="4244">
        <v>0</v>
      </c>
      <c r="R301" s="4244">
        <v>0</v>
      </c>
      <c r="S301" s="4150">
        <v>0</v>
      </c>
    </row>
    <row r="302" spans="1:19" x14ac:dyDescent="0.25">
      <c r="A302" s="4655" t="s">
        <v>3457</v>
      </c>
      <c r="B302" s="4362">
        <f t="shared" si="67"/>
        <v>0</v>
      </c>
      <c r="C302" s="2557">
        <v>0</v>
      </c>
      <c r="D302" s="2557">
        <v>0</v>
      </c>
      <c r="E302" s="2557">
        <v>0</v>
      </c>
      <c r="F302" s="2557">
        <v>0</v>
      </c>
      <c r="G302" s="2557">
        <v>0</v>
      </c>
      <c r="H302" s="2557">
        <v>0</v>
      </c>
      <c r="I302" s="2557">
        <v>0</v>
      </c>
      <c r="J302" s="2557">
        <v>0</v>
      </c>
      <c r="K302" s="2557">
        <v>0</v>
      </c>
      <c r="L302" s="2557">
        <v>0</v>
      </c>
      <c r="M302" s="2557">
        <v>0</v>
      </c>
      <c r="N302" s="2557">
        <v>0</v>
      </c>
      <c r="O302" s="2557">
        <v>0</v>
      </c>
      <c r="P302" s="2557">
        <v>0</v>
      </c>
      <c r="Q302" s="2557">
        <v>0</v>
      </c>
      <c r="R302" s="2557">
        <v>0</v>
      </c>
      <c r="S302" s="2348">
        <v>0</v>
      </c>
    </row>
    <row r="303" spans="1:19" x14ac:dyDescent="0.25">
      <c r="A303" s="4613" t="s">
        <v>3635</v>
      </c>
      <c r="B303" s="4362">
        <f t="shared" si="67"/>
        <v>0</v>
      </c>
      <c r="C303" s="2557">
        <v>0</v>
      </c>
      <c r="D303" s="2557">
        <v>0</v>
      </c>
      <c r="E303" s="2557">
        <v>0</v>
      </c>
      <c r="F303" s="2557">
        <v>0</v>
      </c>
      <c r="G303" s="2557">
        <v>0</v>
      </c>
      <c r="H303" s="2557">
        <v>0</v>
      </c>
      <c r="I303" s="2557">
        <v>0</v>
      </c>
      <c r="J303" s="2557">
        <v>0</v>
      </c>
      <c r="K303" s="2557">
        <v>0</v>
      </c>
      <c r="L303" s="2557">
        <v>0</v>
      </c>
      <c r="M303" s="2557">
        <v>0</v>
      </c>
      <c r="N303" s="2557">
        <v>0</v>
      </c>
      <c r="O303" s="2557">
        <v>0</v>
      </c>
      <c r="P303" s="2557">
        <v>0</v>
      </c>
      <c r="Q303" s="2557">
        <v>0</v>
      </c>
      <c r="R303" s="2557">
        <v>0</v>
      </c>
      <c r="S303" s="2348">
        <v>0</v>
      </c>
    </row>
    <row r="304" spans="1:19" x14ac:dyDescent="0.25">
      <c r="A304" s="4613" t="s">
        <v>3636</v>
      </c>
      <c r="B304" s="4362">
        <f t="shared" si="67"/>
        <v>0</v>
      </c>
      <c r="C304" s="2557">
        <v>0</v>
      </c>
      <c r="D304" s="2557">
        <v>0</v>
      </c>
      <c r="E304" s="2557">
        <v>0</v>
      </c>
      <c r="F304" s="2557">
        <v>0</v>
      </c>
      <c r="G304" s="2557">
        <v>0</v>
      </c>
      <c r="H304" s="2557">
        <v>0</v>
      </c>
      <c r="I304" s="2557">
        <v>0</v>
      </c>
      <c r="J304" s="2557">
        <v>0</v>
      </c>
      <c r="K304" s="2557">
        <v>0</v>
      </c>
      <c r="L304" s="2557">
        <v>0</v>
      </c>
      <c r="M304" s="2557">
        <v>0</v>
      </c>
      <c r="N304" s="2557">
        <v>0</v>
      </c>
      <c r="O304" s="2557">
        <v>0</v>
      </c>
      <c r="P304" s="2557">
        <v>0</v>
      </c>
      <c r="Q304" s="2557">
        <v>0</v>
      </c>
      <c r="R304" s="2557">
        <v>0</v>
      </c>
      <c r="S304" s="2348">
        <v>0</v>
      </c>
    </row>
    <row r="305" spans="1:19" x14ac:dyDescent="0.25">
      <c r="A305" s="4655" t="s">
        <v>3458</v>
      </c>
      <c r="B305" s="4362">
        <f t="shared" si="67"/>
        <v>0</v>
      </c>
      <c r="C305" s="4244">
        <v>0</v>
      </c>
      <c r="D305" s="4244">
        <v>0</v>
      </c>
      <c r="E305" s="4244">
        <v>0</v>
      </c>
      <c r="F305" s="4244">
        <v>0</v>
      </c>
      <c r="G305" s="4244">
        <v>0</v>
      </c>
      <c r="H305" s="4244">
        <v>0</v>
      </c>
      <c r="I305" s="4244">
        <v>0</v>
      </c>
      <c r="J305" s="4244">
        <v>0</v>
      </c>
      <c r="K305" s="4244">
        <v>0</v>
      </c>
      <c r="L305" s="4244">
        <v>0</v>
      </c>
      <c r="M305" s="4244">
        <v>0</v>
      </c>
      <c r="N305" s="4244">
        <v>0</v>
      </c>
      <c r="O305" s="4244">
        <v>0</v>
      </c>
      <c r="P305" s="4244">
        <v>0</v>
      </c>
      <c r="Q305" s="4244">
        <v>0</v>
      </c>
      <c r="R305" s="4244">
        <v>0</v>
      </c>
      <c r="S305" s="4150">
        <v>0</v>
      </c>
    </row>
    <row r="306" spans="1:19" x14ac:dyDescent="0.25">
      <c r="A306" s="4549" t="s">
        <v>3546</v>
      </c>
      <c r="B306" s="4362">
        <f t="shared" si="67"/>
        <v>0</v>
      </c>
      <c r="C306" s="4244">
        <v>0</v>
      </c>
      <c r="D306" s="4244">
        <v>0</v>
      </c>
      <c r="E306" s="4244">
        <v>0</v>
      </c>
      <c r="F306" s="4244">
        <v>0</v>
      </c>
      <c r="G306" s="4244">
        <v>0</v>
      </c>
      <c r="H306" s="4244">
        <v>0</v>
      </c>
      <c r="I306" s="4244">
        <v>0</v>
      </c>
      <c r="J306" s="4244">
        <v>0</v>
      </c>
      <c r="K306" s="4244">
        <v>0</v>
      </c>
      <c r="L306" s="4244">
        <v>0</v>
      </c>
      <c r="M306" s="4244">
        <v>0</v>
      </c>
      <c r="N306" s="4244">
        <v>0</v>
      </c>
      <c r="O306" s="4244">
        <v>0</v>
      </c>
      <c r="P306" s="4244">
        <v>0</v>
      </c>
      <c r="Q306" s="4244">
        <v>0</v>
      </c>
      <c r="R306" s="4244">
        <v>0</v>
      </c>
      <c r="S306" s="4150">
        <v>0</v>
      </c>
    </row>
    <row r="307" spans="1:19" x14ac:dyDescent="0.25">
      <c r="A307" s="4220" t="s">
        <v>3637</v>
      </c>
      <c r="B307" s="4362">
        <f t="shared" si="67"/>
        <v>19</v>
      </c>
      <c r="C307" s="4244">
        <v>0</v>
      </c>
      <c r="D307" s="4244">
        <v>0</v>
      </c>
      <c r="E307" s="4244">
        <v>0</v>
      </c>
      <c r="F307" s="4244">
        <v>0</v>
      </c>
      <c r="G307" s="4244">
        <v>0</v>
      </c>
      <c r="H307" s="4244">
        <v>0</v>
      </c>
      <c r="I307" s="4244">
        <v>0</v>
      </c>
      <c r="J307" s="4244">
        <v>0</v>
      </c>
      <c r="K307" s="4244">
        <v>0</v>
      </c>
      <c r="L307" s="4244">
        <v>0</v>
      </c>
      <c r="M307" s="4244">
        <v>0</v>
      </c>
      <c r="N307" s="4244">
        <v>0</v>
      </c>
      <c r="O307" s="4244">
        <v>0</v>
      </c>
      <c r="P307" s="4244">
        <v>1</v>
      </c>
      <c r="Q307" s="4244">
        <v>4</v>
      </c>
      <c r="R307" s="4244">
        <v>3</v>
      </c>
      <c r="S307" s="4150">
        <v>11</v>
      </c>
    </row>
    <row r="308" spans="1:19" x14ac:dyDescent="0.25">
      <c r="A308" s="4220" t="s">
        <v>3444</v>
      </c>
      <c r="B308" s="4362">
        <f t="shared" si="67"/>
        <v>0</v>
      </c>
      <c r="C308" s="4244">
        <v>0</v>
      </c>
      <c r="D308" s="4244">
        <v>0</v>
      </c>
      <c r="E308" s="4244">
        <v>0</v>
      </c>
      <c r="F308" s="4244">
        <v>0</v>
      </c>
      <c r="G308" s="4244">
        <v>0</v>
      </c>
      <c r="H308" s="4244">
        <v>0</v>
      </c>
      <c r="I308" s="4244">
        <v>0</v>
      </c>
      <c r="J308" s="4244">
        <v>0</v>
      </c>
      <c r="K308" s="4244">
        <v>0</v>
      </c>
      <c r="L308" s="4244">
        <v>0</v>
      </c>
      <c r="M308" s="4244">
        <v>0</v>
      </c>
      <c r="N308" s="4244">
        <v>0</v>
      </c>
      <c r="O308" s="4244">
        <v>0</v>
      </c>
      <c r="P308" s="4244">
        <v>0</v>
      </c>
      <c r="Q308" s="4244">
        <v>0</v>
      </c>
      <c r="R308" s="4244">
        <v>0</v>
      </c>
      <c r="S308" s="4150">
        <v>0</v>
      </c>
    </row>
    <row r="309" spans="1:19" x14ac:dyDescent="0.25">
      <c r="A309" s="4220" t="s">
        <v>3550</v>
      </c>
      <c r="B309" s="1392">
        <f t="shared" si="67"/>
        <v>10</v>
      </c>
      <c r="C309" s="1316">
        <v>0</v>
      </c>
      <c r="D309" s="1316">
        <v>0</v>
      </c>
      <c r="E309" s="1316">
        <v>0</v>
      </c>
      <c r="F309" s="1316">
        <v>0</v>
      </c>
      <c r="G309" s="1316">
        <v>0</v>
      </c>
      <c r="H309" s="1316">
        <v>0</v>
      </c>
      <c r="I309" s="1316">
        <v>0</v>
      </c>
      <c r="J309" s="1316">
        <v>0</v>
      </c>
      <c r="K309" s="1316">
        <v>0</v>
      </c>
      <c r="L309" s="1316">
        <v>0</v>
      </c>
      <c r="M309" s="1316">
        <v>0</v>
      </c>
      <c r="N309" s="1316">
        <v>0</v>
      </c>
      <c r="O309" s="1316">
        <v>1</v>
      </c>
      <c r="P309" s="1316">
        <v>0</v>
      </c>
      <c r="Q309" s="1316">
        <v>2</v>
      </c>
      <c r="R309" s="1316">
        <v>2</v>
      </c>
      <c r="S309" s="1276">
        <v>5</v>
      </c>
    </row>
    <row r="310" spans="1:19" x14ac:dyDescent="0.25">
      <c r="A310" s="4737" t="s">
        <v>3638</v>
      </c>
      <c r="B310" s="4363">
        <f t="shared" si="67"/>
        <v>0</v>
      </c>
      <c r="C310" s="3985">
        <v>0</v>
      </c>
      <c r="D310" s="3985">
        <v>0</v>
      </c>
      <c r="E310" s="3985">
        <v>0</v>
      </c>
      <c r="F310" s="3985">
        <v>0</v>
      </c>
      <c r="G310" s="3985">
        <v>0</v>
      </c>
      <c r="H310" s="3985">
        <v>0</v>
      </c>
      <c r="I310" s="3985">
        <v>0</v>
      </c>
      <c r="J310" s="3985">
        <v>0</v>
      </c>
      <c r="K310" s="3985">
        <v>0</v>
      </c>
      <c r="L310" s="3985">
        <v>0</v>
      </c>
      <c r="M310" s="3985">
        <v>0</v>
      </c>
      <c r="N310" s="3985">
        <v>0</v>
      </c>
      <c r="O310" s="3985">
        <v>0</v>
      </c>
      <c r="P310" s="3985">
        <v>0</v>
      </c>
      <c r="Q310" s="3985">
        <v>0</v>
      </c>
      <c r="R310" s="3985">
        <v>0</v>
      </c>
      <c r="S310" s="1278">
        <v>0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3583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E141" zoomScaleNormal="100" workbookViewId="0">
      <selection activeCell="L153" sqref="L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8" t="str">
        <f>CONCATENATE("MES: ",NOMBRE!B6, " (",NOMBRE!C6,NOMBRE!D6,")")</f>
        <v>MES: MAYO (05)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40" t="s">
        <v>3639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CA6" s="59"/>
      <c r="CB6" s="59"/>
      <c r="CC6" s="59"/>
      <c r="CD6" s="59"/>
      <c r="CE6" s="59"/>
      <c r="CF6" s="59"/>
    </row>
    <row r="8" spans="1:84" ht="18" customHeight="1" x14ac:dyDescent="0.25">
      <c r="A8" s="298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078" t="s">
        <v>3641</v>
      </c>
      <c r="B9" s="6549" t="s">
        <v>82</v>
      </c>
      <c r="C9" s="6550"/>
      <c r="D9" s="6566"/>
      <c r="E9" s="6567" t="s">
        <v>3642</v>
      </c>
      <c r="F9" s="6567"/>
      <c r="G9" s="6567" t="s">
        <v>49</v>
      </c>
      <c r="H9" s="6567"/>
      <c r="I9" s="6567" t="s">
        <v>3193</v>
      </c>
      <c r="J9" s="6567"/>
      <c r="K9" s="6567" t="s">
        <v>680</v>
      </c>
      <c r="L9" s="6971"/>
      <c r="M9" s="6584" t="s">
        <v>3643</v>
      </c>
      <c r="N9" s="6603"/>
      <c r="O9" s="6603" t="s">
        <v>3644</v>
      </c>
      <c r="P9" s="6603"/>
      <c r="Q9" s="6603" t="s">
        <v>3645</v>
      </c>
      <c r="R9" s="6601"/>
      <c r="S9" s="7079" t="s">
        <v>41</v>
      </c>
      <c r="T9" s="7080" t="s">
        <v>42</v>
      </c>
    </row>
    <row r="10" spans="1:84" ht="21" x14ac:dyDescent="0.25">
      <c r="A10" s="6159"/>
      <c r="B10" s="3564" t="s">
        <v>84</v>
      </c>
      <c r="C10" s="2569" t="s">
        <v>63</v>
      </c>
      <c r="D10" s="3042" t="s">
        <v>64</v>
      </c>
      <c r="E10" s="4070" t="s">
        <v>63</v>
      </c>
      <c r="F10" s="3042" t="s">
        <v>64</v>
      </c>
      <c r="G10" s="4070" t="s">
        <v>63</v>
      </c>
      <c r="H10" s="3042" t="s">
        <v>64</v>
      </c>
      <c r="I10" s="4070" t="s">
        <v>63</v>
      </c>
      <c r="J10" s="3042" t="s">
        <v>64</v>
      </c>
      <c r="K10" s="4070" t="s">
        <v>63</v>
      </c>
      <c r="L10" s="3557" t="s">
        <v>64</v>
      </c>
      <c r="M10" s="3682" t="s">
        <v>3646</v>
      </c>
      <c r="N10" s="3605" t="s">
        <v>2467</v>
      </c>
      <c r="O10" s="3628" t="s">
        <v>3646</v>
      </c>
      <c r="P10" s="3605" t="s">
        <v>2467</v>
      </c>
      <c r="Q10" s="3628" t="s">
        <v>3647</v>
      </c>
      <c r="R10" s="4739" t="s">
        <v>3648</v>
      </c>
      <c r="S10" s="5619"/>
      <c r="T10" s="6622"/>
    </row>
    <row r="11" spans="1:84" x14ac:dyDescent="0.25">
      <c r="A11" s="4740" t="s">
        <v>3649</v>
      </c>
      <c r="B11" s="6727"/>
      <c r="C11" s="6728"/>
      <c r="D11" s="6728"/>
      <c r="E11" s="6728"/>
      <c r="F11" s="6728"/>
      <c r="G11" s="6728"/>
      <c r="H11" s="6728"/>
      <c r="I11" s="6728"/>
      <c r="J11" s="6728"/>
      <c r="K11" s="6728"/>
      <c r="L11" s="6728"/>
      <c r="M11" s="6728"/>
      <c r="N11" s="6728"/>
      <c r="O11" s="6728"/>
      <c r="P11" s="6728"/>
      <c r="Q11" s="6728"/>
      <c r="R11" s="6728"/>
      <c r="S11" s="6728"/>
      <c r="T11" s="6729"/>
      <c r="U11" s="6"/>
    </row>
    <row r="12" spans="1:84" x14ac:dyDescent="0.25">
      <c r="A12" s="2037" t="s">
        <v>3650</v>
      </c>
      <c r="B12" s="2724">
        <f>SUM(C12+D12)</f>
        <v>0</v>
      </c>
      <c r="C12" s="1043">
        <f t="shared" ref="C12:D15" si="0">SUM(E12+G12+I12+K12)</f>
        <v>0</v>
      </c>
      <c r="D12" s="2658">
        <f t="shared" si="0"/>
        <v>0</v>
      </c>
      <c r="E12" s="2271"/>
      <c r="F12" s="2272"/>
      <c r="G12" s="2271"/>
      <c r="H12" s="2272"/>
      <c r="I12" s="2271"/>
      <c r="J12" s="2272"/>
      <c r="K12" s="2271"/>
      <c r="L12" s="2516"/>
      <c r="M12" s="2573"/>
      <c r="N12" s="2348"/>
      <c r="O12" s="2271"/>
      <c r="P12" s="2348"/>
      <c r="Q12" s="2271"/>
      <c r="R12" s="2516"/>
      <c r="S12" s="2573"/>
      <c r="T12" s="2348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035" t="s">
        <v>3651</v>
      </c>
      <c r="B13" s="1321">
        <f>SUM(C13+D13)</f>
        <v>0</v>
      </c>
      <c r="C13" s="1320">
        <f>SUM(E13+G13+I13+K13)</f>
        <v>0</v>
      </c>
      <c r="D13" s="1322">
        <f t="shared" si="0"/>
        <v>0</v>
      </c>
      <c r="E13" s="1275"/>
      <c r="F13" s="1276"/>
      <c r="G13" s="1275"/>
      <c r="H13" s="1276"/>
      <c r="I13" s="1275"/>
      <c r="J13" s="1276"/>
      <c r="K13" s="1275"/>
      <c r="L13" s="1298"/>
      <c r="M13" s="1313"/>
      <c r="N13" s="1276"/>
      <c r="O13" s="1275"/>
      <c r="P13" s="1276"/>
      <c r="Q13" s="4149"/>
      <c r="R13" s="4247"/>
      <c r="S13" s="1313"/>
      <c r="T13" s="1276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035" t="s">
        <v>3652</v>
      </c>
      <c r="B14" s="4414">
        <f>SUM(C14+D14)</f>
        <v>0</v>
      </c>
      <c r="C14" s="4741">
        <f t="shared" si="0"/>
        <v>0</v>
      </c>
      <c r="D14" s="4650">
        <f t="shared" si="0"/>
        <v>0</v>
      </c>
      <c r="E14" s="4149"/>
      <c r="F14" s="4150"/>
      <c r="G14" s="4149"/>
      <c r="H14" s="4150"/>
      <c r="I14" s="4149"/>
      <c r="J14" s="4150"/>
      <c r="K14" s="4149"/>
      <c r="L14" s="4247"/>
      <c r="M14" s="4246"/>
      <c r="N14" s="4150"/>
      <c r="O14" s="4149"/>
      <c r="P14" s="4150"/>
      <c r="Q14" s="4149"/>
      <c r="R14" s="4742"/>
      <c r="S14" s="4246"/>
      <c r="T14" s="4150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035" t="s">
        <v>3653</v>
      </c>
      <c r="B15" s="4673">
        <f>SUM(C15+D15)</f>
        <v>0</v>
      </c>
      <c r="C15" s="4674">
        <f>SUM(E15+G15+I15+K15)</f>
        <v>0</v>
      </c>
      <c r="D15" s="1322">
        <f t="shared" si="0"/>
        <v>0</v>
      </c>
      <c r="E15" s="1275"/>
      <c r="F15" s="1276"/>
      <c r="G15" s="1275"/>
      <c r="H15" s="1276"/>
      <c r="I15" s="1275"/>
      <c r="J15" s="1276"/>
      <c r="K15" s="1275"/>
      <c r="L15" s="1298"/>
      <c r="M15" s="4251"/>
      <c r="N15" s="1276"/>
      <c r="O15" s="4165"/>
      <c r="P15" s="1276"/>
      <c r="Q15" s="4165"/>
      <c r="R15" s="1696"/>
      <c r="S15" s="4251"/>
      <c r="T15" s="1276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40" t="s">
        <v>3654</v>
      </c>
      <c r="B16" s="6727"/>
      <c r="C16" s="6728"/>
      <c r="D16" s="6728"/>
      <c r="E16" s="6728"/>
      <c r="F16" s="6728"/>
      <c r="G16" s="6728"/>
      <c r="H16" s="6728"/>
      <c r="I16" s="6728"/>
      <c r="J16" s="6728"/>
      <c r="K16" s="6728"/>
      <c r="L16" s="6728"/>
      <c r="M16" s="6728"/>
      <c r="N16" s="6728"/>
      <c r="O16" s="6728"/>
      <c r="P16" s="6728"/>
      <c r="Q16" s="6728"/>
      <c r="R16" s="6728"/>
      <c r="S16" s="6728"/>
      <c r="T16" s="6729"/>
    </row>
    <row r="17" spans="1:84" x14ac:dyDescent="0.25">
      <c r="A17" s="1994" t="s">
        <v>3655</v>
      </c>
      <c r="B17" s="2724">
        <f t="shared" ref="B17:B22" si="5">SUM(C17+D17)</f>
        <v>0</v>
      </c>
      <c r="C17" s="1043">
        <f t="shared" ref="C17:D22" si="6">SUM(E17+G17+I17+K17)</f>
        <v>0</v>
      </c>
      <c r="D17" s="2727">
        <f t="shared" si="6"/>
        <v>0</v>
      </c>
      <c r="E17" s="2293"/>
      <c r="F17" s="2348"/>
      <c r="G17" s="2293"/>
      <c r="H17" s="2348"/>
      <c r="I17" s="2293"/>
      <c r="J17" s="2348"/>
      <c r="K17" s="2293"/>
      <c r="L17" s="2517"/>
      <c r="M17" s="2822"/>
      <c r="N17" s="2313"/>
      <c r="O17" s="2731"/>
      <c r="P17" s="2313"/>
      <c r="Q17" s="2271"/>
      <c r="R17" s="2837"/>
      <c r="S17" s="2573"/>
      <c r="T17" s="2348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392" t="s">
        <v>3656</v>
      </c>
      <c r="B18" s="4414">
        <f t="shared" si="5"/>
        <v>0</v>
      </c>
      <c r="C18" s="4741">
        <f>SUM(E18+G18+I18+K18)</f>
        <v>0</v>
      </c>
      <c r="D18" s="4650">
        <f t="shared" si="6"/>
        <v>0</v>
      </c>
      <c r="E18" s="4149"/>
      <c r="F18" s="4150"/>
      <c r="G18" s="4149"/>
      <c r="H18" s="4150"/>
      <c r="I18" s="4149"/>
      <c r="J18" s="4150"/>
      <c r="K18" s="4149"/>
      <c r="L18" s="4247"/>
      <c r="M18" s="4743"/>
      <c r="N18" s="4744"/>
      <c r="O18" s="4745"/>
      <c r="P18" s="4744"/>
      <c r="Q18" s="4149"/>
      <c r="R18" s="4742"/>
      <c r="S18" s="4246"/>
      <c r="T18" s="4150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392" t="s">
        <v>3657</v>
      </c>
      <c r="B19" s="4414">
        <f t="shared" si="5"/>
        <v>0</v>
      </c>
      <c r="C19" s="4741">
        <f t="shared" si="6"/>
        <v>0</v>
      </c>
      <c r="D19" s="4746">
        <f t="shared" si="6"/>
        <v>0</v>
      </c>
      <c r="E19" s="4149"/>
      <c r="F19" s="4248"/>
      <c r="G19" s="4149"/>
      <c r="H19" s="4248"/>
      <c r="I19" s="4149"/>
      <c r="J19" s="4248"/>
      <c r="K19" s="4149"/>
      <c r="L19" s="4247"/>
      <c r="M19" s="4743"/>
      <c r="N19" s="4744"/>
      <c r="O19" s="4745"/>
      <c r="P19" s="4744"/>
      <c r="Q19" s="4149"/>
      <c r="R19" s="4742"/>
      <c r="S19" s="4246"/>
      <c r="T19" s="4150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392" t="s">
        <v>3658</v>
      </c>
      <c r="B20" s="4414">
        <f t="shared" si="5"/>
        <v>0</v>
      </c>
      <c r="C20" s="4741">
        <f t="shared" si="6"/>
        <v>0</v>
      </c>
      <c r="D20" s="4650">
        <f t="shared" si="6"/>
        <v>0</v>
      </c>
      <c r="E20" s="4149"/>
      <c r="F20" s="4153"/>
      <c r="G20" s="4149"/>
      <c r="H20" s="4153"/>
      <c r="I20" s="4149"/>
      <c r="J20" s="4153"/>
      <c r="K20" s="4149"/>
      <c r="L20" s="4155"/>
      <c r="M20" s="4743"/>
      <c r="N20" s="4744"/>
      <c r="O20" s="4745"/>
      <c r="P20" s="4744"/>
      <c r="Q20" s="4149"/>
      <c r="R20" s="4742"/>
      <c r="S20" s="4246"/>
      <c r="T20" s="4150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47" t="s">
        <v>3659</v>
      </c>
      <c r="B21" s="4414">
        <f t="shared" si="5"/>
        <v>0</v>
      </c>
      <c r="C21" s="4741">
        <f t="shared" si="6"/>
        <v>0</v>
      </c>
      <c r="D21" s="4650">
        <f t="shared" si="6"/>
        <v>0</v>
      </c>
      <c r="E21" s="4149"/>
      <c r="F21" s="4153"/>
      <c r="G21" s="4149"/>
      <c r="H21" s="4153"/>
      <c r="I21" s="4149"/>
      <c r="J21" s="4153"/>
      <c r="K21" s="4149"/>
      <c r="L21" s="4155"/>
      <c r="M21" s="4743"/>
      <c r="N21" s="4744"/>
      <c r="O21" s="4745"/>
      <c r="P21" s="4744"/>
      <c r="Q21" s="4149"/>
      <c r="R21" s="4742"/>
      <c r="S21" s="4246"/>
      <c r="T21" s="4150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699" t="s">
        <v>1058</v>
      </c>
      <c r="B22" s="4673">
        <f t="shared" si="5"/>
        <v>0</v>
      </c>
      <c r="C22" s="4674">
        <f t="shared" si="6"/>
        <v>0</v>
      </c>
      <c r="D22" s="1322">
        <f t="shared" si="6"/>
        <v>0</v>
      </c>
      <c r="E22" s="1275"/>
      <c r="F22" s="1266"/>
      <c r="G22" s="1275"/>
      <c r="H22" s="1266"/>
      <c r="I22" s="1275"/>
      <c r="J22" s="1266"/>
      <c r="K22" s="1275"/>
      <c r="L22" s="1272"/>
      <c r="M22" s="4748"/>
      <c r="N22" s="1326"/>
      <c r="O22" s="4749"/>
      <c r="P22" s="1326"/>
      <c r="Q22" s="4749"/>
      <c r="R22" s="1696"/>
      <c r="S22" s="4251"/>
      <c r="T22" s="1276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395" t="s">
        <v>3660</v>
      </c>
      <c r="B23" s="6727"/>
      <c r="C23" s="6728"/>
      <c r="D23" s="6728"/>
      <c r="E23" s="6728"/>
      <c r="F23" s="6728"/>
      <c r="G23" s="6728"/>
      <c r="H23" s="6728"/>
      <c r="I23" s="6728"/>
      <c r="J23" s="6728"/>
      <c r="K23" s="6728"/>
      <c r="L23" s="6728"/>
      <c r="M23" s="6728"/>
      <c r="N23" s="6728"/>
      <c r="O23" s="6728"/>
      <c r="P23" s="6728"/>
      <c r="Q23" s="6728"/>
      <c r="R23" s="6728"/>
      <c r="S23" s="6728"/>
      <c r="T23" s="6729"/>
    </row>
    <row r="24" spans="1:84" x14ac:dyDescent="0.25">
      <c r="A24" s="4390" t="s">
        <v>3661</v>
      </c>
      <c r="B24" s="4750">
        <f>SUM(C24+D24)</f>
        <v>0</v>
      </c>
      <c r="C24" s="4751">
        <f>SUM(E24+G24+I24+K24)</f>
        <v>0</v>
      </c>
      <c r="D24" s="4752">
        <f>SUM(F24+H24+J24+L24)</f>
        <v>0</v>
      </c>
      <c r="E24" s="4753"/>
      <c r="F24" s="4754"/>
      <c r="G24" s="4753"/>
      <c r="H24" s="4754"/>
      <c r="I24" s="4753"/>
      <c r="J24" s="4754"/>
      <c r="K24" s="4753"/>
      <c r="L24" s="4755"/>
      <c r="M24" s="2822"/>
      <c r="N24" s="2313"/>
      <c r="O24" s="2731"/>
      <c r="P24" s="2313"/>
      <c r="Q24" s="2271"/>
      <c r="R24" s="2837"/>
      <c r="S24" s="2573"/>
      <c r="T24" s="2348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673">
        <f>SUM(C25+D25)</f>
        <v>0</v>
      </c>
      <c r="C25" s="4674">
        <f>SUM(E25+G25+I25+K25)</f>
        <v>0</v>
      </c>
      <c r="D25" s="1322">
        <f>SUM(F25+H25+J25+L25)</f>
        <v>0</v>
      </c>
      <c r="E25" s="1275"/>
      <c r="F25" s="1276"/>
      <c r="G25" s="1275"/>
      <c r="H25" s="1276"/>
      <c r="I25" s="1275"/>
      <c r="J25" s="1276"/>
      <c r="K25" s="1275"/>
      <c r="L25" s="1298"/>
      <c r="M25" s="4748"/>
      <c r="N25" s="1326"/>
      <c r="O25" s="4749"/>
      <c r="P25" s="1326"/>
      <c r="Q25" s="4749"/>
      <c r="R25" s="1696"/>
      <c r="S25" s="4251"/>
      <c r="T25" s="1276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395" t="s">
        <v>3663</v>
      </c>
      <c r="B26" s="6727"/>
      <c r="C26" s="6728"/>
      <c r="D26" s="6728"/>
      <c r="E26" s="6728"/>
      <c r="F26" s="6728"/>
      <c r="G26" s="6728"/>
      <c r="H26" s="6728"/>
      <c r="I26" s="6728"/>
      <c r="J26" s="6728"/>
      <c r="K26" s="6728"/>
      <c r="L26" s="6728"/>
      <c r="M26" s="6728"/>
      <c r="N26" s="6728"/>
      <c r="O26" s="6728"/>
      <c r="P26" s="6728"/>
      <c r="Q26" s="6728"/>
      <c r="R26" s="6728"/>
      <c r="S26" s="6728"/>
      <c r="T26" s="6729"/>
    </row>
    <row r="27" spans="1:84" x14ac:dyDescent="0.25">
      <c r="A27" s="4390" t="s">
        <v>3664</v>
      </c>
      <c r="B27" s="2724">
        <f>SUM(C27+D27)</f>
        <v>0</v>
      </c>
      <c r="C27" s="4751">
        <f>SUM(E27+G27+I27+K27)</f>
        <v>0</v>
      </c>
      <c r="D27" s="993">
        <f>SUM(F27+H27+J27+L27)</f>
        <v>0</v>
      </c>
      <c r="E27" s="2293"/>
      <c r="F27" s="2348"/>
      <c r="G27" s="2476"/>
      <c r="H27" s="2348"/>
      <c r="I27" s="2293"/>
      <c r="J27" s="2348"/>
      <c r="K27" s="2293"/>
      <c r="L27" s="2517"/>
      <c r="M27" s="2822"/>
      <c r="N27" s="2313"/>
      <c r="O27" s="2731"/>
      <c r="P27" s="2313"/>
      <c r="Q27" s="2271"/>
      <c r="R27" s="2517"/>
      <c r="S27" s="2573"/>
      <c r="T27" s="2348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699" t="s">
        <v>3665</v>
      </c>
      <c r="B28" s="4756">
        <f>SUM(C28+D28)</f>
        <v>0</v>
      </c>
      <c r="C28" s="4674">
        <f>SUM(E28+G28+I28+K28)</f>
        <v>0</v>
      </c>
      <c r="D28" s="1305">
        <f>SUM(F28+H28+J28+L28)</f>
        <v>0</v>
      </c>
      <c r="E28" s="4165"/>
      <c r="F28" s="1278"/>
      <c r="G28" s="4165"/>
      <c r="H28" s="3987"/>
      <c r="I28" s="4165"/>
      <c r="J28" s="3987"/>
      <c r="K28" s="4165"/>
      <c r="L28" s="4250"/>
      <c r="M28" s="4748"/>
      <c r="N28" s="1328"/>
      <c r="O28" s="4749"/>
      <c r="P28" s="1328"/>
      <c r="Q28" s="4165"/>
      <c r="R28" s="1299"/>
      <c r="S28" s="4251"/>
      <c r="T28" s="1278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298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52" t="s">
        <v>3667</v>
      </c>
      <c r="B30" s="7081"/>
      <c r="C30" s="7052" t="s">
        <v>82</v>
      </c>
      <c r="D30" s="6549" t="s">
        <v>3390</v>
      </c>
      <c r="E30" s="6550"/>
      <c r="F30" s="6550"/>
      <c r="G30" s="6550"/>
      <c r="H30" s="6550"/>
      <c r="I30" s="6550"/>
      <c r="J30" s="6550"/>
      <c r="K30" s="6550"/>
      <c r="L30" s="6551"/>
      <c r="M30" s="6552" t="s">
        <v>3668</v>
      </c>
      <c r="N30" s="6552"/>
      <c r="O30" s="6553"/>
      <c r="P30" s="7079" t="s">
        <v>41</v>
      </c>
      <c r="Q30" s="7080" t="s">
        <v>42</v>
      </c>
    </row>
    <row r="31" spans="1:84" ht="21" x14ac:dyDescent="0.25">
      <c r="A31" s="5844"/>
      <c r="B31" s="5774"/>
      <c r="C31" s="6177"/>
      <c r="D31" s="4070" t="s">
        <v>3669</v>
      </c>
      <c r="E31" s="2569" t="s">
        <v>3670</v>
      </c>
      <c r="F31" s="2648" t="s">
        <v>56</v>
      </c>
      <c r="G31" s="2648" t="s">
        <v>57</v>
      </c>
      <c r="H31" s="2648" t="s">
        <v>58</v>
      </c>
      <c r="I31" s="2648" t="s">
        <v>59</v>
      </c>
      <c r="J31" s="2648" t="s">
        <v>60</v>
      </c>
      <c r="K31" s="2648" t="s">
        <v>61</v>
      </c>
      <c r="L31" s="4758" t="s">
        <v>62</v>
      </c>
      <c r="M31" s="4026" t="s">
        <v>3671</v>
      </c>
      <c r="N31" s="4027" t="s">
        <v>3672</v>
      </c>
      <c r="O31" s="4758" t="s">
        <v>3673</v>
      </c>
      <c r="P31" s="5619"/>
      <c r="Q31" s="6622"/>
    </row>
    <row r="32" spans="1:84" x14ac:dyDescent="0.25">
      <c r="A32" s="7077" t="s">
        <v>3674</v>
      </c>
      <c r="B32" s="4162" t="s">
        <v>2985</v>
      </c>
      <c r="C32" s="3802">
        <f t="shared" ref="C32:C57" si="19">SUM(D32:L32)</f>
        <v>0</v>
      </c>
      <c r="D32" s="4759"/>
      <c r="E32" s="4760"/>
      <c r="F32" s="4760"/>
      <c r="G32" s="4760"/>
      <c r="H32" s="4760"/>
      <c r="I32" s="4760"/>
      <c r="J32" s="4760"/>
      <c r="K32" s="4760"/>
      <c r="L32" s="4761"/>
      <c r="M32" s="4762"/>
      <c r="N32" s="4763"/>
      <c r="O32" s="4764"/>
      <c r="P32" s="4765"/>
      <c r="Q32" s="4766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541"/>
      <c r="B33" s="4139" t="s">
        <v>3675</v>
      </c>
      <c r="C33" s="4139">
        <f>SUM(D33:L33)</f>
        <v>0</v>
      </c>
      <c r="D33" s="4767">
        <f>SUM(D34:D38)</f>
        <v>0</v>
      </c>
      <c r="E33" s="4768">
        <f>SUM(E34:E38)</f>
        <v>0</v>
      </c>
      <c r="F33" s="4768">
        <f>SUM(F34:F38)</f>
        <v>0</v>
      </c>
      <c r="G33" s="4768">
        <f t="shared" ref="G33:L33" si="20">SUM(G34:G38)</f>
        <v>0</v>
      </c>
      <c r="H33" s="4768">
        <f t="shared" si="20"/>
        <v>0</v>
      </c>
      <c r="I33" s="4768">
        <f t="shared" si="20"/>
        <v>0</v>
      </c>
      <c r="J33" s="4768">
        <f t="shared" si="20"/>
        <v>0</v>
      </c>
      <c r="K33" s="4768">
        <f t="shared" si="20"/>
        <v>0</v>
      </c>
      <c r="L33" s="4769">
        <f t="shared" si="20"/>
        <v>0</v>
      </c>
      <c r="M33" s="4765"/>
      <c r="N33" s="4770"/>
      <c r="O33" s="4771"/>
      <c r="P33" s="4765"/>
      <c r="Q33" s="4766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541"/>
      <c r="B34" s="2311" t="s">
        <v>3676</v>
      </c>
      <c r="C34" s="3182">
        <f t="shared" si="19"/>
        <v>0</v>
      </c>
      <c r="D34" s="4772"/>
      <c r="E34" s="4773"/>
      <c r="F34" s="4773"/>
      <c r="G34" s="4773"/>
      <c r="H34" s="4773"/>
      <c r="I34" s="4773"/>
      <c r="J34" s="4773"/>
      <c r="K34" s="4773"/>
      <c r="L34" s="4774"/>
      <c r="M34" s="4775"/>
      <c r="N34" s="4776"/>
      <c r="O34" s="4777"/>
      <c r="P34" s="4765"/>
      <c r="Q34" s="4766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541"/>
      <c r="B35" s="4015" t="s">
        <v>3677</v>
      </c>
      <c r="C35" s="4198">
        <f t="shared" si="19"/>
        <v>0</v>
      </c>
      <c r="D35" s="4778"/>
      <c r="E35" s="4770"/>
      <c r="F35" s="4770"/>
      <c r="G35" s="4770"/>
      <c r="H35" s="4770"/>
      <c r="I35" s="4770"/>
      <c r="J35" s="4770"/>
      <c r="K35" s="4770"/>
      <c r="L35" s="4771"/>
      <c r="M35" s="4779"/>
      <c r="N35" s="4780"/>
      <c r="O35" s="4781"/>
      <c r="P35" s="4765"/>
      <c r="Q35" s="4766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541"/>
      <c r="B36" s="4015" t="s">
        <v>3678</v>
      </c>
      <c r="C36" s="4198">
        <f t="shared" si="19"/>
        <v>0</v>
      </c>
      <c r="D36" s="4782"/>
      <c r="E36" s="4783"/>
      <c r="F36" s="4783"/>
      <c r="G36" s="4783"/>
      <c r="H36" s="4783"/>
      <c r="I36" s="4783"/>
      <c r="J36" s="4783"/>
      <c r="K36" s="4783"/>
      <c r="L36" s="4784"/>
      <c r="M36" s="4785"/>
      <c r="N36" s="4786"/>
      <c r="O36" s="4787"/>
      <c r="P36" s="4765"/>
      <c r="Q36" s="4766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541"/>
      <c r="B37" s="4015" t="s">
        <v>3679</v>
      </c>
      <c r="C37" s="4198">
        <f t="shared" si="19"/>
        <v>0</v>
      </c>
      <c r="D37" s="4788"/>
      <c r="E37" s="4789"/>
      <c r="F37" s="4789"/>
      <c r="G37" s="4789"/>
      <c r="H37" s="4789"/>
      <c r="I37" s="4789"/>
      <c r="J37" s="4789"/>
      <c r="K37" s="4789"/>
      <c r="L37" s="4790"/>
      <c r="M37" s="4791"/>
      <c r="N37" s="4792"/>
      <c r="O37" s="4793"/>
      <c r="P37" s="4765"/>
      <c r="Q37" s="4766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541"/>
      <c r="B38" s="4015" t="s">
        <v>3680</v>
      </c>
      <c r="C38" s="4198">
        <f t="shared" si="19"/>
        <v>0</v>
      </c>
      <c r="D38" s="4778"/>
      <c r="E38" s="4770"/>
      <c r="F38" s="4770"/>
      <c r="G38" s="4770"/>
      <c r="H38" s="4770"/>
      <c r="I38" s="4770"/>
      <c r="J38" s="4770"/>
      <c r="K38" s="4770"/>
      <c r="L38" s="4771"/>
      <c r="M38" s="4779"/>
      <c r="N38" s="4780"/>
      <c r="O38" s="4781"/>
      <c r="P38" s="4765"/>
      <c r="Q38" s="4766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779"/>
      <c r="B39" s="4015" t="s">
        <v>3681</v>
      </c>
      <c r="C39" s="4198">
        <f t="shared" si="19"/>
        <v>0</v>
      </c>
      <c r="D39" s="479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95"/>
      <c r="Q39" s="1703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082" t="s">
        <v>3682</v>
      </c>
      <c r="B40" s="2088" t="s">
        <v>2985</v>
      </c>
      <c r="C40" s="2746">
        <f t="shared" si="19"/>
        <v>0</v>
      </c>
      <c r="D40" s="4772"/>
      <c r="E40" s="1063"/>
      <c r="F40" s="1063"/>
      <c r="G40" s="1063"/>
      <c r="H40" s="1063"/>
      <c r="I40" s="1063"/>
      <c r="J40" s="1063"/>
      <c r="K40" s="1063"/>
      <c r="L40" s="4796"/>
      <c r="M40" s="4797"/>
      <c r="N40" s="1064"/>
      <c r="O40" s="4798"/>
      <c r="P40" s="4799"/>
      <c r="Q40" s="4800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515"/>
      <c r="B41" s="2311" t="s">
        <v>3675</v>
      </c>
      <c r="C41" s="3182">
        <f t="shared" si="19"/>
        <v>0</v>
      </c>
      <c r="D41" s="4778"/>
      <c r="E41" s="4770"/>
      <c r="F41" s="4770"/>
      <c r="G41" s="4770"/>
      <c r="H41" s="4770"/>
      <c r="I41" s="4770"/>
      <c r="J41" s="4770"/>
      <c r="K41" s="4770"/>
      <c r="L41" s="4771"/>
      <c r="M41" s="4765"/>
      <c r="N41" s="4770"/>
      <c r="O41" s="4771"/>
      <c r="P41" s="4765"/>
      <c r="Q41" s="4766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255"/>
      <c r="B42" s="2996" t="s">
        <v>3683</v>
      </c>
      <c r="C42" s="4295">
        <f t="shared" si="19"/>
        <v>0</v>
      </c>
      <c r="D42" s="4801"/>
      <c r="E42" s="165"/>
      <c r="F42" s="165"/>
      <c r="G42" s="165"/>
      <c r="H42" s="165"/>
      <c r="I42" s="165"/>
      <c r="J42" s="165"/>
      <c r="K42" s="165"/>
      <c r="L42" s="4802"/>
      <c r="M42" s="166"/>
      <c r="N42" s="167"/>
      <c r="O42" s="4803"/>
      <c r="P42" s="4795"/>
      <c r="Q42" s="1703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082" t="s">
        <v>3684</v>
      </c>
      <c r="B43" s="4804" t="s">
        <v>2985</v>
      </c>
      <c r="C43" s="3182">
        <f t="shared" si="19"/>
        <v>0</v>
      </c>
      <c r="D43" s="4805"/>
      <c r="E43" s="1063"/>
      <c r="F43" s="1063"/>
      <c r="G43" s="1063"/>
      <c r="H43" s="1063"/>
      <c r="I43" s="1063"/>
      <c r="J43" s="1063"/>
      <c r="K43" s="1063"/>
      <c r="L43" s="4796"/>
      <c r="M43" s="4797"/>
      <c r="N43" s="1064"/>
      <c r="O43" s="4798"/>
      <c r="P43" s="4799"/>
      <c r="Q43" s="4800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515"/>
      <c r="B44" s="1170" t="s">
        <v>3675</v>
      </c>
      <c r="C44" s="4198">
        <f t="shared" si="19"/>
        <v>0</v>
      </c>
      <c r="D44" s="4778"/>
      <c r="E44" s="4770"/>
      <c r="F44" s="4770"/>
      <c r="G44" s="4770"/>
      <c r="H44" s="4770"/>
      <c r="I44" s="4770"/>
      <c r="J44" s="4770"/>
      <c r="K44" s="4770"/>
      <c r="L44" s="4771"/>
      <c r="M44" s="4765"/>
      <c r="N44" s="4770"/>
      <c r="O44" s="4771"/>
      <c r="P44" s="4765"/>
      <c r="Q44" s="4766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255"/>
      <c r="B45" s="3984" t="s">
        <v>3685</v>
      </c>
      <c r="C45" s="4806">
        <f t="shared" si="19"/>
        <v>0</v>
      </c>
      <c r="D45" s="4801"/>
      <c r="E45" s="165"/>
      <c r="F45" s="165"/>
      <c r="G45" s="165"/>
      <c r="H45" s="165"/>
      <c r="I45" s="165"/>
      <c r="J45" s="165"/>
      <c r="K45" s="165"/>
      <c r="L45" s="4802"/>
      <c r="M45" s="166"/>
      <c r="N45" s="167"/>
      <c r="O45" s="4803"/>
      <c r="P45" s="4795"/>
      <c r="Q45" s="1703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082" t="s">
        <v>3686</v>
      </c>
      <c r="B46" s="4804" t="s">
        <v>2985</v>
      </c>
      <c r="C46" s="2746">
        <f>SUM(D46:L46)</f>
        <v>0</v>
      </c>
      <c r="D46" s="4805"/>
      <c r="E46" s="1063"/>
      <c r="F46" s="1063"/>
      <c r="G46" s="1063"/>
      <c r="H46" s="1063"/>
      <c r="I46" s="1063"/>
      <c r="J46" s="1063"/>
      <c r="K46" s="1063"/>
      <c r="L46" s="4796"/>
      <c r="M46" s="4797"/>
      <c r="N46" s="1064"/>
      <c r="O46" s="4798"/>
      <c r="P46" s="4799"/>
      <c r="Q46" s="4800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515"/>
      <c r="B47" s="4015" t="s">
        <v>3675</v>
      </c>
      <c r="C47" s="4198">
        <f>SUM(D47:L47)</f>
        <v>0</v>
      </c>
      <c r="D47" s="4778"/>
      <c r="E47" s="4770"/>
      <c r="F47" s="4770"/>
      <c r="G47" s="4770"/>
      <c r="H47" s="4770"/>
      <c r="I47" s="4770"/>
      <c r="J47" s="4770"/>
      <c r="K47" s="4770"/>
      <c r="L47" s="4771"/>
      <c r="M47" s="4765"/>
      <c r="N47" s="4770"/>
      <c r="O47" s="4771"/>
      <c r="P47" s="4765"/>
      <c r="Q47" s="4766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255"/>
      <c r="B48" s="2996" t="s">
        <v>3687</v>
      </c>
      <c r="C48" s="953">
        <f>SUM(D48:L48)</f>
        <v>0</v>
      </c>
      <c r="D48" s="96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95"/>
      <c r="Q48" s="1703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082" t="s">
        <v>3688</v>
      </c>
      <c r="B49" s="4804" t="s">
        <v>2985</v>
      </c>
      <c r="C49" s="2746">
        <f t="shared" si="19"/>
        <v>0</v>
      </c>
      <c r="D49" s="4807"/>
      <c r="E49" s="4808"/>
      <c r="F49" s="4808"/>
      <c r="G49" s="4808"/>
      <c r="H49" s="4808"/>
      <c r="I49" s="4808"/>
      <c r="J49" s="4808"/>
      <c r="K49" s="4808"/>
      <c r="L49" s="4809"/>
      <c r="M49" s="4810"/>
      <c r="N49" s="4811"/>
      <c r="O49" s="4812"/>
      <c r="P49" s="4799"/>
      <c r="Q49" s="4800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515"/>
      <c r="B50" s="1170" t="s">
        <v>3675</v>
      </c>
      <c r="C50" s="3182">
        <f t="shared" si="19"/>
        <v>0</v>
      </c>
      <c r="D50" s="4788"/>
      <c r="E50" s="4789"/>
      <c r="F50" s="4789"/>
      <c r="G50" s="4789"/>
      <c r="H50" s="4789"/>
      <c r="I50" s="4789"/>
      <c r="J50" s="4789"/>
      <c r="K50" s="4789"/>
      <c r="L50" s="4790"/>
      <c r="M50" s="4813"/>
      <c r="N50" s="4789"/>
      <c r="O50" s="4790"/>
      <c r="P50" s="4765"/>
      <c r="Q50" s="4766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515"/>
      <c r="B51" s="4015" t="s">
        <v>3689</v>
      </c>
      <c r="C51" s="4198">
        <f t="shared" si="19"/>
        <v>0</v>
      </c>
      <c r="D51" s="4778"/>
      <c r="E51" s="4770"/>
      <c r="F51" s="4770"/>
      <c r="G51" s="4770"/>
      <c r="H51" s="4770"/>
      <c r="I51" s="4770"/>
      <c r="J51" s="4770"/>
      <c r="K51" s="4770"/>
      <c r="L51" s="4771"/>
      <c r="M51" s="4779"/>
      <c r="N51" s="4780"/>
      <c r="O51" s="4781"/>
      <c r="P51" s="4765"/>
      <c r="Q51" s="4766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515"/>
      <c r="B52" s="4074" t="s">
        <v>3683</v>
      </c>
      <c r="C52" s="4198">
        <f t="shared" si="19"/>
        <v>0</v>
      </c>
      <c r="D52" s="4778"/>
      <c r="E52" s="4770"/>
      <c r="F52" s="4770"/>
      <c r="G52" s="4770"/>
      <c r="H52" s="4770"/>
      <c r="I52" s="4770"/>
      <c r="J52" s="4770"/>
      <c r="K52" s="4770"/>
      <c r="L52" s="4771"/>
      <c r="M52" s="4779"/>
      <c r="N52" s="4780"/>
      <c r="O52" s="4781"/>
      <c r="P52" s="4765"/>
      <c r="Q52" s="4766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515"/>
      <c r="B53" s="4015" t="s">
        <v>3690</v>
      </c>
      <c r="C53" s="3182">
        <f t="shared" si="19"/>
        <v>0</v>
      </c>
      <c r="D53" s="4772"/>
      <c r="E53" s="4773"/>
      <c r="F53" s="4773"/>
      <c r="G53" s="4773"/>
      <c r="H53" s="4773"/>
      <c r="I53" s="4773"/>
      <c r="J53" s="4773"/>
      <c r="K53" s="4773"/>
      <c r="L53" s="4774"/>
      <c r="M53" s="4775"/>
      <c r="N53" s="4776"/>
      <c r="O53" s="4777"/>
      <c r="P53" s="4765"/>
      <c r="Q53" s="4766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255"/>
      <c r="B54" s="4806" t="s">
        <v>3691</v>
      </c>
      <c r="C54" s="4295">
        <f t="shared" si="19"/>
        <v>0</v>
      </c>
      <c r="D54" s="4801"/>
      <c r="E54" s="165"/>
      <c r="F54" s="165"/>
      <c r="G54" s="165"/>
      <c r="H54" s="165"/>
      <c r="I54" s="165"/>
      <c r="J54" s="165"/>
      <c r="K54" s="165"/>
      <c r="L54" s="4802"/>
      <c r="M54" s="166"/>
      <c r="N54" s="167"/>
      <c r="O54" s="4803"/>
      <c r="P54" s="4795"/>
      <c r="Q54" s="1703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082" t="s">
        <v>3692</v>
      </c>
      <c r="B55" s="4814" t="s">
        <v>2985</v>
      </c>
      <c r="C55" s="2746">
        <f t="shared" si="19"/>
        <v>82</v>
      </c>
      <c r="D55" s="4815">
        <v>18</v>
      </c>
      <c r="E55" s="1065">
        <v>18</v>
      </c>
      <c r="F55" s="1065">
        <v>4</v>
      </c>
      <c r="G55" s="1065">
        <v>9</v>
      </c>
      <c r="H55" s="1065">
        <v>14</v>
      </c>
      <c r="I55" s="1065">
        <v>7</v>
      </c>
      <c r="J55" s="1065">
        <v>7</v>
      </c>
      <c r="K55" s="1065">
        <v>1</v>
      </c>
      <c r="L55" s="4816">
        <v>4</v>
      </c>
      <c r="M55" s="4797"/>
      <c r="N55" s="1064"/>
      <c r="O55" s="4798"/>
      <c r="P55" s="4799">
        <v>0</v>
      </c>
      <c r="Q55" s="4800">
        <v>0</v>
      </c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515"/>
      <c r="B56" s="1170" t="s">
        <v>3693</v>
      </c>
      <c r="C56" s="4198">
        <f t="shared" si="19"/>
        <v>82</v>
      </c>
      <c r="D56" s="4817">
        <v>18</v>
      </c>
      <c r="E56" s="4818">
        <v>18</v>
      </c>
      <c r="F56" s="4818">
        <v>4</v>
      </c>
      <c r="G56" s="4818">
        <v>9</v>
      </c>
      <c r="H56" s="4818">
        <v>14</v>
      </c>
      <c r="I56" s="4818">
        <v>7</v>
      </c>
      <c r="J56" s="4818">
        <v>7</v>
      </c>
      <c r="K56" s="4818">
        <v>1</v>
      </c>
      <c r="L56" s="4819">
        <v>4</v>
      </c>
      <c r="M56" s="4765">
        <v>82</v>
      </c>
      <c r="N56" s="4770">
        <v>0</v>
      </c>
      <c r="O56" s="4771">
        <v>0</v>
      </c>
      <c r="P56" s="4765">
        <v>0</v>
      </c>
      <c r="Q56" s="4766">
        <v>0</v>
      </c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515"/>
      <c r="B57" s="4074" t="s">
        <v>3694</v>
      </c>
      <c r="C57" s="4198">
        <f t="shared" si="19"/>
        <v>21</v>
      </c>
      <c r="D57" s="4820">
        <v>4</v>
      </c>
      <c r="E57" s="4821">
        <v>5</v>
      </c>
      <c r="F57" s="4821">
        <v>0</v>
      </c>
      <c r="G57" s="4821">
        <v>4</v>
      </c>
      <c r="H57" s="4821">
        <v>2</v>
      </c>
      <c r="I57" s="4821">
        <v>2</v>
      </c>
      <c r="J57" s="4821">
        <v>2</v>
      </c>
      <c r="K57" s="4821">
        <v>0</v>
      </c>
      <c r="L57" s="4822">
        <v>2</v>
      </c>
      <c r="M57" s="4775"/>
      <c r="N57" s="4776"/>
      <c r="O57" s="4777"/>
      <c r="P57" s="4765">
        <v>0</v>
      </c>
      <c r="Q57" s="4766">
        <v>0</v>
      </c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255"/>
      <c r="B58" s="4700" t="s">
        <v>3695</v>
      </c>
      <c r="C58" s="4806">
        <f>SUM(D58:L58)</f>
        <v>0</v>
      </c>
      <c r="D58" s="1041">
        <v>0</v>
      </c>
      <c r="E58" s="1040">
        <v>0</v>
      </c>
      <c r="F58" s="1040">
        <v>0</v>
      </c>
      <c r="G58" s="1040">
        <v>0</v>
      </c>
      <c r="H58" s="1040">
        <v>0</v>
      </c>
      <c r="I58" s="1040">
        <v>0</v>
      </c>
      <c r="J58" s="1040">
        <v>0</v>
      </c>
      <c r="K58" s="1040">
        <v>0</v>
      </c>
      <c r="L58" s="1039">
        <v>0</v>
      </c>
      <c r="M58" s="148"/>
      <c r="N58" s="149"/>
      <c r="O58" s="147"/>
      <c r="P58" s="4795">
        <v>0</v>
      </c>
      <c r="Q58" s="1703">
        <v>0</v>
      </c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082" t="s">
        <v>3696</v>
      </c>
      <c r="B59" s="4139" t="s">
        <v>2985</v>
      </c>
      <c r="C59" s="1704"/>
      <c r="D59" s="4823"/>
      <c r="E59" s="4824"/>
      <c r="F59" s="4824"/>
      <c r="G59" s="4824"/>
      <c r="H59" s="4824"/>
      <c r="I59" s="4824"/>
      <c r="J59" s="4824"/>
      <c r="K59" s="4824"/>
      <c r="L59" s="4825"/>
      <c r="M59" s="4826"/>
      <c r="N59" s="4824"/>
      <c r="O59" s="4825"/>
      <c r="P59" s="4799"/>
      <c r="Q59" s="4800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515"/>
      <c r="B60" s="4139" t="s">
        <v>3693</v>
      </c>
      <c r="C60" s="4139">
        <f>SUM(D60:L60)</f>
        <v>0</v>
      </c>
      <c r="D60" s="4767">
        <f>SUM(D61:D62)</f>
        <v>0</v>
      </c>
      <c r="E60" s="4768">
        <f t="shared" ref="E60:L60" si="25">SUM(E61:E62)</f>
        <v>0</v>
      </c>
      <c r="F60" s="4768">
        <f t="shared" si="25"/>
        <v>0</v>
      </c>
      <c r="G60" s="4768">
        <f t="shared" si="25"/>
        <v>0</v>
      </c>
      <c r="H60" s="4768">
        <f t="shared" si="25"/>
        <v>0</v>
      </c>
      <c r="I60" s="4768">
        <f t="shared" si="25"/>
        <v>0</v>
      </c>
      <c r="J60" s="4768">
        <f t="shared" si="25"/>
        <v>0</v>
      </c>
      <c r="K60" s="4768">
        <f t="shared" si="25"/>
        <v>0</v>
      </c>
      <c r="L60" s="4769">
        <f t="shared" si="25"/>
        <v>0</v>
      </c>
      <c r="M60" s="4827"/>
      <c r="N60" s="4760"/>
      <c r="O60" s="4761"/>
      <c r="P60" s="4765"/>
      <c r="Q60" s="4766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515"/>
      <c r="B61" s="2288" t="s">
        <v>3697</v>
      </c>
      <c r="C61" s="2547">
        <f>SUM(D61:L61)</f>
        <v>0</v>
      </c>
      <c r="D61" s="4772"/>
      <c r="E61" s="4773"/>
      <c r="F61" s="4773"/>
      <c r="G61" s="4773"/>
      <c r="H61" s="4773"/>
      <c r="I61" s="4773"/>
      <c r="J61" s="4773"/>
      <c r="K61" s="4773"/>
      <c r="L61" s="4774"/>
      <c r="M61" s="4775"/>
      <c r="N61" s="4776"/>
      <c r="O61" s="4777"/>
      <c r="P61" s="4765"/>
      <c r="Q61" s="4766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255"/>
      <c r="B62" s="908" t="s">
        <v>3698</v>
      </c>
      <c r="C62" s="4379">
        <f>SUM(D62:L62)</f>
        <v>0</v>
      </c>
      <c r="D62" s="4801"/>
      <c r="E62" s="165"/>
      <c r="F62" s="165"/>
      <c r="G62" s="165"/>
      <c r="H62" s="165"/>
      <c r="I62" s="165"/>
      <c r="J62" s="165"/>
      <c r="K62" s="165"/>
      <c r="L62" s="4802"/>
      <c r="M62" s="166"/>
      <c r="N62" s="167"/>
      <c r="O62" s="4803"/>
      <c r="P62" s="4795"/>
      <c r="Q62" s="1703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082" t="s">
        <v>3699</v>
      </c>
      <c r="B63" s="4814" t="s">
        <v>2985</v>
      </c>
      <c r="C63" s="4778"/>
      <c r="D63" s="4828"/>
      <c r="E63" s="1064"/>
      <c r="F63" s="1064"/>
      <c r="G63" s="1064"/>
      <c r="H63" s="1064"/>
      <c r="I63" s="1064"/>
      <c r="J63" s="1064"/>
      <c r="K63" s="1064"/>
      <c r="L63" s="4798"/>
      <c r="M63" s="4797"/>
      <c r="N63" s="1064"/>
      <c r="O63" s="4798"/>
      <c r="P63" s="4799"/>
      <c r="Q63" s="4800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255"/>
      <c r="B64" s="3984" t="s">
        <v>3675</v>
      </c>
      <c r="C64" s="4801"/>
      <c r="D64" s="4829"/>
      <c r="E64" s="4830"/>
      <c r="F64" s="4830"/>
      <c r="G64" s="4830"/>
      <c r="H64" s="4830"/>
      <c r="I64" s="4830"/>
      <c r="J64" s="4830"/>
      <c r="K64" s="4830"/>
      <c r="L64" s="4831"/>
      <c r="M64" s="4795"/>
      <c r="N64" s="4832"/>
      <c r="O64" s="1705"/>
      <c r="P64" s="4795"/>
      <c r="Q64" s="1703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083" t="s">
        <v>3700</v>
      </c>
      <c r="B65" s="4833" t="s">
        <v>2985</v>
      </c>
      <c r="C65" s="4391">
        <f>SUM(D65:L65)</f>
        <v>0</v>
      </c>
      <c r="D65" s="4834"/>
      <c r="E65" s="1066"/>
      <c r="F65" s="1066"/>
      <c r="G65" s="1066"/>
      <c r="H65" s="1066"/>
      <c r="I65" s="1066"/>
      <c r="J65" s="1066"/>
      <c r="K65" s="1066"/>
      <c r="L65" s="4835"/>
      <c r="M65" s="4836"/>
      <c r="N65" s="1066"/>
      <c r="O65" s="4837"/>
      <c r="P65" s="4836"/>
      <c r="Q65" s="4838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084"/>
      <c r="B66" s="1707" t="s">
        <v>3675</v>
      </c>
      <c r="C66" s="1297">
        <f>SUM(D66:L66)</f>
        <v>0</v>
      </c>
      <c r="D66" s="4840"/>
      <c r="E66" s="4841"/>
      <c r="F66" s="4841"/>
      <c r="G66" s="4841"/>
      <c r="H66" s="4841"/>
      <c r="I66" s="4841"/>
      <c r="J66" s="4841"/>
      <c r="K66" s="4841"/>
      <c r="L66" s="4842"/>
      <c r="M66" s="4843"/>
      <c r="N66" s="4841"/>
      <c r="O66" s="1708"/>
      <c r="P66" s="4843"/>
      <c r="Q66" s="1709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083" t="s">
        <v>3701</v>
      </c>
      <c r="B67" s="4833" t="s">
        <v>2985</v>
      </c>
      <c r="C67" s="4391">
        <f>SUM(D67:L67)</f>
        <v>0</v>
      </c>
      <c r="D67" s="4844"/>
      <c r="E67" s="1066"/>
      <c r="F67" s="1066"/>
      <c r="G67" s="1066"/>
      <c r="H67" s="1066"/>
      <c r="I67" s="1066"/>
      <c r="J67" s="1066"/>
      <c r="K67" s="1066"/>
      <c r="L67" s="4835"/>
      <c r="M67" s="4836"/>
      <c r="N67" s="1066"/>
      <c r="O67" s="4837"/>
      <c r="P67" s="4836"/>
      <c r="Q67" s="4838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084"/>
      <c r="B68" s="1707" t="s">
        <v>3675</v>
      </c>
      <c r="C68" s="1297">
        <f>SUM(D68:L68)</f>
        <v>0</v>
      </c>
      <c r="D68" s="4845"/>
      <c r="E68" s="4841"/>
      <c r="F68" s="4841"/>
      <c r="G68" s="4841"/>
      <c r="H68" s="4841"/>
      <c r="I68" s="4841"/>
      <c r="J68" s="4841"/>
      <c r="K68" s="4841"/>
      <c r="L68" s="4842"/>
      <c r="M68" s="4843"/>
      <c r="N68" s="4841"/>
      <c r="O68" s="1708"/>
      <c r="P68" s="4843"/>
      <c r="Q68" s="1709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2985" t="s">
        <v>3702</v>
      </c>
      <c r="B69" s="7"/>
      <c r="C69" s="3"/>
      <c r="D69" s="7"/>
    </row>
    <row r="70" spans="1:84" ht="42" x14ac:dyDescent="0.25">
      <c r="A70" s="3594" t="s">
        <v>3703</v>
      </c>
      <c r="B70" s="4621" t="s">
        <v>2564</v>
      </c>
      <c r="C70" s="4734" t="s">
        <v>3704</v>
      </c>
      <c r="D70" s="4734" t="s">
        <v>3705</v>
      </c>
    </row>
    <row r="71" spans="1:84" ht="22.5" x14ac:dyDescent="0.25">
      <c r="A71" s="7077" t="s">
        <v>1277</v>
      </c>
      <c r="B71" s="2581" t="s">
        <v>3706</v>
      </c>
      <c r="C71" s="4846"/>
      <c r="D71" s="4846"/>
    </row>
    <row r="72" spans="1:84" ht="22.5" x14ac:dyDescent="0.25">
      <c r="A72" s="5541"/>
      <c r="B72" s="4546" t="s">
        <v>3707</v>
      </c>
      <c r="C72" s="4847"/>
      <c r="D72" s="4847"/>
    </row>
    <row r="73" spans="1:84" x14ac:dyDescent="0.25">
      <c r="A73" s="5541"/>
      <c r="B73" s="4546" t="s">
        <v>3708</v>
      </c>
      <c r="C73" s="4847"/>
      <c r="D73" s="4847"/>
    </row>
    <row r="74" spans="1:84" ht="22.5" x14ac:dyDescent="0.25">
      <c r="A74" s="5541"/>
      <c r="B74" s="4546" t="s">
        <v>3709</v>
      </c>
      <c r="C74" s="4847"/>
      <c r="D74" s="4847"/>
    </row>
    <row r="75" spans="1:84" ht="22.5" x14ac:dyDescent="0.25">
      <c r="A75" s="5541"/>
      <c r="B75" s="4546" t="s">
        <v>3710</v>
      </c>
      <c r="C75" s="4847"/>
      <c r="D75" s="4847"/>
    </row>
    <row r="76" spans="1:84" x14ac:dyDescent="0.25">
      <c r="A76" s="5541"/>
      <c r="B76" s="4481" t="s">
        <v>3711</v>
      </c>
      <c r="C76" s="4847"/>
      <c r="D76" s="4847"/>
    </row>
    <row r="77" spans="1:84" ht="22.5" x14ac:dyDescent="0.25">
      <c r="A77" s="5541"/>
      <c r="B77" s="4546" t="s">
        <v>3712</v>
      </c>
      <c r="C77" s="4847"/>
      <c r="D77" s="4847"/>
    </row>
    <row r="78" spans="1:84" ht="22.5" x14ac:dyDescent="0.25">
      <c r="A78" s="5541"/>
      <c r="B78" s="4546" t="s">
        <v>3713</v>
      </c>
      <c r="C78" s="4847"/>
      <c r="D78" s="4847"/>
    </row>
    <row r="79" spans="1:84" x14ac:dyDescent="0.25">
      <c r="A79" s="5541"/>
      <c r="B79" s="4481" t="s">
        <v>3714</v>
      </c>
      <c r="C79" s="4847"/>
      <c r="D79" s="4847"/>
    </row>
    <row r="80" spans="1:84" ht="22.5" x14ac:dyDescent="0.25">
      <c r="A80" s="5541"/>
      <c r="B80" s="4546" t="s">
        <v>3715</v>
      </c>
      <c r="C80" s="4847"/>
      <c r="D80" s="4847"/>
    </row>
    <row r="81" spans="1:4" x14ac:dyDescent="0.25">
      <c r="A81" s="5541"/>
      <c r="B81" s="4481" t="s">
        <v>3716</v>
      </c>
      <c r="C81" s="4848"/>
      <c r="D81" s="4848"/>
    </row>
    <row r="82" spans="1:4" x14ac:dyDescent="0.25">
      <c r="A82" s="5541"/>
      <c r="B82" s="4481" t="s">
        <v>3717</v>
      </c>
      <c r="C82" s="4848"/>
      <c r="D82" s="4848"/>
    </row>
    <row r="83" spans="1:4" x14ac:dyDescent="0.25">
      <c r="A83" s="5541"/>
      <c r="B83" s="4481" t="s">
        <v>3718</v>
      </c>
      <c r="C83" s="4848"/>
      <c r="D83" s="4848"/>
    </row>
    <row r="84" spans="1:4" x14ac:dyDescent="0.25">
      <c r="A84" s="5541"/>
      <c r="B84" s="4481" t="s">
        <v>3719</v>
      </c>
      <c r="C84" s="4848"/>
      <c r="D84" s="4848"/>
    </row>
    <row r="85" spans="1:4" x14ac:dyDescent="0.25">
      <c r="A85" s="5541"/>
      <c r="B85" s="4481" t="s">
        <v>3720</v>
      </c>
      <c r="C85" s="4848"/>
      <c r="D85" s="4848"/>
    </row>
    <row r="86" spans="1:4" ht="22.5" x14ac:dyDescent="0.25">
      <c r="A86" s="5541"/>
      <c r="B86" s="4546" t="s">
        <v>3721</v>
      </c>
      <c r="C86" s="4848"/>
      <c r="D86" s="4848"/>
    </row>
    <row r="87" spans="1:4" ht="22.5" x14ac:dyDescent="0.25">
      <c r="A87" s="5541"/>
      <c r="B87" s="4546" t="s">
        <v>3722</v>
      </c>
      <c r="C87" s="4848"/>
      <c r="D87" s="4848"/>
    </row>
    <row r="88" spans="1:4" x14ac:dyDescent="0.25">
      <c r="A88" s="5541"/>
      <c r="B88" s="4481" t="s">
        <v>3723</v>
      </c>
      <c r="C88" s="4848"/>
      <c r="D88" s="4848"/>
    </row>
    <row r="89" spans="1:4" x14ac:dyDescent="0.25">
      <c r="A89" s="5541"/>
      <c r="B89" s="4481" t="s">
        <v>3724</v>
      </c>
      <c r="C89" s="4848"/>
      <c r="D89" s="4848"/>
    </row>
    <row r="90" spans="1:4" ht="22.5" x14ac:dyDescent="0.25">
      <c r="A90" s="6779"/>
      <c r="B90" s="4329" t="s">
        <v>3725</v>
      </c>
      <c r="C90" s="4849"/>
      <c r="D90" s="4849"/>
    </row>
    <row r="91" spans="1:4" x14ac:dyDescent="0.25">
      <c r="A91" s="7087" t="s">
        <v>1278</v>
      </c>
      <c r="B91" s="2581" t="s">
        <v>3726</v>
      </c>
      <c r="C91" s="4850"/>
      <c r="D91" s="4850"/>
    </row>
    <row r="92" spans="1:4" x14ac:dyDescent="0.25">
      <c r="A92" s="5674"/>
      <c r="B92" s="4546" t="s">
        <v>3727</v>
      </c>
      <c r="C92" s="4847"/>
      <c r="D92" s="4847"/>
    </row>
    <row r="93" spans="1:4" x14ac:dyDescent="0.25">
      <c r="A93" s="5674"/>
      <c r="B93" s="4546" t="s">
        <v>3728</v>
      </c>
      <c r="C93" s="4848"/>
      <c r="D93" s="4848"/>
    </row>
    <row r="94" spans="1:4" x14ac:dyDescent="0.25">
      <c r="A94" s="5674"/>
      <c r="B94" s="4546" t="s">
        <v>3729</v>
      </c>
      <c r="C94" s="4848"/>
      <c r="D94" s="4848"/>
    </row>
    <row r="95" spans="1:4" ht="22.5" x14ac:dyDescent="0.25">
      <c r="A95" s="5674"/>
      <c r="B95" s="4546" t="s">
        <v>3730</v>
      </c>
      <c r="C95" s="4851"/>
      <c r="D95" s="4851"/>
    </row>
    <row r="96" spans="1:4" x14ac:dyDescent="0.25">
      <c r="A96" s="5674"/>
      <c r="B96" s="4546" t="s">
        <v>3731</v>
      </c>
      <c r="C96" s="4852"/>
      <c r="D96" s="4853"/>
    </row>
    <row r="97" spans="1:4" x14ac:dyDescent="0.25">
      <c r="A97" s="5674"/>
      <c r="B97" s="4546" t="s">
        <v>3732</v>
      </c>
      <c r="C97" s="4852"/>
      <c r="D97" s="4853"/>
    </row>
    <row r="98" spans="1:4" x14ac:dyDescent="0.25">
      <c r="A98" s="5674"/>
      <c r="B98" s="4546" t="s">
        <v>3733</v>
      </c>
      <c r="C98" s="4852"/>
      <c r="D98" s="4853"/>
    </row>
    <row r="99" spans="1:4" x14ac:dyDescent="0.25">
      <c r="A99" s="5674"/>
      <c r="B99" s="4546" t="s">
        <v>3734</v>
      </c>
      <c r="C99" s="4852"/>
      <c r="D99" s="4853"/>
    </row>
    <row r="100" spans="1:4" x14ac:dyDescent="0.25">
      <c r="A100" s="5674"/>
      <c r="B100" s="4546" t="s">
        <v>3735</v>
      </c>
      <c r="C100" s="4852"/>
      <c r="D100" s="4853"/>
    </row>
    <row r="101" spans="1:4" x14ac:dyDescent="0.25">
      <c r="A101" s="5674"/>
      <c r="B101" s="4546" t="s">
        <v>3736</v>
      </c>
      <c r="C101" s="4852"/>
      <c r="D101" s="4853"/>
    </row>
    <row r="102" spans="1:4" ht="22.5" x14ac:dyDescent="0.25">
      <c r="A102" s="5674"/>
      <c r="B102" s="4546" t="s">
        <v>3737</v>
      </c>
      <c r="C102" s="4852"/>
      <c r="D102" s="4853"/>
    </row>
    <row r="103" spans="1:4" x14ac:dyDescent="0.25">
      <c r="A103" s="5674"/>
      <c r="B103" s="4092" t="s">
        <v>3738</v>
      </c>
      <c r="C103" s="4852"/>
      <c r="D103" s="4853"/>
    </row>
    <row r="104" spans="1:4" x14ac:dyDescent="0.25">
      <c r="A104" s="6357"/>
      <c r="B104" s="4329" t="s">
        <v>3739</v>
      </c>
      <c r="C104" s="4854"/>
      <c r="D104" s="4855"/>
    </row>
    <row r="105" spans="1:4" ht="18" customHeight="1" x14ac:dyDescent="0.25">
      <c r="A105" s="2985" t="s">
        <v>3740</v>
      </c>
      <c r="B105" s="7"/>
      <c r="C105" s="3"/>
      <c r="D105" s="7"/>
    </row>
    <row r="106" spans="1:4" x14ac:dyDescent="0.25">
      <c r="A106" s="7078" t="s">
        <v>293</v>
      </c>
      <c r="B106" s="7078" t="s">
        <v>82</v>
      </c>
      <c r="C106" s="6549" t="s">
        <v>3741</v>
      </c>
      <c r="D106" s="6566"/>
    </row>
    <row r="107" spans="1:4" x14ac:dyDescent="0.25">
      <c r="A107" s="6159"/>
      <c r="B107" s="6159"/>
      <c r="C107" s="4070" t="s">
        <v>63</v>
      </c>
      <c r="D107" s="3042" t="s">
        <v>64</v>
      </c>
    </row>
    <row r="108" spans="1:4" ht="15" customHeight="1" x14ac:dyDescent="0.25">
      <c r="A108" s="2037" t="s">
        <v>3742</v>
      </c>
      <c r="B108" s="2746">
        <f>SUM(C108:D108)</f>
        <v>0</v>
      </c>
      <c r="C108" s="4856"/>
      <c r="D108" s="4857"/>
    </row>
    <row r="109" spans="1:4" ht="15" customHeight="1" x14ac:dyDescent="0.25">
      <c r="A109" s="4858" t="s">
        <v>3743</v>
      </c>
      <c r="B109" s="4295">
        <f>SUM(C109:D109)</f>
        <v>0</v>
      </c>
      <c r="C109" s="4801"/>
      <c r="D109" s="4859"/>
    </row>
    <row r="110" spans="1:4" ht="18" customHeight="1" x14ac:dyDescent="0.25">
      <c r="A110" s="2985" t="s">
        <v>3744</v>
      </c>
      <c r="B110" s="7"/>
    </row>
    <row r="111" spans="1:4" ht="17.25" customHeight="1" x14ac:dyDescent="0.25">
      <c r="A111" s="3727" t="s">
        <v>3745</v>
      </c>
      <c r="B111" s="3727" t="s">
        <v>937</v>
      </c>
    </row>
    <row r="112" spans="1:4" x14ac:dyDescent="0.25">
      <c r="A112" s="3052" t="s">
        <v>3746</v>
      </c>
      <c r="B112" s="4860"/>
    </row>
    <row r="113" spans="1:2" x14ac:dyDescent="0.25">
      <c r="A113" s="4600" t="s">
        <v>3747</v>
      </c>
      <c r="B113" s="4861"/>
    </row>
    <row r="114" spans="1:2" x14ac:dyDescent="0.25">
      <c r="A114" s="4600" t="s">
        <v>3748</v>
      </c>
      <c r="B114" s="4862"/>
    </row>
    <row r="115" spans="1:2" x14ac:dyDescent="0.25">
      <c r="A115" s="4600" t="s">
        <v>3749</v>
      </c>
      <c r="B115" s="4862"/>
    </row>
    <row r="116" spans="1:2" x14ac:dyDescent="0.25">
      <c r="A116" s="4600" t="s">
        <v>3750</v>
      </c>
      <c r="B116" s="4862"/>
    </row>
    <row r="117" spans="1:2" x14ac:dyDescent="0.25">
      <c r="A117" s="4600" t="s">
        <v>3751</v>
      </c>
      <c r="B117" s="4862"/>
    </row>
    <row r="118" spans="1:2" x14ac:dyDescent="0.25">
      <c r="A118" s="4600" t="s">
        <v>3752</v>
      </c>
      <c r="B118" s="4862"/>
    </row>
    <row r="119" spans="1:2" x14ac:dyDescent="0.25">
      <c r="A119" s="4600" t="s">
        <v>3753</v>
      </c>
      <c r="B119" s="4862"/>
    </row>
    <row r="120" spans="1:2" x14ac:dyDescent="0.25">
      <c r="A120" s="4600" t="s">
        <v>3754</v>
      </c>
      <c r="B120" s="4862"/>
    </row>
    <row r="121" spans="1:2" x14ac:dyDescent="0.25">
      <c r="A121" s="4600" t="s">
        <v>3755</v>
      </c>
      <c r="B121" s="4862"/>
    </row>
    <row r="122" spans="1:2" x14ac:dyDescent="0.25">
      <c r="A122" s="4600" t="s">
        <v>3756</v>
      </c>
      <c r="B122" s="4862"/>
    </row>
    <row r="123" spans="1:2" x14ac:dyDescent="0.25">
      <c r="A123" s="4600" t="s">
        <v>3757</v>
      </c>
      <c r="B123" s="4862"/>
    </row>
    <row r="124" spans="1:2" x14ac:dyDescent="0.25">
      <c r="A124" s="4600" t="s">
        <v>3758</v>
      </c>
      <c r="B124" s="4862"/>
    </row>
    <row r="125" spans="1:2" x14ac:dyDescent="0.25">
      <c r="A125" s="4600" t="s">
        <v>3759</v>
      </c>
      <c r="B125" s="4862"/>
    </row>
    <row r="126" spans="1:2" x14ac:dyDescent="0.25">
      <c r="A126" s="4600" t="s">
        <v>3760</v>
      </c>
      <c r="B126" s="4862"/>
    </row>
    <row r="127" spans="1:2" x14ac:dyDescent="0.25">
      <c r="A127" s="4600" t="s">
        <v>3761</v>
      </c>
      <c r="B127" s="4862"/>
    </row>
    <row r="128" spans="1:2" x14ac:dyDescent="0.25">
      <c r="A128" s="4661" t="s">
        <v>3762</v>
      </c>
      <c r="B128" s="4863"/>
    </row>
    <row r="129" spans="1:5" x14ac:dyDescent="0.25">
      <c r="A129" s="4864" t="s">
        <v>82</v>
      </c>
      <c r="B129" s="4865">
        <f>SUM(B112:B128)</f>
        <v>0</v>
      </c>
    </row>
    <row r="130" spans="1:5" ht="18" customHeight="1" x14ac:dyDescent="0.25">
      <c r="A130" s="2985" t="s">
        <v>3763</v>
      </c>
      <c r="B130" s="7"/>
      <c r="C130" s="3"/>
      <c r="D130" s="7"/>
      <c r="E130" s="7"/>
    </row>
    <row r="131" spans="1:5" ht="27.75" customHeight="1" x14ac:dyDescent="0.25">
      <c r="A131" s="3727" t="s">
        <v>3764</v>
      </c>
      <c r="B131" s="3727" t="s">
        <v>1639</v>
      </c>
      <c r="C131" s="3727" t="s">
        <v>82</v>
      </c>
      <c r="D131" s="3564" t="s">
        <v>3765</v>
      </c>
      <c r="E131" s="3563" t="s">
        <v>3766</v>
      </c>
    </row>
    <row r="132" spans="1:5" x14ac:dyDescent="0.25">
      <c r="A132" s="5759" t="s">
        <v>3767</v>
      </c>
      <c r="B132" s="1985" t="s">
        <v>3768</v>
      </c>
      <c r="C132" s="4860"/>
      <c r="D132" s="4866"/>
      <c r="E132" s="4867"/>
    </row>
    <row r="133" spans="1:5" x14ac:dyDescent="0.25">
      <c r="A133" s="7085"/>
      <c r="B133" s="4223" t="s">
        <v>3769</v>
      </c>
      <c r="C133" s="4863"/>
      <c r="D133" s="4868"/>
      <c r="E133" s="1711"/>
    </row>
    <row r="134" spans="1:5" x14ac:dyDescent="0.25">
      <c r="A134" s="4283" t="s">
        <v>3770</v>
      </c>
      <c r="B134" s="4541" t="s">
        <v>3771</v>
      </c>
      <c r="C134" s="4861"/>
      <c r="D134" s="4869"/>
      <c r="E134" s="4870"/>
    </row>
    <row r="135" spans="1:5" x14ac:dyDescent="0.25">
      <c r="A135" s="7086" t="s">
        <v>3772</v>
      </c>
      <c r="B135" s="2881" t="s">
        <v>3773</v>
      </c>
      <c r="C135" s="4862"/>
      <c r="D135" s="4871"/>
      <c r="E135" s="4872"/>
    </row>
    <row r="136" spans="1:5" ht="21" x14ac:dyDescent="0.25">
      <c r="A136" s="7085"/>
      <c r="B136" s="4223" t="s">
        <v>3774</v>
      </c>
      <c r="C136" s="4863"/>
      <c r="D136" s="4794"/>
      <c r="E136" s="1703"/>
    </row>
    <row r="137" spans="1:5" x14ac:dyDescent="0.25">
      <c r="A137" s="5759" t="s">
        <v>3775</v>
      </c>
      <c r="B137" s="2881" t="s">
        <v>3773</v>
      </c>
      <c r="C137" s="4860"/>
      <c r="D137" s="4805"/>
      <c r="E137" s="4867"/>
    </row>
    <row r="138" spans="1:5" ht="21" x14ac:dyDescent="0.25">
      <c r="A138" s="7085"/>
      <c r="B138" s="4223" t="s">
        <v>3774</v>
      </c>
      <c r="C138" s="4863"/>
      <c r="D138" s="4794"/>
      <c r="E138" s="1711"/>
    </row>
    <row r="139" spans="1:5" x14ac:dyDescent="0.25">
      <c r="A139" s="5759" t="s">
        <v>3776</v>
      </c>
      <c r="B139" s="1985" t="s">
        <v>3647</v>
      </c>
      <c r="C139" s="4860"/>
      <c r="D139" s="4866"/>
      <c r="E139" s="4867"/>
    </row>
    <row r="140" spans="1:5" x14ac:dyDescent="0.25">
      <c r="A140" s="7085"/>
      <c r="B140" s="4223" t="s">
        <v>3648</v>
      </c>
      <c r="C140" s="4863"/>
      <c r="D140" s="4868"/>
      <c r="E140" s="1711"/>
    </row>
    <row r="141" spans="1:5" ht="18" customHeight="1" x14ac:dyDescent="0.25">
      <c r="A141" s="2985" t="s">
        <v>3777</v>
      </c>
      <c r="B141" s="7"/>
      <c r="C141" s="3"/>
      <c r="D141" s="7"/>
    </row>
    <row r="142" spans="1:5" ht="21" x14ac:dyDescent="0.25">
      <c r="A142" s="3727" t="s">
        <v>1114</v>
      </c>
      <c r="B142" s="3727" t="s">
        <v>3778</v>
      </c>
      <c r="C142" s="3564" t="s">
        <v>3779</v>
      </c>
      <c r="D142" s="3563" t="s">
        <v>3780</v>
      </c>
    </row>
    <row r="143" spans="1:5" x14ac:dyDescent="0.25">
      <c r="A143" s="2047" t="s">
        <v>3781</v>
      </c>
      <c r="B143" s="4860"/>
      <c r="C143" s="4805"/>
      <c r="D143" s="4873"/>
    </row>
    <row r="144" spans="1:5" x14ac:dyDescent="0.25">
      <c r="A144" s="4280" t="s">
        <v>3782</v>
      </c>
      <c r="B144" s="4862"/>
      <c r="C144" s="4778"/>
      <c r="D144" s="4766"/>
    </row>
    <row r="145" spans="1:13" x14ac:dyDescent="0.25">
      <c r="A145" s="4280" t="s">
        <v>3783</v>
      </c>
      <c r="B145" s="4862"/>
      <c r="C145" s="4871"/>
      <c r="D145" s="4872"/>
    </row>
    <row r="146" spans="1:13" x14ac:dyDescent="0.25">
      <c r="A146" s="4280" t="s">
        <v>3784</v>
      </c>
      <c r="B146" s="4862"/>
      <c r="C146" s="4871"/>
      <c r="D146" s="4872"/>
    </row>
    <row r="147" spans="1:13" x14ac:dyDescent="0.25">
      <c r="A147" s="4280" t="s">
        <v>3785</v>
      </c>
      <c r="B147" s="4862"/>
      <c r="C147" s="4778"/>
      <c r="D147" s="4766"/>
    </row>
    <row r="148" spans="1:13" x14ac:dyDescent="0.25">
      <c r="A148" s="3591" t="s">
        <v>3786</v>
      </c>
      <c r="B148" s="4874"/>
      <c r="C148" s="4801"/>
      <c r="D148" s="4859"/>
    </row>
    <row r="149" spans="1:13" ht="18" customHeight="1" x14ac:dyDescent="0.25">
      <c r="A149" s="298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78" t="s">
        <v>3788</v>
      </c>
      <c r="B150" s="7078" t="s">
        <v>82</v>
      </c>
      <c r="C150" s="6567" t="s">
        <v>3642</v>
      </c>
      <c r="D150" s="6567"/>
      <c r="E150" s="6549" t="s">
        <v>49</v>
      </c>
      <c r="F150" s="6566"/>
      <c r="G150" s="6567" t="s">
        <v>3193</v>
      </c>
      <c r="H150" s="6567"/>
      <c r="I150" s="6567" t="s">
        <v>680</v>
      </c>
      <c r="J150" s="6971"/>
      <c r="K150" s="6947" t="s">
        <v>3789</v>
      </c>
      <c r="L150" s="6951"/>
      <c r="M150" s="6951"/>
    </row>
    <row r="151" spans="1:13" x14ac:dyDescent="0.25">
      <c r="A151" s="6159"/>
      <c r="B151" s="6159"/>
      <c r="C151" s="4070" t="s">
        <v>63</v>
      </c>
      <c r="D151" s="3593" t="s">
        <v>64</v>
      </c>
      <c r="E151" s="4070" t="s">
        <v>63</v>
      </c>
      <c r="F151" s="3593" t="s">
        <v>64</v>
      </c>
      <c r="G151" s="4070" t="s">
        <v>63</v>
      </c>
      <c r="H151" s="3593" t="s">
        <v>64</v>
      </c>
      <c r="I151" s="4070" t="s">
        <v>63</v>
      </c>
      <c r="J151" s="3557" t="s">
        <v>64</v>
      </c>
      <c r="K151" s="4875" t="s">
        <v>3671</v>
      </c>
      <c r="L151" s="2520" t="s">
        <v>3790</v>
      </c>
      <c r="M151" s="3723" t="s">
        <v>3791</v>
      </c>
    </row>
    <row r="152" spans="1:13" x14ac:dyDescent="0.25">
      <c r="A152" s="2134" t="s">
        <v>3792</v>
      </c>
      <c r="B152" s="4876"/>
      <c r="C152" s="2916"/>
      <c r="D152" s="3444"/>
      <c r="E152" s="2916"/>
      <c r="F152" s="3444"/>
      <c r="G152" s="2916"/>
      <c r="H152" s="3444"/>
      <c r="I152" s="2916"/>
      <c r="J152" s="4877"/>
      <c r="K152" s="2573"/>
      <c r="L152" s="1045">
        <v>30</v>
      </c>
      <c r="M152" s="2272"/>
    </row>
    <row r="153" spans="1:13" x14ac:dyDescent="0.25">
      <c r="A153" s="4088" t="s">
        <v>3793</v>
      </c>
      <c r="B153" s="4878">
        <f>SUM(C153:J153)</f>
        <v>22</v>
      </c>
      <c r="C153" s="4149"/>
      <c r="D153" s="4150">
        <v>2</v>
      </c>
      <c r="E153" s="4149"/>
      <c r="F153" s="4150"/>
      <c r="G153" s="4149">
        <v>2</v>
      </c>
      <c r="H153" s="4150">
        <v>10</v>
      </c>
      <c r="I153" s="4149">
        <v>2</v>
      </c>
      <c r="J153" s="4247">
        <v>6</v>
      </c>
      <c r="K153" s="4246"/>
      <c r="L153" s="4244">
        <v>22</v>
      </c>
      <c r="M153" s="4150"/>
    </row>
    <row r="154" spans="1:13" x14ac:dyDescent="0.25">
      <c r="A154" s="3180" t="s">
        <v>3794</v>
      </c>
      <c r="B154" s="4879">
        <f>SUM(C154:J154)</f>
        <v>22</v>
      </c>
      <c r="C154" s="3101"/>
      <c r="D154" s="3102">
        <v>2</v>
      </c>
      <c r="E154" s="3101"/>
      <c r="F154" s="3102"/>
      <c r="G154" s="3101">
        <v>2</v>
      </c>
      <c r="H154" s="3102">
        <v>10</v>
      </c>
      <c r="I154" s="3101">
        <v>2</v>
      </c>
      <c r="J154" s="3104">
        <v>6</v>
      </c>
      <c r="K154" s="168"/>
      <c r="L154" s="164">
        <v>22</v>
      </c>
      <c r="M154" s="3102"/>
    </row>
    <row r="155" spans="1:13" ht="18" customHeight="1" x14ac:dyDescent="0.25">
      <c r="A155" s="298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78" t="s">
        <v>3788</v>
      </c>
      <c r="B156" s="7078" t="s">
        <v>82</v>
      </c>
      <c r="C156" s="7088" t="s">
        <v>34</v>
      </c>
      <c r="D156" s="7089"/>
      <c r="E156" s="7090"/>
      <c r="F156" s="7092" t="s">
        <v>3668</v>
      </c>
      <c r="G156" s="7092"/>
      <c r="H156" s="7092"/>
      <c r="I156" s="7093"/>
    </row>
    <row r="157" spans="1:13" ht="15" customHeight="1" x14ac:dyDescent="0.25">
      <c r="A157" s="5496"/>
      <c r="B157" s="5496"/>
      <c r="C157" s="6266"/>
      <c r="D157" s="6613"/>
      <c r="E157" s="7091"/>
      <c r="F157" s="6651" t="s">
        <v>3671</v>
      </c>
      <c r="G157" s="6651"/>
      <c r="H157" s="6651" t="s">
        <v>3796</v>
      </c>
      <c r="I157" s="6651"/>
    </row>
    <row r="158" spans="1:13" x14ac:dyDescent="0.25">
      <c r="A158" s="6159"/>
      <c r="B158" s="6159"/>
      <c r="C158" s="4070" t="s">
        <v>646</v>
      </c>
      <c r="D158" s="2569" t="s">
        <v>376</v>
      </c>
      <c r="E158" s="3557" t="s">
        <v>680</v>
      </c>
      <c r="F158" s="4583" t="s">
        <v>3647</v>
      </c>
      <c r="G158" s="4757" t="s">
        <v>1372</v>
      </c>
      <c r="H158" s="4070" t="s">
        <v>3647</v>
      </c>
      <c r="I158" s="3593" t="s">
        <v>1372</v>
      </c>
    </row>
    <row r="159" spans="1:13" ht="15" customHeight="1" x14ac:dyDescent="0.25">
      <c r="A159" s="2134" t="s">
        <v>3797</v>
      </c>
      <c r="B159" s="4881">
        <f>SUM(C159:E159)</f>
        <v>0</v>
      </c>
      <c r="C159" s="2271"/>
      <c r="D159" s="1045"/>
      <c r="E159" s="2516"/>
      <c r="F159" s="2573"/>
      <c r="G159" s="2273"/>
      <c r="H159" s="2271"/>
      <c r="I159" s="2273"/>
    </row>
    <row r="160" spans="1:13" ht="15" customHeight="1" x14ac:dyDescent="0.25">
      <c r="A160" s="4035" t="s">
        <v>3798</v>
      </c>
      <c r="B160" s="4882">
        <f>SUM(C160:E160)</f>
        <v>0</v>
      </c>
      <c r="C160" s="4149"/>
      <c r="D160" s="4244"/>
      <c r="E160" s="4247"/>
      <c r="F160" s="4246"/>
      <c r="G160" s="3982"/>
      <c r="H160" s="4149"/>
      <c r="I160" s="3982"/>
    </row>
    <row r="161" spans="1:9" ht="15" customHeight="1" x14ac:dyDescent="0.25">
      <c r="A161" s="4883" t="s">
        <v>3799</v>
      </c>
      <c r="B161" s="4884">
        <f>SUM(C161:E161)</f>
        <v>0</v>
      </c>
      <c r="C161" s="3101"/>
      <c r="D161" s="164"/>
      <c r="E161" s="3104"/>
      <c r="F161" s="168"/>
      <c r="G161" s="3187"/>
      <c r="H161" s="3101"/>
      <c r="I161" s="3187"/>
    </row>
    <row r="202" spans="1:2" hidden="1" x14ac:dyDescent="0.25">
      <c r="A202" s="72">
        <f>SUM(B12:B28,C32:C68,C71:D104,B108:B109,B129,C132:E140,B143:D148,B153:B154,B159:B161)</f>
        <v>229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8" t="str">
        <f>CONCATENATE("MES: ",NOMBRE!B6, " (",NOMBRE!C6,NOMBRE!D6,")")</f>
        <v>MES: MAYO (05)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02" t="s">
        <v>3800</v>
      </c>
      <c r="B6" s="6702"/>
      <c r="C6" s="6702"/>
      <c r="D6" s="6702"/>
      <c r="E6" s="6702"/>
      <c r="F6" s="6702"/>
      <c r="G6" s="6702"/>
      <c r="H6" s="6702"/>
      <c r="I6" s="6702"/>
      <c r="J6" s="6702"/>
      <c r="K6" s="6702"/>
      <c r="L6" s="6702"/>
      <c r="M6" s="6702"/>
      <c r="N6" s="6702"/>
      <c r="O6" s="6702"/>
      <c r="P6" s="6702"/>
      <c r="Q6" s="6702"/>
      <c r="R6" s="6702"/>
      <c r="S6" s="6702"/>
      <c r="T6" s="6702"/>
      <c r="U6" s="6702"/>
      <c r="V6" s="6702"/>
      <c r="W6" s="6702"/>
      <c r="X6" s="6702"/>
      <c r="Y6" s="6702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37" t="s">
        <v>3802</v>
      </c>
      <c r="B9" s="6558" t="s">
        <v>3803</v>
      </c>
      <c r="C9" s="7096"/>
      <c r="D9" s="7096"/>
      <c r="E9" s="7096"/>
      <c r="F9" s="7096"/>
      <c r="G9" s="7096"/>
      <c r="H9" s="7096"/>
      <c r="I9" s="7107"/>
      <c r="J9" s="6558" t="s">
        <v>3804</v>
      </c>
      <c r="K9" s="7096"/>
      <c r="L9" s="7096"/>
      <c r="M9" s="7096"/>
      <c r="N9" s="7096"/>
      <c r="O9" s="7096"/>
      <c r="P9" s="7096"/>
      <c r="Q9" s="7107"/>
      <c r="R9" s="6558" t="s">
        <v>3805</v>
      </c>
      <c r="S9" s="7096"/>
      <c r="T9" s="7096"/>
      <c r="U9" s="7096"/>
      <c r="V9" s="7096"/>
      <c r="W9" s="7096"/>
      <c r="X9" s="7096"/>
      <c r="Y9" s="6553"/>
      <c r="Z9" s="7094" t="s">
        <v>3645</v>
      </c>
      <c r="AA9" s="7094"/>
      <c r="AB9" s="6551"/>
      <c r="AC9" s="6602" t="s">
        <v>3806</v>
      </c>
      <c r="AD9" s="7096"/>
      <c r="AE9" s="7096"/>
      <c r="AF9" s="7096"/>
      <c r="AG9" s="7096"/>
      <c r="AH9" s="7096"/>
      <c r="AI9" s="7096"/>
      <c r="AJ9" s="6553"/>
      <c r="AK9" s="6685" t="s">
        <v>3645</v>
      </c>
      <c r="AL9" s="7094"/>
      <c r="AM9" s="6551"/>
      <c r="AN9" s="6602" t="s">
        <v>3807</v>
      </c>
      <c r="AO9" s="7096"/>
      <c r="AP9" s="7096"/>
      <c r="AQ9" s="7096"/>
      <c r="AR9" s="7096"/>
      <c r="AS9" s="7096"/>
      <c r="AT9" s="7096"/>
      <c r="AU9" s="7107"/>
    </row>
    <row r="10" spans="1:47" s="6" customFormat="1" ht="15" customHeight="1" x14ac:dyDescent="0.15">
      <c r="A10" s="5480"/>
      <c r="B10" s="7094" t="s">
        <v>3249</v>
      </c>
      <c r="C10" s="7095"/>
      <c r="D10" s="6549" t="s">
        <v>1226</v>
      </c>
      <c r="E10" s="7095"/>
      <c r="F10" s="6549" t="s">
        <v>3808</v>
      </c>
      <c r="G10" s="7095"/>
      <c r="H10" s="6549" t="s">
        <v>723</v>
      </c>
      <c r="I10" s="7095"/>
      <c r="J10" s="7094" t="s">
        <v>3249</v>
      </c>
      <c r="K10" s="7095"/>
      <c r="L10" s="6549" t="s">
        <v>1226</v>
      </c>
      <c r="M10" s="7095"/>
      <c r="N10" s="6549" t="s">
        <v>1227</v>
      </c>
      <c r="O10" s="7095"/>
      <c r="P10" s="6549" t="s">
        <v>723</v>
      </c>
      <c r="Q10" s="7095"/>
      <c r="R10" s="6549" t="s">
        <v>3249</v>
      </c>
      <c r="S10" s="7095"/>
      <c r="T10" s="6549" t="s">
        <v>1226</v>
      </c>
      <c r="U10" s="7095"/>
      <c r="V10" s="6549" t="s">
        <v>1324</v>
      </c>
      <c r="W10" s="7095"/>
      <c r="X10" s="7094" t="s">
        <v>723</v>
      </c>
      <c r="Y10" s="6551"/>
      <c r="Z10" s="7108" t="s">
        <v>3671</v>
      </c>
      <c r="AA10" s="7109" t="s">
        <v>1641</v>
      </c>
      <c r="AB10" s="6553"/>
      <c r="AC10" s="7094" t="s">
        <v>3249</v>
      </c>
      <c r="AD10" s="7095"/>
      <c r="AE10" s="6549" t="s">
        <v>1226</v>
      </c>
      <c r="AF10" s="7095"/>
      <c r="AG10" s="6549" t="s">
        <v>3809</v>
      </c>
      <c r="AH10" s="7095"/>
      <c r="AI10" s="7094" t="s">
        <v>3810</v>
      </c>
      <c r="AJ10" s="7095"/>
      <c r="AK10" s="6732" t="s">
        <v>3671</v>
      </c>
      <c r="AL10" s="7096" t="s">
        <v>1641</v>
      </c>
      <c r="AM10" s="6553"/>
      <c r="AN10" s="7094" t="s">
        <v>3249</v>
      </c>
      <c r="AO10" s="7095"/>
      <c r="AP10" s="6549" t="s">
        <v>1226</v>
      </c>
      <c r="AQ10" s="7095"/>
      <c r="AR10" s="6549" t="s">
        <v>1227</v>
      </c>
      <c r="AS10" s="7095"/>
      <c r="AT10" s="6549" t="s">
        <v>723</v>
      </c>
      <c r="AU10" s="7095"/>
    </row>
    <row r="11" spans="1:47" s="6" customFormat="1" ht="15" customHeight="1" x14ac:dyDescent="0.15">
      <c r="A11" s="6165"/>
      <c r="B11" s="4138" t="s">
        <v>63</v>
      </c>
      <c r="C11" s="3345" t="s">
        <v>64</v>
      </c>
      <c r="D11" s="4070" t="s">
        <v>63</v>
      </c>
      <c r="E11" s="3345" t="s">
        <v>64</v>
      </c>
      <c r="F11" s="4070" t="s">
        <v>63</v>
      </c>
      <c r="G11" s="3345" t="s">
        <v>64</v>
      </c>
      <c r="H11" s="4070" t="s">
        <v>63</v>
      </c>
      <c r="I11" s="3345" t="s">
        <v>64</v>
      </c>
      <c r="J11" s="4070" t="s">
        <v>63</v>
      </c>
      <c r="K11" s="3345" t="s">
        <v>64</v>
      </c>
      <c r="L11" s="4070" t="s">
        <v>63</v>
      </c>
      <c r="M11" s="3345" t="s">
        <v>64</v>
      </c>
      <c r="N11" s="4070" t="s">
        <v>63</v>
      </c>
      <c r="O11" s="3345" t="s">
        <v>64</v>
      </c>
      <c r="P11" s="4070" t="s">
        <v>63</v>
      </c>
      <c r="Q11" s="3345" t="s">
        <v>64</v>
      </c>
      <c r="R11" s="4070" t="s">
        <v>63</v>
      </c>
      <c r="S11" s="3345" t="s">
        <v>64</v>
      </c>
      <c r="T11" s="4070" t="s">
        <v>63</v>
      </c>
      <c r="U11" s="3345" t="s">
        <v>64</v>
      </c>
      <c r="V11" s="4070" t="s">
        <v>63</v>
      </c>
      <c r="W11" s="3345" t="s">
        <v>64</v>
      </c>
      <c r="X11" s="4138" t="s">
        <v>63</v>
      </c>
      <c r="Y11" s="4584" t="s">
        <v>64</v>
      </c>
      <c r="Z11" s="6322"/>
      <c r="AA11" s="2648" t="s">
        <v>3811</v>
      </c>
      <c r="AB11" s="4890" t="s">
        <v>2582</v>
      </c>
      <c r="AC11" s="3776" t="s">
        <v>63</v>
      </c>
      <c r="AD11" s="3345" t="s">
        <v>64</v>
      </c>
      <c r="AE11" s="4138" t="s">
        <v>63</v>
      </c>
      <c r="AF11" s="3345" t="s">
        <v>64</v>
      </c>
      <c r="AG11" s="4070" t="s">
        <v>63</v>
      </c>
      <c r="AH11" s="3345" t="s">
        <v>64</v>
      </c>
      <c r="AI11" s="4138" t="s">
        <v>63</v>
      </c>
      <c r="AJ11" s="4584" t="s">
        <v>64</v>
      </c>
      <c r="AK11" s="6373"/>
      <c r="AL11" s="3565" t="s">
        <v>3811</v>
      </c>
      <c r="AM11" s="4890" t="s">
        <v>2582</v>
      </c>
      <c r="AN11" s="3776" t="s">
        <v>63</v>
      </c>
      <c r="AO11" s="3345" t="s">
        <v>64</v>
      </c>
      <c r="AP11" s="4138" t="s">
        <v>63</v>
      </c>
      <c r="AQ11" s="3345" t="s">
        <v>64</v>
      </c>
      <c r="AR11" s="4070" t="s">
        <v>63</v>
      </c>
      <c r="AS11" s="3345" t="s">
        <v>64</v>
      </c>
      <c r="AT11" s="4070" t="s">
        <v>63</v>
      </c>
      <c r="AU11" s="3345" t="s">
        <v>64</v>
      </c>
    </row>
    <row r="12" spans="1:47" s="6" customFormat="1" ht="15" customHeight="1" x14ac:dyDescent="0.15">
      <c r="A12" s="3594" t="s">
        <v>82</v>
      </c>
      <c r="B12" s="4891">
        <f t="shared" ref="B12:AU12" si="0">SUM(B13:B67)</f>
        <v>0</v>
      </c>
      <c r="C12" s="4729">
        <f t="shared" si="0"/>
        <v>0</v>
      </c>
      <c r="D12" s="4730">
        <f t="shared" si="0"/>
        <v>0</v>
      </c>
      <c r="E12" s="4729">
        <f t="shared" si="0"/>
        <v>0</v>
      </c>
      <c r="F12" s="4730">
        <f t="shared" si="0"/>
        <v>0</v>
      </c>
      <c r="G12" s="4729">
        <f t="shared" si="0"/>
        <v>0</v>
      </c>
      <c r="H12" s="4730">
        <f t="shared" si="0"/>
        <v>0</v>
      </c>
      <c r="I12" s="4729">
        <f t="shared" si="0"/>
        <v>0</v>
      </c>
      <c r="J12" s="4730">
        <f t="shared" si="0"/>
        <v>0</v>
      </c>
      <c r="K12" s="4729">
        <f t="shared" si="0"/>
        <v>0</v>
      </c>
      <c r="L12" s="4730">
        <f t="shared" si="0"/>
        <v>0</v>
      </c>
      <c r="M12" s="4729">
        <f t="shared" si="0"/>
        <v>0</v>
      </c>
      <c r="N12" s="4730">
        <f t="shared" si="0"/>
        <v>0</v>
      </c>
      <c r="O12" s="4729">
        <f t="shared" si="0"/>
        <v>0</v>
      </c>
      <c r="P12" s="4730">
        <f t="shared" si="0"/>
        <v>0</v>
      </c>
      <c r="Q12" s="4729">
        <f t="shared" si="0"/>
        <v>0</v>
      </c>
      <c r="R12" s="4730">
        <f t="shared" si="0"/>
        <v>0</v>
      </c>
      <c r="S12" s="4729">
        <f t="shared" si="0"/>
        <v>0</v>
      </c>
      <c r="T12" s="4891">
        <f t="shared" si="0"/>
        <v>0</v>
      </c>
      <c r="U12" s="4729">
        <f t="shared" si="0"/>
        <v>0</v>
      </c>
      <c r="V12" s="4730">
        <f t="shared" si="0"/>
        <v>0</v>
      </c>
      <c r="W12" s="4729">
        <f t="shared" si="0"/>
        <v>0</v>
      </c>
      <c r="X12" s="4891">
        <f t="shared" si="0"/>
        <v>0</v>
      </c>
      <c r="Y12" s="4892">
        <f t="shared" si="0"/>
        <v>0</v>
      </c>
      <c r="Z12" s="4160">
        <f t="shared" si="0"/>
        <v>0</v>
      </c>
      <c r="AA12" s="4891">
        <f t="shared" si="0"/>
        <v>0</v>
      </c>
      <c r="AB12" s="442">
        <f t="shared" si="0"/>
        <v>0</v>
      </c>
      <c r="AC12" s="4727">
        <f t="shared" si="0"/>
        <v>0</v>
      </c>
      <c r="AD12" s="4729">
        <f t="shared" si="0"/>
        <v>0</v>
      </c>
      <c r="AE12" s="4891">
        <f t="shared" si="0"/>
        <v>0</v>
      </c>
      <c r="AF12" s="4729">
        <f t="shared" si="0"/>
        <v>0</v>
      </c>
      <c r="AG12" s="4730">
        <f t="shared" si="0"/>
        <v>0</v>
      </c>
      <c r="AH12" s="4729">
        <f t="shared" si="0"/>
        <v>0</v>
      </c>
      <c r="AI12" s="4891">
        <f t="shared" si="0"/>
        <v>0</v>
      </c>
      <c r="AJ12" s="4892">
        <f t="shared" si="0"/>
        <v>0</v>
      </c>
      <c r="AK12" s="4608">
        <f t="shared" si="0"/>
        <v>0</v>
      </c>
      <c r="AL12" s="4891">
        <f t="shared" si="0"/>
        <v>0</v>
      </c>
      <c r="AM12" s="442">
        <f t="shared" si="0"/>
        <v>0</v>
      </c>
      <c r="AN12" s="4727">
        <f t="shared" si="0"/>
        <v>0</v>
      </c>
      <c r="AO12" s="4729">
        <f t="shared" si="0"/>
        <v>0</v>
      </c>
      <c r="AP12" s="4891">
        <f t="shared" si="0"/>
        <v>0</v>
      </c>
      <c r="AQ12" s="4729">
        <f t="shared" si="0"/>
        <v>0</v>
      </c>
      <c r="AR12" s="4730">
        <f t="shared" si="0"/>
        <v>0</v>
      </c>
      <c r="AS12" s="4729">
        <f t="shared" si="0"/>
        <v>0</v>
      </c>
      <c r="AT12" s="4730">
        <f t="shared" si="0"/>
        <v>0</v>
      </c>
      <c r="AU12" s="4729">
        <f t="shared" si="0"/>
        <v>0</v>
      </c>
    </row>
    <row r="13" spans="1:47" s="6" customFormat="1" ht="15" customHeight="1" x14ac:dyDescent="0.15">
      <c r="A13" s="2782" t="s">
        <v>1231</v>
      </c>
      <c r="B13" s="2271"/>
      <c r="C13" s="2273"/>
      <c r="D13" s="2271"/>
      <c r="E13" s="2273"/>
      <c r="F13" s="2271"/>
      <c r="G13" s="2273"/>
      <c r="H13" s="2271"/>
      <c r="I13" s="2273"/>
      <c r="J13" s="2271"/>
      <c r="K13" s="2273"/>
      <c r="L13" s="2271"/>
      <c r="M13" s="2273"/>
      <c r="N13" s="2271"/>
      <c r="O13" s="2273"/>
      <c r="P13" s="2271"/>
      <c r="Q13" s="2273"/>
      <c r="R13" s="2045">
        <f t="shared" ref="R13:Y13" si="1">SUM(B13+J13)</f>
        <v>0</v>
      </c>
      <c r="S13" s="2089">
        <f t="shared" si="1"/>
        <v>0</v>
      </c>
      <c r="T13" s="2045">
        <f t="shared" si="1"/>
        <v>0</v>
      </c>
      <c r="U13" s="2089">
        <f t="shared" si="1"/>
        <v>0</v>
      </c>
      <c r="V13" s="2044">
        <f t="shared" si="1"/>
        <v>0</v>
      </c>
      <c r="W13" s="2089">
        <f t="shared" si="1"/>
        <v>0</v>
      </c>
      <c r="X13" s="2045">
        <f t="shared" si="1"/>
        <v>0</v>
      </c>
      <c r="Y13" s="3250">
        <f t="shared" si="1"/>
        <v>0</v>
      </c>
      <c r="Z13" s="2573"/>
      <c r="AA13" s="2651"/>
      <c r="AB13" s="2273"/>
      <c r="AC13" s="2573"/>
      <c r="AD13" s="2273"/>
      <c r="AE13" s="2304"/>
      <c r="AF13" s="2273"/>
      <c r="AG13" s="2271"/>
      <c r="AH13" s="2273"/>
      <c r="AI13" s="2304"/>
      <c r="AJ13" s="1127"/>
      <c r="AK13" s="2650"/>
      <c r="AL13" s="2651"/>
      <c r="AM13" s="2273"/>
      <c r="AN13" s="4893"/>
      <c r="AO13" s="4894"/>
      <c r="AP13" s="4895"/>
      <c r="AQ13" s="4894"/>
      <c r="AR13" s="4896"/>
      <c r="AS13" s="4894"/>
      <c r="AT13" s="4896"/>
      <c r="AU13" s="4894"/>
    </row>
    <row r="14" spans="1:47" s="6" customFormat="1" ht="15" customHeight="1" x14ac:dyDescent="0.15">
      <c r="A14" s="4147" t="s">
        <v>3812</v>
      </c>
      <c r="B14" s="1275"/>
      <c r="C14" s="1266"/>
      <c r="D14" s="1275"/>
      <c r="E14" s="1266"/>
      <c r="F14" s="1275"/>
      <c r="G14" s="1266"/>
      <c r="H14" s="1275"/>
      <c r="I14" s="1266"/>
      <c r="J14" s="1275"/>
      <c r="K14" s="1266"/>
      <c r="L14" s="1275"/>
      <c r="M14" s="1266"/>
      <c r="N14" s="1275"/>
      <c r="O14" s="1266"/>
      <c r="P14" s="1275"/>
      <c r="Q14" s="1266"/>
      <c r="R14" s="1218">
        <f t="shared" ref="R14:R43" si="2">SUM(B14+J14)</f>
        <v>0</v>
      </c>
      <c r="S14" s="1236">
        <f t="shared" ref="S14:S43" si="3">SUM(C14+K14)</f>
        <v>0</v>
      </c>
      <c r="T14" s="1218">
        <f t="shared" ref="T14:T43" si="4">SUM(D14+L14)</f>
        <v>0</v>
      </c>
      <c r="U14" s="1236">
        <f t="shared" ref="U14:U43" si="5">SUM(E14+M14)</f>
        <v>0</v>
      </c>
      <c r="V14" s="1217">
        <f t="shared" ref="V14:V67" si="6">SUM(F14+N14)</f>
        <v>0</v>
      </c>
      <c r="W14" s="1236">
        <f t="shared" ref="W14:W67" si="7">SUM(G14+O14)</f>
        <v>0</v>
      </c>
      <c r="X14" s="1218">
        <f t="shared" ref="X14:X43" si="8">SUM(H14+P14)</f>
        <v>0</v>
      </c>
      <c r="Y14" s="1713">
        <f t="shared" ref="Y14:Y43" si="9">SUM(I14+Q14)</f>
        <v>0</v>
      </c>
      <c r="Z14" s="1313"/>
      <c r="AA14" s="38"/>
      <c r="AB14" s="1266"/>
      <c r="AC14" s="1313"/>
      <c r="AD14" s="1266"/>
      <c r="AE14" s="1282"/>
      <c r="AF14" s="1266"/>
      <c r="AG14" s="1275"/>
      <c r="AH14" s="1266"/>
      <c r="AI14" s="1282"/>
      <c r="AJ14" s="1272"/>
      <c r="AK14" s="1666"/>
      <c r="AL14" s="38"/>
      <c r="AM14" s="1266"/>
      <c r="AN14" s="1714"/>
      <c r="AO14" s="1715"/>
      <c r="AP14" s="1716"/>
      <c r="AQ14" s="1715"/>
      <c r="AR14" s="1717"/>
      <c r="AS14" s="1715"/>
      <c r="AT14" s="1717"/>
      <c r="AU14" s="1715"/>
    </row>
    <row r="15" spans="1:47" s="6" customFormat="1" ht="15" customHeight="1" x14ac:dyDescent="0.15">
      <c r="A15" s="4147" t="s">
        <v>1233</v>
      </c>
      <c r="B15" s="1275"/>
      <c r="C15" s="1266"/>
      <c r="D15" s="1275"/>
      <c r="E15" s="1266"/>
      <c r="F15" s="1275"/>
      <c r="G15" s="1266"/>
      <c r="H15" s="1275"/>
      <c r="I15" s="1266"/>
      <c r="J15" s="1275"/>
      <c r="K15" s="1266"/>
      <c r="L15" s="1275"/>
      <c r="M15" s="1266"/>
      <c r="N15" s="1275"/>
      <c r="O15" s="1266"/>
      <c r="P15" s="1275"/>
      <c r="Q15" s="1266"/>
      <c r="R15" s="1218">
        <f t="shared" si="2"/>
        <v>0</v>
      </c>
      <c r="S15" s="1236">
        <f t="shared" si="3"/>
        <v>0</v>
      </c>
      <c r="T15" s="1218">
        <f t="shared" si="4"/>
        <v>0</v>
      </c>
      <c r="U15" s="1236">
        <f t="shared" si="5"/>
        <v>0</v>
      </c>
      <c r="V15" s="1217">
        <f t="shared" si="6"/>
        <v>0</v>
      </c>
      <c r="W15" s="1236">
        <f t="shared" si="7"/>
        <v>0</v>
      </c>
      <c r="X15" s="1218">
        <f t="shared" si="8"/>
        <v>0</v>
      </c>
      <c r="Y15" s="1713">
        <f t="shared" si="9"/>
        <v>0</v>
      </c>
      <c r="Z15" s="1313"/>
      <c r="AA15" s="38"/>
      <c r="AB15" s="1266"/>
      <c r="AC15" s="1313"/>
      <c r="AD15" s="1266"/>
      <c r="AE15" s="1282"/>
      <c r="AF15" s="1266"/>
      <c r="AG15" s="1275"/>
      <c r="AH15" s="1266"/>
      <c r="AI15" s="1282"/>
      <c r="AJ15" s="1272"/>
      <c r="AK15" s="1666"/>
      <c r="AL15" s="38"/>
      <c r="AM15" s="1266"/>
      <c r="AN15" s="1714"/>
      <c r="AO15" s="1715"/>
      <c r="AP15" s="1716"/>
      <c r="AQ15" s="1715"/>
      <c r="AR15" s="1717"/>
      <c r="AS15" s="1715"/>
      <c r="AT15" s="1717"/>
      <c r="AU15" s="1715"/>
    </row>
    <row r="16" spans="1:47" s="6" customFormat="1" ht="15" customHeight="1" x14ac:dyDescent="0.15">
      <c r="A16" s="4147" t="s">
        <v>3813</v>
      </c>
      <c r="B16" s="1275"/>
      <c r="C16" s="1266"/>
      <c r="D16" s="1275"/>
      <c r="E16" s="1266"/>
      <c r="F16" s="1275"/>
      <c r="G16" s="1266"/>
      <c r="H16" s="1275"/>
      <c r="I16" s="1266"/>
      <c r="J16" s="1275"/>
      <c r="K16" s="1266"/>
      <c r="L16" s="1275"/>
      <c r="M16" s="1266"/>
      <c r="N16" s="1275"/>
      <c r="O16" s="1266"/>
      <c r="P16" s="1275"/>
      <c r="Q16" s="1266"/>
      <c r="R16" s="1218">
        <f t="shared" si="2"/>
        <v>0</v>
      </c>
      <c r="S16" s="1236">
        <f t="shared" si="3"/>
        <v>0</v>
      </c>
      <c r="T16" s="1218">
        <f t="shared" si="4"/>
        <v>0</v>
      </c>
      <c r="U16" s="1236">
        <f t="shared" si="5"/>
        <v>0</v>
      </c>
      <c r="V16" s="1217">
        <f t="shared" si="6"/>
        <v>0</v>
      </c>
      <c r="W16" s="1236">
        <f t="shared" si="7"/>
        <v>0</v>
      </c>
      <c r="X16" s="1218">
        <f t="shared" si="8"/>
        <v>0</v>
      </c>
      <c r="Y16" s="1713">
        <f t="shared" si="9"/>
        <v>0</v>
      </c>
      <c r="Z16" s="1313"/>
      <c r="AA16" s="38"/>
      <c r="AB16" s="1266"/>
      <c r="AC16" s="1313"/>
      <c r="AD16" s="1266"/>
      <c r="AE16" s="1282"/>
      <c r="AF16" s="1266"/>
      <c r="AG16" s="1275"/>
      <c r="AH16" s="1266"/>
      <c r="AI16" s="1282"/>
      <c r="AJ16" s="1272"/>
      <c r="AK16" s="1666"/>
      <c r="AL16" s="38"/>
      <c r="AM16" s="1266"/>
      <c r="AN16" s="1714"/>
      <c r="AO16" s="1715"/>
      <c r="AP16" s="1716"/>
      <c r="AQ16" s="1715"/>
      <c r="AR16" s="1717"/>
      <c r="AS16" s="1715"/>
      <c r="AT16" s="1717"/>
      <c r="AU16" s="1715"/>
    </row>
    <row r="17" spans="1:47" s="6" customFormat="1" ht="15" customHeight="1" x14ac:dyDescent="0.15">
      <c r="A17" s="4147" t="s">
        <v>3239</v>
      </c>
      <c r="B17" s="1275"/>
      <c r="C17" s="1266"/>
      <c r="D17" s="1275"/>
      <c r="E17" s="1266"/>
      <c r="F17" s="1275"/>
      <c r="G17" s="1266"/>
      <c r="H17" s="1275"/>
      <c r="I17" s="1266"/>
      <c r="J17" s="1275"/>
      <c r="K17" s="1266"/>
      <c r="L17" s="1275"/>
      <c r="M17" s="1266"/>
      <c r="N17" s="1275"/>
      <c r="O17" s="1266"/>
      <c r="P17" s="1275"/>
      <c r="Q17" s="1266"/>
      <c r="R17" s="1218">
        <f t="shared" si="2"/>
        <v>0</v>
      </c>
      <c r="S17" s="1236">
        <f t="shared" si="3"/>
        <v>0</v>
      </c>
      <c r="T17" s="1218">
        <f t="shared" si="4"/>
        <v>0</v>
      </c>
      <c r="U17" s="1236">
        <f t="shared" si="5"/>
        <v>0</v>
      </c>
      <c r="V17" s="1217">
        <f t="shared" si="6"/>
        <v>0</v>
      </c>
      <c r="W17" s="1236">
        <f t="shared" si="7"/>
        <v>0</v>
      </c>
      <c r="X17" s="1218">
        <f t="shared" si="8"/>
        <v>0</v>
      </c>
      <c r="Y17" s="1713">
        <f t="shared" si="9"/>
        <v>0</v>
      </c>
      <c r="Z17" s="1313"/>
      <c r="AA17" s="38"/>
      <c r="AB17" s="1266"/>
      <c r="AC17" s="1313"/>
      <c r="AD17" s="1266"/>
      <c r="AE17" s="1282"/>
      <c r="AF17" s="1266"/>
      <c r="AG17" s="1275"/>
      <c r="AH17" s="1266"/>
      <c r="AI17" s="1282"/>
      <c r="AJ17" s="1272"/>
      <c r="AK17" s="1666"/>
      <c r="AL17" s="38"/>
      <c r="AM17" s="1266"/>
      <c r="AN17" s="1714"/>
      <c r="AO17" s="1715"/>
      <c r="AP17" s="1716"/>
      <c r="AQ17" s="1715"/>
      <c r="AR17" s="1717"/>
      <c r="AS17" s="1715"/>
      <c r="AT17" s="1717"/>
      <c r="AU17" s="1715"/>
    </row>
    <row r="18" spans="1:47" s="6" customFormat="1" ht="15" customHeight="1" x14ac:dyDescent="0.15">
      <c r="A18" s="4147" t="s">
        <v>1236</v>
      </c>
      <c r="B18" s="1275"/>
      <c r="C18" s="1266"/>
      <c r="D18" s="1275"/>
      <c r="E18" s="1266"/>
      <c r="F18" s="1275"/>
      <c r="G18" s="1266"/>
      <c r="H18" s="1275"/>
      <c r="I18" s="1266"/>
      <c r="J18" s="1275"/>
      <c r="K18" s="1266"/>
      <c r="L18" s="1275"/>
      <c r="M18" s="1266"/>
      <c r="N18" s="1275"/>
      <c r="O18" s="1266"/>
      <c r="P18" s="1275"/>
      <c r="Q18" s="1266"/>
      <c r="R18" s="1218">
        <f t="shared" si="2"/>
        <v>0</v>
      </c>
      <c r="S18" s="1236">
        <f t="shared" si="3"/>
        <v>0</v>
      </c>
      <c r="T18" s="1218">
        <f t="shared" si="4"/>
        <v>0</v>
      </c>
      <c r="U18" s="1236">
        <f t="shared" si="5"/>
        <v>0</v>
      </c>
      <c r="V18" s="1217">
        <f t="shared" si="6"/>
        <v>0</v>
      </c>
      <c r="W18" s="1236">
        <f t="shared" si="7"/>
        <v>0</v>
      </c>
      <c r="X18" s="1218">
        <f t="shared" si="8"/>
        <v>0</v>
      </c>
      <c r="Y18" s="1713">
        <f t="shared" si="9"/>
        <v>0</v>
      </c>
      <c r="Z18" s="1313"/>
      <c r="AA18" s="38"/>
      <c r="AB18" s="1266"/>
      <c r="AC18" s="1313"/>
      <c r="AD18" s="1266"/>
      <c r="AE18" s="1282"/>
      <c r="AF18" s="1266"/>
      <c r="AG18" s="1275"/>
      <c r="AH18" s="1266"/>
      <c r="AI18" s="1282"/>
      <c r="AJ18" s="1272"/>
      <c r="AK18" s="1666"/>
      <c r="AL18" s="38"/>
      <c r="AM18" s="1266"/>
      <c r="AN18" s="1714"/>
      <c r="AO18" s="1715"/>
      <c r="AP18" s="1716"/>
      <c r="AQ18" s="1715"/>
      <c r="AR18" s="1717"/>
      <c r="AS18" s="1715"/>
      <c r="AT18" s="1717"/>
      <c r="AU18" s="1715"/>
    </row>
    <row r="19" spans="1:47" s="6" customFormat="1" ht="15" customHeight="1" x14ac:dyDescent="0.15">
      <c r="A19" s="4147" t="s">
        <v>1237</v>
      </c>
      <c r="B19" s="1275"/>
      <c r="C19" s="1266"/>
      <c r="D19" s="1275"/>
      <c r="E19" s="1266"/>
      <c r="F19" s="1275"/>
      <c r="G19" s="1266"/>
      <c r="H19" s="1275"/>
      <c r="I19" s="1266"/>
      <c r="J19" s="1275"/>
      <c r="K19" s="1266"/>
      <c r="L19" s="1275"/>
      <c r="M19" s="1266"/>
      <c r="N19" s="1275"/>
      <c r="O19" s="1266"/>
      <c r="P19" s="1275"/>
      <c r="Q19" s="1266"/>
      <c r="R19" s="1218">
        <f t="shared" si="2"/>
        <v>0</v>
      </c>
      <c r="S19" s="1236">
        <f t="shared" si="3"/>
        <v>0</v>
      </c>
      <c r="T19" s="1218">
        <f t="shared" si="4"/>
        <v>0</v>
      </c>
      <c r="U19" s="1236">
        <f t="shared" si="5"/>
        <v>0</v>
      </c>
      <c r="V19" s="1217">
        <f t="shared" si="6"/>
        <v>0</v>
      </c>
      <c r="W19" s="1236">
        <f t="shared" si="7"/>
        <v>0</v>
      </c>
      <c r="X19" s="1218">
        <f t="shared" si="8"/>
        <v>0</v>
      </c>
      <c r="Y19" s="1713">
        <f t="shared" si="9"/>
        <v>0</v>
      </c>
      <c r="Z19" s="1313"/>
      <c r="AA19" s="38"/>
      <c r="AB19" s="1266"/>
      <c r="AC19" s="1313"/>
      <c r="AD19" s="1266"/>
      <c r="AE19" s="1282"/>
      <c r="AF19" s="1266"/>
      <c r="AG19" s="1275"/>
      <c r="AH19" s="1266"/>
      <c r="AI19" s="1282"/>
      <c r="AJ19" s="1272"/>
      <c r="AK19" s="1666"/>
      <c r="AL19" s="38"/>
      <c r="AM19" s="1266"/>
      <c r="AN19" s="1714"/>
      <c r="AO19" s="1715"/>
      <c r="AP19" s="1716"/>
      <c r="AQ19" s="1715"/>
      <c r="AR19" s="1717"/>
      <c r="AS19" s="1715"/>
      <c r="AT19" s="1717"/>
      <c r="AU19" s="1715"/>
    </row>
    <row r="20" spans="1:47" s="6" customFormat="1" ht="15" customHeight="1" x14ac:dyDescent="0.15">
      <c r="A20" s="4147" t="s">
        <v>3814</v>
      </c>
      <c r="B20" s="1275"/>
      <c r="C20" s="1266"/>
      <c r="D20" s="1275"/>
      <c r="E20" s="1266"/>
      <c r="F20" s="1275"/>
      <c r="G20" s="1266"/>
      <c r="H20" s="1275"/>
      <c r="I20" s="1266"/>
      <c r="J20" s="1275"/>
      <c r="K20" s="1266"/>
      <c r="L20" s="1275"/>
      <c r="M20" s="1266"/>
      <c r="N20" s="1275"/>
      <c r="O20" s="1266"/>
      <c r="P20" s="1275"/>
      <c r="Q20" s="1266"/>
      <c r="R20" s="1218">
        <f t="shared" si="2"/>
        <v>0</v>
      </c>
      <c r="S20" s="1236">
        <f t="shared" si="3"/>
        <v>0</v>
      </c>
      <c r="T20" s="1218">
        <f t="shared" si="4"/>
        <v>0</v>
      </c>
      <c r="U20" s="1236">
        <f t="shared" si="5"/>
        <v>0</v>
      </c>
      <c r="V20" s="1217">
        <f t="shared" si="6"/>
        <v>0</v>
      </c>
      <c r="W20" s="1236">
        <f t="shared" si="7"/>
        <v>0</v>
      </c>
      <c r="X20" s="1218">
        <f t="shared" si="8"/>
        <v>0</v>
      </c>
      <c r="Y20" s="1713">
        <f t="shared" si="9"/>
        <v>0</v>
      </c>
      <c r="Z20" s="1313"/>
      <c r="AA20" s="38"/>
      <c r="AB20" s="1266"/>
      <c r="AC20" s="1313"/>
      <c r="AD20" s="1266"/>
      <c r="AE20" s="1282"/>
      <c r="AF20" s="1266"/>
      <c r="AG20" s="1275"/>
      <c r="AH20" s="1266"/>
      <c r="AI20" s="1282"/>
      <c r="AJ20" s="1272"/>
      <c r="AK20" s="1666"/>
      <c r="AL20" s="38"/>
      <c r="AM20" s="1266"/>
      <c r="AN20" s="1714"/>
      <c r="AO20" s="1715"/>
      <c r="AP20" s="1716"/>
      <c r="AQ20" s="1715"/>
      <c r="AR20" s="1717"/>
      <c r="AS20" s="1715"/>
      <c r="AT20" s="1717"/>
      <c r="AU20" s="1715"/>
    </row>
    <row r="21" spans="1:47" s="6" customFormat="1" ht="15" customHeight="1" x14ac:dyDescent="0.15">
      <c r="A21" s="4147" t="s">
        <v>3241</v>
      </c>
      <c r="B21" s="1275"/>
      <c r="C21" s="1266"/>
      <c r="D21" s="1275"/>
      <c r="E21" s="1266"/>
      <c r="F21" s="1275"/>
      <c r="G21" s="1266"/>
      <c r="H21" s="1275"/>
      <c r="I21" s="1266"/>
      <c r="J21" s="1275"/>
      <c r="K21" s="1266"/>
      <c r="L21" s="1275"/>
      <c r="M21" s="1266"/>
      <c r="N21" s="1275"/>
      <c r="O21" s="1266"/>
      <c r="P21" s="1275"/>
      <c r="Q21" s="1266"/>
      <c r="R21" s="1218">
        <f t="shared" si="2"/>
        <v>0</v>
      </c>
      <c r="S21" s="1236">
        <f t="shared" si="3"/>
        <v>0</v>
      </c>
      <c r="T21" s="1218">
        <f t="shared" si="4"/>
        <v>0</v>
      </c>
      <c r="U21" s="1236">
        <f t="shared" si="5"/>
        <v>0</v>
      </c>
      <c r="V21" s="1217">
        <f t="shared" si="6"/>
        <v>0</v>
      </c>
      <c r="W21" s="1236">
        <f t="shared" si="7"/>
        <v>0</v>
      </c>
      <c r="X21" s="1218">
        <f t="shared" si="8"/>
        <v>0</v>
      </c>
      <c r="Y21" s="1713">
        <f t="shared" si="9"/>
        <v>0</v>
      </c>
      <c r="Z21" s="1313"/>
      <c r="AA21" s="38"/>
      <c r="AB21" s="1266"/>
      <c r="AC21" s="1313"/>
      <c r="AD21" s="1266"/>
      <c r="AE21" s="1282"/>
      <c r="AF21" s="1266"/>
      <c r="AG21" s="1275"/>
      <c r="AH21" s="1266"/>
      <c r="AI21" s="1282"/>
      <c r="AJ21" s="1272"/>
      <c r="AK21" s="1666"/>
      <c r="AL21" s="38"/>
      <c r="AM21" s="1266"/>
      <c r="AN21" s="1714"/>
      <c r="AO21" s="1715"/>
      <c r="AP21" s="1716"/>
      <c r="AQ21" s="1715"/>
      <c r="AR21" s="1717"/>
      <c r="AS21" s="1715"/>
      <c r="AT21" s="1717"/>
      <c r="AU21" s="1715"/>
    </row>
    <row r="22" spans="1:47" s="6" customFormat="1" ht="15" customHeight="1" x14ac:dyDescent="0.15">
      <c r="A22" s="4147" t="s">
        <v>3815</v>
      </c>
      <c r="B22" s="1275"/>
      <c r="C22" s="1266"/>
      <c r="D22" s="1275"/>
      <c r="E22" s="1266"/>
      <c r="F22" s="1275"/>
      <c r="G22" s="1266"/>
      <c r="H22" s="1275"/>
      <c r="I22" s="1266"/>
      <c r="J22" s="1275"/>
      <c r="K22" s="1266"/>
      <c r="L22" s="1275"/>
      <c r="M22" s="1266"/>
      <c r="N22" s="1275"/>
      <c r="O22" s="1266"/>
      <c r="P22" s="1275"/>
      <c r="Q22" s="1266"/>
      <c r="R22" s="1218">
        <f t="shared" si="2"/>
        <v>0</v>
      </c>
      <c r="S22" s="1236">
        <f t="shared" si="3"/>
        <v>0</v>
      </c>
      <c r="T22" s="1218">
        <f t="shared" si="4"/>
        <v>0</v>
      </c>
      <c r="U22" s="1236">
        <f t="shared" si="5"/>
        <v>0</v>
      </c>
      <c r="V22" s="1217">
        <f t="shared" si="6"/>
        <v>0</v>
      </c>
      <c r="W22" s="1236">
        <f t="shared" si="7"/>
        <v>0</v>
      </c>
      <c r="X22" s="1218">
        <f t="shared" si="8"/>
        <v>0</v>
      </c>
      <c r="Y22" s="1713">
        <f t="shared" si="9"/>
        <v>0</v>
      </c>
      <c r="Z22" s="1313"/>
      <c r="AA22" s="38"/>
      <c r="AB22" s="1266"/>
      <c r="AC22" s="1313"/>
      <c r="AD22" s="1266"/>
      <c r="AE22" s="1282"/>
      <c r="AF22" s="1266"/>
      <c r="AG22" s="1275"/>
      <c r="AH22" s="1266"/>
      <c r="AI22" s="1282"/>
      <c r="AJ22" s="1272"/>
      <c r="AK22" s="1666"/>
      <c r="AL22" s="38"/>
      <c r="AM22" s="1266"/>
      <c r="AN22" s="1714"/>
      <c r="AO22" s="1715"/>
      <c r="AP22" s="1716"/>
      <c r="AQ22" s="1715"/>
      <c r="AR22" s="1717"/>
      <c r="AS22" s="1715"/>
      <c r="AT22" s="1717"/>
      <c r="AU22" s="1715"/>
    </row>
    <row r="23" spans="1:47" s="6" customFormat="1" ht="15" customHeight="1" x14ac:dyDescent="0.15">
      <c r="A23" s="4147" t="s">
        <v>3816</v>
      </c>
      <c r="B23" s="1275"/>
      <c r="C23" s="1266"/>
      <c r="D23" s="1275"/>
      <c r="E23" s="1266"/>
      <c r="F23" s="1275"/>
      <c r="G23" s="1266"/>
      <c r="H23" s="1275"/>
      <c r="I23" s="1266"/>
      <c r="J23" s="1275"/>
      <c r="K23" s="1266"/>
      <c r="L23" s="1275"/>
      <c r="M23" s="1266"/>
      <c r="N23" s="1275"/>
      <c r="O23" s="1266"/>
      <c r="P23" s="1275"/>
      <c r="Q23" s="1266"/>
      <c r="R23" s="1218">
        <f t="shared" si="2"/>
        <v>0</v>
      </c>
      <c r="S23" s="1236">
        <f t="shared" si="3"/>
        <v>0</v>
      </c>
      <c r="T23" s="1218">
        <f t="shared" si="4"/>
        <v>0</v>
      </c>
      <c r="U23" s="1236">
        <f t="shared" si="5"/>
        <v>0</v>
      </c>
      <c r="V23" s="1217">
        <f t="shared" si="6"/>
        <v>0</v>
      </c>
      <c r="W23" s="1236">
        <f t="shared" si="7"/>
        <v>0</v>
      </c>
      <c r="X23" s="1218">
        <f t="shared" si="8"/>
        <v>0</v>
      </c>
      <c r="Y23" s="1713">
        <f t="shared" si="9"/>
        <v>0</v>
      </c>
      <c r="Z23" s="1313"/>
      <c r="AA23" s="38"/>
      <c r="AB23" s="1266"/>
      <c r="AC23" s="1313"/>
      <c r="AD23" s="1266"/>
      <c r="AE23" s="1282"/>
      <c r="AF23" s="1266"/>
      <c r="AG23" s="1275"/>
      <c r="AH23" s="1266"/>
      <c r="AI23" s="1282"/>
      <c r="AJ23" s="1272"/>
      <c r="AK23" s="1666"/>
      <c r="AL23" s="38"/>
      <c r="AM23" s="1266"/>
      <c r="AN23" s="1714"/>
      <c r="AO23" s="1715"/>
      <c r="AP23" s="1716"/>
      <c r="AQ23" s="1715"/>
      <c r="AR23" s="1717"/>
      <c r="AS23" s="1715"/>
      <c r="AT23" s="1717"/>
      <c r="AU23" s="1715"/>
    </row>
    <row r="24" spans="1:47" s="6" customFormat="1" ht="15" customHeight="1" x14ac:dyDescent="0.15">
      <c r="A24" s="4147" t="s">
        <v>3817</v>
      </c>
      <c r="B24" s="1275"/>
      <c r="C24" s="1266"/>
      <c r="D24" s="1275"/>
      <c r="E24" s="1266"/>
      <c r="F24" s="1275"/>
      <c r="G24" s="1266"/>
      <c r="H24" s="1275"/>
      <c r="I24" s="1266"/>
      <c r="J24" s="1275"/>
      <c r="K24" s="1266"/>
      <c r="L24" s="1275"/>
      <c r="M24" s="1266"/>
      <c r="N24" s="1275"/>
      <c r="O24" s="1266"/>
      <c r="P24" s="1275"/>
      <c r="Q24" s="1266"/>
      <c r="R24" s="1218">
        <f t="shared" si="2"/>
        <v>0</v>
      </c>
      <c r="S24" s="1236">
        <f t="shared" si="3"/>
        <v>0</v>
      </c>
      <c r="T24" s="1218">
        <f t="shared" si="4"/>
        <v>0</v>
      </c>
      <c r="U24" s="1236">
        <f t="shared" si="5"/>
        <v>0</v>
      </c>
      <c r="V24" s="1217">
        <f t="shared" si="6"/>
        <v>0</v>
      </c>
      <c r="W24" s="1236">
        <f t="shared" si="7"/>
        <v>0</v>
      </c>
      <c r="X24" s="1218">
        <f t="shared" si="8"/>
        <v>0</v>
      </c>
      <c r="Y24" s="1713">
        <f t="shared" si="9"/>
        <v>0</v>
      </c>
      <c r="Z24" s="1313"/>
      <c r="AA24" s="38"/>
      <c r="AB24" s="1266"/>
      <c r="AC24" s="1313"/>
      <c r="AD24" s="1266"/>
      <c r="AE24" s="1282"/>
      <c r="AF24" s="1266"/>
      <c r="AG24" s="1275"/>
      <c r="AH24" s="1266"/>
      <c r="AI24" s="1282"/>
      <c r="AJ24" s="1272"/>
      <c r="AK24" s="1666"/>
      <c r="AL24" s="38"/>
      <c r="AM24" s="1266"/>
      <c r="AN24" s="1714"/>
      <c r="AO24" s="1715"/>
      <c r="AP24" s="1716"/>
      <c r="AQ24" s="1715"/>
      <c r="AR24" s="1717"/>
      <c r="AS24" s="1715"/>
      <c r="AT24" s="1717"/>
      <c r="AU24" s="1715"/>
    </row>
    <row r="25" spans="1:47" s="6" customFormat="1" ht="15" customHeight="1" x14ac:dyDescent="0.15">
      <c r="A25" s="4147" t="s">
        <v>1243</v>
      </c>
      <c r="B25" s="1275"/>
      <c r="C25" s="1266"/>
      <c r="D25" s="1275"/>
      <c r="E25" s="1266"/>
      <c r="F25" s="1275"/>
      <c r="G25" s="1266"/>
      <c r="H25" s="1275"/>
      <c r="I25" s="1266"/>
      <c r="J25" s="1275"/>
      <c r="K25" s="1266"/>
      <c r="L25" s="1275"/>
      <c r="M25" s="1266"/>
      <c r="N25" s="1275"/>
      <c r="O25" s="1266"/>
      <c r="P25" s="1275"/>
      <c r="Q25" s="1266"/>
      <c r="R25" s="1218">
        <f t="shared" si="2"/>
        <v>0</v>
      </c>
      <c r="S25" s="1236">
        <f t="shared" si="3"/>
        <v>0</v>
      </c>
      <c r="T25" s="1218">
        <f t="shared" si="4"/>
        <v>0</v>
      </c>
      <c r="U25" s="1236">
        <f t="shared" si="5"/>
        <v>0</v>
      </c>
      <c r="V25" s="1217">
        <f t="shared" si="6"/>
        <v>0</v>
      </c>
      <c r="W25" s="1236">
        <f t="shared" si="7"/>
        <v>0</v>
      </c>
      <c r="X25" s="1218">
        <f t="shared" si="8"/>
        <v>0</v>
      </c>
      <c r="Y25" s="1713">
        <f t="shared" si="9"/>
        <v>0</v>
      </c>
      <c r="Z25" s="1313"/>
      <c r="AA25" s="38"/>
      <c r="AB25" s="1266"/>
      <c r="AC25" s="1313"/>
      <c r="AD25" s="1266"/>
      <c r="AE25" s="1282"/>
      <c r="AF25" s="1266"/>
      <c r="AG25" s="1275"/>
      <c r="AH25" s="1266"/>
      <c r="AI25" s="1282"/>
      <c r="AJ25" s="1272"/>
      <c r="AK25" s="1666"/>
      <c r="AL25" s="38"/>
      <c r="AM25" s="1266"/>
      <c r="AN25" s="1714"/>
      <c r="AO25" s="1715"/>
      <c r="AP25" s="1716"/>
      <c r="AQ25" s="1715"/>
      <c r="AR25" s="1717"/>
      <c r="AS25" s="1715"/>
      <c r="AT25" s="1717"/>
      <c r="AU25" s="1715"/>
    </row>
    <row r="26" spans="1:47" s="6" customFormat="1" ht="15" customHeight="1" x14ac:dyDescent="0.15">
      <c r="A26" s="965" t="s">
        <v>1244</v>
      </c>
      <c r="B26" s="1275"/>
      <c r="C26" s="1266"/>
      <c r="D26" s="1275"/>
      <c r="E26" s="1266"/>
      <c r="F26" s="1275"/>
      <c r="G26" s="1266"/>
      <c r="H26" s="1275"/>
      <c r="I26" s="1266"/>
      <c r="J26" s="1275"/>
      <c r="K26" s="1266"/>
      <c r="L26" s="1275"/>
      <c r="M26" s="1266"/>
      <c r="N26" s="1275"/>
      <c r="O26" s="1266"/>
      <c r="P26" s="1275"/>
      <c r="Q26" s="1266"/>
      <c r="R26" s="1218">
        <f t="shared" si="2"/>
        <v>0</v>
      </c>
      <c r="S26" s="1236">
        <f t="shared" si="3"/>
        <v>0</v>
      </c>
      <c r="T26" s="1218">
        <f t="shared" si="4"/>
        <v>0</v>
      </c>
      <c r="U26" s="1236">
        <f t="shared" si="5"/>
        <v>0</v>
      </c>
      <c r="V26" s="1217">
        <f t="shared" si="6"/>
        <v>0</v>
      </c>
      <c r="W26" s="1236">
        <f t="shared" si="7"/>
        <v>0</v>
      </c>
      <c r="X26" s="1218">
        <f t="shared" si="8"/>
        <v>0</v>
      </c>
      <c r="Y26" s="1713">
        <f t="shared" si="9"/>
        <v>0</v>
      </c>
      <c r="Z26" s="1313"/>
      <c r="AA26" s="38"/>
      <c r="AB26" s="1266"/>
      <c r="AC26" s="1313"/>
      <c r="AD26" s="1266"/>
      <c r="AE26" s="1282"/>
      <c r="AF26" s="1266"/>
      <c r="AG26" s="1275"/>
      <c r="AH26" s="1266"/>
      <c r="AI26" s="1282"/>
      <c r="AJ26" s="1272"/>
      <c r="AK26" s="1666"/>
      <c r="AL26" s="38"/>
      <c r="AM26" s="1266"/>
      <c r="AN26" s="1714"/>
      <c r="AO26" s="1715"/>
      <c r="AP26" s="1716"/>
      <c r="AQ26" s="1715"/>
      <c r="AR26" s="1717"/>
      <c r="AS26" s="1715"/>
      <c r="AT26" s="1717"/>
      <c r="AU26" s="1715"/>
    </row>
    <row r="27" spans="1:47" s="6" customFormat="1" ht="15" customHeight="1" x14ac:dyDescent="0.15">
      <c r="A27" s="4147" t="s">
        <v>3818</v>
      </c>
      <c r="B27" s="1275"/>
      <c r="C27" s="1266"/>
      <c r="D27" s="1275"/>
      <c r="E27" s="1266"/>
      <c r="F27" s="1275"/>
      <c r="G27" s="1266"/>
      <c r="H27" s="1275"/>
      <c r="I27" s="1266"/>
      <c r="J27" s="1275"/>
      <c r="K27" s="1266"/>
      <c r="L27" s="1275"/>
      <c r="M27" s="1266"/>
      <c r="N27" s="1275"/>
      <c r="O27" s="1266"/>
      <c r="P27" s="1275"/>
      <c r="Q27" s="1266"/>
      <c r="R27" s="1218">
        <f t="shared" si="2"/>
        <v>0</v>
      </c>
      <c r="S27" s="1236">
        <f t="shared" si="3"/>
        <v>0</v>
      </c>
      <c r="T27" s="1218">
        <f t="shared" si="4"/>
        <v>0</v>
      </c>
      <c r="U27" s="1236">
        <f t="shared" si="5"/>
        <v>0</v>
      </c>
      <c r="V27" s="1217">
        <f t="shared" si="6"/>
        <v>0</v>
      </c>
      <c r="W27" s="1236">
        <f t="shared" si="7"/>
        <v>0</v>
      </c>
      <c r="X27" s="1218">
        <f t="shared" si="8"/>
        <v>0</v>
      </c>
      <c r="Y27" s="1713">
        <f t="shared" si="9"/>
        <v>0</v>
      </c>
      <c r="Z27" s="1313"/>
      <c r="AA27" s="38"/>
      <c r="AB27" s="1266"/>
      <c r="AC27" s="1313"/>
      <c r="AD27" s="1266"/>
      <c r="AE27" s="1282"/>
      <c r="AF27" s="1266"/>
      <c r="AG27" s="1275"/>
      <c r="AH27" s="1266"/>
      <c r="AI27" s="1282"/>
      <c r="AJ27" s="1272"/>
      <c r="AK27" s="1666"/>
      <c r="AL27" s="38"/>
      <c r="AM27" s="1266"/>
      <c r="AN27" s="1714"/>
      <c r="AO27" s="1715"/>
      <c r="AP27" s="1716"/>
      <c r="AQ27" s="1715"/>
      <c r="AR27" s="1717"/>
      <c r="AS27" s="1715"/>
      <c r="AT27" s="1717"/>
      <c r="AU27" s="1715"/>
    </row>
    <row r="28" spans="1:47" s="6" customFormat="1" ht="15" customHeight="1" x14ac:dyDescent="0.15">
      <c r="A28" s="4147" t="s">
        <v>3819</v>
      </c>
      <c r="B28" s="1275"/>
      <c r="C28" s="1266"/>
      <c r="D28" s="1275"/>
      <c r="E28" s="1266"/>
      <c r="F28" s="1275"/>
      <c r="G28" s="1266"/>
      <c r="H28" s="1275"/>
      <c r="I28" s="1266"/>
      <c r="J28" s="1275"/>
      <c r="K28" s="1266"/>
      <c r="L28" s="1275"/>
      <c r="M28" s="1266"/>
      <c r="N28" s="1275"/>
      <c r="O28" s="1266"/>
      <c r="P28" s="1275"/>
      <c r="Q28" s="1266"/>
      <c r="R28" s="1218">
        <f t="shared" si="2"/>
        <v>0</v>
      </c>
      <c r="S28" s="1236">
        <f t="shared" si="3"/>
        <v>0</v>
      </c>
      <c r="T28" s="1218">
        <f t="shared" si="4"/>
        <v>0</v>
      </c>
      <c r="U28" s="1236">
        <f t="shared" si="5"/>
        <v>0</v>
      </c>
      <c r="V28" s="1217">
        <f t="shared" si="6"/>
        <v>0</v>
      </c>
      <c r="W28" s="1236">
        <f t="shared" si="7"/>
        <v>0</v>
      </c>
      <c r="X28" s="1218">
        <f t="shared" si="8"/>
        <v>0</v>
      </c>
      <c r="Y28" s="1713">
        <f t="shared" si="9"/>
        <v>0</v>
      </c>
      <c r="Z28" s="1313"/>
      <c r="AA28" s="38"/>
      <c r="AB28" s="1266"/>
      <c r="AC28" s="1313"/>
      <c r="AD28" s="1266"/>
      <c r="AE28" s="1282"/>
      <c r="AF28" s="1266"/>
      <c r="AG28" s="1275"/>
      <c r="AH28" s="1266"/>
      <c r="AI28" s="1282"/>
      <c r="AJ28" s="1272"/>
      <c r="AK28" s="1666"/>
      <c r="AL28" s="38"/>
      <c r="AM28" s="1266"/>
      <c r="AN28" s="1714"/>
      <c r="AO28" s="1715"/>
      <c r="AP28" s="1716"/>
      <c r="AQ28" s="1715"/>
      <c r="AR28" s="1717"/>
      <c r="AS28" s="1715"/>
      <c r="AT28" s="1717"/>
      <c r="AU28" s="1715"/>
    </row>
    <row r="29" spans="1:47" s="6" customFormat="1" ht="15" customHeight="1" x14ac:dyDescent="0.15">
      <c r="A29" s="4147" t="s">
        <v>1247</v>
      </c>
      <c r="B29" s="1275"/>
      <c r="C29" s="1266"/>
      <c r="D29" s="1275"/>
      <c r="E29" s="1266"/>
      <c r="F29" s="1275"/>
      <c r="G29" s="1266"/>
      <c r="H29" s="1275"/>
      <c r="I29" s="1266"/>
      <c r="J29" s="1275"/>
      <c r="K29" s="1266"/>
      <c r="L29" s="1275"/>
      <c r="M29" s="1266"/>
      <c r="N29" s="1275"/>
      <c r="O29" s="1266"/>
      <c r="P29" s="1275"/>
      <c r="Q29" s="1266"/>
      <c r="R29" s="1218">
        <f t="shared" si="2"/>
        <v>0</v>
      </c>
      <c r="S29" s="1236">
        <f t="shared" si="3"/>
        <v>0</v>
      </c>
      <c r="T29" s="1218">
        <f t="shared" si="4"/>
        <v>0</v>
      </c>
      <c r="U29" s="1236">
        <f t="shared" si="5"/>
        <v>0</v>
      </c>
      <c r="V29" s="1217">
        <f t="shared" si="6"/>
        <v>0</v>
      </c>
      <c r="W29" s="1236">
        <f t="shared" si="7"/>
        <v>0</v>
      </c>
      <c r="X29" s="1218">
        <f t="shared" si="8"/>
        <v>0</v>
      </c>
      <c r="Y29" s="1713">
        <f t="shared" si="9"/>
        <v>0</v>
      </c>
      <c r="Z29" s="1313"/>
      <c r="AA29" s="38"/>
      <c r="AB29" s="1266"/>
      <c r="AC29" s="1313"/>
      <c r="AD29" s="1266"/>
      <c r="AE29" s="1282"/>
      <c r="AF29" s="1266"/>
      <c r="AG29" s="1275"/>
      <c r="AH29" s="1266"/>
      <c r="AI29" s="1282"/>
      <c r="AJ29" s="1272"/>
      <c r="AK29" s="1666"/>
      <c r="AL29" s="38"/>
      <c r="AM29" s="1266"/>
      <c r="AN29" s="1714"/>
      <c r="AO29" s="1715"/>
      <c r="AP29" s="1716"/>
      <c r="AQ29" s="1715"/>
      <c r="AR29" s="1717"/>
      <c r="AS29" s="1715"/>
      <c r="AT29" s="1717"/>
      <c r="AU29" s="1715"/>
    </row>
    <row r="30" spans="1:47" s="6" customFormat="1" ht="15" customHeight="1" x14ac:dyDescent="0.15">
      <c r="A30" s="4147" t="s">
        <v>1248</v>
      </c>
      <c r="B30" s="1275"/>
      <c r="C30" s="1266"/>
      <c r="D30" s="1275"/>
      <c r="E30" s="1266"/>
      <c r="F30" s="1275"/>
      <c r="G30" s="1266"/>
      <c r="H30" s="1275"/>
      <c r="I30" s="1266"/>
      <c r="J30" s="1275"/>
      <c r="K30" s="1266"/>
      <c r="L30" s="1275"/>
      <c r="M30" s="1266"/>
      <c r="N30" s="1275"/>
      <c r="O30" s="1266"/>
      <c r="P30" s="1275"/>
      <c r="Q30" s="1266"/>
      <c r="R30" s="1218">
        <f t="shared" si="2"/>
        <v>0</v>
      </c>
      <c r="S30" s="1236">
        <f t="shared" si="3"/>
        <v>0</v>
      </c>
      <c r="T30" s="1218">
        <f t="shared" si="4"/>
        <v>0</v>
      </c>
      <c r="U30" s="1236">
        <f t="shared" si="5"/>
        <v>0</v>
      </c>
      <c r="V30" s="1217">
        <f t="shared" si="6"/>
        <v>0</v>
      </c>
      <c r="W30" s="1236">
        <f t="shared" si="7"/>
        <v>0</v>
      </c>
      <c r="X30" s="1218">
        <f t="shared" si="8"/>
        <v>0</v>
      </c>
      <c r="Y30" s="1713">
        <f t="shared" si="9"/>
        <v>0</v>
      </c>
      <c r="Z30" s="1313"/>
      <c r="AA30" s="38"/>
      <c r="AB30" s="1266"/>
      <c r="AC30" s="1313"/>
      <c r="AD30" s="1266"/>
      <c r="AE30" s="1282"/>
      <c r="AF30" s="1266"/>
      <c r="AG30" s="1275"/>
      <c r="AH30" s="1266"/>
      <c r="AI30" s="1282"/>
      <c r="AJ30" s="1272"/>
      <c r="AK30" s="1666"/>
      <c r="AL30" s="38"/>
      <c r="AM30" s="1266"/>
      <c r="AN30" s="1714"/>
      <c r="AO30" s="1715"/>
      <c r="AP30" s="1716"/>
      <c r="AQ30" s="1715"/>
      <c r="AR30" s="1717"/>
      <c r="AS30" s="1715"/>
      <c r="AT30" s="1717"/>
      <c r="AU30" s="1715"/>
    </row>
    <row r="31" spans="1:47" s="6" customFormat="1" ht="15" customHeight="1" x14ac:dyDescent="0.15">
      <c r="A31" s="4147" t="s">
        <v>1249</v>
      </c>
      <c r="B31" s="1275"/>
      <c r="C31" s="1266"/>
      <c r="D31" s="1275"/>
      <c r="E31" s="1266"/>
      <c r="F31" s="1275"/>
      <c r="G31" s="1266"/>
      <c r="H31" s="1275"/>
      <c r="I31" s="1266"/>
      <c r="J31" s="1275"/>
      <c r="K31" s="1266"/>
      <c r="L31" s="1275"/>
      <c r="M31" s="1266"/>
      <c r="N31" s="1275"/>
      <c r="O31" s="1266"/>
      <c r="P31" s="1275"/>
      <c r="Q31" s="1266"/>
      <c r="R31" s="1218">
        <f t="shared" si="2"/>
        <v>0</v>
      </c>
      <c r="S31" s="1236">
        <f t="shared" si="3"/>
        <v>0</v>
      </c>
      <c r="T31" s="1218">
        <f t="shared" si="4"/>
        <v>0</v>
      </c>
      <c r="U31" s="1236">
        <f t="shared" si="5"/>
        <v>0</v>
      </c>
      <c r="V31" s="1217">
        <f t="shared" si="6"/>
        <v>0</v>
      </c>
      <c r="W31" s="1236">
        <f t="shared" si="7"/>
        <v>0</v>
      </c>
      <c r="X31" s="1218">
        <f t="shared" si="8"/>
        <v>0</v>
      </c>
      <c r="Y31" s="1713">
        <f t="shared" si="9"/>
        <v>0</v>
      </c>
      <c r="Z31" s="1313"/>
      <c r="AA31" s="38"/>
      <c r="AB31" s="1266"/>
      <c r="AC31" s="1313"/>
      <c r="AD31" s="1266"/>
      <c r="AE31" s="1282"/>
      <c r="AF31" s="1266"/>
      <c r="AG31" s="1275"/>
      <c r="AH31" s="1266"/>
      <c r="AI31" s="1282"/>
      <c r="AJ31" s="1272"/>
      <c r="AK31" s="1666"/>
      <c r="AL31" s="38"/>
      <c r="AM31" s="1266"/>
      <c r="AN31" s="1714"/>
      <c r="AO31" s="1715"/>
      <c r="AP31" s="1716"/>
      <c r="AQ31" s="1715"/>
      <c r="AR31" s="1717"/>
      <c r="AS31" s="1715"/>
      <c r="AT31" s="1717"/>
      <c r="AU31" s="1715"/>
    </row>
    <row r="32" spans="1:47" s="6" customFormat="1" ht="15" customHeight="1" x14ac:dyDescent="0.2">
      <c r="A32" s="438" t="s">
        <v>3820</v>
      </c>
      <c r="B32" s="1275"/>
      <c r="C32" s="1266"/>
      <c r="D32" s="1275"/>
      <c r="E32" s="1266"/>
      <c r="F32" s="1275"/>
      <c r="G32" s="1266"/>
      <c r="H32" s="1275"/>
      <c r="I32" s="1266"/>
      <c r="J32" s="1275"/>
      <c r="K32" s="1266"/>
      <c r="L32" s="1275"/>
      <c r="M32" s="1266"/>
      <c r="N32" s="1275"/>
      <c r="O32" s="1266"/>
      <c r="P32" s="1275"/>
      <c r="Q32" s="1266"/>
      <c r="R32" s="1218">
        <f t="shared" si="2"/>
        <v>0</v>
      </c>
      <c r="S32" s="1236">
        <f t="shared" si="3"/>
        <v>0</v>
      </c>
      <c r="T32" s="1218">
        <f t="shared" si="4"/>
        <v>0</v>
      </c>
      <c r="U32" s="1236">
        <f t="shared" si="5"/>
        <v>0</v>
      </c>
      <c r="V32" s="1217">
        <f t="shared" si="6"/>
        <v>0</v>
      </c>
      <c r="W32" s="1236">
        <f t="shared" si="7"/>
        <v>0</v>
      </c>
      <c r="X32" s="1218">
        <f t="shared" si="8"/>
        <v>0</v>
      </c>
      <c r="Y32" s="1713">
        <f t="shared" si="9"/>
        <v>0</v>
      </c>
      <c r="Z32" s="1313"/>
      <c r="AA32" s="38"/>
      <c r="AB32" s="1266"/>
      <c r="AC32" s="1313"/>
      <c r="AD32" s="1266"/>
      <c r="AE32" s="1282"/>
      <c r="AF32" s="1266"/>
      <c r="AG32" s="1275"/>
      <c r="AH32" s="1266"/>
      <c r="AI32" s="1282"/>
      <c r="AJ32" s="1272"/>
      <c r="AK32" s="1666"/>
      <c r="AL32" s="38"/>
      <c r="AM32" s="1266"/>
      <c r="AN32" s="1714"/>
      <c r="AO32" s="1715"/>
      <c r="AP32" s="1716"/>
      <c r="AQ32" s="1715"/>
      <c r="AR32" s="1717"/>
      <c r="AS32" s="1715"/>
      <c r="AT32" s="1717"/>
      <c r="AU32" s="1715"/>
    </row>
    <row r="33" spans="1:47" s="6" customFormat="1" ht="15" customHeight="1" x14ac:dyDescent="0.15">
      <c r="A33" s="4147" t="s">
        <v>1251</v>
      </c>
      <c r="B33" s="1275"/>
      <c r="C33" s="1266"/>
      <c r="D33" s="1275"/>
      <c r="E33" s="1266"/>
      <c r="F33" s="1275"/>
      <c r="G33" s="1266"/>
      <c r="H33" s="1275"/>
      <c r="I33" s="1266"/>
      <c r="J33" s="1275"/>
      <c r="K33" s="1266"/>
      <c r="L33" s="1275"/>
      <c r="M33" s="1266"/>
      <c r="N33" s="1275"/>
      <c r="O33" s="1266"/>
      <c r="P33" s="1275"/>
      <c r="Q33" s="1266"/>
      <c r="R33" s="1218">
        <f t="shared" si="2"/>
        <v>0</v>
      </c>
      <c r="S33" s="1236">
        <f t="shared" si="3"/>
        <v>0</v>
      </c>
      <c r="T33" s="1218">
        <f t="shared" si="4"/>
        <v>0</v>
      </c>
      <c r="U33" s="1236">
        <f t="shared" si="5"/>
        <v>0</v>
      </c>
      <c r="V33" s="1217">
        <f t="shared" si="6"/>
        <v>0</v>
      </c>
      <c r="W33" s="1236">
        <f t="shared" si="7"/>
        <v>0</v>
      </c>
      <c r="X33" s="1218">
        <f t="shared" si="8"/>
        <v>0</v>
      </c>
      <c r="Y33" s="1713">
        <f t="shared" si="9"/>
        <v>0</v>
      </c>
      <c r="Z33" s="1313"/>
      <c r="AA33" s="38"/>
      <c r="AB33" s="1266"/>
      <c r="AC33" s="1313"/>
      <c r="AD33" s="1266"/>
      <c r="AE33" s="1282"/>
      <c r="AF33" s="1266"/>
      <c r="AG33" s="1275"/>
      <c r="AH33" s="1266"/>
      <c r="AI33" s="1282"/>
      <c r="AJ33" s="1272"/>
      <c r="AK33" s="1666"/>
      <c r="AL33" s="38"/>
      <c r="AM33" s="1266"/>
      <c r="AN33" s="1714"/>
      <c r="AO33" s="1715"/>
      <c r="AP33" s="1716"/>
      <c r="AQ33" s="1715"/>
      <c r="AR33" s="1717"/>
      <c r="AS33" s="1715"/>
      <c r="AT33" s="1717"/>
      <c r="AU33" s="1715"/>
    </row>
    <row r="34" spans="1:47" s="6" customFormat="1" ht="15" customHeight="1" x14ac:dyDescent="0.15">
      <c r="A34" s="4147" t="s">
        <v>3821</v>
      </c>
      <c r="B34" s="1275"/>
      <c r="C34" s="1266"/>
      <c r="D34" s="1275"/>
      <c r="E34" s="1266"/>
      <c r="F34" s="1275"/>
      <c r="G34" s="1266"/>
      <c r="H34" s="1275"/>
      <c r="I34" s="1266"/>
      <c r="J34" s="1275"/>
      <c r="K34" s="1266"/>
      <c r="L34" s="1275"/>
      <c r="M34" s="1266"/>
      <c r="N34" s="1275"/>
      <c r="O34" s="1266"/>
      <c r="P34" s="1275"/>
      <c r="Q34" s="1266"/>
      <c r="R34" s="1218">
        <f t="shared" si="2"/>
        <v>0</v>
      </c>
      <c r="S34" s="1236">
        <f t="shared" si="3"/>
        <v>0</v>
      </c>
      <c r="T34" s="1218">
        <f t="shared" si="4"/>
        <v>0</v>
      </c>
      <c r="U34" s="1236">
        <f t="shared" si="5"/>
        <v>0</v>
      </c>
      <c r="V34" s="1217">
        <f t="shared" si="6"/>
        <v>0</v>
      </c>
      <c r="W34" s="1236">
        <f t="shared" si="7"/>
        <v>0</v>
      </c>
      <c r="X34" s="1218">
        <f t="shared" si="8"/>
        <v>0</v>
      </c>
      <c r="Y34" s="1713">
        <f t="shared" si="9"/>
        <v>0</v>
      </c>
      <c r="Z34" s="1313"/>
      <c r="AA34" s="38"/>
      <c r="AB34" s="1266"/>
      <c r="AC34" s="1313"/>
      <c r="AD34" s="1266"/>
      <c r="AE34" s="1282"/>
      <c r="AF34" s="1266"/>
      <c r="AG34" s="1275"/>
      <c r="AH34" s="1266"/>
      <c r="AI34" s="1282"/>
      <c r="AJ34" s="1272"/>
      <c r="AK34" s="1666"/>
      <c r="AL34" s="38"/>
      <c r="AM34" s="1266"/>
      <c r="AN34" s="1714"/>
      <c r="AO34" s="1715"/>
      <c r="AP34" s="1716"/>
      <c r="AQ34" s="1715"/>
      <c r="AR34" s="1717"/>
      <c r="AS34" s="1715"/>
      <c r="AT34" s="1717"/>
      <c r="AU34" s="1715"/>
    </row>
    <row r="35" spans="1:47" s="6" customFormat="1" ht="15" customHeight="1" x14ac:dyDescent="0.15">
      <c r="A35" s="4147" t="s">
        <v>1253</v>
      </c>
      <c r="B35" s="1275"/>
      <c r="C35" s="1266"/>
      <c r="D35" s="1275"/>
      <c r="E35" s="1266"/>
      <c r="F35" s="1275"/>
      <c r="G35" s="1266"/>
      <c r="H35" s="1275"/>
      <c r="I35" s="1266"/>
      <c r="J35" s="1275"/>
      <c r="K35" s="1266"/>
      <c r="L35" s="1275"/>
      <c r="M35" s="1266"/>
      <c r="N35" s="1275"/>
      <c r="O35" s="1266"/>
      <c r="P35" s="1275"/>
      <c r="Q35" s="1266"/>
      <c r="R35" s="1218">
        <f t="shared" si="2"/>
        <v>0</v>
      </c>
      <c r="S35" s="1236">
        <f t="shared" si="3"/>
        <v>0</v>
      </c>
      <c r="T35" s="1218">
        <f t="shared" si="4"/>
        <v>0</v>
      </c>
      <c r="U35" s="1236">
        <f t="shared" si="5"/>
        <v>0</v>
      </c>
      <c r="V35" s="1217">
        <f t="shared" si="6"/>
        <v>0</v>
      </c>
      <c r="W35" s="1236">
        <f t="shared" si="7"/>
        <v>0</v>
      </c>
      <c r="X35" s="1218">
        <f t="shared" si="8"/>
        <v>0</v>
      </c>
      <c r="Y35" s="1713">
        <f t="shared" si="9"/>
        <v>0</v>
      </c>
      <c r="Z35" s="1313"/>
      <c r="AA35" s="38"/>
      <c r="AB35" s="1266"/>
      <c r="AC35" s="1313"/>
      <c r="AD35" s="1266"/>
      <c r="AE35" s="1282"/>
      <c r="AF35" s="1266"/>
      <c r="AG35" s="1275"/>
      <c r="AH35" s="1266"/>
      <c r="AI35" s="1282"/>
      <c r="AJ35" s="1272"/>
      <c r="AK35" s="1666"/>
      <c r="AL35" s="38"/>
      <c r="AM35" s="1266"/>
      <c r="AN35" s="1714"/>
      <c r="AO35" s="1715"/>
      <c r="AP35" s="1716"/>
      <c r="AQ35" s="1715"/>
      <c r="AR35" s="1717"/>
      <c r="AS35" s="1715"/>
      <c r="AT35" s="1717"/>
      <c r="AU35" s="1715"/>
    </row>
    <row r="36" spans="1:47" s="6" customFormat="1" ht="15" customHeight="1" x14ac:dyDescent="0.15">
      <c r="A36" s="4147" t="s">
        <v>1254</v>
      </c>
      <c r="B36" s="1275"/>
      <c r="C36" s="1266"/>
      <c r="D36" s="1275"/>
      <c r="E36" s="1266"/>
      <c r="F36" s="1275"/>
      <c r="G36" s="1266"/>
      <c r="H36" s="1275"/>
      <c r="I36" s="1266"/>
      <c r="J36" s="1275"/>
      <c r="K36" s="1266"/>
      <c r="L36" s="1275"/>
      <c r="M36" s="1266"/>
      <c r="N36" s="1275"/>
      <c r="O36" s="1266"/>
      <c r="P36" s="1275"/>
      <c r="Q36" s="1266"/>
      <c r="R36" s="1218">
        <f t="shared" si="2"/>
        <v>0</v>
      </c>
      <c r="S36" s="1236">
        <f t="shared" si="3"/>
        <v>0</v>
      </c>
      <c r="T36" s="1218">
        <f t="shared" si="4"/>
        <v>0</v>
      </c>
      <c r="U36" s="1236">
        <f t="shared" si="5"/>
        <v>0</v>
      </c>
      <c r="V36" s="1217">
        <f t="shared" si="6"/>
        <v>0</v>
      </c>
      <c r="W36" s="1236">
        <f t="shared" si="7"/>
        <v>0</v>
      </c>
      <c r="X36" s="1218">
        <f t="shared" si="8"/>
        <v>0</v>
      </c>
      <c r="Y36" s="1713">
        <f t="shared" si="9"/>
        <v>0</v>
      </c>
      <c r="Z36" s="1313"/>
      <c r="AA36" s="38"/>
      <c r="AB36" s="1266"/>
      <c r="AC36" s="1313"/>
      <c r="AD36" s="1266"/>
      <c r="AE36" s="1282"/>
      <c r="AF36" s="1266"/>
      <c r="AG36" s="1275"/>
      <c r="AH36" s="1266"/>
      <c r="AI36" s="1282"/>
      <c r="AJ36" s="1272"/>
      <c r="AK36" s="1666"/>
      <c r="AL36" s="38"/>
      <c r="AM36" s="1266"/>
      <c r="AN36" s="1714"/>
      <c r="AO36" s="1715"/>
      <c r="AP36" s="1716"/>
      <c r="AQ36" s="1715"/>
      <c r="AR36" s="1717"/>
      <c r="AS36" s="1715"/>
      <c r="AT36" s="1717"/>
      <c r="AU36" s="1715"/>
    </row>
    <row r="37" spans="1:47" s="6" customFormat="1" ht="15" customHeight="1" x14ac:dyDescent="0.15">
      <c r="A37" s="4147" t="s">
        <v>1255</v>
      </c>
      <c r="B37" s="1275"/>
      <c r="C37" s="1266"/>
      <c r="D37" s="1275"/>
      <c r="E37" s="1266"/>
      <c r="F37" s="1275"/>
      <c r="G37" s="1266"/>
      <c r="H37" s="1275"/>
      <c r="I37" s="1266"/>
      <c r="J37" s="1275"/>
      <c r="K37" s="1266"/>
      <c r="L37" s="1275"/>
      <c r="M37" s="1266"/>
      <c r="N37" s="1275"/>
      <c r="O37" s="1266"/>
      <c r="P37" s="1275"/>
      <c r="Q37" s="1266"/>
      <c r="R37" s="1218">
        <f t="shared" si="2"/>
        <v>0</v>
      </c>
      <c r="S37" s="1236">
        <f t="shared" si="3"/>
        <v>0</v>
      </c>
      <c r="T37" s="1218">
        <f t="shared" si="4"/>
        <v>0</v>
      </c>
      <c r="U37" s="1236">
        <f t="shared" si="5"/>
        <v>0</v>
      </c>
      <c r="V37" s="1217">
        <f t="shared" si="6"/>
        <v>0</v>
      </c>
      <c r="W37" s="1236">
        <f t="shared" si="7"/>
        <v>0</v>
      </c>
      <c r="X37" s="1218">
        <f t="shared" si="8"/>
        <v>0</v>
      </c>
      <c r="Y37" s="1713">
        <f t="shared" si="9"/>
        <v>0</v>
      </c>
      <c r="Z37" s="1313"/>
      <c r="AA37" s="38"/>
      <c r="AB37" s="1266"/>
      <c r="AC37" s="1313"/>
      <c r="AD37" s="1266"/>
      <c r="AE37" s="1282"/>
      <c r="AF37" s="1266"/>
      <c r="AG37" s="1275"/>
      <c r="AH37" s="1266"/>
      <c r="AI37" s="1282"/>
      <c r="AJ37" s="1272"/>
      <c r="AK37" s="1666"/>
      <c r="AL37" s="38"/>
      <c r="AM37" s="1266"/>
      <c r="AN37" s="1714"/>
      <c r="AO37" s="1715"/>
      <c r="AP37" s="1716"/>
      <c r="AQ37" s="1715"/>
      <c r="AR37" s="1717"/>
      <c r="AS37" s="1715"/>
      <c r="AT37" s="1717"/>
      <c r="AU37" s="1715"/>
    </row>
    <row r="38" spans="1:47" s="6" customFormat="1" ht="15" customHeight="1" x14ac:dyDescent="0.2">
      <c r="A38" s="438" t="s">
        <v>1256</v>
      </c>
      <c r="B38" s="1275"/>
      <c r="C38" s="1266"/>
      <c r="D38" s="1275"/>
      <c r="E38" s="1266"/>
      <c r="F38" s="1275"/>
      <c r="G38" s="1266"/>
      <c r="H38" s="1275"/>
      <c r="I38" s="1266"/>
      <c r="J38" s="1275"/>
      <c r="K38" s="1266"/>
      <c r="L38" s="1275"/>
      <c r="M38" s="1266"/>
      <c r="N38" s="1275"/>
      <c r="O38" s="1266"/>
      <c r="P38" s="1275"/>
      <c r="Q38" s="1266"/>
      <c r="R38" s="1218">
        <f t="shared" si="2"/>
        <v>0</v>
      </c>
      <c r="S38" s="1236">
        <f t="shared" si="3"/>
        <v>0</v>
      </c>
      <c r="T38" s="1218">
        <f t="shared" si="4"/>
        <v>0</v>
      </c>
      <c r="U38" s="1236">
        <f t="shared" si="5"/>
        <v>0</v>
      </c>
      <c r="V38" s="1217">
        <f t="shared" si="6"/>
        <v>0</v>
      </c>
      <c r="W38" s="1236">
        <f t="shared" si="7"/>
        <v>0</v>
      </c>
      <c r="X38" s="1218">
        <f t="shared" si="8"/>
        <v>0</v>
      </c>
      <c r="Y38" s="1713">
        <f t="shared" si="9"/>
        <v>0</v>
      </c>
      <c r="Z38" s="1313"/>
      <c r="AA38" s="38"/>
      <c r="AB38" s="1266"/>
      <c r="AC38" s="1313"/>
      <c r="AD38" s="1266"/>
      <c r="AE38" s="1282"/>
      <c r="AF38" s="1266"/>
      <c r="AG38" s="1275"/>
      <c r="AH38" s="1266"/>
      <c r="AI38" s="1282"/>
      <c r="AJ38" s="1272"/>
      <c r="AK38" s="1666"/>
      <c r="AL38" s="38"/>
      <c r="AM38" s="1266"/>
      <c r="AN38" s="1714"/>
      <c r="AO38" s="1715"/>
      <c r="AP38" s="1716"/>
      <c r="AQ38" s="1715"/>
      <c r="AR38" s="1717"/>
      <c r="AS38" s="1715"/>
      <c r="AT38" s="1717"/>
      <c r="AU38" s="1715"/>
    </row>
    <row r="39" spans="1:47" s="6" customFormat="1" ht="15" customHeight="1" x14ac:dyDescent="0.15">
      <c r="A39" s="4147" t="s">
        <v>3822</v>
      </c>
      <c r="B39" s="1275"/>
      <c r="C39" s="1266"/>
      <c r="D39" s="1275"/>
      <c r="E39" s="1266"/>
      <c r="F39" s="1275"/>
      <c r="G39" s="1266"/>
      <c r="H39" s="1275"/>
      <c r="I39" s="1266"/>
      <c r="J39" s="1275"/>
      <c r="K39" s="1266"/>
      <c r="L39" s="1275"/>
      <c r="M39" s="1266"/>
      <c r="N39" s="1275"/>
      <c r="O39" s="1266"/>
      <c r="P39" s="1275"/>
      <c r="Q39" s="1266"/>
      <c r="R39" s="1218">
        <f t="shared" si="2"/>
        <v>0</v>
      </c>
      <c r="S39" s="1236">
        <f t="shared" si="3"/>
        <v>0</v>
      </c>
      <c r="T39" s="1218">
        <f t="shared" si="4"/>
        <v>0</v>
      </c>
      <c r="U39" s="1236">
        <f t="shared" si="5"/>
        <v>0</v>
      </c>
      <c r="V39" s="1217">
        <f t="shared" si="6"/>
        <v>0</v>
      </c>
      <c r="W39" s="1236">
        <f t="shared" si="7"/>
        <v>0</v>
      </c>
      <c r="X39" s="1218">
        <f t="shared" si="8"/>
        <v>0</v>
      </c>
      <c r="Y39" s="1713">
        <f t="shared" si="9"/>
        <v>0</v>
      </c>
      <c r="Z39" s="1313"/>
      <c r="AA39" s="38"/>
      <c r="AB39" s="1266"/>
      <c r="AC39" s="1313"/>
      <c r="AD39" s="1266"/>
      <c r="AE39" s="1282"/>
      <c r="AF39" s="1266"/>
      <c r="AG39" s="1275"/>
      <c r="AH39" s="1266"/>
      <c r="AI39" s="1282"/>
      <c r="AJ39" s="1272"/>
      <c r="AK39" s="1666"/>
      <c r="AL39" s="38"/>
      <c r="AM39" s="1266"/>
      <c r="AN39" s="1714"/>
      <c r="AO39" s="1715"/>
      <c r="AP39" s="1716"/>
      <c r="AQ39" s="1715"/>
      <c r="AR39" s="1717"/>
      <c r="AS39" s="1715"/>
      <c r="AT39" s="1717"/>
      <c r="AU39" s="1715"/>
    </row>
    <row r="40" spans="1:47" s="6" customFormat="1" ht="15" customHeight="1" x14ac:dyDescent="0.15">
      <c r="A40" s="4147" t="s">
        <v>3823</v>
      </c>
      <c r="B40" s="1275"/>
      <c r="C40" s="1266"/>
      <c r="D40" s="1275"/>
      <c r="E40" s="1266"/>
      <c r="F40" s="1275"/>
      <c r="G40" s="1266"/>
      <c r="H40" s="1275"/>
      <c r="I40" s="1266"/>
      <c r="J40" s="1275"/>
      <c r="K40" s="1266"/>
      <c r="L40" s="1275"/>
      <c r="M40" s="1266"/>
      <c r="N40" s="1275"/>
      <c r="O40" s="1266"/>
      <c r="P40" s="1275"/>
      <c r="Q40" s="1266"/>
      <c r="R40" s="1218">
        <f t="shared" si="2"/>
        <v>0</v>
      </c>
      <c r="S40" s="1236">
        <f t="shared" si="3"/>
        <v>0</v>
      </c>
      <c r="T40" s="1218">
        <f t="shared" si="4"/>
        <v>0</v>
      </c>
      <c r="U40" s="1236">
        <f t="shared" si="5"/>
        <v>0</v>
      </c>
      <c r="V40" s="1217">
        <f t="shared" si="6"/>
        <v>0</v>
      </c>
      <c r="W40" s="1236">
        <f t="shared" si="7"/>
        <v>0</v>
      </c>
      <c r="X40" s="1218">
        <f t="shared" si="8"/>
        <v>0</v>
      </c>
      <c r="Y40" s="1713">
        <f t="shared" si="9"/>
        <v>0</v>
      </c>
      <c r="Z40" s="1313"/>
      <c r="AA40" s="38"/>
      <c r="AB40" s="1266"/>
      <c r="AC40" s="1313"/>
      <c r="AD40" s="1266"/>
      <c r="AE40" s="1282"/>
      <c r="AF40" s="1266"/>
      <c r="AG40" s="1275"/>
      <c r="AH40" s="1266"/>
      <c r="AI40" s="1282"/>
      <c r="AJ40" s="1272"/>
      <c r="AK40" s="1666"/>
      <c r="AL40" s="38"/>
      <c r="AM40" s="1266"/>
      <c r="AN40" s="1714"/>
      <c r="AO40" s="1715"/>
      <c r="AP40" s="1716"/>
      <c r="AQ40" s="1715"/>
      <c r="AR40" s="1717"/>
      <c r="AS40" s="1715"/>
      <c r="AT40" s="1717"/>
      <c r="AU40" s="1715"/>
    </row>
    <row r="41" spans="1:47" s="6" customFormat="1" ht="15" customHeight="1" x14ac:dyDescent="0.15">
      <c r="A41" s="4147" t="s">
        <v>3824</v>
      </c>
      <c r="B41" s="1275"/>
      <c r="C41" s="1266"/>
      <c r="D41" s="1275"/>
      <c r="E41" s="1266"/>
      <c r="F41" s="1275"/>
      <c r="G41" s="1266"/>
      <c r="H41" s="1275"/>
      <c r="I41" s="1266"/>
      <c r="J41" s="1275"/>
      <c r="K41" s="1266"/>
      <c r="L41" s="1275"/>
      <c r="M41" s="1266"/>
      <c r="N41" s="1275"/>
      <c r="O41" s="1266"/>
      <c r="P41" s="1275"/>
      <c r="Q41" s="1266"/>
      <c r="R41" s="1218">
        <f t="shared" si="2"/>
        <v>0</v>
      </c>
      <c r="S41" s="1236">
        <f t="shared" si="3"/>
        <v>0</v>
      </c>
      <c r="T41" s="1218">
        <f t="shared" si="4"/>
        <v>0</v>
      </c>
      <c r="U41" s="1236">
        <f t="shared" si="5"/>
        <v>0</v>
      </c>
      <c r="V41" s="1217">
        <f t="shared" si="6"/>
        <v>0</v>
      </c>
      <c r="W41" s="1236">
        <f t="shared" si="7"/>
        <v>0</v>
      </c>
      <c r="X41" s="1218">
        <f t="shared" si="8"/>
        <v>0</v>
      </c>
      <c r="Y41" s="1713">
        <f t="shared" si="9"/>
        <v>0</v>
      </c>
      <c r="Z41" s="1313"/>
      <c r="AA41" s="38"/>
      <c r="AB41" s="1266"/>
      <c r="AC41" s="1313"/>
      <c r="AD41" s="1266"/>
      <c r="AE41" s="1282"/>
      <c r="AF41" s="1266"/>
      <c r="AG41" s="1275"/>
      <c r="AH41" s="1266"/>
      <c r="AI41" s="1282"/>
      <c r="AJ41" s="1272"/>
      <c r="AK41" s="1666"/>
      <c r="AL41" s="38"/>
      <c r="AM41" s="1266"/>
      <c r="AN41" s="1714"/>
      <c r="AO41" s="1715"/>
      <c r="AP41" s="1716"/>
      <c r="AQ41" s="1715"/>
      <c r="AR41" s="1717"/>
      <c r="AS41" s="1715"/>
      <c r="AT41" s="1717"/>
      <c r="AU41" s="1715"/>
    </row>
    <row r="42" spans="1:47" s="6" customFormat="1" ht="15" customHeight="1" x14ac:dyDescent="0.15">
      <c r="A42" s="4147" t="s">
        <v>3825</v>
      </c>
      <c r="B42" s="1275"/>
      <c r="C42" s="1266"/>
      <c r="D42" s="1275"/>
      <c r="E42" s="1266"/>
      <c r="F42" s="1275"/>
      <c r="G42" s="1266"/>
      <c r="H42" s="1275"/>
      <c r="I42" s="1266"/>
      <c r="J42" s="1275"/>
      <c r="K42" s="1266"/>
      <c r="L42" s="1275"/>
      <c r="M42" s="1266"/>
      <c r="N42" s="1275"/>
      <c r="O42" s="1266"/>
      <c r="P42" s="1275"/>
      <c r="Q42" s="1266"/>
      <c r="R42" s="1218">
        <f t="shared" si="2"/>
        <v>0</v>
      </c>
      <c r="S42" s="1236">
        <f t="shared" si="3"/>
        <v>0</v>
      </c>
      <c r="T42" s="1218">
        <f t="shared" si="4"/>
        <v>0</v>
      </c>
      <c r="U42" s="1236">
        <f t="shared" si="5"/>
        <v>0</v>
      </c>
      <c r="V42" s="1217">
        <f t="shared" si="6"/>
        <v>0</v>
      </c>
      <c r="W42" s="1236">
        <f t="shared" si="7"/>
        <v>0</v>
      </c>
      <c r="X42" s="1218">
        <f t="shared" si="8"/>
        <v>0</v>
      </c>
      <c r="Y42" s="1713">
        <f t="shared" si="9"/>
        <v>0</v>
      </c>
      <c r="Z42" s="1313"/>
      <c r="AA42" s="38"/>
      <c r="AB42" s="1266"/>
      <c r="AC42" s="1313"/>
      <c r="AD42" s="1266"/>
      <c r="AE42" s="1282"/>
      <c r="AF42" s="1266"/>
      <c r="AG42" s="1275"/>
      <c r="AH42" s="1266"/>
      <c r="AI42" s="1282"/>
      <c r="AJ42" s="1272"/>
      <c r="AK42" s="1666"/>
      <c r="AL42" s="38"/>
      <c r="AM42" s="1266"/>
      <c r="AN42" s="1714"/>
      <c r="AO42" s="1715"/>
      <c r="AP42" s="1716"/>
      <c r="AQ42" s="1715"/>
      <c r="AR42" s="1717"/>
      <c r="AS42" s="1715"/>
      <c r="AT42" s="1717"/>
      <c r="AU42" s="1715"/>
    </row>
    <row r="43" spans="1:47" s="6" customFormat="1" ht="15" customHeight="1" x14ac:dyDescent="0.15">
      <c r="A43" s="4147" t="s">
        <v>3826</v>
      </c>
      <c r="B43" s="1275"/>
      <c r="C43" s="1266"/>
      <c r="D43" s="1275"/>
      <c r="E43" s="1266"/>
      <c r="F43" s="1275"/>
      <c r="G43" s="1266"/>
      <c r="H43" s="1275"/>
      <c r="I43" s="1266"/>
      <c r="J43" s="1275"/>
      <c r="K43" s="1266"/>
      <c r="L43" s="1275"/>
      <c r="M43" s="1266"/>
      <c r="N43" s="1275"/>
      <c r="O43" s="1266"/>
      <c r="P43" s="1275"/>
      <c r="Q43" s="1266"/>
      <c r="R43" s="1218">
        <f t="shared" si="2"/>
        <v>0</v>
      </c>
      <c r="S43" s="1236">
        <f t="shared" si="3"/>
        <v>0</v>
      </c>
      <c r="T43" s="1218">
        <f t="shared" si="4"/>
        <v>0</v>
      </c>
      <c r="U43" s="1236">
        <f t="shared" si="5"/>
        <v>0</v>
      </c>
      <c r="V43" s="1217">
        <f>SUM(F43+N43)</f>
        <v>0</v>
      </c>
      <c r="W43" s="1236">
        <f t="shared" si="7"/>
        <v>0</v>
      </c>
      <c r="X43" s="1218">
        <f t="shared" si="8"/>
        <v>0</v>
      </c>
      <c r="Y43" s="1713">
        <f t="shared" si="9"/>
        <v>0</v>
      </c>
      <c r="Z43" s="1313"/>
      <c r="AA43" s="38"/>
      <c r="AB43" s="1266"/>
      <c r="AC43" s="1313"/>
      <c r="AD43" s="1266"/>
      <c r="AE43" s="1282"/>
      <c r="AF43" s="1266"/>
      <c r="AG43" s="1275"/>
      <c r="AH43" s="1266"/>
      <c r="AI43" s="1282"/>
      <c r="AJ43" s="1272"/>
      <c r="AK43" s="1666"/>
      <c r="AL43" s="38"/>
      <c r="AM43" s="1266"/>
      <c r="AN43" s="1714"/>
      <c r="AO43" s="1715"/>
      <c r="AP43" s="1716"/>
      <c r="AQ43" s="1715"/>
      <c r="AR43" s="1717"/>
      <c r="AS43" s="1715"/>
      <c r="AT43" s="1717"/>
      <c r="AU43" s="1715"/>
    </row>
    <row r="44" spans="1:47" s="6" customFormat="1" ht="15" customHeight="1" x14ac:dyDescent="0.15">
      <c r="A44" s="4147" t="s">
        <v>3827</v>
      </c>
      <c r="B44" s="1275"/>
      <c r="C44" s="1266"/>
      <c r="D44" s="1275"/>
      <c r="E44" s="1266"/>
      <c r="F44" s="1275"/>
      <c r="G44" s="1266"/>
      <c r="H44" s="1275"/>
      <c r="I44" s="1266"/>
      <c r="J44" s="1275"/>
      <c r="K44" s="1266"/>
      <c r="L44" s="1275"/>
      <c r="M44" s="1266"/>
      <c r="N44" s="1275"/>
      <c r="O44" s="1266"/>
      <c r="P44" s="1275"/>
      <c r="Q44" s="1266"/>
      <c r="R44" s="1218">
        <f t="shared" ref="R44:R67" si="10">SUM(B44+J44)</f>
        <v>0</v>
      </c>
      <c r="S44" s="1236">
        <f t="shared" ref="S44:S67" si="11">SUM(C44+K44)</f>
        <v>0</v>
      </c>
      <c r="T44" s="1218">
        <f t="shared" ref="T44:T67" si="12">SUM(D44+L44)</f>
        <v>0</v>
      </c>
      <c r="U44" s="1236">
        <f t="shared" ref="U44:U67" si="13">SUM(E44+M44)</f>
        <v>0</v>
      </c>
      <c r="V44" s="1217">
        <f t="shared" si="6"/>
        <v>0</v>
      </c>
      <c r="W44" s="1236">
        <f t="shared" si="7"/>
        <v>0</v>
      </c>
      <c r="X44" s="1218">
        <f t="shared" ref="X44:X67" si="14">SUM(H44+P44)</f>
        <v>0</v>
      </c>
      <c r="Y44" s="1713">
        <f t="shared" ref="Y44:Y67" si="15">SUM(I44+Q44)</f>
        <v>0</v>
      </c>
      <c r="Z44" s="1313"/>
      <c r="AA44" s="38"/>
      <c r="AB44" s="1266"/>
      <c r="AC44" s="1313"/>
      <c r="AD44" s="1266"/>
      <c r="AE44" s="1282"/>
      <c r="AF44" s="1266"/>
      <c r="AG44" s="1275"/>
      <c r="AH44" s="1266"/>
      <c r="AI44" s="1282"/>
      <c r="AJ44" s="1272"/>
      <c r="AK44" s="1666"/>
      <c r="AL44" s="38"/>
      <c r="AM44" s="1266"/>
      <c r="AN44" s="1714"/>
      <c r="AO44" s="1715"/>
      <c r="AP44" s="1716"/>
      <c r="AQ44" s="1715"/>
      <c r="AR44" s="1717"/>
      <c r="AS44" s="1715"/>
      <c r="AT44" s="1717"/>
      <c r="AU44" s="1715"/>
    </row>
    <row r="45" spans="1:47" s="6" customFormat="1" ht="15" customHeight="1" x14ac:dyDescent="0.15">
      <c r="A45" s="4147" t="s">
        <v>1263</v>
      </c>
      <c r="B45" s="1275"/>
      <c r="C45" s="1266"/>
      <c r="D45" s="1275"/>
      <c r="E45" s="1266"/>
      <c r="F45" s="1275"/>
      <c r="G45" s="1266"/>
      <c r="H45" s="1275"/>
      <c r="I45" s="1266"/>
      <c r="J45" s="1275"/>
      <c r="K45" s="1266"/>
      <c r="L45" s="1275"/>
      <c r="M45" s="1266"/>
      <c r="N45" s="1275"/>
      <c r="O45" s="1266"/>
      <c r="P45" s="1275"/>
      <c r="Q45" s="1266"/>
      <c r="R45" s="1218">
        <f t="shared" si="10"/>
        <v>0</v>
      </c>
      <c r="S45" s="1236">
        <f t="shared" si="11"/>
        <v>0</v>
      </c>
      <c r="T45" s="1218">
        <f t="shared" si="12"/>
        <v>0</v>
      </c>
      <c r="U45" s="1236">
        <f t="shared" si="13"/>
        <v>0</v>
      </c>
      <c r="V45" s="1217">
        <f t="shared" si="6"/>
        <v>0</v>
      </c>
      <c r="W45" s="1236">
        <f t="shared" si="7"/>
        <v>0</v>
      </c>
      <c r="X45" s="1218">
        <f t="shared" si="14"/>
        <v>0</v>
      </c>
      <c r="Y45" s="1713">
        <f t="shared" si="15"/>
        <v>0</v>
      </c>
      <c r="Z45" s="1313"/>
      <c r="AA45" s="38"/>
      <c r="AB45" s="1266"/>
      <c r="AC45" s="1313"/>
      <c r="AD45" s="1266"/>
      <c r="AE45" s="1282"/>
      <c r="AF45" s="1266"/>
      <c r="AG45" s="1275"/>
      <c r="AH45" s="1266"/>
      <c r="AI45" s="1282"/>
      <c r="AJ45" s="1272"/>
      <c r="AK45" s="1666"/>
      <c r="AL45" s="38"/>
      <c r="AM45" s="1266"/>
      <c r="AN45" s="1714"/>
      <c r="AO45" s="1715"/>
      <c r="AP45" s="1716"/>
      <c r="AQ45" s="1715"/>
      <c r="AR45" s="1717"/>
      <c r="AS45" s="1715"/>
      <c r="AT45" s="1717"/>
      <c r="AU45" s="1715"/>
    </row>
    <row r="46" spans="1:47" s="6" customFormat="1" ht="15" customHeight="1" x14ac:dyDescent="0.15">
      <c r="A46" s="19" t="s">
        <v>3828</v>
      </c>
      <c r="B46" s="1275"/>
      <c r="C46" s="1266"/>
      <c r="D46" s="1275"/>
      <c r="E46" s="1266"/>
      <c r="F46" s="1275"/>
      <c r="G46" s="1266"/>
      <c r="H46" s="1275"/>
      <c r="I46" s="1266"/>
      <c r="J46" s="1275"/>
      <c r="K46" s="1266"/>
      <c r="L46" s="1275"/>
      <c r="M46" s="1266"/>
      <c r="N46" s="1275"/>
      <c r="O46" s="1266"/>
      <c r="P46" s="1275"/>
      <c r="Q46" s="1266"/>
      <c r="R46" s="1218">
        <f t="shared" si="10"/>
        <v>0</v>
      </c>
      <c r="S46" s="1236">
        <f t="shared" si="11"/>
        <v>0</v>
      </c>
      <c r="T46" s="1218">
        <f t="shared" si="12"/>
        <v>0</v>
      </c>
      <c r="U46" s="1236">
        <f t="shared" si="13"/>
        <v>0</v>
      </c>
      <c r="V46" s="1217">
        <f t="shared" si="6"/>
        <v>0</v>
      </c>
      <c r="W46" s="1236">
        <f t="shared" si="7"/>
        <v>0</v>
      </c>
      <c r="X46" s="1218">
        <f t="shared" si="14"/>
        <v>0</v>
      </c>
      <c r="Y46" s="1713">
        <f t="shared" si="15"/>
        <v>0</v>
      </c>
      <c r="Z46" s="1313"/>
      <c r="AA46" s="38"/>
      <c r="AB46" s="1266"/>
      <c r="AC46" s="1313"/>
      <c r="AD46" s="1266"/>
      <c r="AE46" s="1282"/>
      <c r="AF46" s="1266"/>
      <c r="AG46" s="1275"/>
      <c r="AH46" s="1266"/>
      <c r="AI46" s="1282"/>
      <c r="AJ46" s="1272"/>
      <c r="AK46" s="1666"/>
      <c r="AL46" s="38"/>
      <c r="AM46" s="1266"/>
      <c r="AN46" s="1714"/>
      <c r="AO46" s="1715"/>
      <c r="AP46" s="1716"/>
      <c r="AQ46" s="1715"/>
      <c r="AR46" s="1717"/>
      <c r="AS46" s="1715"/>
      <c r="AT46" s="1717"/>
      <c r="AU46" s="1715"/>
    </row>
    <row r="47" spans="1:47" s="6" customFormat="1" ht="15" customHeight="1" x14ac:dyDescent="0.15">
      <c r="A47" s="4897" t="s">
        <v>3829</v>
      </c>
      <c r="B47" s="1275"/>
      <c r="C47" s="1266"/>
      <c r="D47" s="1275"/>
      <c r="E47" s="1266"/>
      <c r="F47" s="1275"/>
      <c r="G47" s="1266"/>
      <c r="H47" s="1275"/>
      <c r="I47" s="1266"/>
      <c r="J47" s="1275"/>
      <c r="K47" s="1266"/>
      <c r="L47" s="1275"/>
      <c r="M47" s="1266"/>
      <c r="N47" s="1275"/>
      <c r="O47" s="1266"/>
      <c r="P47" s="1275"/>
      <c r="Q47" s="1266"/>
      <c r="R47" s="1218">
        <f t="shared" si="10"/>
        <v>0</v>
      </c>
      <c r="S47" s="1236">
        <f t="shared" si="11"/>
        <v>0</v>
      </c>
      <c r="T47" s="1218">
        <f t="shared" si="12"/>
        <v>0</v>
      </c>
      <c r="U47" s="1236">
        <f t="shared" si="13"/>
        <v>0</v>
      </c>
      <c r="V47" s="1217">
        <f t="shared" si="6"/>
        <v>0</v>
      </c>
      <c r="W47" s="1236">
        <f t="shared" si="7"/>
        <v>0</v>
      </c>
      <c r="X47" s="1218">
        <f t="shared" si="14"/>
        <v>0</v>
      </c>
      <c r="Y47" s="1713">
        <f t="shared" si="15"/>
        <v>0</v>
      </c>
      <c r="Z47" s="1313"/>
      <c r="AA47" s="38"/>
      <c r="AB47" s="1266"/>
      <c r="AC47" s="1313"/>
      <c r="AD47" s="1266"/>
      <c r="AE47" s="1282"/>
      <c r="AF47" s="1266"/>
      <c r="AG47" s="1275"/>
      <c r="AH47" s="1266"/>
      <c r="AI47" s="1282"/>
      <c r="AJ47" s="1272"/>
      <c r="AK47" s="1666"/>
      <c r="AL47" s="38"/>
      <c r="AM47" s="1266"/>
      <c r="AN47" s="1714"/>
      <c r="AO47" s="1715"/>
      <c r="AP47" s="1716"/>
      <c r="AQ47" s="1715"/>
      <c r="AR47" s="1717"/>
      <c r="AS47" s="1715"/>
      <c r="AT47" s="1717"/>
      <c r="AU47" s="1715"/>
    </row>
    <row r="48" spans="1:47" s="6" customFormat="1" ht="15" customHeight="1" x14ac:dyDescent="0.15">
      <c r="A48" s="4147" t="s">
        <v>1266</v>
      </c>
      <c r="B48" s="1275"/>
      <c r="C48" s="1266"/>
      <c r="D48" s="1275"/>
      <c r="E48" s="1266"/>
      <c r="F48" s="1275"/>
      <c r="G48" s="1266"/>
      <c r="H48" s="1275"/>
      <c r="I48" s="1266"/>
      <c r="J48" s="1275"/>
      <c r="K48" s="1266"/>
      <c r="L48" s="1275"/>
      <c r="M48" s="1266"/>
      <c r="N48" s="1275"/>
      <c r="O48" s="1266"/>
      <c r="P48" s="1275"/>
      <c r="Q48" s="1266"/>
      <c r="R48" s="1218">
        <f t="shared" si="10"/>
        <v>0</v>
      </c>
      <c r="S48" s="1236">
        <f t="shared" si="11"/>
        <v>0</v>
      </c>
      <c r="T48" s="1218">
        <f t="shared" si="12"/>
        <v>0</v>
      </c>
      <c r="U48" s="1236">
        <f t="shared" si="13"/>
        <v>0</v>
      </c>
      <c r="V48" s="1217">
        <f t="shared" si="6"/>
        <v>0</v>
      </c>
      <c r="W48" s="1236">
        <f t="shared" si="7"/>
        <v>0</v>
      </c>
      <c r="X48" s="1218">
        <f t="shared" si="14"/>
        <v>0</v>
      </c>
      <c r="Y48" s="1713">
        <f t="shared" si="15"/>
        <v>0</v>
      </c>
      <c r="Z48" s="1313"/>
      <c r="AA48" s="38"/>
      <c r="AB48" s="1266"/>
      <c r="AC48" s="1313"/>
      <c r="AD48" s="1266"/>
      <c r="AE48" s="1282"/>
      <c r="AF48" s="1266"/>
      <c r="AG48" s="1275"/>
      <c r="AH48" s="1266"/>
      <c r="AI48" s="1282"/>
      <c r="AJ48" s="1272"/>
      <c r="AK48" s="1666"/>
      <c r="AL48" s="38"/>
      <c r="AM48" s="1266"/>
      <c r="AN48" s="1714"/>
      <c r="AO48" s="1715"/>
      <c r="AP48" s="1716"/>
      <c r="AQ48" s="1715"/>
      <c r="AR48" s="1717"/>
      <c r="AS48" s="1715"/>
      <c r="AT48" s="1717"/>
      <c r="AU48" s="1715"/>
    </row>
    <row r="49" spans="1:47" s="6" customFormat="1" ht="15" customHeight="1" x14ac:dyDescent="0.15">
      <c r="A49" s="4147" t="s">
        <v>1267</v>
      </c>
      <c r="B49" s="1275"/>
      <c r="C49" s="1266"/>
      <c r="D49" s="1275"/>
      <c r="E49" s="1266"/>
      <c r="F49" s="1275"/>
      <c r="G49" s="1266"/>
      <c r="H49" s="1275"/>
      <c r="I49" s="1266"/>
      <c r="J49" s="1275"/>
      <c r="K49" s="1266"/>
      <c r="L49" s="1275"/>
      <c r="M49" s="1266"/>
      <c r="N49" s="1275"/>
      <c r="O49" s="1266"/>
      <c r="P49" s="1275"/>
      <c r="Q49" s="1266"/>
      <c r="R49" s="1218">
        <f t="shared" si="10"/>
        <v>0</v>
      </c>
      <c r="S49" s="1236">
        <f t="shared" si="11"/>
        <v>0</v>
      </c>
      <c r="T49" s="1218">
        <f t="shared" si="12"/>
        <v>0</v>
      </c>
      <c r="U49" s="1236">
        <f t="shared" si="13"/>
        <v>0</v>
      </c>
      <c r="V49" s="1217">
        <f t="shared" si="6"/>
        <v>0</v>
      </c>
      <c r="W49" s="1236">
        <f t="shared" si="7"/>
        <v>0</v>
      </c>
      <c r="X49" s="1218">
        <f t="shared" si="14"/>
        <v>0</v>
      </c>
      <c r="Y49" s="1713">
        <f t="shared" si="15"/>
        <v>0</v>
      </c>
      <c r="Z49" s="1313"/>
      <c r="AA49" s="38"/>
      <c r="AB49" s="1266"/>
      <c r="AC49" s="1313"/>
      <c r="AD49" s="1266"/>
      <c r="AE49" s="1282"/>
      <c r="AF49" s="1266"/>
      <c r="AG49" s="1275"/>
      <c r="AH49" s="1266"/>
      <c r="AI49" s="1282"/>
      <c r="AJ49" s="1272"/>
      <c r="AK49" s="1666"/>
      <c r="AL49" s="38"/>
      <c r="AM49" s="1266"/>
      <c r="AN49" s="1714"/>
      <c r="AO49" s="1715"/>
      <c r="AP49" s="1716"/>
      <c r="AQ49" s="1715"/>
      <c r="AR49" s="1717"/>
      <c r="AS49" s="1715"/>
      <c r="AT49" s="1717"/>
      <c r="AU49" s="1715"/>
    </row>
    <row r="50" spans="1:47" s="6" customFormat="1" ht="15" customHeight="1" x14ac:dyDescent="0.15">
      <c r="A50" s="4147" t="s">
        <v>3830</v>
      </c>
      <c r="B50" s="1275"/>
      <c r="C50" s="1266"/>
      <c r="D50" s="1275"/>
      <c r="E50" s="1266"/>
      <c r="F50" s="1275"/>
      <c r="G50" s="1266"/>
      <c r="H50" s="1275"/>
      <c r="I50" s="1266"/>
      <c r="J50" s="1275"/>
      <c r="K50" s="1266"/>
      <c r="L50" s="1275"/>
      <c r="M50" s="1266"/>
      <c r="N50" s="1275"/>
      <c r="O50" s="1266"/>
      <c r="P50" s="1275"/>
      <c r="Q50" s="1266"/>
      <c r="R50" s="1218">
        <f t="shared" si="10"/>
        <v>0</v>
      </c>
      <c r="S50" s="1236">
        <f t="shared" si="11"/>
        <v>0</v>
      </c>
      <c r="T50" s="1218">
        <f t="shared" si="12"/>
        <v>0</v>
      </c>
      <c r="U50" s="1236">
        <f t="shared" si="13"/>
        <v>0</v>
      </c>
      <c r="V50" s="1217">
        <f t="shared" si="6"/>
        <v>0</v>
      </c>
      <c r="W50" s="1236">
        <f t="shared" si="7"/>
        <v>0</v>
      </c>
      <c r="X50" s="1218">
        <f t="shared" si="14"/>
        <v>0</v>
      </c>
      <c r="Y50" s="1713">
        <f t="shared" si="15"/>
        <v>0</v>
      </c>
      <c r="Z50" s="1313"/>
      <c r="AA50" s="38"/>
      <c r="AB50" s="1266"/>
      <c r="AC50" s="1313"/>
      <c r="AD50" s="1266"/>
      <c r="AE50" s="1282"/>
      <c r="AF50" s="1266"/>
      <c r="AG50" s="1275"/>
      <c r="AH50" s="1266"/>
      <c r="AI50" s="1282"/>
      <c r="AJ50" s="1272"/>
      <c r="AK50" s="1666"/>
      <c r="AL50" s="38"/>
      <c r="AM50" s="1266"/>
      <c r="AN50" s="1714"/>
      <c r="AO50" s="1715"/>
      <c r="AP50" s="1716"/>
      <c r="AQ50" s="1715"/>
      <c r="AR50" s="1717"/>
      <c r="AS50" s="1715"/>
      <c r="AT50" s="1717"/>
      <c r="AU50" s="1715"/>
    </row>
    <row r="51" spans="1:47" s="6" customFormat="1" ht="15" customHeight="1" x14ac:dyDescent="0.15">
      <c r="A51" s="4147" t="s">
        <v>3831</v>
      </c>
      <c r="B51" s="1275"/>
      <c r="C51" s="1266"/>
      <c r="D51" s="1275"/>
      <c r="E51" s="1266"/>
      <c r="F51" s="1275"/>
      <c r="G51" s="1266"/>
      <c r="H51" s="1275"/>
      <c r="I51" s="1266"/>
      <c r="J51" s="1275"/>
      <c r="K51" s="1266"/>
      <c r="L51" s="1275"/>
      <c r="M51" s="1266"/>
      <c r="N51" s="1275"/>
      <c r="O51" s="1266"/>
      <c r="P51" s="1275"/>
      <c r="Q51" s="1266"/>
      <c r="R51" s="1218">
        <f t="shared" si="10"/>
        <v>0</v>
      </c>
      <c r="S51" s="1236">
        <f t="shared" si="11"/>
        <v>0</v>
      </c>
      <c r="T51" s="1218">
        <f t="shared" si="12"/>
        <v>0</v>
      </c>
      <c r="U51" s="1236">
        <f t="shared" si="13"/>
        <v>0</v>
      </c>
      <c r="V51" s="1217">
        <f t="shared" si="6"/>
        <v>0</v>
      </c>
      <c r="W51" s="1236">
        <f t="shared" si="7"/>
        <v>0</v>
      </c>
      <c r="X51" s="1218">
        <f t="shared" si="14"/>
        <v>0</v>
      </c>
      <c r="Y51" s="1713">
        <f t="shared" si="15"/>
        <v>0</v>
      </c>
      <c r="Z51" s="1313"/>
      <c r="AA51" s="38"/>
      <c r="AB51" s="1266"/>
      <c r="AC51" s="1313"/>
      <c r="AD51" s="1266"/>
      <c r="AE51" s="1282"/>
      <c r="AF51" s="1266"/>
      <c r="AG51" s="1275"/>
      <c r="AH51" s="1266"/>
      <c r="AI51" s="1282"/>
      <c r="AJ51" s="1272"/>
      <c r="AK51" s="1666"/>
      <c r="AL51" s="38"/>
      <c r="AM51" s="1266"/>
      <c r="AN51" s="1714"/>
      <c r="AO51" s="1715"/>
      <c r="AP51" s="1716"/>
      <c r="AQ51" s="1715"/>
      <c r="AR51" s="1717"/>
      <c r="AS51" s="1715"/>
      <c r="AT51" s="1717"/>
      <c r="AU51" s="1715"/>
    </row>
    <row r="52" spans="1:47" s="6" customFormat="1" ht="15" customHeight="1" x14ac:dyDescent="0.15">
      <c r="A52" s="4147" t="s">
        <v>3832</v>
      </c>
      <c r="B52" s="1275"/>
      <c r="C52" s="1266"/>
      <c r="D52" s="1275"/>
      <c r="E52" s="1266"/>
      <c r="F52" s="1275"/>
      <c r="G52" s="1266"/>
      <c r="H52" s="1275"/>
      <c r="I52" s="1266"/>
      <c r="J52" s="1275"/>
      <c r="K52" s="1266"/>
      <c r="L52" s="1275"/>
      <c r="M52" s="1266"/>
      <c r="N52" s="1275"/>
      <c r="O52" s="1266"/>
      <c r="P52" s="1275"/>
      <c r="Q52" s="1266"/>
      <c r="R52" s="1218">
        <f t="shared" si="10"/>
        <v>0</v>
      </c>
      <c r="S52" s="1236">
        <f t="shared" si="11"/>
        <v>0</v>
      </c>
      <c r="T52" s="1218">
        <f t="shared" si="12"/>
        <v>0</v>
      </c>
      <c r="U52" s="1236">
        <f t="shared" si="13"/>
        <v>0</v>
      </c>
      <c r="V52" s="1217">
        <f t="shared" si="6"/>
        <v>0</v>
      </c>
      <c r="W52" s="1236">
        <f t="shared" si="7"/>
        <v>0</v>
      </c>
      <c r="X52" s="1218">
        <f t="shared" si="14"/>
        <v>0</v>
      </c>
      <c r="Y52" s="1713">
        <f t="shared" si="15"/>
        <v>0</v>
      </c>
      <c r="Z52" s="1313"/>
      <c r="AA52" s="38"/>
      <c r="AB52" s="1266"/>
      <c r="AC52" s="1313"/>
      <c r="AD52" s="1266"/>
      <c r="AE52" s="1282"/>
      <c r="AF52" s="1266"/>
      <c r="AG52" s="1275"/>
      <c r="AH52" s="1266"/>
      <c r="AI52" s="1282"/>
      <c r="AJ52" s="1272"/>
      <c r="AK52" s="1666"/>
      <c r="AL52" s="38"/>
      <c r="AM52" s="1266"/>
      <c r="AN52" s="1714"/>
      <c r="AO52" s="1715"/>
      <c r="AP52" s="1716"/>
      <c r="AQ52" s="1715"/>
      <c r="AR52" s="1717"/>
      <c r="AS52" s="1715"/>
      <c r="AT52" s="1717"/>
      <c r="AU52" s="1715"/>
    </row>
    <row r="53" spans="1:47" s="6" customFormat="1" ht="15" customHeight="1" x14ac:dyDescent="0.15">
      <c r="A53" s="4147" t="s">
        <v>1271</v>
      </c>
      <c r="B53" s="1275"/>
      <c r="C53" s="1266"/>
      <c r="D53" s="1275"/>
      <c r="E53" s="1266"/>
      <c r="F53" s="1275"/>
      <c r="G53" s="1266"/>
      <c r="H53" s="1275"/>
      <c r="I53" s="1266"/>
      <c r="J53" s="1275"/>
      <c r="K53" s="1266"/>
      <c r="L53" s="1275"/>
      <c r="M53" s="1266"/>
      <c r="N53" s="1275"/>
      <c r="O53" s="1266"/>
      <c r="P53" s="1275"/>
      <c r="Q53" s="1266"/>
      <c r="R53" s="1218">
        <f t="shared" si="10"/>
        <v>0</v>
      </c>
      <c r="S53" s="1236">
        <f t="shared" si="11"/>
        <v>0</v>
      </c>
      <c r="T53" s="1218">
        <f t="shared" si="12"/>
        <v>0</v>
      </c>
      <c r="U53" s="1236">
        <f t="shared" si="13"/>
        <v>0</v>
      </c>
      <c r="V53" s="1217">
        <f t="shared" si="6"/>
        <v>0</v>
      </c>
      <c r="W53" s="1236">
        <f t="shared" si="7"/>
        <v>0</v>
      </c>
      <c r="X53" s="1218">
        <f t="shared" si="14"/>
        <v>0</v>
      </c>
      <c r="Y53" s="1713">
        <f t="shared" si="15"/>
        <v>0</v>
      </c>
      <c r="Z53" s="1313"/>
      <c r="AA53" s="38"/>
      <c r="AB53" s="1266"/>
      <c r="AC53" s="1313"/>
      <c r="AD53" s="1266"/>
      <c r="AE53" s="1282"/>
      <c r="AF53" s="1266"/>
      <c r="AG53" s="1275"/>
      <c r="AH53" s="1266"/>
      <c r="AI53" s="1282"/>
      <c r="AJ53" s="1272"/>
      <c r="AK53" s="1666"/>
      <c r="AL53" s="38"/>
      <c r="AM53" s="1266"/>
      <c r="AN53" s="1714"/>
      <c r="AO53" s="1715"/>
      <c r="AP53" s="1716"/>
      <c r="AQ53" s="1715"/>
      <c r="AR53" s="1717"/>
      <c r="AS53" s="1715"/>
      <c r="AT53" s="1717"/>
      <c r="AU53" s="1715"/>
    </row>
    <row r="54" spans="1:47" s="6" customFormat="1" ht="15" customHeight="1" x14ac:dyDescent="0.15">
      <c r="A54" s="4147" t="s">
        <v>3833</v>
      </c>
      <c r="B54" s="1275"/>
      <c r="C54" s="1266"/>
      <c r="D54" s="1275"/>
      <c r="E54" s="1266"/>
      <c r="F54" s="1275"/>
      <c r="G54" s="1266"/>
      <c r="H54" s="1275"/>
      <c r="I54" s="1266"/>
      <c r="J54" s="1275"/>
      <c r="K54" s="1266"/>
      <c r="L54" s="1275"/>
      <c r="M54" s="1266"/>
      <c r="N54" s="1275"/>
      <c r="O54" s="1266"/>
      <c r="P54" s="1275"/>
      <c r="Q54" s="1266"/>
      <c r="R54" s="1218">
        <f t="shared" si="10"/>
        <v>0</v>
      </c>
      <c r="S54" s="1236">
        <f t="shared" si="11"/>
        <v>0</v>
      </c>
      <c r="T54" s="1218">
        <f t="shared" si="12"/>
        <v>0</v>
      </c>
      <c r="U54" s="1236">
        <f t="shared" si="13"/>
        <v>0</v>
      </c>
      <c r="V54" s="1217">
        <f t="shared" si="6"/>
        <v>0</v>
      </c>
      <c r="W54" s="1236">
        <f t="shared" si="7"/>
        <v>0</v>
      </c>
      <c r="X54" s="1218">
        <f t="shared" si="14"/>
        <v>0</v>
      </c>
      <c r="Y54" s="1713">
        <f t="shared" si="15"/>
        <v>0</v>
      </c>
      <c r="Z54" s="1313"/>
      <c r="AA54" s="38"/>
      <c r="AB54" s="1266"/>
      <c r="AC54" s="1313"/>
      <c r="AD54" s="1266"/>
      <c r="AE54" s="1282"/>
      <c r="AF54" s="1266"/>
      <c r="AG54" s="1275"/>
      <c r="AH54" s="1266"/>
      <c r="AI54" s="1282"/>
      <c r="AJ54" s="1272"/>
      <c r="AK54" s="1666"/>
      <c r="AL54" s="38"/>
      <c r="AM54" s="1266"/>
      <c r="AN54" s="1714"/>
      <c r="AO54" s="1715"/>
      <c r="AP54" s="1716"/>
      <c r="AQ54" s="1715"/>
      <c r="AR54" s="1717"/>
      <c r="AS54" s="1715"/>
      <c r="AT54" s="1717"/>
      <c r="AU54" s="1715"/>
    </row>
    <row r="55" spans="1:47" s="6" customFormat="1" ht="15" customHeight="1" x14ac:dyDescent="0.15">
      <c r="A55" s="2782" t="s">
        <v>1273</v>
      </c>
      <c r="B55" s="1275"/>
      <c r="C55" s="1266"/>
      <c r="D55" s="1275"/>
      <c r="E55" s="1266"/>
      <c r="F55" s="1275"/>
      <c r="G55" s="1266"/>
      <c r="H55" s="1275"/>
      <c r="I55" s="1266"/>
      <c r="J55" s="1275"/>
      <c r="K55" s="1266"/>
      <c r="L55" s="1275"/>
      <c r="M55" s="1266"/>
      <c r="N55" s="1275"/>
      <c r="O55" s="1266"/>
      <c r="P55" s="1275"/>
      <c r="Q55" s="1266"/>
      <c r="R55" s="1218">
        <f t="shared" si="10"/>
        <v>0</v>
      </c>
      <c r="S55" s="1236">
        <f t="shared" si="11"/>
        <v>0</v>
      </c>
      <c r="T55" s="1218">
        <f t="shared" si="12"/>
        <v>0</v>
      </c>
      <c r="U55" s="1236">
        <f t="shared" si="13"/>
        <v>0</v>
      </c>
      <c r="V55" s="1217">
        <f t="shared" si="6"/>
        <v>0</v>
      </c>
      <c r="W55" s="1236">
        <f t="shared" si="7"/>
        <v>0</v>
      </c>
      <c r="X55" s="1218">
        <f t="shared" si="14"/>
        <v>0</v>
      </c>
      <c r="Y55" s="1713">
        <f t="shared" si="15"/>
        <v>0</v>
      </c>
      <c r="Z55" s="1313"/>
      <c r="AA55" s="38"/>
      <c r="AB55" s="1266"/>
      <c r="AC55" s="1313"/>
      <c r="AD55" s="1266"/>
      <c r="AE55" s="1282"/>
      <c r="AF55" s="1266"/>
      <c r="AG55" s="1275"/>
      <c r="AH55" s="1266"/>
      <c r="AI55" s="1282"/>
      <c r="AJ55" s="1272"/>
      <c r="AK55" s="1666"/>
      <c r="AL55" s="38"/>
      <c r="AM55" s="1266"/>
      <c r="AN55" s="1714"/>
      <c r="AO55" s="1715"/>
      <c r="AP55" s="1716"/>
      <c r="AQ55" s="1715"/>
      <c r="AR55" s="1717"/>
      <c r="AS55" s="1715"/>
      <c r="AT55" s="1717"/>
      <c r="AU55" s="1715"/>
    </row>
    <row r="56" spans="1:47" s="6" customFormat="1" ht="15" customHeight="1" x14ac:dyDescent="0.15">
      <c r="A56" s="4897" t="s">
        <v>1274</v>
      </c>
      <c r="B56" s="1275"/>
      <c r="C56" s="1266"/>
      <c r="D56" s="1275"/>
      <c r="E56" s="1266"/>
      <c r="F56" s="1275"/>
      <c r="G56" s="1266"/>
      <c r="H56" s="1275"/>
      <c r="I56" s="1266"/>
      <c r="J56" s="1275"/>
      <c r="K56" s="1266"/>
      <c r="L56" s="1275"/>
      <c r="M56" s="1266"/>
      <c r="N56" s="1275"/>
      <c r="O56" s="1266"/>
      <c r="P56" s="1275"/>
      <c r="Q56" s="1266"/>
      <c r="R56" s="1218">
        <f t="shared" si="10"/>
        <v>0</v>
      </c>
      <c r="S56" s="1236">
        <f t="shared" si="11"/>
        <v>0</v>
      </c>
      <c r="T56" s="1218">
        <f t="shared" si="12"/>
        <v>0</v>
      </c>
      <c r="U56" s="1236">
        <f t="shared" si="13"/>
        <v>0</v>
      </c>
      <c r="V56" s="1217">
        <f t="shared" si="6"/>
        <v>0</v>
      </c>
      <c r="W56" s="1236">
        <f t="shared" si="7"/>
        <v>0</v>
      </c>
      <c r="X56" s="1218">
        <f t="shared" si="14"/>
        <v>0</v>
      </c>
      <c r="Y56" s="1713">
        <f t="shared" si="15"/>
        <v>0</v>
      </c>
      <c r="Z56" s="1313"/>
      <c r="AA56" s="38"/>
      <c r="AB56" s="1266"/>
      <c r="AC56" s="1313"/>
      <c r="AD56" s="1266"/>
      <c r="AE56" s="1282"/>
      <c r="AF56" s="1266"/>
      <c r="AG56" s="1275"/>
      <c r="AH56" s="1266"/>
      <c r="AI56" s="1282"/>
      <c r="AJ56" s="1272"/>
      <c r="AK56" s="1666"/>
      <c r="AL56" s="38"/>
      <c r="AM56" s="1266"/>
      <c r="AN56" s="1714"/>
      <c r="AO56" s="1715"/>
      <c r="AP56" s="1716"/>
      <c r="AQ56" s="1715"/>
      <c r="AR56" s="1717"/>
      <c r="AS56" s="1715"/>
      <c r="AT56" s="1717"/>
      <c r="AU56" s="1715"/>
    </row>
    <row r="57" spans="1:47" s="6" customFormat="1" ht="15" customHeight="1" x14ac:dyDescent="0.15">
      <c r="A57" s="4897" t="s">
        <v>1275</v>
      </c>
      <c r="B57" s="1275"/>
      <c r="C57" s="1266"/>
      <c r="D57" s="1275"/>
      <c r="E57" s="1266"/>
      <c r="F57" s="1275"/>
      <c r="G57" s="1266"/>
      <c r="H57" s="1275"/>
      <c r="I57" s="1266"/>
      <c r="J57" s="1275"/>
      <c r="K57" s="1266"/>
      <c r="L57" s="1275"/>
      <c r="M57" s="1266"/>
      <c r="N57" s="1275"/>
      <c r="O57" s="1266"/>
      <c r="P57" s="1275"/>
      <c r="Q57" s="1266"/>
      <c r="R57" s="1218">
        <f t="shared" si="10"/>
        <v>0</v>
      </c>
      <c r="S57" s="1236">
        <f t="shared" si="11"/>
        <v>0</v>
      </c>
      <c r="T57" s="1218">
        <f t="shared" si="12"/>
        <v>0</v>
      </c>
      <c r="U57" s="1236">
        <f t="shared" si="13"/>
        <v>0</v>
      </c>
      <c r="V57" s="1217">
        <f t="shared" si="6"/>
        <v>0</v>
      </c>
      <c r="W57" s="1236">
        <f t="shared" si="7"/>
        <v>0</v>
      </c>
      <c r="X57" s="1218">
        <f t="shared" si="14"/>
        <v>0</v>
      </c>
      <c r="Y57" s="1713">
        <f t="shared" si="15"/>
        <v>0</v>
      </c>
      <c r="Z57" s="1313"/>
      <c r="AA57" s="38"/>
      <c r="AB57" s="1266"/>
      <c r="AC57" s="1313"/>
      <c r="AD57" s="1266"/>
      <c r="AE57" s="1282"/>
      <c r="AF57" s="1266"/>
      <c r="AG57" s="1275"/>
      <c r="AH57" s="1266"/>
      <c r="AI57" s="1282"/>
      <c r="AJ57" s="1272"/>
      <c r="AK57" s="1666"/>
      <c r="AL57" s="38"/>
      <c r="AM57" s="1266"/>
      <c r="AN57" s="1714"/>
      <c r="AO57" s="1715"/>
      <c r="AP57" s="1716"/>
      <c r="AQ57" s="1715"/>
      <c r="AR57" s="1717"/>
      <c r="AS57" s="1715"/>
      <c r="AT57" s="1717"/>
      <c r="AU57" s="1715"/>
    </row>
    <row r="58" spans="1:47" s="6" customFormat="1" ht="15" customHeight="1" x14ac:dyDescent="0.2">
      <c r="A58" s="438" t="s">
        <v>1276</v>
      </c>
      <c r="B58" s="1275"/>
      <c r="C58" s="1266"/>
      <c r="D58" s="1275"/>
      <c r="E58" s="1266"/>
      <c r="F58" s="1275"/>
      <c r="G58" s="1266"/>
      <c r="H58" s="1275"/>
      <c r="I58" s="1266"/>
      <c r="J58" s="1275"/>
      <c r="K58" s="1266"/>
      <c r="L58" s="1275"/>
      <c r="M58" s="1266"/>
      <c r="N58" s="1275"/>
      <c r="O58" s="1266"/>
      <c r="P58" s="1275"/>
      <c r="Q58" s="1266"/>
      <c r="R58" s="1218">
        <f t="shared" si="10"/>
        <v>0</v>
      </c>
      <c r="S58" s="1236">
        <f t="shared" si="11"/>
        <v>0</v>
      </c>
      <c r="T58" s="1218">
        <f t="shared" si="12"/>
        <v>0</v>
      </c>
      <c r="U58" s="1236">
        <f t="shared" si="13"/>
        <v>0</v>
      </c>
      <c r="V58" s="1217">
        <f t="shared" si="6"/>
        <v>0</v>
      </c>
      <c r="W58" s="1236">
        <f t="shared" si="7"/>
        <v>0</v>
      </c>
      <c r="X58" s="1218">
        <f t="shared" si="14"/>
        <v>0</v>
      </c>
      <c r="Y58" s="1713">
        <f t="shared" si="15"/>
        <v>0</v>
      </c>
      <c r="Z58" s="1313"/>
      <c r="AA58" s="38"/>
      <c r="AB58" s="1266"/>
      <c r="AC58" s="1313"/>
      <c r="AD58" s="1266"/>
      <c r="AE58" s="1282"/>
      <c r="AF58" s="1266"/>
      <c r="AG58" s="1275"/>
      <c r="AH58" s="1266"/>
      <c r="AI58" s="1282"/>
      <c r="AJ58" s="1272"/>
      <c r="AK58" s="1666"/>
      <c r="AL58" s="38"/>
      <c r="AM58" s="1266"/>
      <c r="AN58" s="1714"/>
      <c r="AO58" s="1715"/>
      <c r="AP58" s="1716"/>
      <c r="AQ58" s="1715"/>
      <c r="AR58" s="1717"/>
      <c r="AS58" s="1715"/>
      <c r="AT58" s="1717"/>
      <c r="AU58" s="1715"/>
    </row>
    <row r="59" spans="1:47" s="6" customFormat="1" ht="15" customHeight="1" x14ac:dyDescent="0.15">
      <c r="A59" s="4147" t="s">
        <v>1277</v>
      </c>
      <c r="B59" s="1275"/>
      <c r="C59" s="1266"/>
      <c r="D59" s="1275"/>
      <c r="E59" s="1266"/>
      <c r="F59" s="1275"/>
      <c r="G59" s="1266"/>
      <c r="H59" s="1275"/>
      <c r="I59" s="1266"/>
      <c r="J59" s="1275"/>
      <c r="K59" s="1266"/>
      <c r="L59" s="1275"/>
      <c r="M59" s="1266"/>
      <c r="N59" s="1275"/>
      <c r="O59" s="1266"/>
      <c r="P59" s="1275"/>
      <c r="Q59" s="1266"/>
      <c r="R59" s="1218">
        <f t="shared" si="10"/>
        <v>0</v>
      </c>
      <c r="S59" s="1236">
        <f t="shared" si="11"/>
        <v>0</v>
      </c>
      <c r="T59" s="1218">
        <f t="shared" si="12"/>
        <v>0</v>
      </c>
      <c r="U59" s="1236">
        <f t="shared" si="13"/>
        <v>0</v>
      </c>
      <c r="V59" s="1217">
        <f t="shared" si="6"/>
        <v>0</v>
      </c>
      <c r="W59" s="1236">
        <f t="shared" si="7"/>
        <v>0</v>
      </c>
      <c r="X59" s="1218">
        <f t="shared" si="14"/>
        <v>0</v>
      </c>
      <c r="Y59" s="1713">
        <f t="shared" si="15"/>
        <v>0</v>
      </c>
      <c r="Z59" s="1313"/>
      <c r="AA59" s="38"/>
      <c r="AB59" s="1266"/>
      <c r="AC59" s="1313"/>
      <c r="AD59" s="1266"/>
      <c r="AE59" s="1282"/>
      <c r="AF59" s="1266"/>
      <c r="AG59" s="1275"/>
      <c r="AH59" s="1266"/>
      <c r="AI59" s="1282"/>
      <c r="AJ59" s="1272"/>
      <c r="AK59" s="1666"/>
      <c r="AL59" s="38"/>
      <c r="AM59" s="1266"/>
      <c r="AN59" s="1714"/>
      <c r="AO59" s="1715"/>
      <c r="AP59" s="1716"/>
      <c r="AQ59" s="1715"/>
      <c r="AR59" s="1717"/>
      <c r="AS59" s="1715"/>
      <c r="AT59" s="1717"/>
      <c r="AU59" s="1715"/>
    </row>
    <row r="60" spans="1:47" s="6" customFormat="1" ht="15" customHeight="1" x14ac:dyDescent="0.15">
      <c r="A60" s="4147" t="s">
        <v>1278</v>
      </c>
      <c r="B60" s="1275"/>
      <c r="C60" s="1266"/>
      <c r="D60" s="1275"/>
      <c r="E60" s="1266"/>
      <c r="F60" s="1275"/>
      <c r="G60" s="1266"/>
      <c r="H60" s="1275"/>
      <c r="I60" s="1266"/>
      <c r="J60" s="1275"/>
      <c r="K60" s="1266"/>
      <c r="L60" s="1275"/>
      <c r="M60" s="1266"/>
      <c r="N60" s="1275"/>
      <c r="O60" s="1266"/>
      <c r="P60" s="1275"/>
      <c r="Q60" s="1266"/>
      <c r="R60" s="1218">
        <f t="shared" si="10"/>
        <v>0</v>
      </c>
      <c r="S60" s="1236">
        <f t="shared" si="11"/>
        <v>0</v>
      </c>
      <c r="T60" s="1218">
        <f t="shared" si="12"/>
        <v>0</v>
      </c>
      <c r="U60" s="1236">
        <f t="shared" si="13"/>
        <v>0</v>
      </c>
      <c r="V60" s="1217">
        <f t="shared" si="6"/>
        <v>0</v>
      </c>
      <c r="W60" s="1236">
        <f t="shared" si="7"/>
        <v>0</v>
      </c>
      <c r="X60" s="1218">
        <f t="shared" si="14"/>
        <v>0</v>
      </c>
      <c r="Y60" s="1713">
        <f t="shared" si="15"/>
        <v>0</v>
      </c>
      <c r="Z60" s="1313"/>
      <c r="AA60" s="38"/>
      <c r="AB60" s="1266"/>
      <c r="AC60" s="1313"/>
      <c r="AD60" s="1266"/>
      <c r="AE60" s="1282"/>
      <c r="AF60" s="1266"/>
      <c r="AG60" s="1275"/>
      <c r="AH60" s="1266"/>
      <c r="AI60" s="1282"/>
      <c r="AJ60" s="1272"/>
      <c r="AK60" s="1666"/>
      <c r="AL60" s="38"/>
      <c r="AM60" s="1266"/>
      <c r="AN60" s="1714"/>
      <c r="AO60" s="1715"/>
      <c r="AP60" s="1716"/>
      <c r="AQ60" s="1715"/>
      <c r="AR60" s="1717"/>
      <c r="AS60" s="1715"/>
      <c r="AT60" s="1717"/>
      <c r="AU60" s="1715"/>
    </row>
    <row r="61" spans="1:47" s="6" customFormat="1" ht="15" customHeight="1" x14ac:dyDescent="0.15">
      <c r="A61" s="4147" t="s">
        <v>1279</v>
      </c>
      <c r="B61" s="1275"/>
      <c r="C61" s="1266"/>
      <c r="D61" s="1275"/>
      <c r="E61" s="1266"/>
      <c r="F61" s="1275"/>
      <c r="G61" s="1266"/>
      <c r="H61" s="1275"/>
      <c r="I61" s="1266"/>
      <c r="J61" s="1275"/>
      <c r="K61" s="1266"/>
      <c r="L61" s="1275"/>
      <c r="M61" s="1266"/>
      <c r="N61" s="1275"/>
      <c r="O61" s="1266"/>
      <c r="P61" s="1275"/>
      <c r="Q61" s="1266"/>
      <c r="R61" s="1218">
        <f t="shared" si="10"/>
        <v>0</v>
      </c>
      <c r="S61" s="1236">
        <f t="shared" si="11"/>
        <v>0</v>
      </c>
      <c r="T61" s="1218">
        <f t="shared" si="12"/>
        <v>0</v>
      </c>
      <c r="U61" s="1236">
        <f t="shared" si="13"/>
        <v>0</v>
      </c>
      <c r="V61" s="1217">
        <f t="shared" si="6"/>
        <v>0</v>
      </c>
      <c r="W61" s="1236">
        <f t="shared" si="7"/>
        <v>0</v>
      </c>
      <c r="X61" s="1218">
        <f t="shared" si="14"/>
        <v>0</v>
      </c>
      <c r="Y61" s="1713">
        <f t="shared" si="15"/>
        <v>0</v>
      </c>
      <c r="Z61" s="1313"/>
      <c r="AA61" s="38"/>
      <c r="AB61" s="1266"/>
      <c r="AC61" s="1313"/>
      <c r="AD61" s="1266"/>
      <c r="AE61" s="1282"/>
      <c r="AF61" s="1266"/>
      <c r="AG61" s="1275"/>
      <c r="AH61" s="1266"/>
      <c r="AI61" s="1282"/>
      <c r="AJ61" s="1272"/>
      <c r="AK61" s="1666"/>
      <c r="AL61" s="38"/>
      <c r="AM61" s="1266"/>
      <c r="AN61" s="1714"/>
      <c r="AO61" s="1715"/>
      <c r="AP61" s="1716"/>
      <c r="AQ61" s="1715"/>
      <c r="AR61" s="1717"/>
      <c r="AS61" s="1715"/>
      <c r="AT61" s="1717"/>
      <c r="AU61" s="1715"/>
    </row>
    <row r="62" spans="1:47" s="6" customFormat="1" ht="15" customHeight="1" x14ac:dyDescent="0.15">
      <c r="A62" s="4147" t="s">
        <v>1280</v>
      </c>
      <c r="B62" s="1275"/>
      <c r="C62" s="1266"/>
      <c r="D62" s="1275"/>
      <c r="E62" s="1266"/>
      <c r="F62" s="1275"/>
      <c r="G62" s="1266"/>
      <c r="H62" s="1275"/>
      <c r="I62" s="1266"/>
      <c r="J62" s="1275"/>
      <c r="K62" s="1266"/>
      <c r="L62" s="1275"/>
      <c r="M62" s="1266"/>
      <c r="N62" s="1275"/>
      <c r="O62" s="1266"/>
      <c r="P62" s="1275"/>
      <c r="Q62" s="1266"/>
      <c r="R62" s="1218">
        <f t="shared" si="10"/>
        <v>0</v>
      </c>
      <c r="S62" s="1236">
        <f t="shared" si="11"/>
        <v>0</v>
      </c>
      <c r="T62" s="1218">
        <f t="shared" si="12"/>
        <v>0</v>
      </c>
      <c r="U62" s="1236">
        <f t="shared" si="13"/>
        <v>0</v>
      </c>
      <c r="V62" s="1217">
        <f t="shared" si="6"/>
        <v>0</v>
      </c>
      <c r="W62" s="1236">
        <f t="shared" si="7"/>
        <v>0</v>
      </c>
      <c r="X62" s="1218">
        <f t="shared" si="14"/>
        <v>0</v>
      </c>
      <c r="Y62" s="1713">
        <f t="shared" si="15"/>
        <v>0</v>
      </c>
      <c r="Z62" s="1313"/>
      <c r="AA62" s="38"/>
      <c r="AB62" s="1266"/>
      <c r="AC62" s="1313"/>
      <c r="AD62" s="1266"/>
      <c r="AE62" s="1282"/>
      <c r="AF62" s="1266"/>
      <c r="AG62" s="1275"/>
      <c r="AH62" s="1266"/>
      <c r="AI62" s="1282"/>
      <c r="AJ62" s="1272"/>
      <c r="AK62" s="1666"/>
      <c r="AL62" s="38"/>
      <c r="AM62" s="1266"/>
      <c r="AN62" s="1714"/>
      <c r="AO62" s="1715"/>
      <c r="AP62" s="1716"/>
      <c r="AQ62" s="1715"/>
      <c r="AR62" s="1717"/>
      <c r="AS62" s="1715"/>
      <c r="AT62" s="1717"/>
      <c r="AU62" s="1715"/>
    </row>
    <row r="63" spans="1:47" s="6" customFormat="1" ht="15" customHeight="1" x14ac:dyDescent="0.15">
      <c r="A63" s="4147" t="s">
        <v>3834</v>
      </c>
      <c r="B63" s="1275"/>
      <c r="C63" s="1266"/>
      <c r="D63" s="1275"/>
      <c r="E63" s="1266"/>
      <c r="F63" s="1275"/>
      <c r="G63" s="1266"/>
      <c r="H63" s="1275"/>
      <c r="I63" s="1266"/>
      <c r="J63" s="1275"/>
      <c r="K63" s="1266"/>
      <c r="L63" s="1275"/>
      <c r="M63" s="1266"/>
      <c r="N63" s="1275"/>
      <c r="O63" s="1266"/>
      <c r="P63" s="1275"/>
      <c r="Q63" s="1266"/>
      <c r="R63" s="1218">
        <f t="shared" si="10"/>
        <v>0</v>
      </c>
      <c r="S63" s="1236">
        <f t="shared" si="11"/>
        <v>0</v>
      </c>
      <c r="T63" s="1218">
        <f t="shared" si="12"/>
        <v>0</v>
      </c>
      <c r="U63" s="1236">
        <f t="shared" si="13"/>
        <v>0</v>
      </c>
      <c r="V63" s="1217">
        <f t="shared" si="6"/>
        <v>0</v>
      </c>
      <c r="W63" s="1236">
        <f t="shared" si="7"/>
        <v>0</v>
      </c>
      <c r="X63" s="1218">
        <f t="shared" si="14"/>
        <v>0</v>
      </c>
      <c r="Y63" s="1713">
        <f t="shared" si="15"/>
        <v>0</v>
      </c>
      <c r="Z63" s="1313"/>
      <c r="AA63" s="38"/>
      <c r="AB63" s="1266"/>
      <c r="AC63" s="1313"/>
      <c r="AD63" s="1266"/>
      <c r="AE63" s="1282"/>
      <c r="AF63" s="1266"/>
      <c r="AG63" s="1275"/>
      <c r="AH63" s="1266"/>
      <c r="AI63" s="1282"/>
      <c r="AJ63" s="1272"/>
      <c r="AK63" s="1666"/>
      <c r="AL63" s="38"/>
      <c r="AM63" s="1266"/>
      <c r="AN63" s="1714"/>
      <c r="AO63" s="1715"/>
      <c r="AP63" s="1716"/>
      <c r="AQ63" s="1715"/>
      <c r="AR63" s="1717"/>
      <c r="AS63" s="1715"/>
      <c r="AT63" s="1717"/>
      <c r="AU63" s="1715"/>
    </row>
    <row r="64" spans="1:47" s="6" customFormat="1" ht="15" customHeight="1" x14ac:dyDescent="0.15">
      <c r="A64" s="4147" t="s">
        <v>1282</v>
      </c>
      <c r="B64" s="1275"/>
      <c r="C64" s="1266"/>
      <c r="D64" s="1275"/>
      <c r="E64" s="1266"/>
      <c r="F64" s="1275"/>
      <c r="G64" s="1266"/>
      <c r="H64" s="1275"/>
      <c r="I64" s="1266"/>
      <c r="J64" s="1275"/>
      <c r="K64" s="1266"/>
      <c r="L64" s="1275"/>
      <c r="M64" s="1266"/>
      <c r="N64" s="1275"/>
      <c r="O64" s="1266"/>
      <c r="P64" s="1275"/>
      <c r="Q64" s="1266"/>
      <c r="R64" s="1218">
        <f t="shared" si="10"/>
        <v>0</v>
      </c>
      <c r="S64" s="1236">
        <f t="shared" si="11"/>
        <v>0</v>
      </c>
      <c r="T64" s="1218">
        <f t="shared" si="12"/>
        <v>0</v>
      </c>
      <c r="U64" s="1236">
        <f t="shared" si="13"/>
        <v>0</v>
      </c>
      <c r="V64" s="1217">
        <f t="shared" si="6"/>
        <v>0</v>
      </c>
      <c r="W64" s="1236">
        <f t="shared" si="7"/>
        <v>0</v>
      </c>
      <c r="X64" s="1218">
        <f t="shared" si="14"/>
        <v>0</v>
      </c>
      <c r="Y64" s="1713">
        <f t="shared" si="15"/>
        <v>0</v>
      </c>
      <c r="Z64" s="1313"/>
      <c r="AA64" s="38"/>
      <c r="AB64" s="1266"/>
      <c r="AC64" s="1313"/>
      <c r="AD64" s="1266"/>
      <c r="AE64" s="1282"/>
      <c r="AF64" s="1266"/>
      <c r="AG64" s="1275"/>
      <c r="AH64" s="1266"/>
      <c r="AI64" s="1282"/>
      <c r="AJ64" s="1272"/>
      <c r="AK64" s="1666"/>
      <c r="AL64" s="38"/>
      <c r="AM64" s="1266"/>
      <c r="AN64" s="1714"/>
      <c r="AO64" s="1715"/>
      <c r="AP64" s="1716"/>
      <c r="AQ64" s="1715"/>
      <c r="AR64" s="1717"/>
      <c r="AS64" s="1715"/>
      <c r="AT64" s="1717"/>
      <c r="AU64" s="1715"/>
    </row>
    <row r="65" spans="1:47" s="6" customFormat="1" ht="15" customHeight="1" x14ac:dyDescent="0.15">
      <c r="A65" s="4015" t="s">
        <v>3835</v>
      </c>
      <c r="B65" s="4149"/>
      <c r="C65" s="4153"/>
      <c r="D65" s="4149"/>
      <c r="E65" s="4153"/>
      <c r="F65" s="4149"/>
      <c r="G65" s="4153"/>
      <c r="H65" s="4149"/>
      <c r="I65" s="4153"/>
      <c r="J65" s="4149"/>
      <c r="K65" s="4153"/>
      <c r="L65" s="4149"/>
      <c r="M65" s="4153"/>
      <c r="N65" s="4149"/>
      <c r="O65" s="4153"/>
      <c r="P65" s="4149"/>
      <c r="Q65" s="4153"/>
      <c r="R65" s="4898">
        <f t="shared" si="10"/>
        <v>0</v>
      </c>
      <c r="S65" s="4631">
        <f t="shared" si="11"/>
        <v>0</v>
      </c>
      <c r="T65" s="4898">
        <f t="shared" si="12"/>
        <v>0</v>
      </c>
      <c r="U65" s="4631">
        <f t="shared" si="13"/>
        <v>0</v>
      </c>
      <c r="V65" s="4899">
        <f t="shared" si="6"/>
        <v>0</v>
      </c>
      <c r="W65" s="4631">
        <f t="shared" si="7"/>
        <v>0</v>
      </c>
      <c r="X65" s="4898">
        <f t="shared" si="14"/>
        <v>0</v>
      </c>
      <c r="Y65" s="4900">
        <f t="shared" si="15"/>
        <v>0</v>
      </c>
      <c r="Z65" s="4246"/>
      <c r="AA65" s="4248"/>
      <c r="AB65" s="4153"/>
      <c r="AC65" s="4246"/>
      <c r="AD65" s="4153"/>
      <c r="AE65" s="4151"/>
      <c r="AF65" s="4153"/>
      <c r="AG65" s="4149"/>
      <c r="AH65" s="4153"/>
      <c r="AI65" s="4151"/>
      <c r="AJ65" s="4155"/>
      <c r="AK65" s="4466"/>
      <c r="AL65" s="4248"/>
      <c r="AM65" s="4153"/>
      <c r="AN65" s="4901"/>
      <c r="AO65" s="4902"/>
      <c r="AP65" s="4903"/>
      <c r="AQ65" s="4902"/>
      <c r="AR65" s="4904"/>
      <c r="AS65" s="4902"/>
      <c r="AT65" s="4904"/>
      <c r="AU65" s="4902"/>
    </row>
    <row r="66" spans="1:47" s="6" customFormat="1" ht="15" customHeight="1" x14ac:dyDescent="0.15">
      <c r="A66" s="2782" t="s">
        <v>1284</v>
      </c>
      <c r="B66" s="4149"/>
      <c r="C66" s="4153"/>
      <c r="D66" s="4149"/>
      <c r="E66" s="4153"/>
      <c r="F66" s="4149"/>
      <c r="G66" s="4153"/>
      <c r="H66" s="4149"/>
      <c r="I66" s="4153"/>
      <c r="J66" s="4149"/>
      <c r="K66" s="4153"/>
      <c r="L66" s="4149"/>
      <c r="M66" s="4153"/>
      <c r="N66" s="4149"/>
      <c r="O66" s="4153"/>
      <c r="P66" s="4149"/>
      <c r="Q66" s="4153"/>
      <c r="R66" s="4898">
        <f t="shared" si="10"/>
        <v>0</v>
      </c>
      <c r="S66" s="4631">
        <f t="shared" si="11"/>
        <v>0</v>
      </c>
      <c r="T66" s="4898">
        <f t="shared" si="12"/>
        <v>0</v>
      </c>
      <c r="U66" s="4631">
        <f t="shared" si="13"/>
        <v>0</v>
      </c>
      <c r="V66" s="4899">
        <f t="shared" si="6"/>
        <v>0</v>
      </c>
      <c r="W66" s="4631">
        <f t="shared" si="7"/>
        <v>0</v>
      </c>
      <c r="X66" s="4898">
        <f t="shared" si="14"/>
        <v>0</v>
      </c>
      <c r="Y66" s="4900">
        <f t="shared" si="15"/>
        <v>0</v>
      </c>
      <c r="Z66" s="4246"/>
      <c r="AA66" s="4248"/>
      <c r="AB66" s="4153"/>
      <c r="AC66" s="4246"/>
      <c r="AD66" s="4153"/>
      <c r="AE66" s="4151"/>
      <c r="AF66" s="4153"/>
      <c r="AG66" s="4149"/>
      <c r="AH66" s="4153"/>
      <c r="AI66" s="4151"/>
      <c r="AJ66" s="4155"/>
      <c r="AK66" s="4466"/>
      <c r="AL66" s="4248"/>
      <c r="AM66" s="4153"/>
      <c r="AN66" s="4901"/>
      <c r="AO66" s="4902"/>
      <c r="AP66" s="4903"/>
      <c r="AQ66" s="4902"/>
      <c r="AR66" s="4904"/>
      <c r="AS66" s="4902"/>
      <c r="AT66" s="4904"/>
      <c r="AU66" s="4902"/>
    </row>
    <row r="67" spans="1:47" s="6" customFormat="1" ht="15" customHeight="1" x14ac:dyDescent="0.15">
      <c r="A67" s="3984" t="s">
        <v>3836</v>
      </c>
      <c r="B67" s="4165"/>
      <c r="C67" s="3987"/>
      <c r="D67" s="4165"/>
      <c r="E67" s="3987"/>
      <c r="F67" s="4165"/>
      <c r="G67" s="3987"/>
      <c r="H67" s="4165"/>
      <c r="I67" s="3987"/>
      <c r="J67" s="4165"/>
      <c r="K67" s="3987"/>
      <c r="L67" s="4165"/>
      <c r="M67" s="3987"/>
      <c r="N67" s="4165"/>
      <c r="O67" s="3987"/>
      <c r="P67" s="4165"/>
      <c r="Q67" s="3987"/>
      <c r="R67" s="4891">
        <f t="shared" si="10"/>
        <v>0</v>
      </c>
      <c r="S67" s="4729">
        <f t="shared" si="11"/>
        <v>0</v>
      </c>
      <c r="T67" s="4891">
        <f t="shared" si="12"/>
        <v>0</v>
      </c>
      <c r="U67" s="4729">
        <f t="shared" si="13"/>
        <v>0</v>
      </c>
      <c r="V67" s="4730">
        <f t="shared" si="6"/>
        <v>0</v>
      </c>
      <c r="W67" s="4729">
        <f t="shared" si="7"/>
        <v>0</v>
      </c>
      <c r="X67" s="4891">
        <f t="shared" si="14"/>
        <v>0</v>
      </c>
      <c r="Y67" s="4905">
        <f t="shared" si="15"/>
        <v>0</v>
      </c>
      <c r="Z67" s="4251"/>
      <c r="AA67" s="1288"/>
      <c r="AB67" s="3987"/>
      <c r="AC67" s="4251"/>
      <c r="AD67" s="3987"/>
      <c r="AE67" s="4173"/>
      <c r="AF67" s="3987"/>
      <c r="AG67" s="4165"/>
      <c r="AH67" s="3987"/>
      <c r="AI67" s="4173"/>
      <c r="AJ67" s="4250"/>
      <c r="AK67" s="4469"/>
      <c r="AL67" s="1288"/>
      <c r="AM67" s="3987"/>
      <c r="AN67" s="4906"/>
      <c r="AO67" s="4907"/>
      <c r="AP67" s="4908"/>
      <c r="AQ67" s="4907"/>
      <c r="AR67" s="4909"/>
      <c r="AS67" s="4907"/>
      <c r="AT67" s="4909"/>
      <c r="AU67" s="490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78" t="s">
        <v>3838</v>
      </c>
      <c r="B69" s="6558" t="s">
        <v>3839</v>
      </c>
      <c r="C69" s="7096"/>
      <c r="D69" s="7096"/>
      <c r="E69" s="7096"/>
      <c r="F69" s="7096"/>
      <c r="G69" s="7096"/>
      <c r="H69" s="7096"/>
      <c r="I69" s="6553"/>
      <c r="J69" s="7094" t="s">
        <v>3645</v>
      </c>
      <c r="K69" s="7094"/>
      <c r="L69" s="6551"/>
      <c r="M69" s="6602" t="s">
        <v>3807</v>
      </c>
      <c r="N69" s="7096"/>
      <c r="O69" s="7096"/>
      <c r="P69" s="7096"/>
      <c r="Q69" s="7096"/>
      <c r="R69" s="7096"/>
      <c r="S69" s="7096"/>
      <c r="T69" s="7107"/>
    </row>
    <row r="70" spans="1:47" s="8" customFormat="1" ht="15" customHeight="1" x14ac:dyDescent="0.2">
      <c r="A70" s="5496"/>
      <c r="B70" s="7094" t="s">
        <v>3249</v>
      </c>
      <c r="C70" s="7095"/>
      <c r="D70" s="6549" t="s">
        <v>1226</v>
      </c>
      <c r="E70" s="7095"/>
      <c r="F70" s="6549" t="s">
        <v>1227</v>
      </c>
      <c r="G70" s="7095"/>
      <c r="H70" s="6549" t="s">
        <v>723</v>
      </c>
      <c r="I70" s="6551"/>
      <c r="J70" s="4886" t="s">
        <v>3840</v>
      </c>
      <c r="K70" s="6558" t="s">
        <v>1641</v>
      </c>
      <c r="L70" s="6553"/>
      <c r="M70" s="7094" t="s">
        <v>3249</v>
      </c>
      <c r="N70" s="7095"/>
      <c r="O70" s="6549" t="s">
        <v>1226</v>
      </c>
      <c r="P70" s="7095"/>
      <c r="Q70" s="6549" t="s">
        <v>1227</v>
      </c>
      <c r="R70" s="7095"/>
      <c r="S70" s="6549" t="s">
        <v>723</v>
      </c>
      <c r="T70" s="7095"/>
    </row>
    <row r="71" spans="1:47" s="8" customFormat="1" ht="23.25" customHeight="1" x14ac:dyDescent="0.2">
      <c r="A71" s="6159"/>
      <c r="B71" s="4138" t="s">
        <v>472</v>
      </c>
      <c r="C71" s="3345" t="s">
        <v>64</v>
      </c>
      <c r="D71" s="4070" t="s">
        <v>63</v>
      </c>
      <c r="E71" s="3345" t="s">
        <v>64</v>
      </c>
      <c r="F71" s="4070" t="s">
        <v>63</v>
      </c>
      <c r="G71" s="3345" t="s">
        <v>64</v>
      </c>
      <c r="H71" s="4138" t="s">
        <v>63</v>
      </c>
      <c r="I71" s="4584" t="s">
        <v>64</v>
      </c>
      <c r="J71" s="4886" t="s">
        <v>3841</v>
      </c>
      <c r="K71" s="3564" t="s">
        <v>3811</v>
      </c>
      <c r="L71" s="4886" t="s">
        <v>2582</v>
      </c>
      <c r="M71" s="3776" t="s">
        <v>63</v>
      </c>
      <c r="N71" s="3345" t="s">
        <v>64</v>
      </c>
      <c r="O71" s="4138" t="s">
        <v>63</v>
      </c>
      <c r="P71" s="3345" t="s">
        <v>64</v>
      </c>
      <c r="Q71" s="4138" t="s">
        <v>63</v>
      </c>
      <c r="R71" s="3345" t="s">
        <v>64</v>
      </c>
      <c r="S71" s="4070" t="s">
        <v>63</v>
      </c>
      <c r="T71" s="3345" t="s">
        <v>64</v>
      </c>
    </row>
    <row r="72" spans="1:47" s="8" customFormat="1" ht="15" customHeight="1" x14ac:dyDescent="0.2">
      <c r="A72" s="2047" t="s">
        <v>3842</v>
      </c>
      <c r="B72" s="2271"/>
      <c r="C72" s="2273"/>
      <c r="D72" s="2271"/>
      <c r="E72" s="2273"/>
      <c r="F72" s="2271"/>
      <c r="G72" s="2273"/>
      <c r="H72" s="2304"/>
      <c r="I72" s="1127"/>
      <c r="J72" s="2272"/>
      <c r="K72" s="2271"/>
      <c r="L72" s="2273"/>
      <c r="M72" s="2573"/>
      <c r="N72" s="2273"/>
      <c r="O72" s="2304"/>
      <c r="P72" s="2273"/>
      <c r="Q72" s="2304"/>
      <c r="R72" s="2273"/>
      <c r="S72" s="2271"/>
      <c r="T72" s="2273"/>
    </row>
    <row r="73" spans="1:47" s="8" customFormat="1" ht="15" customHeight="1" x14ac:dyDescent="0.2">
      <c r="A73" s="4280" t="s">
        <v>3843</v>
      </c>
      <c r="B73" s="4149"/>
      <c r="C73" s="4153"/>
      <c r="D73" s="4149"/>
      <c r="E73" s="4153"/>
      <c r="F73" s="4149"/>
      <c r="G73" s="4153"/>
      <c r="H73" s="4151"/>
      <c r="I73" s="4155"/>
      <c r="J73" s="4153"/>
      <c r="K73" s="4149"/>
      <c r="L73" s="4153"/>
      <c r="M73" s="4246"/>
      <c r="N73" s="4153"/>
      <c r="O73" s="4151"/>
      <c r="P73" s="4153"/>
      <c r="Q73" s="4151"/>
      <c r="R73" s="4153"/>
      <c r="S73" s="4149"/>
      <c r="T73" s="4153"/>
    </row>
    <row r="74" spans="1:47" s="8" customFormat="1" ht="15" customHeight="1" x14ac:dyDescent="0.2">
      <c r="A74" s="2958" t="s">
        <v>3457</v>
      </c>
      <c r="B74" s="3118"/>
      <c r="C74" s="198"/>
      <c r="D74" s="3101"/>
      <c r="E74" s="198"/>
      <c r="F74" s="3101"/>
      <c r="G74" s="198"/>
      <c r="H74" s="3118"/>
      <c r="I74" s="191"/>
      <c r="J74" s="198"/>
      <c r="K74" s="3101"/>
      <c r="L74" s="198"/>
      <c r="M74" s="168"/>
      <c r="N74" s="198"/>
      <c r="O74" s="3118"/>
      <c r="P74" s="198"/>
      <c r="Q74" s="3118"/>
      <c r="R74" s="198"/>
      <c r="S74" s="3101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00" t="s">
        <v>3845</v>
      </c>
      <c r="B76" s="6558" t="s">
        <v>3846</v>
      </c>
      <c r="C76" s="7096"/>
      <c r="D76" s="7096"/>
      <c r="E76" s="7096"/>
      <c r="F76" s="7096"/>
      <c r="G76" s="7096"/>
      <c r="H76" s="7096"/>
      <c r="I76" s="7096"/>
      <c r="J76" s="4910"/>
      <c r="K76" s="4910"/>
      <c r="L76" s="4911"/>
      <c r="M76" s="6602" t="s">
        <v>3847</v>
      </c>
      <c r="N76" s="7096"/>
      <c r="O76" s="7096"/>
      <c r="P76" s="7096"/>
      <c r="Q76" s="7096"/>
      <c r="R76" s="7096"/>
      <c r="S76" s="7096"/>
      <c r="T76" s="7096"/>
      <c r="U76" s="7096"/>
      <c r="V76" s="7096"/>
      <c r="W76" s="6553"/>
      <c r="X76" s="7106" t="s">
        <v>3848</v>
      </c>
      <c r="Y76" s="6684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101"/>
      <c r="B77" s="7094" t="s">
        <v>3249</v>
      </c>
      <c r="C77" s="7095"/>
      <c r="D77" s="6549" t="s">
        <v>1226</v>
      </c>
      <c r="E77" s="7095"/>
      <c r="F77" s="6549" t="s">
        <v>1227</v>
      </c>
      <c r="G77" s="7095"/>
      <c r="H77" s="6549" t="s">
        <v>723</v>
      </c>
      <c r="I77" s="7095"/>
      <c r="J77" s="6685" t="s">
        <v>3645</v>
      </c>
      <c r="K77" s="7094"/>
      <c r="L77" s="6551"/>
      <c r="M77" s="7094" t="s">
        <v>3249</v>
      </c>
      <c r="N77" s="7095"/>
      <c r="O77" s="6549" t="s">
        <v>1226</v>
      </c>
      <c r="P77" s="7095"/>
      <c r="Q77" s="6549" t="s">
        <v>1227</v>
      </c>
      <c r="R77" s="7095"/>
      <c r="S77" s="6549" t="s">
        <v>723</v>
      </c>
      <c r="T77" s="7095"/>
      <c r="U77" s="6685" t="s">
        <v>3645</v>
      </c>
      <c r="V77" s="7094"/>
      <c r="W77" s="6551"/>
      <c r="X77" s="7106"/>
      <c r="Y77" s="6684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101"/>
      <c r="B78" s="7104" t="s">
        <v>63</v>
      </c>
      <c r="C78" s="7081" t="s">
        <v>64</v>
      </c>
      <c r="D78" s="7104" t="s">
        <v>63</v>
      </c>
      <c r="E78" s="7081" t="s">
        <v>64</v>
      </c>
      <c r="F78" s="7104" t="s">
        <v>63</v>
      </c>
      <c r="G78" s="7081" t="s">
        <v>64</v>
      </c>
      <c r="H78" s="7111" t="s">
        <v>63</v>
      </c>
      <c r="I78" s="7113" t="s">
        <v>64</v>
      </c>
      <c r="J78" s="7103" t="s">
        <v>3671</v>
      </c>
      <c r="K78" s="7107" t="s">
        <v>1641</v>
      </c>
      <c r="L78" s="6998"/>
      <c r="M78" s="7111" t="s">
        <v>63</v>
      </c>
      <c r="N78" s="7081" t="s">
        <v>64</v>
      </c>
      <c r="O78" s="7111" t="s">
        <v>63</v>
      </c>
      <c r="P78" s="7081" t="s">
        <v>64</v>
      </c>
      <c r="Q78" s="7111" t="s">
        <v>63</v>
      </c>
      <c r="R78" s="7081" t="s">
        <v>64</v>
      </c>
      <c r="S78" s="7104" t="s">
        <v>63</v>
      </c>
      <c r="T78" s="7110" t="s">
        <v>64</v>
      </c>
      <c r="U78" s="6732" t="s">
        <v>3671</v>
      </c>
      <c r="V78" s="7096" t="s">
        <v>1641</v>
      </c>
      <c r="W78" s="6553"/>
      <c r="X78" s="7115" t="s">
        <v>3849</v>
      </c>
      <c r="Y78" s="7117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102"/>
      <c r="B79" s="7105"/>
      <c r="C79" s="6244"/>
      <c r="D79" s="7105"/>
      <c r="E79" s="6244"/>
      <c r="F79" s="7105"/>
      <c r="G79" s="6244"/>
      <c r="H79" s="7112"/>
      <c r="I79" s="7114"/>
      <c r="J79" s="7103"/>
      <c r="K79" s="3565" t="s">
        <v>3811</v>
      </c>
      <c r="L79" s="3559" t="s">
        <v>2582</v>
      </c>
      <c r="M79" s="7112"/>
      <c r="N79" s="6244"/>
      <c r="O79" s="7112"/>
      <c r="P79" s="6244"/>
      <c r="Q79" s="7112"/>
      <c r="R79" s="6244"/>
      <c r="S79" s="7105"/>
      <c r="T79" s="6648"/>
      <c r="U79" s="6373"/>
      <c r="V79" s="4889" t="s">
        <v>3811</v>
      </c>
      <c r="W79" s="4234" t="s">
        <v>2582</v>
      </c>
      <c r="X79" s="7115"/>
      <c r="Y79" s="7117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18" t="s">
        <v>3851</v>
      </c>
      <c r="B80" s="4159">
        <f t="shared" ref="B80:L80" si="16">B81+B82+B83+B84+B85+B86+B87+B88+B89+B92+B93</f>
        <v>0</v>
      </c>
      <c r="C80" s="4160">
        <f t="shared" si="16"/>
        <v>0</v>
      </c>
      <c r="D80" s="4159">
        <f t="shared" si="16"/>
        <v>0</v>
      </c>
      <c r="E80" s="4160">
        <f t="shared" si="16"/>
        <v>0</v>
      </c>
      <c r="F80" s="4159">
        <f t="shared" si="16"/>
        <v>0</v>
      </c>
      <c r="G80" s="4160">
        <f t="shared" si="16"/>
        <v>0</v>
      </c>
      <c r="H80" s="4159">
        <f t="shared" si="16"/>
        <v>0</v>
      </c>
      <c r="I80" s="4607">
        <f t="shared" si="16"/>
        <v>0</v>
      </c>
      <c r="J80" s="4608">
        <f t="shared" si="16"/>
        <v>0</v>
      </c>
      <c r="K80" s="4160">
        <f t="shared" si="16"/>
        <v>0</v>
      </c>
      <c r="L80" s="4607">
        <f t="shared" si="16"/>
        <v>0</v>
      </c>
      <c r="M80" s="4919">
        <f>SUM(M81:M93)</f>
        <v>0</v>
      </c>
      <c r="N80" s="4920">
        <f>SUM(N81:N93)</f>
        <v>0</v>
      </c>
      <c r="O80" s="4398">
        <f t="shared" ref="O80:W80" si="17">SUM(O81:O93)</f>
        <v>0</v>
      </c>
      <c r="P80" s="4920">
        <f t="shared" si="17"/>
        <v>0</v>
      </c>
      <c r="Q80" s="4398">
        <f t="shared" ref="Q80:R80" si="18">SUM(Q81:Q93)</f>
        <v>0</v>
      </c>
      <c r="R80" s="4920">
        <f t="shared" si="18"/>
        <v>0</v>
      </c>
      <c r="S80" s="4160">
        <f t="shared" si="17"/>
        <v>0</v>
      </c>
      <c r="T80" s="4163">
        <f t="shared" si="17"/>
        <v>0</v>
      </c>
      <c r="U80" s="4608">
        <f t="shared" si="17"/>
        <v>0</v>
      </c>
      <c r="V80" s="4160">
        <f t="shared" si="17"/>
        <v>0</v>
      </c>
      <c r="W80" s="4163">
        <f t="shared" si="17"/>
        <v>0</v>
      </c>
      <c r="X80" s="4920">
        <f>SUM(X81:X93)</f>
        <v>0</v>
      </c>
      <c r="Y80" s="4920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074" t="s">
        <v>3852</v>
      </c>
      <c r="B81" s="922"/>
      <c r="C81" s="64"/>
      <c r="D81" s="922"/>
      <c r="E81" s="64"/>
      <c r="F81" s="922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2"/>
      <c r="T81" s="681"/>
      <c r="U81" s="705"/>
      <c r="V81" s="4921"/>
      <c r="W81" s="46"/>
      <c r="X81" s="2272"/>
      <c r="Y81" s="2398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074" t="s">
        <v>3853</v>
      </c>
      <c r="B82" s="1275"/>
      <c r="C82" s="1266"/>
      <c r="D82" s="1275"/>
      <c r="E82" s="1266"/>
      <c r="F82" s="1275"/>
      <c r="G82" s="1266"/>
      <c r="H82" s="1282"/>
      <c r="I82" s="1272"/>
      <c r="J82" s="1666"/>
      <c r="K82" s="38"/>
      <c r="L82" s="1272"/>
      <c r="M82" s="1313"/>
      <c r="N82" s="1266"/>
      <c r="O82" s="1282"/>
      <c r="P82" s="1266"/>
      <c r="Q82" s="1282"/>
      <c r="R82" s="1266"/>
      <c r="S82" s="1275"/>
      <c r="T82" s="1272"/>
      <c r="U82" s="1666"/>
      <c r="V82" s="1282"/>
      <c r="W82" s="1298"/>
      <c r="X82" s="4150"/>
      <c r="Y82" s="4245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074" t="s">
        <v>3854</v>
      </c>
      <c r="B83" s="1275"/>
      <c r="C83" s="1266"/>
      <c r="D83" s="1275"/>
      <c r="E83" s="1266"/>
      <c r="F83" s="1275"/>
      <c r="G83" s="1266"/>
      <c r="H83" s="1282"/>
      <c r="I83" s="1272"/>
      <c r="J83" s="1666"/>
      <c r="K83" s="38"/>
      <c r="L83" s="1272"/>
      <c r="M83" s="1313"/>
      <c r="N83" s="1266"/>
      <c r="O83" s="1282"/>
      <c r="P83" s="1266"/>
      <c r="Q83" s="1282"/>
      <c r="R83" s="1266"/>
      <c r="S83" s="1275"/>
      <c r="T83" s="1272"/>
      <c r="U83" s="1666"/>
      <c r="V83" s="1282"/>
      <c r="W83" s="1298"/>
      <c r="X83" s="4150"/>
      <c r="Y83" s="4245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074" t="s">
        <v>3855</v>
      </c>
      <c r="B84" s="1275"/>
      <c r="C84" s="1266"/>
      <c r="D84" s="1275"/>
      <c r="E84" s="1266"/>
      <c r="F84" s="1275"/>
      <c r="G84" s="1266"/>
      <c r="H84" s="1282"/>
      <c r="I84" s="1272"/>
      <c r="J84" s="1666"/>
      <c r="K84" s="38"/>
      <c r="L84" s="1272"/>
      <c r="M84" s="1313"/>
      <c r="N84" s="1266"/>
      <c r="O84" s="1282"/>
      <c r="P84" s="1266"/>
      <c r="Q84" s="1282"/>
      <c r="R84" s="1266"/>
      <c r="S84" s="1275"/>
      <c r="T84" s="1272"/>
      <c r="U84" s="1666"/>
      <c r="V84" s="1282"/>
      <c r="W84" s="1298"/>
      <c r="X84" s="4150"/>
      <c r="Y84" s="4245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074" t="s">
        <v>3856</v>
      </c>
      <c r="B85" s="1275"/>
      <c r="C85" s="1266"/>
      <c r="D85" s="1275"/>
      <c r="E85" s="1266"/>
      <c r="F85" s="1275"/>
      <c r="G85" s="1266"/>
      <c r="H85" s="1282"/>
      <c r="I85" s="1272"/>
      <c r="J85" s="1666"/>
      <c r="K85" s="38"/>
      <c r="L85" s="1272"/>
      <c r="M85" s="1313"/>
      <c r="N85" s="1266"/>
      <c r="O85" s="1282"/>
      <c r="P85" s="1266"/>
      <c r="Q85" s="1282"/>
      <c r="R85" s="1266"/>
      <c r="S85" s="1275"/>
      <c r="T85" s="1272"/>
      <c r="U85" s="1666"/>
      <c r="V85" s="1282"/>
      <c r="W85" s="1298"/>
      <c r="X85" s="4150"/>
      <c r="Y85" s="4245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074" t="s">
        <v>3857</v>
      </c>
      <c r="B86" s="1275"/>
      <c r="C86" s="1266"/>
      <c r="D86" s="1275"/>
      <c r="E86" s="1266"/>
      <c r="F86" s="1275"/>
      <c r="G86" s="1266"/>
      <c r="H86" s="1282"/>
      <c r="I86" s="1272"/>
      <c r="J86" s="1666"/>
      <c r="K86" s="38"/>
      <c r="L86" s="1272"/>
      <c r="M86" s="1313"/>
      <c r="N86" s="1266"/>
      <c r="O86" s="1282"/>
      <c r="P86" s="1266"/>
      <c r="Q86" s="1282"/>
      <c r="R86" s="1266"/>
      <c r="S86" s="1275"/>
      <c r="T86" s="1272"/>
      <c r="U86" s="1666"/>
      <c r="V86" s="1282"/>
      <c r="W86" s="1298"/>
      <c r="X86" s="4150"/>
      <c r="Y86" s="4245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074" t="s">
        <v>3858</v>
      </c>
      <c r="B87" s="1275"/>
      <c r="C87" s="1266"/>
      <c r="D87" s="1275"/>
      <c r="E87" s="1266"/>
      <c r="F87" s="1275"/>
      <c r="G87" s="1266"/>
      <c r="H87" s="1282"/>
      <c r="I87" s="1272"/>
      <c r="J87" s="1666"/>
      <c r="K87" s="38"/>
      <c r="L87" s="1272"/>
      <c r="M87" s="1313"/>
      <c r="N87" s="1266"/>
      <c r="O87" s="1282"/>
      <c r="P87" s="1266"/>
      <c r="Q87" s="1282"/>
      <c r="R87" s="1266"/>
      <c r="S87" s="1275"/>
      <c r="T87" s="1272"/>
      <c r="U87" s="1666"/>
      <c r="V87" s="1282"/>
      <c r="W87" s="1298"/>
      <c r="X87" s="4150"/>
      <c r="Y87" s="4245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074" t="s">
        <v>3859</v>
      </c>
      <c r="B88" s="1275"/>
      <c r="C88" s="1266"/>
      <c r="D88" s="1275"/>
      <c r="E88" s="1266"/>
      <c r="F88" s="1275"/>
      <c r="G88" s="1266"/>
      <c r="H88" s="1282"/>
      <c r="I88" s="1272"/>
      <c r="J88" s="1666"/>
      <c r="K88" s="38"/>
      <c r="L88" s="1272"/>
      <c r="M88" s="1313"/>
      <c r="N88" s="1266"/>
      <c r="O88" s="1282"/>
      <c r="P88" s="1266"/>
      <c r="Q88" s="1282"/>
      <c r="R88" s="1266"/>
      <c r="S88" s="1275"/>
      <c r="T88" s="1272"/>
      <c r="U88" s="1666"/>
      <c r="V88" s="1282"/>
      <c r="W88" s="1298"/>
      <c r="X88" s="4150"/>
      <c r="Y88" s="4245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074" t="s">
        <v>3860</v>
      </c>
      <c r="B89" s="1275"/>
      <c r="C89" s="1266"/>
      <c r="D89" s="1275"/>
      <c r="E89" s="1266"/>
      <c r="F89" s="1275"/>
      <c r="G89" s="1266"/>
      <c r="H89" s="1282"/>
      <c r="I89" s="1272"/>
      <c r="J89" s="4466"/>
      <c r="K89" s="4248"/>
      <c r="L89" s="4155"/>
      <c r="M89" s="1313"/>
      <c r="N89" s="1266"/>
      <c r="O89" s="1282"/>
      <c r="P89" s="1266"/>
      <c r="Q89" s="1282"/>
      <c r="R89" s="1266"/>
      <c r="S89" s="1275"/>
      <c r="T89" s="1272"/>
      <c r="U89" s="1666"/>
      <c r="V89" s="1282"/>
      <c r="W89" s="1298"/>
      <c r="X89" s="4150"/>
      <c r="Y89" s="4245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074" t="s">
        <v>3861</v>
      </c>
      <c r="B90" s="4542"/>
      <c r="C90" s="4453"/>
      <c r="D90" s="4542"/>
      <c r="E90" s="3982"/>
      <c r="F90" s="4542"/>
      <c r="G90" s="3982"/>
      <c r="H90" s="4533"/>
      <c r="I90" s="4545"/>
      <c r="J90" s="4922"/>
      <c r="K90" s="4468"/>
      <c r="L90" s="4923"/>
      <c r="M90" s="1313"/>
      <c r="N90" s="1266"/>
      <c r="O90" s="1282"/>
      <c r="P90" s="1266"/>
      <c r="Q90" s="1282"/>
      <c r="R90" s="1266"/>
      <c r="S90" s="1275"/>
      <c r="T90" s="1272"/>
      <c r="U90" s="1666"/>
      <c r="V90" s="1282"/>
      <c r="W90" s="1298"/>
      <c r="X90" s="4150"/>
      <c r="Y90" s="4245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437" t="s">
        <v>3862</v>
      </c>
      <c r="B91" s="4525"/>
      <c r="C91" s="1319"/>
      <c r="D91" s="4525"/>
      <c r="E91" s="4536"/>
      <c r="F91" s="4525"/>
      <c r="G91" s="4536"/>
      <c r="H91" s="4535"/>
      <c r="I91" s="4537"/>
      <c r="J91" s="4924"/>
      <c r="K91" s="1330"/>
      <c r="L91" s="1346"/>
      <c r="M91" s="1313"/>
      <c r="N91" s="1266"/>
      <c r="O91" s="1282"/>
      <c r="P91" s="1266"/>
      <c r="Q91" s="1282"/>
      <c r="R91" s="1266"/>
      <c r="S91" s="1275"/>
      <c r="T91" s="1272"/>
      <c r="U91" s="1666"/>
      <c r="V91" s="1282"/>
      <c r="W91" s="1298"/>
      <c r="X91" s="4150"/>
      <c r="Y91" s="4245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437" t="s">
        <v>3863</v>
      </c>
      <c r="B92" s="1275"/>
      <c r="C92" s="1266"/>
      <c r="D92" s="1275"/>
      <c r="E92" s="1266"/>
      <c r="F92" s="1275"/>
      <c r="G92" s="1266"/>
      <c r="H92" s="1282"/>
      <c r="I92" s="1272"/>
      <c r="J92" s="1666"/>
      <c r="K92" s="38"/>
      <c r="L92" s="1272"/>
      <c r="M92" s="1313"/>
      <c r="N92" s="1266"/>
      <c r="O92" s="1282"/>
      <c r="P92" s="1266"/>
      <c r="Q92" s="1282"/>
      <c r="R92" s="1266"/>
      <c r="S92" s="1275"/>
      <c r="T92" s="1272"/>
      <c r="U92" s="1666"/>
      <c r="V92" s="1282"/>
      <c r="W92" s="1298"/>
      <c r="X92" s="4150"/>
      <c r="Y92" s="4245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4080" t="s">
        <v>3864</v>
      </c>
      <c r="B93" s="4165"/>
      <c r="C93" s="3987"/>
      <c r="D93" s="4165"/>
      <c r="E93" s="3987"/>
      <c r="F93" s="4165"/>
      <c r="G93" s="3987"/>
      <c r="H93" s="4173"/>
      <c r="I93" s="4250"/>
      <c r="J93" s="4469"/>
      <c r="K93" s="1288"/>
      <c r="L93" s="4250"/>
      <c r="M93" s="4251"/>
      <c r="N93" s="3987"/>
      <c r="O93" s="4173"/>
      <c r="P93" s="3987"/>
      <c r="Q93" s="4173"/>
      <c r="R93" s="3987"/>
      <c r="S93" s="4165"/>
      <c r="T93" s="4250"/>
      <c r="U93" s="4469"/>
      <c r="V93" s="4173"/>
      <c r="W93" s="1299"/>
      <c r="X93" s="1278"/>
      <c r="Y93" s="4249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97" t="s">
        <v>3866</v>
      </c>
      <c r="B95" s="6558" t="s">
        <v>3867</v>
      </c>
      <c r="C95" s="7096"/>
      <c r="D95" s="7096"/>
      <c r="E95" s="7096"/>
      <c r="F95" s="7096"/>
      <c r="G95" s="7096"/>
      <c r="H95" s="7096"/>
      <c r="I95" s="7107"/>
      <c r="J95" s="6558" t="s">
        <v>3868</v>
      </c>
      <c r="K95" s="7096"/>
      <c r="L95" s="7096"/>
      <c r="M95" s="7096"/>
      <c r="N95" s="7096"/>
      <c r="O95" s="7096"/>
      <c r="P95" s="7096"/>
      <c r="Q95" s="6553"/>
      <c r="R95" s="6602" t="s">
        <v>3869</v>
      </c>
      <c r="S95" s="7096"/>
      <c r="T95" s="7096"/>
      <c r="U95" s="7096"/>
      <c r="V95" s="7096"/>
      <c r="W95" s="7096"/>
      <c r="X95" s="7096"/>
      <c r="Y95" s="6553"/>
      <c r="Z95" s="7094" t="s">
        <v>3645</v>
      </c>
      <c r="AA95" s="7094"/>
      <c r="AB95" s="6551"/>
      <c r="AC95" s="6602" t="s">
        <v>3870</v>
      </c>
      <c r="AD95" s="7096"/>
      <c r="AE95" s="7096"/>
      <c r="AF95" s="7096"/>
      <c r="AG95" s="7096"/>
      <c r="AH95" s="7096"/>
      <c r="AI95" s="7096"/>
      <c r="AJ95" s="7107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098"/>
      <c r="B96" s="7094" t="s">
        <v>3249</v>
      </c>
      <c r="C96" s="7095"/>
      <c r="D96" s="6549" t="s">
        <v>1226</v>
      </c>
      <c r="E96" s="7095"/>
      <c r="F96" s="6549" t="s">
        <v>1227</v>
      </c>
      <c r="G96" s="7095"/>
      <c r="H96" s="6549" t="s">
        <v>723</v>
      </c>
      <c r="I96" s="7095"/>
      <c r="J96" s="7094" t="s">
        <v>3249</v>
      </c>
      <c r="K96" s="7095"/>
      <c r="L96" s="6549" t="s">
        <v>1226</v>
      </c>
      <c r="M96" s="7095"/>
      <c r="N96" s="6549" t="s">
        <v>1227</v>
      </c>
      <c r="O96" s="7095"/>
      <c r="P96" s="6549" t="s">
        <v>723</v>
      </c>
      <c r="Q96" s="6551"/>
      <c r="R96" s="7094" t="s">
        <v>3249</v>
      </c>
      <c r="S96" s="7095"/>
      <c r="T96" s="6549" t="s">
        <v>1226</v>
      </c>
      <c r="U96" s="7095"/>
      <c r="V96" s="6549" t="s">
        <v>1227</v>
      </c>
      <c r="W96" s="7095"/>
      <c r="X96" s="6549" t="s">
        <v>723</v>
      </c>
      <c r="Y96" s="6551"/>
      <c r="Z96" s="3565" t="s">
        <v>3671</v>
      </c>
      <c r="AA96" s="7096" t="s">
        <v>1641</v>
      </c>
      <c r="AB96" s="6553"/>
      <c r="AC96" s="7094" t="s">
        <v>3249</v>
      </c>
      <c r="AD96" s="7095"/>
      <c r="AE96" s="6549" t="s">
        <v>1226</v>
      </c>
      <c r="AF96" s="7095"/>
      <c r="AG96" s="6549" t="s">
        <v>1348</v>
      </c>
      <c r="AH96" s="7095"/>
      <c r="AI96" s="6549" t="s">
        <v>723</v>
      </c>
      <c r="AJ96" s="7095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099"/>
      <c r="B97" s="4138" t="s">
        <v>63</v>
      </c>
      <c r="C97" s="3345" t="s">
        <v>64</v>
      </c>
      <c r="D97" s="4070" t="s">
        <v>63</v>
      </c>
      <c r="E97" s="3345" t="s">
        <v>64</v>
      </c>
      <c r="F97" s="4070" t="s">
        <v>63</v>
      </c>
      <c r="G97" s="3345" t="s">
        <v>64</v>
      </c>
      <c r="H97" s="4070" t="s">
        <v>63</v>
      </c>
      <c r="I97" s="3345" t="s">
        <v>64</v>
      </c>
      <c r="J97" s="4070" t="s">
        <v>63</v>
      </c>
      <c r="K97" s="3345" t="s">
        <v>64</v>
      </c>
      <c r="L97" s="4070" t="s">
        <v>63</v>
      </c>
      <c r="M97" s="3345" t="s">
        <v>64</v>
      </c>
      <c r="N97" s="4070" t="s">
        <v>63</v>
      </c>
      <c r="O97" s="3345" t="s">
        <v>64</v>
      </c>
      <c r="P97" s="4070" t="s">
        <v>63</v>
      </c>
      <c r="Q97" s="4584" t="s">
        <v>64</v>
      </c>
      <c r="R97" s="4138" t="s">
        <v>63</v>
      </c>
      <c r="S97" s="3345" t="s">
        <v>64</v>
      </c>
      <c r="T97" s="4138" t="s">
        <v>63</v>
      </c>
      <c r="U97" s="3345" t="s">
        <v>64</v>
      </c>
      <c r="V97" s="4138" t="s">
        <v>63</v>
      </c>
      <c r="W97" s="3345" t="s">
        <v>64</v>
      </c>
      <c r="X97" s="4070" t="s">
        <v>63</v>
      </c>
      <c r="Y97" s="4584" t="s">
        <v>64</v>
      </c>
      <c r="Z97" s="3113" t="s">
        <v>3841</v>
      </c>
      <c r="AA97" s="2648" t="s">
        <v>3811</v>
      </c>
      <c r="AB97" s="4890" t="s">
        <v>2582</v>
      </c>
      <c r="AC97" s="3776" t="s">
        <v>63</v>
      </c>
      <c r="AD97" s="3345" t="s">
        <v>64</v>
      </c>
      <c r="AE97" s="4138" t="s">
        <v>63</v>
      </c>
      <c r="AF97" s="3345" t="s">
        <v>64</v>
      </c>
      <c r="AG97" s="4070" t="s">
        <v>63</v>
      </c>
      <c r="AH97" s="3345" t="s">
        <v>64</v>
      </c>
      <c r="AI97" s="4070" t="s">
        <v>63</v>
      </c>
      <c r="AJ97" s="3345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3594" t="s">
        <v>82</v>
      </c>
      <c r="B98" s="4891">
        <f t="shared" ref="B98:AJ98" si="19">SUM(B99:B108)</f>
        <v>0</v>
      </c>
      <c r="C98" s="2669">
        <f t="shared" si="19"/>
        <v>0</v>
      </c>
      <c r="D98" s="4891">
        <f t="shared" si="19"/>
        <v>0</v>
      </c>
      <c r="E98" s="2669">
        <f t="shared" si="19"/>
        <v>0</v>
      </c>
      <c r="F98" s="4891">
        <f t="shared" si="19"/>
        <v>0</v>
      </c>
      <c r="G98" s="2669">
        <f t="shared" si="19"/>
        <v>0</v>
      </c>
      <c r="H98" s="4891">
        <f t="shared" si="19"/>
        <v>0</v>
      </c>
      <c r="I98" s="2669">
        <f t="shared" si="19"/>
        <v>0</v>
      </c>
      <c r="J98" s="4891">
        <f t="shared" si="19"/>
        <v>0</v>
      </c>
      <c r="K98" s="2669">
        <f t="shared" si="19"/>
        <v>0</v>
      </c>
      <c r="L98" s="4891">
        <f t="shared" si="19"/>
        <v>0</v>
      </c>
      <c r="M98" s="2669">
        <f t="shared" si="19"/>
        <v>0</v>
      </c>
      <c r="N98" s="4891">
        <f t="shared" si="19"/>
        <v>0</v>
      </c>
      <c r="O98" s="2669">
        <f t="shared" si="19"/>
        <v>0</v>
      </c>
      <c r="P98" s="4891">
        <f t="shared" si="19"/>
        <v>0</v>
      </c>
      <c r="Q98" s="4891">
        <f t="shared" si="19"/>
        <v>0</v>
      </c>
      <c r="R98" s="4552">
        <f t="shared" si="19"/>
        <v>0</v>
      </c>
      <c r="S98" s="4161">
        <f t="shared" si="19"/>
        <v>0</v>
      </c>
      <c r="T98" s="4159">
        <f t="shared" si="19"/>
        <v>0</v>
      </c>
      <c r="U98" s="4161">
        <f t="shared" si="19"/>
        <v>0</v>
      </c>
      <c r="V98" s="4159">
        <f t="shared" si="19"/>
        <v>0</v>
      </c>
      <c r="W98" s="4161">
        <f t="shared" si="19"/>
        <v>0</v>
      </c>
      <c r="X98" s="4159">
        <f t="shared" si="19"/>
        <v>0</v>
      </c>
      <c r="Y98" s="4163">
        <f t="shared" si="19"/>
        <v>0</v>
      </c>
      <c r="Z98" s="4552">
        <f t="shared" si="19"/>
        <v>0</v>
      </c>
      <c r="AA98" s="3015">
        <f t="shared" si="19"/>
        <v>0</v>
      </c>
      <c r="AB98" s="196">
        <f t="shared" si="19"/>
        <v>0</v>
      </c>
      <c r="AC98" s="4727">
        <f t="shared" si="19"/>
        <v>0</v>
      </c>
      <c r="AD98" s="4729">
        <f t="shared" si="19"/>
        <v>0</v>
      </c>
      <c r="AE98" s="4891">
        <f t="shared" si="19"/>
        <v>0</v>
      </c>
      <c r="AF98" s="4729">
        <f t="shared" si="19"/>
        <v>0</v>
      </c>
      <c r="AG98" s="4730">
        <f t="shared" si="19"/>
        <v>0</v>
      </c>
      <c r="AH98" s="4729">
        <f t="shared" si="19"/>
        <v>0</v>
      </c>
      <c r="AI98" s="4730">
        <f t="shared" si="19"/>
        <v>0</v>
      </c>
      <c r="AJ98" s="4729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074" t="s">
        <v>3871</v>
      </c>
      <c r="B99" s="1282"/>
      <c r="C99" s="1266"/>
      <c r="D99" s="1275"/>
      <c r="E99" s="1266"/>
      <c r="F99" s="1275"/>
      <c r="G99" s="1266"/>
      <c r="H99" s="1275"/>
      <c r="I99" s="1266"/>
      <c r="J99" s="1275"/>
      <c r="K99" s="1266"/>
      <c r="L99" s="1275"/>
      <c r="M99" s="1266"/>
      <c r="N99" s="1275"/>
      <c r="O99" s="1266"/>
      <c r="P99" s="1275"/>
      <c r="Q99" s="1272"/>
      <c r="R99" s="1720">
        <f t="shared" ref="R99:R108" si="20">+B99+J99</f>
        <v>0</v>
      </c>
      <c r="S99" s="1236">
        <f t="shared" ref="S99:S108" si="21">+C99+K99</f>
        <v>0</v>
      </c>
      <c r="T99" s="1218">
        <f t="shared" ref="T99:T108" si="22">+D99+L99</f>
        <v>0</v>
      </c>
      <c r="U99" s="1236">
        <f t="shared" ref="U99:U108" si="23">+E99+M99</f>
        <v>0</v>
      </c>
      <c r="V99" s="1218">
        <f t="shared" ref="V99:V108" si="24">+F99+N99</f>
        <v>0</v>
      </c>
      <c r="W99" s="1236">
        <f t="shared" ref="W99:W108" si="25">+G99+O99</f>
        <v>0</v>
      </c>
      <c r="X99" s="1217">
        <f t="shared" ref="X99:X108" si="26">+H99+P99</f>
        <v>0</v>
      </c>
      <c r="Y99" s="1721">
        <f t="shared" ref="Y99:Y108" si="27">+I99+Q99</f>
        <v>0</v>
      </c>
      <c r="Z99" s="1282"/>
      <c r="AA99" s="38"/>
      <c r="AB99" s="1272"/>
      <c r="AC99" s="1714"/>
      <c r="AD99" s="1715"/>
      <c r="AE99" s="1716"/>
      <c r="AF99" s="1715"/>
      <c r="AG99" s="1717"/>
      <c r="AH99" s="1715"/>
      <c r="AI99" s="1717"/>
      <c r="AJ99" s="1715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074" t="s">
        <v>3872</v>
      </c>
      <c r="B100" s="1282"/>
      <c r="C100" s="1266"/>
      <c r="D100" s="1275"/>
      <c r="E100" s="1266"/>
      <c r="F100" s="1275"/>
      <c r="G100" s="1266"/>
      <c r="H100" s="1275"/>
      <c r="I100" s="1266"/>
      <c r="J100" s="1275"/>
      <c r="K100" s="1266"/>
      <c r="L100" s="1275"/>
      <c r="M100" s="1266"/>
      <c r="N100" s="1275"/>
      <c r="O100" s="1266"/>
      <c r="P100" s="1275"/>
      <c r="Q100" s="1272"/>
      <c r="R100" s="1720">
        <f t="shared" si="20"/>
        <v>0</v>
      </c>
      <c r="S100" s="1236">
        <f t="shared" si="21"/>
        <v>0</v>
      </c>
      <c r="T100" s="1218">
        <f t="shared" si="22"/>
        <v>0</v>
      </c>
      <c r="U100" s="1236">
        <f t="shared" si="23"/>
        <v>0</v>
      </c>
      <c r="V100" s="1218">
        <f t="shared" si="24"/>
        <v>0</v>
      </c>
      <c r="W100" s="1236">
        <f t="shared" si="25"/>
        <v>0</v>
      </c>
      <c r="X100" s="1217">
        <f t="shared" si="26"/>
        <v>0</v>
      </c>
      <c r="Y100" s="1721">
        <f t="shared" si="27"/>
        <v>0</v>
      </c>
      <c r="Z100" s="1282"/>
      <c r="AA100" s="38"/>
      <c r="AB100" s="1272"/>
      <c r="AC100" s="1714"/>
      <c r="AD100" s="1715"/>
      <c r="AE100" s="1716"/>
      <c r="AF100" s="1715"/>
      <c r="AG100" s="1717"/>
      <c r="AH100" s="1715"/>
      <c r="AI100" s="1717"/>
      <c r="AJ100" s="1715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074" t="s">
        <v>3873</v>
      </c>
      <c r="B101" s="1282"/>
      <c r="C101" s="1266"/>
      <c r="D101" s="1275"/>
      <c r="E101" s="1266"/>
      <c r="F101" s="1275"/>
      <c r="G101" s="1266"/>
      <c r="H101" s="1275"/>
      <c r="I101" s="1266"/>
      <c r="J101" s="1275"/>
      <c r="K101" s="1266"/>
      <c r="L101" s="1275"/>
      <c r="M101" s="1266"/>
      <c r="N101" s="1275"/>
      <c r="O101" s="1266"/>
      <c r="P101" s="1275"/>
      <c r="Q101" s="1272"/>
      <c r="R101" s="1720">
        <f t="shared" si="20"/>
        <v>0</v>
      </c>
      <c r="S101" s="1236">
        <f t="shared" si="21"/>
        <v>0</v>
      </c>
      <c r="T101" s="1218">
        <f t="shared" si="22"/>
        <v>0</v>
      </c>
      <c r="U101" s="1236">
        <f t="shared" si="23"/>
        <v>0</v>
      </c>
      <c r="V101" s="1218">
        <f t="shared" si="24"/>
        <v>0</v>
      </c>
      <c r="W101" s="1236">
        <f t="shared" si="25"/>
        <v>0</v>
      </c>
      <c r="X101" s="1217">
        <f t="shared" si="26"/>
        <v>0</v>
      </c>
      <c r="Y101" s="1721">
        <f t="shared" si="27"/>
        <v>0</v>
      </c>
      <c r="Z101" s="1282"/>
      <c r="AA101" s="38"/>
      <c r="AB101" s="1272"/>
      <c r="AC101" s="1714"/>
      <c r="AD101" s="1715"/>
      <c r="AE101" s="1716"/>
      <c r="AF101" s="1715"/>
      <c r="AG101" s="1717"/>
      <c r="AH101" s="1715"/>
      <c r="AI101" s="1717"/>
      <c r="AJ101" s="1715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074" t="s">
        <v>3874</v>
      </c>
      <c r="B102" s="1282"/>
      <c r="C102" s="1266"/>
      <c r="D102" s="1275"/>
      <c r="E102" s="1266"/>
      <c r="F102" s="1275"/>
      <c r="G102" s="1266"/>
      <c r="H102" s="1275"/>
      <c r="I102" s="1266"/>
      <c r="J102" s="1275"/>
      <c r="K102" s="1266"/>
      <c r="L102" s="1275"/>
      <c r="M102" s="1266"/>
      <c r="N102" s="1275"/>
      <c r="O102" s="1266"/>
      <c r="P102" s="1275"/>
      <c r="Q102" s="1272"/>
      <c r="R102" s="1720">
        <f t="shared" si="20"/>
        <v>0</v>
      </c>
      <c r="S102" s="1236">
        <f t="shared" si="21"/>
        <v>0</v>
      </c>
      <c r="T102" s="1218">
        <f t="shared" si="22"/>
        <v>0</v>
      </c>
      <c r="U102" s="1236">
        <f t="shared" si="23"/>
        <v>0</v>
      </c>
      <c r="V102" s="1218">
        <f t="shared" si="24"/>
        <v>0</v>
      </c>
      <c r="W102" s="1236">
        <f t="shared" si="25"/>
        <v>0</v>
      </c>
      <c r="X102" s="1217">
        <f t="shared" si="26"/>
        <v>0</v>
      </c>
      <c r="Y102" s="1721">
        <f t="shared" si="27"/>
        <v>0</v>
      </c>
      <c r="Z102" s="1282"/>
      <c r="AA102" s="38"/>
      <c r="AB102" s="1272"/>
      <c r="AC102" s="1714"/>
      <c r="AD102" s="1715"/>
      <c r="AE102" s="1716"/>
      <c r="AF102" s="1715"/>
      <c r="AG102" s="1717"/>
      <c r="AH102" s="1715"/>
      <c r="AI102" s="1717"/>
      <c r="AJ102" s="1715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074" t="s">
        <v>1719</v>
      </c>
      <c r="B103" s="1282"/>
      <c r="C103" s="1266"/>
      <c r="D103" s="1275"/>
      <c r="E103" s="1266"/>
      <c r="F103" s="1275"/>
      <c r="G103" s="1266"/>
      <c r="H103" s="1275"/>
      <c r="I103" s="1266"/>
      <c r="J103" s="1275"/>
      <c r="K103" s="1266"/>
      <c r="L103" s="1275"/>
      <c r="M103" s="1266"/>
      <c r="N103" s="1275"/>
      <c r="O103" s="1266"/>
      <c r="P103" s="1275"/>
      <c r="Q103" s="1272"/>
      <c r="R103" s="1720">
        <f t="shared" si="20"/>
        <v>0</v>
      </c>
      <c r="S103" s="1236">
        <f t="shared" si="21"/>
        <v>0</v>
      </c>
      <c r="T103" s="1218">
        <f t="shared" si="22"/>
        <v>0</v>
      </c>
      <c r="U103" s="1236">
        <f t="shared" si="23"/>
        <v>0</v>
      </c>
      <c r="V103" s="1218">
        <f t="shared" si="24"/>
        <v>0</v>
      </c>
      <c r="W103" s="1236">
        <f t="shared" si="25"/>
        <v>0</v>
      </c>
      <c r="X103" s="1217">
        <f t="shared" si="26"/>
        <v>0</v>
      </c>
      <c r="Y103" s="1721">
        <f t="shared" si="27"/>
        <v>0</v>
      </c>
      <c r="Z103" s="1282"/>
      <c r="AA103" s="38"/>
      <c r="AB103" s="1272"/>
      <c r="AC103" s="1714"/>
      <c r="AD103" s="1715"/>
      <c r="AE103" s="1716"/>
      <c r="AF103" s="1715"/>
      <c r="AG103" s="1717"/>
      <c r="AH103" s="1715"/>
      <c r="AI103" s="1717"/>
      <c r="AJ103" s="1715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074" t="s">
        <v>3875</v>
      </c>
      <c r="B104" s="1282"/>
      <c r="C104" s="1266"/>
      <c r="D104" s="1275"/>
      <c r="E104" s="1266"/>
      <c r="F104" s="1275"/>
      <c r="G104" s="1266"/>
      <c r="H104" s="1275"/>
      <c r="I104" s="1266"/>
      <c r="J104" s="1275"/>
      <c r="K104" s="1266"/>
      <c r="L104" s="1275"/>
      <c r="M104" s="1266"/>
      <c r="N104" s="1275"/>
      <c r="O104" s="1266"/>
      <c r="P104" s="1275"/>
      <c r="Q104" s="1272"/>
      <c r="R104" s="1720">
        <f t="shared" si="20"/>
        <v>0</v>
      </c>
      <c r="S104" s="1236">
        <f t="shared" si="21"/>
        <v>0</v>
      </c>
      <c r="T104" s="1218">
        <f t="shared" si="22"/>
        <v>0</v>
      </c>
      <c r="U104" s="1236">
        <f t="shared" si="23"/>
        <v>0</v>
      </c>
      <c r="V104" s="1218">
        <f t="shared" si="24"/>
        <v>0</v>
      </c>
      <c r="W104" s="1236">
        <f t="shared" si="25"/>
        <v>0</v>
      </c>
      <c r="X104" s="1217">
        <f t="shared" si="26"/>
        <v>0</v>
      </c>
      <c r="Y104" s="1721">
        <f t="shared" si="27"/>
        <v>0</v>
      </c>
      <c r="Z104" s="1282"/>
      <c r="AA104" s="38"/>
      <c r="AB104" s="1272"/>
      <c r="AC104" s="1714"/>
      <c r="AD104" s="1715"/>
      <c r="AE104" s="1716"/>
      <c r="AF104" s="1715"/>
      <c r="AG104" s="1717"/>
      <c r="AH104" s="1715"/>
      <c r="AI104" s="1717"/>
      <c r="AJ104" s="1715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074" t="s">
        <v>3876</v>
      </c>
      <c r="B105" s="1282"/>
      <c r="C105" s="1266"/>
      <c r="D105" s="1275"/>
      <c r="E105" s="1266"/>
      <c r="F105" s="1275"/>
      <c r="G105" s="1266"/>
      <c r="H105" s="1275"/>
      <c r="I105" s="1266"/>
      <c r="J105" s="1275"/>
      <c r="K105" s="1266"/>
      <c r="L105" s="1275"/>
      <c r="M105" s="1266"/>
      <c r="N105" s="1275"/>
      <c r="O105" s="1266"/>
      <c r="P105" s="1275"/>
      <c r="Q105" s="1272"/>
      <c r="R105" s="1720">
        <f t="shared" si="20"/>
        <v>0</v>
      </c>
      <c r="S105" s="1236">
        <f t="shared" si="21"/>
        <v>0</v>
      </c>
      <c r="T105" s="1218">
        <f t="shared" si="22"/>
        <v>0</v>
      </c>
      <c r="U105" s="1236">
        <f t="shared" si="23"/>
        <v>0</v>
      </c>
      <c r="V105" s="1218">
        <f t="shared" si="24"/>
        <v>0</v>
      </c>
      <c r="W105" s="1236">
        <f t="shared" si="25"/>
        <v>0</v>
      </c>
      <c r="X105" s="1217">
        <f t="shared" si="26"/>
        <v>0</v>
      </c>
      <c r="Y105" s="1721">
        <f t="shared" si="27"/>
        <v>0</v>
      </c>
      <c r="Z105" s="1282"/>
      <c r="AA105" s="38"/>
      <c r="AB105" s="1272"/>
      <c r="AC105" s="1714"/>
      <c r="AD105" s="1715"/>
      <c r="AE105" s="1716"/>
      <c r="AF105" s="1715"/>
      <c r="AG105" s="1717"/>
      <c r="AH105" s="1715"/>
      <c r="AI105" s="1717"/>
      <c r="AJ105" s="1715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074" t="s">
        <v>3877</v>
      </c>
      <c r="B106" s="1282"/>
      <c r="C106" s="1266"/>
      <c r="D106" s="1275"/>
      <c r="E106" s="1266"/>
      <c r="F106" s="1275"/>
      <c r="G106" s="1266"/>
      <c r="H106" s="1275"/>
      <c r="I106" s="1266"/>
      <c r="J106" s="1275"/>
      <c r="K106" s="1266"/>
      <c r="L106" s="1275"/>
      <c r="M106" s="1266"/>
      <c r="N106" s="1275"/>
      <c r="O106" s="1266"/>
      <c r="P106" s="1275"/>
      <c r="Q106" s="1272"/>
      <c r="R106" s="1720">
        <f t="shared" si="20"/>
        <v>0</v>
      </c>
      <c r="S106" s="1236">
        <f t="shared" si="21"/>
        <v>0</v>
      </c>
      <c r="T106" s="1218">
        <f t="shared" si="22"/>
        <v>0</v>
      </c>
      <c r="U106" s="1236">
        <f t="shared" si="23"/>
        <v>0</v>
      </c>
      <c r="V106" s="1218">
        <f t="shared" si="24"/>
        <v>0</v>
      </c>
      <c r="W106" s="1236">
        <f t="shared" si="25"/>
        <v>0</v>
      </c>
      <c r="X106" s="1217">
        <f t="shared" si="26"/>
        <v>0</v>
      </c>
      <c r="Y106" s="1721">
        <f t="shared" si="27"/>
        <v>0</v>
      </c>
      <c r="Z106" s="1282"/>
      <c r="AA106" s="38"/>
      <c r="AB106" s="1272"/>
      <c r="AC106" s="1714"/>
      <c r="AD106" s="1715"/>
      <c r="AE106" s="1716"/>
      <c r="AF106" s="1715"/>
      <c r="AG106" s="1717"/>
      <c r="AH106" s="1715"/>
      <c r="AI106" s="1717"/>
      <c r="AJ106" s="1715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074" t="s">
        <v>3878</v>
      </c>
      <c r="B107" s="1282"/>
      <c r="C107" s="1266"/>
      <c r="D107" s="1275"/>
      <c r="E107" s="1266"/>
      <c r="F107" s="1275"/>
      <c r="G107" s="1266"/>
      <c r="H107" s="1275"/>
      <c r="I107" s="1266"/>
      <c r="J107" s="1275"/>
      <c r="K107" s="1266"/>
      <c r="L107" s="1275"/>
      <c r="M107" s="1266"/>
      <c r="N107" s="1275"/>
      <c r="O107" s="1266"/>
      <c r="P107" s="1275"/>
      <c r="Q107" s="1272"/>
      <c r="R107" s="1720">
        <f t="shared" si="20"/>
        <v>0</v>
      </c>
      <c r="S107" s="1236">
        <f t="shared" si="21"/>
        <v>0</v>
      </c>
      <c r="T107" s="1218">
        <f t="shared" si="22"/>
        <v>0</v>
      </c>
      <c r="U107" s="1236">
        <f t="shared" si="23"/>
        <v>0</v>
      </c>
      <c r="V107" s="1218">
        <f>+F107+N107</f>
        <v>0</v>
      </c>
      <c r="W107" s="1236">
        <f t="shared" si="25"/>
        <v>0</v>
      </c>
      <c r="X107" s="1217">
        <f t="shared" si="26"/>
        <v>0</v>
      </c>
      <c r="Y107" s="1721">
        <f t="shared" si="27"/>
        <v>0</v>
      </c>
      <c r="Z107" s="1282"/>
      <c r="AA107" s="38"/>
      <c r="AB107" s="1272"/>
      <c r="AC107" s="1714"/>
      <c r="AD107" s="1715"/>
      <c r="AE107" s="1716"/>
      <c r="AF107" s="1715"/>
      <c r="AG107" s="1717"/>
      <c r="AH107" s="1715"/>
      <c r="AI107" s="1717"/>
      <c r="AJ107" s="1715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4080" t="s">
        <v>3879</v>
      </c>
      <c r="B108" s="4173"/>
      <c r="C108" s="3987"/>
      <c r="D108" s="4165"/>
      <c r="E108" s="3987"/>
      <c r="F108" s="4165"/>
      <c r="G108" s="3987"/>
      <c r="H108" s="4165"/>
      <c r="I108" s="3987"/>
      <c r="J108" s="4165"/>
      <c r="K108" s="3987"/>
      <c r="L108" s="4165"/>
      <c r="M108" s="3987"/>
      <c r="N108" s="4165"/>
      <c r="O108" s="3987"/>
      <c r="P108" s="4165"/>
      <c r="Q108" s="4250"/>
      <c r="R108" s="4727">
        <f t="shared" si="20"/>
        <v>0</v>
      </c>
      <c r="S108" s="4729">
        <f t="shared" si="21"/>
        <v>0</v>
      </c>
      <c r="T108" s="4891">
        <f t="shared" si="22"/>
        <v>0</v>
      </c>
      <c r="U108" s="4729">
        <f t="shared" si="23"/>
        <v>0</v>
      </c>
      <c r="V108" s="4891">
        <f t="shared" si="24"/>
        <v>0</v>
      </c>
      <c r="W108" s="4729">
        <f t="shared" si="25"/>
        <v>0</v>
      </c>
      <c r="X108" s="4730">
        <f t="shared" si="26"/>
        <v>0</v>
      </c>
      <c r="Y108" s="4892">
        <f t="shared" si="27"/>
        <v>0</v>
      </c>
      <c r="Z108" s="4173"/>
      <c r="AA108" s="1288"/>
      <c r="AB108" s="4250"/>
      <c r="AC108" s="4906"/>
      <c r="AD108" s="4907"/>
      <c r="AE108" s="4908"/>
      <c r="AF108" s="4907"/>
      <c r="AG108" s="4909"/>
      <c r="AH108" s="4907"/>
      <c r="AI108" s="4909"/>
      <c r="AJ108" s="4907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97" t="s">
        <v>3881</v>
      </c>
      <c r="B110" s="6558" t="s">
        <v>3847</v>
      </c>
      <c r="C110" s="7096"/>
      <c r="D110" s="7096"/>
      <c r="E110" s="7096"/>
      <c r="F110" s="7096"/>
      <c r="G110" s="7096"/>
      <c r="H110" s="7096"/>
      <c r="I110" s="7096"/>
      <c r="J110" s="7096"/>
      <c r="K110" s="7096"/>
      <c r="L110" s="6553"/>
      <c r="M110" s="7116" t="s">
        <v>3882</v>
      </c>
      <c r="N110" s="7039"/>
      <c r="O110" s="7039"/>
      <c r="P110" s="7039"/>
      <c r="Q110" s="7039"/>
      <c r="R110" s="7039"/>
      <c r="S110" s="7039"/>
      <c r="T110" s="7040"/>
    </row>
    <row r="111" spans="1:45" s="6" customFormat="1" ht="15" customHeight="1" x14ac:dyDescent="0.15">
      <c r="A111" s="7098"/>
      <c r="B111" s="7094" t="s">
        <v>3249</v>
      </c>
      <c r="C111" s="7095"/>
      <c r="D111" s="6549" t="s">
        <v>1226</v>
      </c>
      <c r="E111" s="7095"/>
      <c r="F111" s="6549" t="s">
        <v>1227</v>
      </c>
      <c r="G111" s="7095"/>
      <c r="H111" s="6549" t="s">
        <v>723</v>
      </c>
      <c r="I111" s="7095"/>
      <c r="J111" s="6685" t="s">
        <v>3645</v>
      </c>
      <c r="K111" s="7094"/>
      <c r="L111" s="6551"/>
      <c r="M111" s="6375"/>
      <c r="N111" s="6161"/>
      <c r="O111" s="6161"/>
      <c r="P111" s="6161"/>
      <c r="Q111" s="6161"/>
      <c r="R111" s="6161"/>
      <c r="S111" s="6161"/>
      <c r="T111" s="6162"/>
    </row>
    <row r="112" spans="1:45" s="6" customFormat="1" ht="15" customHeight="1" x14ac:dyDescent="0.15">
      <c r="A112" s="7098"/>
      <c r="B112" s="7104" t="s">
        <v>63</v>
      </c>
      <c r="C112" s="7081" t="s">
        <v>64</v>
      </c>
      <c r="D112" s="7104" t="s">
        <v>63</v>
      </c>
      <c r="E112" s="7081" t="s">
        <v>64</v>
      </c>
      <c r="F112" s="7104" t="s">
        <v>63</v>
      </c>
      <c r="G112" s="7081" t="s">
        <v>64</v>
      </c>
      <c r="H112" s="7104" t="s">
        <v>63</v>
      </c>
      <c r="I112" s="7110" t="s">
        <v>64</v>
      </c>
      <c r="J112" s="4886" t="s">
        <v>3671</v>
      </c>
      <c r="K112" s="6558" t="s">
        <v>1641</v>
      </c>
      <c r="L112" s="6553"/>
      <c r="M112" s="7094" t="s">
        <v>3249</v>
      </c>
      <c r="N112" s="7095"/>
      <c r="O112" s="6549" t="s">
        <v>1226</v>
      </c>
      <c r="P112" s="7095"/>
      <c r="Q112" s="7094" t="s">
        <v>1227</v>
      </c>
      <c r="R112" s="7095"/>
      <c r="S112" s="6549" t="s">
        <v>723</v>
      </c>
      <c r="T112" s="7095"/>
    </row>
    <row r="113" spans="1:20" s="6" customFormat="1" ht="20.100000000000001" customHeight="1" x14ac:dyDescent="0.15">
      <c r="A113" s="7099"/>
      <c r="B113" s="7105"/>
      <c r="C113" s="6244"/>
      <c r="D113" s="7105"/>
      <c r="E113" s="6244"/>
      <c r="F113" s="7105"/>
      <c r="G113" s="6244"/>
      <c r="H113" s="7105"/>
      <c r="I113" s="6648"/>
      <c r="J113" s="4886" t="s">
        <v>3841</v>
      </c>
      <c r="K113" s="4889" t="s">
        <v>3811</v>
      </c>
      <c r="L113" s="4925" t="s">
        <v>2582</v>
      </c>
      <c r="M113" s="3776" t="s">
        <v>63</v>
      </c>
      <c r="N113" s="3345" t="s">
        <v>64</v>
      </c>
      <c r="O113" s="4070" t="s">
        <v>63</v>
      </c>
      <c r="P113" s="3345" t="s">
        <v>64</v>
      </c>
      <c r="Q113" s="4138" t="s">
        <v>63</v>
      </c>
      <c r="R113" s="3345" t="s">
        <v>64</v>
      </c>
      <c r="S113" s="4070" t="s">
        <v>63</v>
      </c>
      <c r="T113" s="3345" t="s">
        <v>64</v>
      </c>
    </row>
    <row r="114" spans="1:20" s="6" customFormat="1" ht="15" customHeight="1" x14ac:dyDescent="0.15">
      <c r="A114" s="3594" t="s">
        <v>82</v>
      </c>
      <c r="B114" s="4160">
        <f t="shared" ref="B114:G114" si="28">SUM(B115:B118)</f>
        <v>0</v>
      </c>
      <c r="C114" s="2669">
        <f t="shared" si="28"/>
        <v>0</v>
      </c>
      <c r="D114" s="4159">
        <f t="shared" si="28"/>
        <v>0</v>
      </c>
      <c r="E114" s="2669">
        <f t="shared" si="28"/>
        <v>0</v>
      </c>
      <c r="F114" s="4159">
        <f t="shared" si="28"/>
        <v>0</v>
      </c>
      <c r="G114" s="2669">
        <f t="shared" si="28"/>
        <v>0</v>
      </c>
      <c r="H114" s="4160">
        <f t="shared" ref="H114:T114" si="29">SUM(H115:H118)</f>
        <v>0</v>
      </c>
      <c r="I114" s="4163">
        <f t="shared" si="29"/>
        <v>0</v>
      </c>
      <c r="J114" s="4920">
        <f t="shared" si="29"/>
        <v>0</v>
      </c>
      <c r="K114" s="4919">
        <f t="shared" si="29"/>
        <v>0</v>
      </c>
      <c r="L114" s="4926">
        <f t="shared" si="29"/>
        <v>0</v>
      </c>
      <c r="M114" s="4927">
        <f t="shared" si="29"/>
        <v>0</v>
      </c>
      <c r="N114" s="3238">
        <f t="shared" si="29"/>
        <v>0</v>
      </c>
      <c r="O114" s="4398">
        <f t="shared" si="29"/>
        <v>0</v>
      </c>
      <c r="P114" s="3238">
        <f t="shared" si="29"/>
        <v>0</v>
      </c>
      <c r="Q114" s="4919">
        <f t="shared" ref="Q114:R114" si="30">SUM(Q115:Q118)</f>
        <v>0</v>
      </c>
      <c r="R114" s="4399">
        <f t="shared" si="30"/>
        <v>0</v>
      </c>
      <c r="S114" s="4398">
        <f t="shared" si="29"/>
        <v>0</v>
      </c>
      <c r="T114" s="3238">
        <f t="shared" si="29"/>
        <v>0</v>
      </c>
    </row>
    <row r="115" spans="1:20" s="6" customFormat="1" ht="15" customHeight="1" x14ac:dyDescent="0.15">
      <c r="A115" s="4074" t="s">
        <v>3883</v>
      </c>
      <c r="B115" s="220"/>
      <c r="C115" s="64"/>
      <c r="D115" s="922"/>
      <c r="E115" s="64"/>
      <c r="F115" s="922"/>
      <c r="G115" s="64"/>
      <c r="H115" s="220"/>
      <c r="I115" s="681"/>
      <c r="J115" s="992"/>
      <c r="K115" s="220"/>
      <c r="L115" s="46"/>
      <c r="M115" s="4928"/>
      <c r="N115" s="4929"/>
      <c r="O115" s="4930"/>
      <c r="P115" s="4929"/>
      <c r="Q115" s="4931"/>
      <c r="R115" s="4929"/>
      <c r="S115" s="4930"/>
      <c r="T115" s="1715"/>
    </row>
    <row r="116" spans="1:20" s="6" customFormat="1" ht="15" customHeight="1" x14ac:dyDescent="0.15">
      <c r="A116" s="4074" t="s">
        <v>3884</v>
      </c>
      <c r="B116" s="1282"/>
      <c r="C116" s="1266"/>
      <c r="D116" s="1275"/>
      <c r="E116" s="1266"/>
      <c r="F116" s="1275"/>
      <c r="G116" s="1266"/>
      <c r="H116" s="1282"/>
      <c r="I116" s="1272"/>
      <c r="J116" s="1276"/>
      <c r="K116" s="1282"/>
      <c r="L116" s="1298"/>
      <c r="M116" s="1714"/>
      <c r="N116" s="1715"/>
      <c r="O116" s="1717"/>
      <c r="P116" s="1715"/>
      <c r="Q116" s="1716"/>
      <c r="R116" s="1715"/>
      <c r="S116" s="1717"/>
      <c r="T116" s="1715"/>
    </row>
    <row r="117" spans="1:20" s="6" customFormat="1" ht="15" customHeight="1" x14ac:dyDescent="0.15">
      <c r="A117" s="4074" t="s">
        <v>3885</v>
      </c>
      <c r="B117" s="1282"/>
      <c r="C117" s="1266"/>
      <c r="D117" s="1275"/>
      <c r="E117" s="1266"/>
      <c r="F117" s="1275"/>
      <c r="G117" s="1266"/>
      <c r="H117" s="1282"/>
      <c r="I117" s="1272"/>
      <c r="J117" s="1276"/>
      <c r="K117" s="1282"/>
      <c r="L117" s="1298"/>
      <c r="M117" s="1714"/>
      <c r="N117" s="1715"/>
      <c r="O117" s="1717"/>
      <c r="P117" s="1715"/>
      <c r="Q117" s="1716"/>
      <c r="R117" s="1715"/>
      <c r="S117" s="1717"/>
      <c r="T117" s="1715"/>
    </row>
    <row r="118" spans="1:20" s="6" customFormat="1" ht="15" customHeight="1" x14ac:dyDescent="0.15">
      <c r="A118" s="4080" t="s">
        <v>3886</v>
      </c>
      <c r="B118" s="4173"/>
      <c r="C118" s="3987"/>
      <c r="D118" s="4165"/>
      <c r="E118" s="3987"/>
      <c r="F118" s="4165"/>
      <c r="G118" s="3987"/>
      <c r="H118" s="4173"/>
      <c r="I118" s="4250"/>
      <c r="J118" s="1278"/>
      <c r="K118" s="4173"/>
      <c r="L118" s="1299"/>
      <c r="M118" s="4906"/>
      <c r="N118" s="4907"/>
      <c r="O118" s="4909"/>
      <c r="P118" s="4907"/>
      <c r="Q118" s="4908"/>
      <c r="R118" s="4907"/>
      <c r="S118" s="4909"/>
      <c r="T118" s="490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651" t="s">
        <v>3888</v>
      </c>
      <c r="B120" s="7037" t="s">
        <v>197</v>
      </c>
      <c r="C120" s="7038" t="s">
        <v>3889</v>
      </c>
      <c r="D120" s="7039"/>
      <c r="E120" s="7039"/>
      <c r="F120" s="7040"/>
      <c r="G120" s="7052" t="s">
        <v>3890</v>
      </c>
      <c r="H120" s="7053"/>
      <c r="I120" s="7110"/>
      <c r="J120" s="6602" t="s">
        <v>3891</v>
      </c>
      <c r="K120" s="7096"/>
      <c r="L120" s="7096"/>
      <c r="M120" s="7096"/>
      <c r="N120" s="7096"/>
      <c r="O120" s="7096"/>
      <c r="P120" s="7096"/>
      <c r="Q120" s="7107"/>
      <c r="R120" s="7037" t="s">
        <v>3892</v>
      </c>
    </row>
    <row r="121" spans="1:20" s="8" customFormat="1" ht="20.100000000000001" customHeight="1" x14ac:dyDescent="0.2">
      <c r="A121" s="6651"/>
      <c r="B121" s="5480"/>
      <c r="C121" s="6852"/>
      <c r="D121" s="6161"/>
      <c r="E121" s="6161"/>
      <c r="F121" s="6162"/>
      <c r="G121" s="6972"/>
      <c r="H121" s="6176"/>
      <c r="I121" s="6648"/>
      <c r="J121" s="7094" t="s">
        <v>3249</v>
      </c>
      <c r="K121" s="7095"/>
      <c r="L121" s="6549" t="s">
        <v>1226</v>
      </c>
      <c r="M121" s="7095"/>
      <c r="N121" s="6549" t="s">
        <v>1227</v>
      </c>
      <c r="O121" s="7095"/>
      <c r="P121" s="6549" t="s">
        <v>723</v>
      </c>
      <c r="Q121" s="7095"/>
      <c r="R121" s="5480"/>
    </row>
    <row r="122" spans="1:20" s="8" customFormat="1" ht="20.100000000000001" customHeight="1" x14ac:dyDescent="0.2">
      <c r="A122" s="6651" t="s">
        <v>3893</v>
      </c>
      <c r="B122" s="6165"/>
      <c r="C122" s="3564" t="s">
        <v>3894</v>
      </c>
      <c r="D122" s="3565" t="s">
        <v>1226</v>
      </c>
      <c r="E122" s="3565" t="s">
        <v>1227</v>
      </c>
      <c r="F122" s="4886" t="s">
        <v>723</v>
      </c>
      <c r="G122" s="3594" t="s">
        <v>84</v>
      </c>
      <c r="H122" s="4138" t="s">
        <v>63</v>
      </c>
      <c r="I122" s="3557" t="s">
        <v>64</v>
      </c>
      <c r="J122" s="3776" t="s">
        <v>63</v>
      </c>
      <c r="K122" s="4888" t="s">
        <v>64</v>
      </c>
      <c r="L122" s="4138" t="s">
        <v>63</v>
      </c>
      <c r="M122" s="4888" t="s">
        <v>64</v>
      </c>
      <c r="N122" s="4138" t="s">
        <v>63</v>
      </c>
      <c r="O122" s="4888" t="s">
        <v>64</v>
      </c>
      <c r="P122" s="4138" t="s">
        <v>63</v>
      </c>
      <c r="Q122" s="3345" t="s">
        <v>64</v>
      </c>
      <c r="R122" s="6165"/>
    </row>
    <row r="123" spans="1:20" s="8" customFormat="1" ht="15" customHeight="1" x14ac:dyDescent="0.2">
      <c r="A123" s="7037"/>
      <c r="B123" s="4139">
        <f>SUM(B124:B129)</f>
        <v>0</v>
      </c>
      <c r="C123" s="4159">
        <f t="shared" ref="C123:Q123" si="31">SUM(C124:C129)</f>
        <v>0</v>
      </c>
      <c r="D123" s="4160">
        <f t="shared" si="31"/>
        <v>0</v>
      </c>
      <c r="E123" s="4160">
        <f t="shared" ref="E123" si="32">SUM(E124:E129)</f>
        <v>0</v>
      </c>
      <c r="F123" s="4932">
        <f t="shared" si="31"/>
        <v>0</v>
      </c>
      <c r="G123" s="4139">
        <f>SUM(G124:G129)</f>
        <v>0</v>
      </c>
      <c r="H123" s="4160">
        <f>SUM(H124:H129)</f>
        <v>0</v>
      </c>
      <c r="I123" s="4607">
        <f t="shared" si="31"/>
        <v>0</v>
      </c>
      <c r="J123" s="4927">
        <f t="shared" si="31"/>
        <v>0</v>
      </c>
      <c r="K123" s="4920">
        <f t="shared" si="31"/>
        <v>0</v>
      </c>
      <c r="L123" s="4919">
        <f t="shared" si="31"/>
        <v>0</v>
      </c>
      <c r="M123" s="4920">
        <f t="shared" si="31"/>
        <v>0</v>
      </c>
      <c r="N123" s="4919">
        <f t="shared" ref="N123:O123" si="33">SUM(N124:N129)</f>
        <v>0</v>
      </c>
      <c r="O123" s="4920">
        <f t="shared" si="33"/>
        <v>0</v>
      </c>
      <c r="P123" s="4398">
        <f t="shared" si="31"/>
        <v>0</v>
      </c>
      <c r="Q123" s="4920">
        <f t="shared" si="31"/>
        <v>0</v>
      </c>
      <c r="R123" s="4920">
        <f>SUM(R124)</f>
        <v>0</v>
      </c>
    </row>
    <row r="124" spans="1:20" s="8" customFormat="1" ht="15" customHeight="1" x14ac:dyDescent="0.2">
      <c r="A124" s="4403" t="s">
        <v>841</v>
      </c>
      <c r="B124" s="2088">
        <f t="shared" ref="B124:B129" si="34">SUM(C124:F124)</f>
        <v>0</v>
      </c>
      <c r="C124" s="1275"/>
      <c r="D124" s="1282"/>
      <c r="E124" s="1282"/>
      <c r="F124" s="1276"/>
      <c r="G124" s="2088">
        <f>SUM(H124:I124)</f>
        <v>0</v>
      </c>
      <c r="H124" s="1282"/>
      <c r="I124" s="1298"/>
      <c r="J124" s="1714"/>
      <c r="K124" s="1722"/>
      <c r="L124" s="1716"/>
      <c r="M124" s="1722"/>
      <c r="N124" s="1716"/>
      <c r="O124" s="1722"/>
      <c r="P124" s="1717"/>
      <c r="Q124" s="1722"/>
      <c r="R124" s="1722"/>
    </row>
    <row r="125" spans="1:20" s="8" customFormat="1" ht="15" customHeight="1" x14ac:dyDescent="0.2">
      <c r="A125" s="4933" t="s">
        <v>3895</v>
      </c>
      <c r="B125" s="4934"/>
      <c r="C125" s="1325"/>
      <c r="D125" s="1404"/>
      <c r="E125" s="1404"/>
      <c r="F125" s="1326"/>
      <c r="G125" s="4934"/>
      <c r="H125" s="1404"/>
      <c r="I125" s="1696"/>
      <c r="J125" s="1334"/>
      <c r="K125" s="1326"/>
      <c r="L125" s="1404"/>
      <c r="M125" s="1326"/>
      <c r="N125" s="1404"/>
      <c r="O125" s="1326"/>
      <c r="P125" s="1325"/>
      <c r="Q125" s="1326"/>
      <c r="R125" s="1326"/>
    </row>
    <row r="126" spans="1:20" s="8" customFormat="1" ht="15" customHeight="1" x14ac:dyDescent="0.2">
      <c r="A126" s="4933" t="s">
        <v>3896</v>
      </c>
      <c r="B126" s="4934"/>
      <c r="C126" s="1325"/>
      <c r="D126" s="1404"/>
      <c r="E126" s="1404"/>
      <c r="F126" s="1326"/>
      <c r="G126" s="4934"/>
      <c r="H126" s="1404"/>
      <c r="I126" s="1696"/>
      <c r="J126" s="1334"/>
      <c r="K126" s="1326"/>
      <c r="L126" s="1404"/>
      <c r="M126" s="1326"/>
      <c r="N126" s="1404"/>
      <c r="O126" s="1326"/>
      <c r="P126" s="1325"/>
      <c r="Q126" s="1326"/>
      <c r="R126" s="1326"/>
    </row>
    <row r="127" spans="1:20" s="8" customFormat="1" ht="15" customHeight="1" x14ac:dyDescent="0.2">
      <c r="A127" s="4404" t="s">
        <v>738</v>
      </c>
      <c r="B127" s="4015">
        <f t="shared" si="34"/>
        <v>0</v>
      </c>
      <c r="C127" s="1275"/>
      <c r="D127" s="1282"/>
      <c r="E127" s="1282"/>
      <c r="F127" s="1276"/>
      <c r="G127" s="4015">
        <f t="shared" ref="G127:G129" si="35">SUM(H127:I127)</f>
        <v>0</v>
      </c>
      <c r="H127" s="1282"/>
      <c r="I127" s="1298"/>
      <c r="J127" s="1714"/>
      <c r="K127" s="1722"/>
      <c r="L127" s="1716"/>
      <c r="M127" s="1722"/>
      <c r="N127" s="1716"/>
      <c r="O127" s="1722"/>
      <c r="P127" s="1717"/>
      <c r="Q127" s="1722"/>
      <c r="R127" s="1326"/>
    </row>
    <row r="128" spans="1:20" s="8" customFormat="1" ht="15" customHeight="1" x14ac:dyDescent="0.2">
      <c r="A128" s="4404" t="s">
        <v>3897</v>
      </c>
      <c r="B128" s="4015">
        <f>SUM(C128:F128)</f>
        <v>0</v>
      </c>
      <c r="C128" s="1275"/>
      <c r="D128" s="1282"/>
      <c r="E128" s="1282"/>
      <c r="F128" s="1276"/>
      <c r="G128" s="4015">
        <f t="shared" si="35"/>
        <v>0</v>
      </c>
      <c r="H128" s="1282"/>
      <c r="I128" s="1298"/>
      <c r="J128" s="1714"/>
      <c r="K128" s="1722"/>
      <c r="L128" s="1716"/>
      <c r="M128" s="1722"/>
      <c r="N128" s="1716"/>
      <c r="O128" s="1722"/>
      <c r="P128" s="1717"/>
      <c r="Q128" s="1722"/>
      <c r="R128" s="1326"/>
    </row>
    <row r="129" spans="1:18" s="8" customFormat="1" ht="15" customHeight="1" x14ac:dyDescent="0.2">
      <c r="A129" s="4935" t="s">
        <v>608</v>
      </c>
      <c r="B129" s="3984">
        <f t="shared" si="34"/>
        <v>0</v>
      </c>
      <c r="C129" s="4165"/>
      <c r="D129" s="4173"/>
      <c r="E129" s="4173"/>
      <c r="F129" s="1278"/>
      <c r="G129" s="3984">
        <f t="shared" si="35"/>
        <v>0</v>
      </c>
      <c r="H129" s="4173"/>
      <c r="I129" s="1299"/>
      <c r="J129" s="4906"/>
      <c r="K129" s="1723"/>
      <c r="L129" s="4908"/>
      <c r="M129" s="1723"/>
      <c r="N129" s="4908"/>
      <c r="O129" s="1723"/>
      <c r="P129" s="4909"/>
      <c r="Q129" s="1723"/>
      <c r="R129" s="1328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78" t="s">
        <v>3899</v>
      </c>
      <c r="B131" s="6549" t="s">
        <v>3645</v>
      </c>
      <c r="C131" s="7094"/>
      <c r="D131" s="7095"/>
    </row>
    <row r="132" spans="1:18" s="8" customFormat="1" ht="15" customHeight="1" x14ac:dyDescent="0.2">
      <c r="A132" s="5496"/>
      <c r="B132" s="3562" t="s">
        <v>3671</v>
      </c>
      <c r="C132" s="6651" t="s">
        <v>1641</v>
      </c>
      <c r="D132" s="6651"/>
    </row>
    <row r="133" spans="1:18" s="8" customFormat="1" ht="24" customHeight="1" x14ac:dyDescent="0.2">
      <c r="A133" s="6159"/>
      <c r="B133" s="3727" t="s">
        <v>3841</v>
      </c>
      <c r="C133" s="3564" t="s">
        <v>3811</v>
      </c>
      <c r="D133" s="4936" t="s">
        <v>2582</v>
      </c>
    </row>
    <row r="134" spans="1:18" s="8" customFormat="1" ht="18" customHeight="1" x14ac:dyDescent="0.2">
      <c r="A134" s="4937" t="s">
        <v>3900</v>
      </c>
      <c r="B134" s="4603"/>
      <c r="C134" s="4142"/>
      <c r="D134" s="4144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8" t="str">
        <f>CONCATENATE("MES: ",NOMBRE!B6, " (",NOMBRE!C6,NOMBRE!D6,")")</f>
        <v>MES: MAYO (05)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231" t="s">
        <v>3901</v>
      </c>
      <c r="B6" s="6231"/>
      <c r="C6" s="6231"/>
      <c r="D6" s="6231"/>
      <c r="E6" s="6231"/>
      <c r="F6" s="6231"/>
      <c r="G6" s="6231"/>
      <c r="H6" s="6231"/>
      <c r="I6" s="6231"/>
      <c r="J6" s="6231"/>
      <c r="K6" s="6231"/>
      <c r="L6" s="6231"/>
      <c r="M6" s="6231"/>
      <c r="N6" s="6231"/>
      <c r="O6" s="6231"/>
      <c r="P6" s="6231"/>
      <c r="Q6" s="6231"/>
    </row>
    <row r="7" spans="1:17" s="771" customFormat="1" ht="18" customHeight="1" x14ac:dyDescent="0.25">
      <c r="A7" s="6231" t="s">
        <v>3902</v>
      </c>
      <c r="B7" s="6231"/>
      <c r="C7" s="6231"/>
      <c r="D7" s="6231"/>
      <c r="E7" s="6231"/>
      <c r="F7" s="6231"/>
      <c r="G7" s="6231"/>
      <c r="H7" s="6231"/>
      <c r="I7" s="6231"/>
      <c r="J7" s="6231"/>
      <c r="K7" s="6231"/>
      <c r="L7" s="6231"/>
      <c r="M7" s="6231"/>
      <c r="N7" s="6231"/>
      <c r="O7" s="6231"/>
      <c r="P7" s="6231"/>
      <c r="Q7" s="6231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16" t="s">
        <v>3905</v>
      </c>
      <c r="B12" s="6558" t="s">
        <v>3906</v>
      </c>
      <c r="C12" s="7096"/>
      <c r="D12" s="7096"/>
      <c r="E12" s="7107"/>
      <c r="F12" s="6651" t="s">
        <v>3907</v>
      </c>
      <c r="G12" s="6651"/>
      <c r="H12" s="6651"/>
      <c r="I12" s="6558"/>
      <c r="J12" s="6558" t="s">
        <v>3908</v>
      </c>
      <c r="K12" s="7096"/>
      <c r="L12" s="7096"/>
      <c r="M12" s="7107"/>
      <c r="N12" s="6558" t="s">
        <v>3909</v>
      </c>
      <c r="O12" s="7096"/>
      <c r="P12" s="7096"/>
      <c r="Q12" s="7107"/>
    </row>
    <row r="13" spans="1:17" x14ac:dyDescent="0.25">
      <c r="A13" s="7126"/>
      <c r="B13" s="6549" t="s">
        <v>3910</v>
      </c>
      <c r="C13" s="7095"/>
      <c r="D13" s="6549" t="s">
        <v>2467</v>
      </c>
      <c r="E13" s="7095"/>
      <c r="F13" s="6549" t="s">
        <v>3910</v>
      </c>
      <c r="G13" s="7095"/>
      <c r="H13" s="6549" t="s">
        <v>2467</v>
      </c>
      <c r="I13" s="7095"/>
      <c r="J13" s="6549" t="s">
        <v>3910</v>
      </c>
      <c r="K13" s="7095"/>
      <c r="L13" s="6549" t="s">
        <v>2467</v>
      </c>
      <c r="M13" s="7095"/>
      <c r="N13" s="6549" t="s">
        <v>3910</v>
      </c>
      <c r="O13" s="7095"/>
      <c r="P13" s="6549" t="s">
        <v>2467</v>
      </c>
      <c r="Q13" s="7095"/>
    </row>
    <row r="14" spans="1:17" x14ac:dyDescent="0.25">
      <c r="A14" s="6375"/>
      <c r="B14" s="4070" t="s">
        <v>63</v>
      </c>
      <c r="C14" s="4888" t="s">
        <v>64</v>
      </c>
      <c r="D14" s="4070" t="s">
        <v>63</v>
      </c>
      <c r="E14" s="4888" t="s">
        <v>64</v>
      </c>
      <c r="F14" s="4070" t="s">
        <v>63</v>
      </c>
      <c r="G14" s="4888" t="s">
        <v>64</v>
      </c>
      <c r="H14" s="4070" t="s">
        <v>63</v>
      </c>
      <c r="I14" s="4887" t="s">
        <v>64</v>
      </c>
      <c r="J14" s="4070" t="s">
        <v>63</v>
      </c>
      <c r="K14" s="3345" t="s">
        <v>64</v>
      </c>
      <c r="L14" s="4917" t="s">
        <v>63</v>
      </c>
      <c r="M14" s="3042" t="s">
        <v>64</v>
      </c>
      <c r="N14" s="4070" t="s">
        <v>63</v>
      </c>
      <c r="O14" s="4888" t="s">
        <v>64</v>
      </c>
      <c r="P14" s="4070" t="s">
        <v>63</v>
      </c>
      <c r="Q14" s="4888" t="s">
        <v>64</v>
      </c>
    </row>
    <row r="15" spans="1:17" x14ac:dyDescent="0.25">
      <c r="A15" s="4225" t="s">
        <v>82</v>
      </c>
      <c r="B15" s="4938">
        <f t="shared" ref="B15:Q15" si="0">SUM(B16:B27)</f>
        <v>0</v>
      </c>
      <c r="C15" s="4939">
        <f t="shared" si="0"/>
        <v>0</v>
      </c>
      <c r="D15" s="4938">
        <f t="shared" si="0"/>
        <v>0</v>
      </c>
      <c r="E15" s="4939">
        <f t="shared" si="0"/>
        <v>0</v>
      </c>
      <c r="F15" s="4938">
        <f t="shared" si="0"/>
        <v>0</v>
      </c>
      <c r="G15" s="4939">
        <f t="shared" si="0"/>
        <v>0</v>
      </c>
      <c r="H15" s="4938">
        <f t="shared" si="0"/>
        <v>0</v>
      </c>
      <c r="I15" s="4939">
        <f t="shared" si="0"/>
        <v>0</v>
      </c>
      <c r="J15" s="4938">
        <f t="shared" si="0"/>
        <v>0</v>
      </c>
      <c r="K15" s="4939">
        <f t="shared" si="0"/>
        <v>0</v>
      </c>
      <c r="L15" s="4940">
        <f t="shared" si="0"/>
        <v>0</v>
      </c>
      <c r="M15" s="4941">
        <f t="shared" si="0"/>
        <v>0</v>
      </c>
      <c r="N15" s="4938">
        <f t="shared" si="0"/>
        <v>0</v>
      </c>
      <c r="O15" s="4939">
        <f t="shared" si="0"/>
        <v>0</v>
      </c>
      <c r="P15" s="4938">
        <f t="shared" si="0"/>
        <v>0</v>
      </c>
      <c r="Q15" s="4939">
        <f t="shared" si="0"/>
        <v>0</v>
      </c>
    </row>
    <row r="16" spans="1:17" x14ac:dyDescent="0.25">
      <c r="A16" s="4613" t="s">
        <v>1246</v>
      </c>
      <c r="B16" s="2731"/>
      <c r="C16" s="3397"/>
      <c r="D16" s="4942">
        <f t="shared" ref="D16:E27" si="1">SUM(H16+L16)</f>
        <v>0</v>
      </c>
      <c r="E16" s="4631">
        <f t="shared" si="1"/>
        <v>0</v>
      </c>
      <c r="F16" s="4745"/>
      <c r="G16" s="4532"/>
      <c r="H16" s="4149"/>
      <c r="I16" s="4152"/>
      <c r="J16" s="4745"/>
      <c r="K16" s="4532"/>
      <c r="L16" s="2651"/>
      <c r="M16" s="2273"/>
      <c r="N16" s="4745"/>
      <c r="O16" s="4532"/>
      <c r="P16" s="4904"/>
      <c r="Q16" s="4902"/>
    </row>
    <row r="17" spans="1:17" x14ac:dyDescent="0.25">
      <c r="A17" s="4613" t="s">
        <v>1251</v>
      </c>
      <c r="B17" s="4899">
        <f>SUM(F17+J17)</f>
        <v>0</v>
      </c>
      <c r="C17" s="4631">
        <f>SUM(G17+K17)</f>
        <v>0</v>
      </c>
      <c r="D17" s="1217">
        <f t="shared" si="1"/>
        <v>0</v>
      </c>
      <c r="E17" s="4631">
        <f t="shared" si="1"/>
        <v>0</v>
      </c>
      <c r="F17" s="4149"/>
      <c r="G17" s="4153"/>
      <c r="H17" s="4149"/>
      <c r="I17" s="4152"/>
      <c r="J17" s="4149"/>
      <c r="K17" s="4153"/>
      <c r="L17" s="4151"/>
      <c r="M17" s="4150"/>
      <c r="N17" s="4904"/>
      <c r="O17" s="4902"/>
      <c r="P17" s="4904"/>
      <c r="Q17" s="4902"/>
    </row>
    <row r="18" spans="1:17" x14ac:dyDescent="0.25">
      <c r="A18" s="4613" t="s">
        <v>1254</v>
      </c>
      <c r="B18" s="4745"/>
      <c r="C18" s="4532"/>
      <c r="D18" s="1217">
        <f t="shared" si="1"/>
        <v>0</v>
      </c>
      <c r="E18" s="4631">
        <f t="shared" si="1"/>
        <v>0</v>
      </c>
      <c r="F18" s="4745"/>
      <c r="G18" s="4532"/>
      <c r="H18" s="4149"/>
      <c r="I18" s="4152"/>
      <c r="J18" s="4745"/>
      <c r="K18" s="4532"/>
      <c r="L18" s="4151"/>
      <c r="M18" s="4153"/>
      <c r="N18" s="4745"/>
      <c r="O18" s="4532"/>
      <c r="P18" s="4904"/>
      <c r="Q18" s="4902"/>
    </row>
    <row r="19" spans="1:17" x14ac:dyDescent="0.25">
      <c r="A19" s="4613" t="s">
        <v>1282</v>
      </c>
      <c r="B19" s="4745"/>
      <c r="C19" s="4532"/>
      <c r="D19" s="1217">
        <f t="shared" si="1"/>
        <v>0</v>
      </c>
      <c r="E19" s="4631">
        <f t="shared" si="1"/>
        <v>0</v>
      </c>
      <c r="F19" s="927"/>
      <c r="G19" s="772"/>
      <c r="H19" s="4149"/>
      <c r="I19" s="4152"/>
      <c r="J19" s="927"/>
      <c r="K19" s="772"/>
      <c r="L19" s="4151"/>
      <c r="M19" s="4153"/>
      <c r="N19" s="1325"/>
      <c r="O19" s="1408"/>
      <c r="P19" s="1717"/>
      <c r="Q19" s="1715"/>
    </row>
    <row r="20" spans="1:17" x14ac:dyDescent="0.25">
      <c r="A20" s="4613" t="s">
        <v>3244</v>
      </c>
      <c r="B20" s="4899">
        <f>SUM(F20+J20)</f>
        <v>0</v>
      </c>
      <c r="C20" s="4631">
        <f>SUM(G20+K20)</f>
        <v>0</v>
      </c>
      <c r="D20" s="1217">
        <f t="shared" si="1"/>
        <v>0</v>
      </c>
      <c r="E20" s="4631">
        <f t="shared" si="1"/>
        <v>0</v>
      </c>
      <c r="F20" s="922"/>
      <c r="G20" s="64"/>
      <c r="H20" s="4149"/>
      <c r="I20" s="4152"/>
      <c r="J20" s="922"/>
      <c r="K20" s="64"/>
      <c r="L20" s="4248"/>
      <c r="M20" s="4153"/>
      <c r="N20" s="4904"/>
      <c r="O20" s="4902"/>
      <c r="P20" s="1717"/>
      <c r="Q20" s="1715"/>
    </row>
    <row r="21" spans="1:17" x14ac:dyDescent="0.25">
      <c r="A21" s="4613" t="s">
        <v>1249</v>
      </c>
      <c r="B21" s="4745"/>
      <c r="C21" s="4532"/>
      <c r="D21" s="1217">
        <f t="shared" si="1"/>
        <v>0</v>
      </c>
      <c r="E21" s="4631">
        <f t="shared" si="1"/>
        <v>0</v>
      </c>
      <c r="F21" s="927"/>
      <c r="G21" s="772"/>
      <c r="H21" s="4149"/>
      <c r="I21" s="4152"/>
      <c r="J21" s="927"/>
      <c r="K21" s="772"/>
      <c r="L21" s="4151"/>
      <c r="M21" s="4153"/>
      <c r="N21" s="1325"/>
      <c r="O21" s="1408"/>
      <c r="P21" s="1717"/>
      <c r="Q21" s="1715"/>
    </row>
    <row r="22" spans="1:17" x14ac:dyDescent="0.25">
      <c r="A22" s="1263" t="s">
        <v>3911</v>
      </c>
      <c r="B22" s="4745"/>
      <c r="C22" s="4532"/>
      <c r="D22" s="1217">
        <f t="shared" si="1"/>
        <v>0</v>
      </c>
      <c r="E22" s="4631">
        <f t="shared" si="1"/>
        <v>0</v>
      </c>
      <c r="F22" s="927"/>
      <c r="G22" s="772"/>
      <c r="H22" s="4149"/>
      <c r="I22" s="4152"/>
      <c r="J22" s="927"/>
      <c r="K22" s="772"/>
      <c r="L22" s="4151"/>
      <c r="M22" s="4150"/>
      <c r="N22" s="1325"/>
      <c r="O22" s="1408"/>
      <c r="P22" s="1717"/>
      <c r="Q22" s="1715"/>
    </row>
    <row r="23" spans="1:17" x14ac:dyDescent="0.25">
      <c r="A23" s="1263" t="s">
        <v>3912</v>
      </c>
      <c r="B23" s="4899">
        <f>SUM(F23+J23)</f>
        <v>0</v>
      </c>
      <c r="C23" s="4631">
        <f>SUM(G23+K23)</f>
        <v>0</v>
      </c>
      <c r="D23" s="4899">
        <f t="shared" si="1"/>
        <v>0</v>
      </c>
      <c r="E23" s="4631">
        <f t="shared" si="1"/>
        <v>0</v>
      </c>
      <c r="F23" s="4149"/>
      <c r="G23" s="4153"/>
      <c r="H23" s="4149"/>
      <c r="I23" s="4152"/>
      <c r="J23" s="4149"/>
      <c r="K23" s="4153"/>
      <c r="L23" s="4151"/>
      <c r="M23" s="4153"/>
      <c r="N23" s="1717"/>
      <c r="O23" s="1715"/>
      <c r="P23" s="1717"/>
      <c r="Q23" s="1715"/>
    </row>
    <row r="24" spans="1:17" x14ac:dyDescent="0.25">
      <c r="A24" s="4613" t="s">
        <v>3913</v>
      </c>
      <c r="B24" s="4899">
        <f>SUM(F24+J24)</f>
        <v>0</v>
      </c>
      <c r="C24" s="4631">
        <f>SUM(G24+K24)</f>
        <v>0</v>
      </c>
      <c r="D24" s="4899">
        <f t="shared" si="1"/>
        <v>0</v>
      </c>
      <c r="E24" s="4631">
        <f t="shared" si="1"/>
        <v>0</v>
      </c>
      <c r="F24" s="4149"/>
      <c r="G24" s="4153"/>
      <c r="H24" s="966"/>
      <c r="I24" s="1022"/>
      <c r="J24" s="966"/>
      <c r="K24" s="1022"/>
      <c r="L24" s="966"/>
      <c r="M24" s="1022"/>
      <c r="N24" s="1717"/>
      <c r="O24" s="1715"/>
      <c r="P24" s="967"/>
      <c r="Q24" s="1023"/>
    </row>
    <row r="25" spans="1:17" x14ac:dyDescent="0.25">
      <c r="A25" s="1263" t="s">
        <v>3914</v>
      </c>
      <c r="B25" s="4745"/>
      <c r="C25" s="4532"/>
      <c r="D25" s="4899">
        <f t="shared" si="1"/>
        <v>0</v>
      </c>
      <c r="E25" s="4631">
        <f t="shared" si="1"/>
        <v>0</v>
      </c>
      <c r="F25" s="2312"/>
      <c r="G25" s="1239"/>
      <c r="H25" s="4943"/>
      <c r="I25" s="4944"/>
      <c r="J25" s="2312"/>
      <c r="K25" s="1239"/>
      <c r="L25" s="4943"/>
      <c r="M25" s="4944"/>
      <c r="N25" s="2312"/>
      <c r="O25" s="1239"/>
      <c r="P25" s="4945"/>
      <c r="Q25" s="1715"/>
    </row>
    <row r="26" spans="1:17" x14ac:dyDescent="0.25">
      <c r="A26" s="1263" t="s">
        <v>2471</v>
      </c>
      <c r="B26" s="4745"/>
      <c r="C26" s="4532"/>
      <c r="D26" s="1217">
        <f t="shared" si="1"/>
        <v>0</v>
      </c>
      <c r="E26" s="4631">
        <f t="shared" si="1"/>
        <v>0</v>
      </c>
      <c r="F26" s="927"/>
      <c r="G26" s="772"/>
      <c r="H26" s="4946"/>
      <c r="I26" s="4947"/>
      <c r="J26" s="927"/>
      <c r="K26" s="772"/>
      <c r="L26" s="4946"/>
      <c r="M26" s="4947"/>
      <c r="N26" s="927"/>
      <c r="O26" s="772"/>
      <c r="P26" s="4945"/>
      <c r="Q26" s="4948"/>
    </row>
    <row r="27" spans="1:17" x14ac:dyDescent="0.25">
      <c r="A27" s="1263" t="s">
        <v>3915</v>
      </c>
      <c r="B27" s="1217">
        <f>SUM(F27+J27)</f>
        <v>0</v>
      </c>
      <c r="C27" s="1236">
        <f>SUM(G27+K27)</f>
        <v>0</v>
      </c>
      <c r="D27" s="1217">
        <f t="shared" si="1"/>
        <v>0</v>
      </c>
      <c r="E27" s="1236">
        <f t="shared" si="1"/>
        <v>0</v>
      </c>
      <c r="F27" s="966"/>
      <c r="G27" s="4949"/>
      <c r="H27" s="4950"/>
      <c r="I27" s="4949"/>
      <c r="J27" s="4950"/>
      <c r="K27" s="4949"/>
      <c r="L27" s="4950"/>
      <c r="M27" s="4949"/>
      <c r="N27" s="4951"/>
      <c r="O27" s="4952"/>
      <c r="P27" s="4951"/>
      <c r="Q27" s="4952"/>
    </row>
    <row r="28" spans="1:17" s="5" customFormat="1" ht="18" customHeight="1" x14ac:dyDescent="0.2">
      <c r="A28" s="7127" t="s">
        <v>3916</v>
      </c>
      <c r="B28" s="7128"/>
      <c r="C28" s="7128"/>
      <c r="D28" s="7128"/>
      <c r="E28" s="7128"/>
      <c r="F28" s="7128"/>
      <c r="G28" s="298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37" t="s">
        <v>3905</v>
      </c>
      <c r="B29" s="6651" t="s">
        <v>3917</v>
      </c>
      <c r="C29" s="6651"/>
      <c r="D29" s="6651"/>
      <c r="E29" s="6651"/>
      <c r="F29" s="6651" t="s">
        <v>3918</v>
      </c>
      <c r="G29" s="6651"/>
      <c r="H29" s="6651"/>
      <c r="I29" s="6651"/>
      <c r="J29" s="6651" t="s">
        <v>3919</v>
      </c>
      <c r="K29" s="6651"/>
      <c r="L29" s="6651"/>
      <c r="M29" s="6651"/>
      <c r="N29" s="6558" t="s">
        <v>3920</v>
      </c>
      <c r="O29" s="7096"/>
      <c r="P29" s="7096"/>
      <c r="Q29" s="7107"/>
    </row>
    <row r="30" spans="1:17" x14ac:dyDescent="0.25">
      <c r="A30" s="5480"/>
      <c r="B30" s="6549" t="s">
        <v>3910</v>
      </c>
      <c r="C30" s="7095"/>
      <c r="D30" s="6549" t="s">
        <v>2467</v>
      </c>
      <c r="E30" s="7095"/>
      <c r="F30" s="6549" t="s">
        <v>3910</v>
      </c>
      <c r="G30" s="7095"/>
      <c r="H30" s="6549" t="s">
        <v>2467</v>
      </c>
      <c r="I30" s="7095"/>
      <c r="J30" s="6549" t="s">
        <v>3910</v>
      </c>
      <c r="K30" s="7095"/>
      <c r="L30" s="6549" t="s">
        <v>2467</v>
      </c>
      <c r="M30" s="7095"/>
      <c r="N30" s="6549" t="s">
        <v>3910</v>
      </c>
      <c r="O30" s="7095"/>
      <c r="P30" s="6549" t="s">
        <v>2467</v>
      </c>
      <c r="Q30" s="7095"/>
    </row>
    <row r="31" spans="1:17" x14ac:dyDescent="0.25">
      <c r="A31" s="6165"/>
      <c r="B31" s="4070" t="s">
        <v>63</v>
      </c>
      <c r="C31" s="4888" t="s">
        <v>64</v>
      </c>
      <c r="D31" s="4070" t="s">
        <v>63</v>
      </c>
      <c r="E31" s="4888" t="s">
        <v>64</v>
      </c>
      <c r="F31" s="4070" t="s">
        <v>63</v>
      </c>
      <c r="G31" s="4888" t="s">
        <v>64</v>
      </c>
      <c r="H31" s="4070" t="s">
        <v>63</v>
      </c>
      <c r="I31" s="4888" t="s">
        <v>64</v>
      </c>
      <c r="J31" s="4070" t="s">
        <v>63</v>
      </c>
      <c r="K31" s="4888" t="s">
        <v>64</v>
      </c>
      <c r="L31" s="4070" t="s">
        <v>63</v>
      </c>
      <c r="M31" s="4888" t="s">
        <v>64</v>
      </c>
      <c r="N31" s="4070" t="s">
        <v>63</v>
      </c>
      <c r="O31" s="4888" t="s">
        <v>64</v>
      </c>
      <c r="P31" s="4070" t="s">
        <v>63</v>
      </c>
      <c r="Q31" s="4888" t="s">
        <v>64</v>
      </c>
    </row>
    <row r="32" spans="1:17" x14ac:dyDescent="0.25">
      <c r="A32" s="3594" t="s">
        <v>82</v>
      </c>
      <c r="B32" s="4940">
        <f>SUM(B33+B36+B38+B39+B40)</f>
        <v>0</v>
      </c>
      <c r="C32" s="4953">
        <f>SUM(C33+C36+C38+C39+C40)</f>
        <v>0</v>
      </c>
      <c r="D32" s="4940">
        <f>SUM(D33:D40)</f>
        <v>0</v>
      </c>
      <c r="E32" s="4953">
        <f>SUM(E33:E40)</f>
        <v>0</v>
      </c>
      <c r="F32" s="4940">
        <f>SUM(F33+F36+F38+F39+F40+F41+F42+F43)</f>
        <v>0</v>
      </c>
      <c r="G32" s="4941">
        <f>SUM(G33+G36+G38+G39+G40+G41+G42+G43)</f>
        <v>0</v>
      </c>
      <c r="H32" s="4940">
        <f>SUM(H33:H43)</f>
        <v>0</v>
      </c>
      <c r="I32" s="4941">
        <f>SUM(I33:I43)</f>
        <v>0</v>
      </c>
      <c r="J32" s="4940">
        <f>SUM(J33+J36+J38+J39+J40+J41+J42+J43)</f>
        <v>0</v>
      </c>
      <c r="K32" s="4941">
        <f>SUM(K33+K36+K38+K39+K40+K41+K42+K43)</f>
        <v>0</v>
      </c>
      <c r="L32" s="4940">
        <f>SUM(L33:L43)</f>
        <v>0</v>
      </c>
      <c r="M32" s="4941">
        <f>SUM(M33:M43)</f>
        <v>0</v>
      </c>
      <c r="N32" s="4940">
        <f>SUM(N33+N36+N38+N39+N40+N41+N42+N43)</f>
        <v>0</v>
      </c>
      <c r="O32" s="4941">
        <f>SUM(O33+O36+O38+O39+O40+O41+O42+O43)</f>
        <v>0</v>
      </c>
      <c r="P32" s="4940">
        <f>SUM(P33:P43)</f>
        <v>0</v>
      </c>
      <c r="Q32" s="4953">
        <f>SUM(Q33:Q43)</f>
        <v>0</v>
      </c>
    </row>
    <row r="33" spans="1:21" x14ac:dyDescent="0.25">
      <c r="A33" s="4665" t="s">
        <v>1251</v>
      </c>
      <c r="B33" s="4954">
        <f>SUM(F33+J33)</f>
        <v>0</v>
      </c>
      <c r="C33" s="4955">
        <f>SUM(G33+K33)</f>
        <v>0</v>
      </c>
      <c r="D33" s="4954">
        <f>SUM(H33+L33)</f>
        <v>0</v>
      </c>
      <c r="E33" s="4955">
        <f>SUM(I33+M33)</f>
        <v>0</v>
      </c>
      <c r="F33" s="2271"/>
      <c r="G33" s="2273"/>
      <c r="H33" s="2271"/>
      <c r="I33" s="2273"/>
      <c r="J33" s="2271"/>
      <c r="K33" s="2273"/>
      <c r="L33" s="2271"/>
      <c r="M33" s="2273"/>
      <c r="N33" s="4896"/>
      <c r="O33" s="4894"/>
      <c r="P33" s="4896"/>
      <c r="Q33" s="4894"/>
    </row>
    <row r="34" spans="1:21" x14ac:dyDescent="0.25">
      <c r="A34" s="4613" t="s">
        <v>1280</v>
      </c>
      <c r="B34" s="4745"/>
      <c r="C34" s="4532"/>
      <c r="D34" s="4956">
        <f t="shared" ref="D34:E43" si="2">SUM(H34+L34)</f>
        <v>0</v>
      </c>
      <c r="E34" s="4957">
        <f t="shared" si="2"/>
        <v>0</v>
      </c>
      <c r="F34" s="4745"/>
      <c r="G34" s="4532"/>
      <c r="H34" s="4149"/>
      <c r="I34" s="4153"/>
      <c r="J34" s="4745"/>
      <c r="K34" s="4532"/>
      <c r="L34" s="4149"/>
      <c r="M34" s="4153"/>
      <c r="N34" s="4745"/>
      <c r="O34" s="4532"/>
      <c r="P34" s="4904"/>
      <c r="Q34" s="4902"/>
    </row>
    <row r="35" spans="1:21" x14ac:dyDescent="0.25">
      <c r="A35" s="4613" t="s">
        <v>3244</v>
      </c>
      <c r="B35" s="4956">
        <f t="shared" ref="B35:C35" si="3">SUM(F35+J35)</f>
        <v>0</v>
      </c>
      <c r="C35" s="4957">
        <f t="shared" si="3"/>
        <v>0</v>
      </c>
      <c r="D35" s="4956">
        <f t="shared" si="2"/>
        <v>0</v>
      </c>
      <c r="E35" s="4957">
        <f t="shared" si="2"/>
        <v>0</v>
      </c>
      <c r="F35" s="4149"/>
      <c r="G35" s="4153"/>
      <c r="H35" s="4149"/>
      <c r="I35" s="4153"/>
      <c r="J35" s="4745"/>
      <c r="K35" s="4532"/>
      <c r="L35" s="4149"/>
      <c r="M35" s="4153"/>
      <c r="N35" s="4745"/>
      <c r="O35" s="4532"/>
      <c r="P35" s="4904"/>
      <c r="Q35" s="4902"/>
    </row>
    <row r="36" spans="1:21" x14ac:dyDescent="0.25">
      <c r="A36" s="4613" t="s">
        <v>1278</v>
      </c>
      <c r="B36" s="4956">
        <f>SUM(F36+J36)</f>
        <v>0</v>
      </c>
      <c r="C36" s="4957">
        <f>SUM(G36+K36)</f>
        <v>0</v>
      </c>
      <c r="D36" s="4956">
        <f t="shared" si="2"/>
        <v>0</v>
      </c>
      <c r="E36" s="4957">
        <f t="shared" si="2"/>
        <v>0</v>
      </c>
      <c r="F36" s="4149"/>
      <c r="G36" s="4153"/>
      <c r="H36" s="4149"/>
      <c r="I36" s="4153"/>
      <c r="J36" s="4149"/>
      <c r="K36" s="4153"/>
      <c r="L36" s="4149"/>
      <c r="M36" s="4153"/>
      <c r="N36" s="4904"/>
      <c r="O36" s="4902"/>
      <c r="P36" s="4904"/>
      <c r="Q36" s="4902"/>
    </row>
    <row r="37" spans="1:21" x14ac:dyDescent="0.25">
      <c r="A37" s="4613" t="s">
        <v>1232</v>
      </c>
      <c r="B37" s="4745"/>
      <c r="C37" s="4532"/>
      <c r="D37" s="4956">
        <f t="shared" si="2"/>
        <v>0</v>
      </c>
      <c r="E37" s="4957">
        <f t="shared" si="2"/>
        <v>0</v>
      </c>
      <c r="F37" s="4745"/>
      <c r="G37" s="4532"/>
      <c r="H37" s="4149"/>
      <c r="I37" s="4153"/>
      <c r="J37" s="4745"/>
      <c r="K37" s="4532"/>
      <c r="L37" s="4149"/>
      <c r="M37" s="4153"/>
      <c r="N37" s="4745"/>
      <c r="O37" s="4532"/>
      <c r="P37" s="4904"/>
      <c r="Q37" s="4902"/>
    </row>
    <row r="38" spans="1:21" x14ac:dyDescent="0.25">
      <c r="A38" s="4613" t="s">
        <v>3921</v>
      </c>
      <c r="B38" s="4956">
        <f t="shared" ref="B38:C43" si="4">SUM(F38+J38)</f>
        <v>0</v>
      </c>
      <c r="C38" s="4957">
        <f t="shared" si="4"/>
        <v>0</v>
      </c>
      <c r="D38" s="4956">
        <f t="shared" si="2"/>
        <v>0</v>
      </c>
      <c r="E38" s="4957">
        <f t="shared" si="2"/>
        <v>0</v>
      </c>
      <c r="F38" s="922"/>
      <c r="G38" s="64"/>
      <c r="H38" s="922"/>
      <c r="I38" s="64"/>
      <c r="J38" s="922"/>
      <c r="K38" s="64"/>
      <c r="L38" s="922"/>
      <c r="M38" s="64"/>
      <c r="N38" s="1717"/>
      <c r="O38" s="4902"/>
      <c r="P38" s="4904"/>
      <c r="Q38" s="1715"/>
    </row>
    <row r="39" spans="1:21" x14ac:dyDescent="0.25">
      <c r="A39" s="4613" t="s">
        <v>3913</v>
      </c>
      <c r="B39" s="4956">
        <f t="shared" si="4"/>
        <v>0</v>
      </c>
      <c r="C39" s="4957">
        <f t="shared" si="4"/>
        <v>0</v>
      </c>
      <c r="D39" s="4956">
        <f t="shared" si="2"/>
        <v>0</v>
      </c>
      <c r="E39" s="4957">
        <f t="shared" si="2"/>
        <v>0</v>
      </c>
      <c r="F39" s="1275"/>
      <c r="G39" s="1266"/>
      <c r="H39" s="1275"/>
      <c r="I39" s="1266"/>
      <c r="J39" s="1275"/>
      <c r="K39" s="1266"/>
      <c r="L39" s="1275"/>
      <c r="M39" s="1266"/>
      <c r="N39" s="1717"/>
      <c r="O39" s="4902"/>
      <c r="P39" s="4904"/>
      <c r="Q39" s="4902"/>
    </row>
    <row r="40" spans="1:21" x14ac:dyDescent="0.25">
      <c r="A40" s="4613" t="s">
        <v>2471</v>
      </c>
      <c r="B40" s="4956">
        <f t="shared" si="4"/>
        <v>0</v>
      </c>
      <c r="C40" s="4957">
        <f t="shared" si="4"/>
        <v>0</v>
      </c>
      <c r="D40" s="4956">
        <f t="shared" si="2"/>
        <v>0</v>
      </c>
      <c r="E40" s="4957">
        <f t="shared" si="2"/>
        <v>0</v>
      </c>
      <c r="F40" s="1275"/>
      <c r="G40" s="1266"/>
      <c r="H40" s="1275"/>
      <c r="I40" s="1266"/>
      <c r="J40" s="1275"/>
      <c r="K40" s="1266"/>
      <c r="L40" s="1275"/>
      <c r="M40" s="1266"/>
      <c r="N40" s="1717"/>
      <c r="O40" s="4902"/>
      <c r="P40" s="968"/>
      <c r="Q40" s="4902"/>
    </row>
    <row r="41" spans="1:21" x14ac:dyDescent="0.25">
      <c r="A41" s="4613" t="s">
        <v>1236</v>
      </c>
      <c r="B41" s="4956">
        <f t="shared" si="4"/>
        <v>0</v>
      </c>
      <c r="C41" s="4957">
        <f t="shared" si="4"/>
        <v>0</v>
      </c>
      <c r="D41" s="4956">
        <f t="shared" si="2"/>
        <v>0</v>
      </c>
      <c r="E41" s="4957">
        <f t="shared" si="2"/>
        <v>0</v>
      </c>
      <c r="F41" s="1275"/>
      <c r="G41" s="1276"/>
      <c r="H41" s="1275"/>
      <c r="I41" s="1266"/>
      <c r="J41" s="1282"/>
      <c r="K41" s="1266"/>
      <c r="L41" s="1275"/>
      <c r="M41" s="1266"/>
      <c r="N41" s="1716"/>
      <c r="O41" s="4902"/>
      <c r="P41" s="4904"/>
      <c r="Q41" s="4902"/>
    </row>
    <row r="42" spans="1:21" x14ac:dyDescent="0.25">
      <c r="A42" s="4613" t="s">
        <v>3911</v>
      </c>
      <c r="B42" s="4956">
        <f t="shared" si="4"/>
        <v>0</v>
      </c>
      <c r="C42" s="4957">
        <f t="shared" si="4"/>
        <v>0</v>
      </c>
      <c r="D42" s="4956">
        <f t="shared" si="2"/>
        <v>0</v>
      </c>
      <c r="E42" s="4957">
        <f t="shared" si="2"/>
        <v>0</v>
      </c>
      <c r="F42" s="4149"/>
      <c r="G42" s="4150"/>
      <c r="H42" s="4149"/>
      <c r="I42" s="4153"/>
      <c r="J42" s="4151"/>
      <c r="K42" s="4153"/>
      <c r="L42" s="4149"/>
      <c r="M42" s="4153"/>
      <c r="N42" s="1716"/>
      <c r="O42" s="4902"/>
      <c r="P42" s="968"/>
      <c r="Q42" s="4902"/>
    </row>
    <row r="43" spans="1:21" x14ac:dyDescent="0.25">
      <c r="A43" s="3983" t="s">
        <v>3922</v>
      </c>
      <c r="B43" s="4958">
        <f t="shared" si="4"/>
        <v>0</v>
      </c>
      <c r="C43" s="4959">
        <f t="shared" si="4"/>
        <v>0</v>
      </c>
      <c r="D43" s="4958">
        <f t="shared" si="2"/>
        <v>0</v>
      </c>
      <c r="E43" s="4959">
        <f t="shared" si="2"/>
        <v>0</v>
      </c>
      <c r="F43" s="3101"/>
      <c r="G43" s="3102"/>
      <c r="H43" s="3101"/>
      <c r="I43" s="198"/>
      <c r="J43" s="3118"/>
      <c r="K43" s="198"/>
      <c r="L43" s="3101"/>
      <c r="M43" s="198"/>
      <c r="N43" s="4960"/>
      <c r="O43" s="4961"/>
      <c r="P43" s="4909"/>
      <c r="Q43" s="490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25" t="s">
        <v>3924</v>
      </c>
      <c r="B45" s="6651" t="s">
        <v>3925</v>
      </c>
      <c r="C45" s="6651"/>
      <c r="D45" s="6651"/>
      <c r="E45" s="6651"/>
      <c r="F45" s="6651" t="s">
        <v>3926</v>
      </c>
      <c r="G45" s="6651"/>
      <c r="H45" s="6651"/>
      <c r="I45" s="6651"/>
      <c r="J45" s="6651" t="s">
        <v>3927</v>
      </c>
      <c r="K45" s="6651"/>
      <c r="L45" s="6651"/>
      <c r="M45" s="6558"/>
      <c r="N45" s="6651" t="s">
        <v>3928</v>
      </c>
      <c r="O45" s="6651"/>
      <c r="P45" s="6651"/>
      <c r="Q45" s="6651"/>
      <c r="R45" s="7107" t="s">
        <v>3929</v>
      </c>
      <c r="S45" s="6651"/>
      <c r="T45" s="6651"/>
      <c r="U45" s="6651"/>
    </row>
    <row r="46" spans="1:21" x14ac:dyDescent="0.25">
      <c r="A46" s="7125"/>
      <c r="B46" s="6549" t="s">
        <v>3910</v>
      </c>
      <c r="C46" s="7095"/>
      <c r="D46" s="6549" t="s">
        <v>2467</v>
      </c>
      <c r="E46" s="7095"/>
      <c r="F46" s="6549" t="s">
        <v>3910</v>
      </c>
      <c r="G46" s="7095"/>
      <c r="H46" s="6549" t="s">
        <v>2467</v>
      </c>
      <c r="I46" s="7095"/>
      <c r="J46" s="6549" t="s">
        <v>3910</v>
      </c>
      <c r="K46" s="7095"/>
      <c r="L46" s="6549" t="s">
        <v>2467</v>
      </c>
      <c r="M46" s="7095"/>
      <c r="N46" s="6549" t="s">
        <v>3910</v>
      </c>
      <c r="O46" s="7095"/>
      <c r="P46" s="6549" t="s">
        <v>2467</v>
      </c>
      <c r="Q46" s="7095"/>
      <c r="R46" s="6549" t="s">
        <v>3910</v>
      </c>
      <c r="S46" s="7095"/>
      <c r="T46" s="6549" t="s">
        <v>2467</v>
      </c>
      <c r="U46" s="7095"/>
    </row>
    <row r="47" spans="1:21" x14ac:dyDescent="0.25">
      <c r="A47" s="7125"/>
      <c r="B47" s="4070" t="s">
        <v>63</v>
      </c>
      <c r="C47" s="4888" t="s">
        <v>64</v>
      </c>
      <c r="D47" s="4070" t="s">
        <v>63</v>
      </c>
      <c r="E47" s="4888" t="s">
        <v>64</v>
      </c>
      <c r="F47" s="4070" t="s">
        <v>63</v>
      </c>
      <c r="G47" s="4888" t="s">
        <v>64</v>
      </c>
      <c r="H47" s="4070" t="s">
        <v>63</v>
      </c>
      <c r="I47" s="4888" t="s">
        <v>64</v>
      </c>
      <c r="J47" s="4070" t="s">
        <v>63</v>
      </c>
      <c r="K47" s="4888" t="s">
        <v>64</v>
      </c>
      <c r="L47" s="4070" t="s">
        <v>63</v>
      </c>
      <c r="M47" s="4887" t="s">
        <v>64</v>
      </c>
      <c r="N47" s="4070" t="s">
        <v>63</v>
      </c>
      <c r="O47" s="4888" t="s">
        <v>64</v>
      </c>
      <c r="P47" s="4070" t="s">
        <v>63</v>
      </c>
      <c r="Q47" s="4888" t="s">
        <v>64</v>
      </c>
      <c r="R47" s="4138" t="s">
        <v>63</v>
      </c>
      <c r="S47" s="4888" t="s">
        <v>64</v>
      </c>
      <c r="T47" s="4070" t="s">
        <v>63</v>
      </c>
      <c r="U47" s="4888" t="s">
        <v>64</v>
      </c>
    </row>
    <row r="48" spans="1:21" x14ac:dyDescent="0.25">
      <c r="A48" s="4962" t="s">
        <v>82</v>
      </c>
      <c r="B48" s="4159">
        <f t="shared" ref="B48:M48" si="5">SUM(B49:B52)</f>
        <v>0</v>
      </c>
      <c r="C48" s="4932">
        <f t="shared" si="5"/>
        <v>0</v>
      </c>
      <c r="D48" s="4160">
        <f t="shared" si="5"/>
        <v>0</v>
      </c>
      <c r="E48" s="4932">
        <f t="shared" si="5"/>
        <v>0</v>
      </c>
      <c r="F48" s="4159">
        <f t="shared" si="5"/>
        <v>0</v>
      </c>
      <c r="G48" s="4160">
        <f t="shared" si="5"/>
        <v>0</v>
      </c>
      <c r="H48" s="4159">
        <f t="shared" si="5"/>
        <v>0</v>
      </c>
      <c r="I48" s="4160">
        <f t="shared" si="5"/>
        <v>0</v>
      </c>
      <c r="J48" s="4159">
        <f t="shared" si="5"/>
        <v>0</v>
      </c>
      <c r="K48" s="4160">
        <f t="shared" si="5"/>
        <v>0</v>
      </c>
      <c r="L48" s="4159">
        <f t="shared" si="5"/>
        <v>0</v>
      </c>
      <c r="M48" s="4963">
        <f t="shared" si="5"/>
        <v>0</v>
      </c>
      <c r="N48" s="4159">
        <f>SUM(N49)</f>
        <v>0</v>
      </c>
      <c r="O48" s="4932">
        <f>SUM(O49)</f>
        <v>0</v>
      </c>
      <c r="P48" s="4160">
        <f>SUM(P49)</f>
        <v>0</v>
      </c>
      <c r="Q48" s="2669">
        <f>SUM(Q49)</f>
        <v>0</v>
      </c>
      <c r="R48" s="4160">
        <f t="shared" ref="R48:U48" si="6">SUM(R49:R52)</f>
        <v>0</v>
      </c>
      <c r="S48" s="4932">
        <f t="shared" si="6"/>
        <v>0</v>
      </c>
      <c r="T48" s="4159">
        <f t="shared" si="6"/>
        <v>0</v>
      </c>
      <c r="U48" s="4932">
        <f t="shared" si="6"/>
        <v>0</v>
      </c>
    </row>
    <row r="49" spans="1:21" x14ac:dyDescent="0.25">
      <c r="A49" s="2041" t="s">
        <v>3930</v>
      </c>
      <c r="B49" s="2044">
        <f t="shared" ref="B49:E52" si="7">SUM(F49+J49)</f>
        <v>0</v>
      </c>
      <c r="C49" s="1997">
        <f t="shared" si="7"/>
        <v>0</v>
      </c>
      <c r="D49" s="2044">
        <f t="shared" si="7"/>
        <v>0</v>
      </c>
      <c r="E49" s="1997">
        <f t="shared" si="7"/>
        <v>0</v>
      </c>
      <c r="F49" s="2304"/>
      <c r="G49" s="2273"/>
      <c r="H49" s="2271"/>
      <c r="I49" s="2273"/>
      <c r="J49" s="2271"/>
      <c r="K49" s="2273"/>
      <c r="L49" s="2271"/>
      <c r="M49" s="2572"/>
      <c r="N49" s="2271"/>
      <c r="O49" s="2273"/>
      <c r="P49" s="2271"/>
      <c r="Q49" s="2273"/>
      <c r="R49" s="2304"/>
      <c r="S49" s="2273"/>
      <c r="T49" s="2271"/>
      <c r="U49" s="2273"/>
    </row>
    <row r="50" spans="1:21" x14ac:dyDescent="0.25">
      <c r="A50" s="4074" t="s">
        <v>3931</v>
      </c>
      <c r="B50" s="2504">
        <f t="shared" si="7"/>
        <v>0</v>
      </c>
      <c r="C50" s="2547">
        <f t="shared" si="7"/>
        <v>0</v>
      </c>
      <c r="D50" s="2504">
        <f t="shared" si="7"/>
        <v>0</v>
      </c>
      <c r="E50" s="2547">
        <f t="shared" si="7"/>
        <v>0</v>
      </c>
      <c r="F50" s="4151"/>
      <c r="G50" s="4153"/>
      <c r="H50" s="4149"/>
      <c r="I50" s="4153"/>
      <c r="J50" s="4149"/>
      <c r="K50" s="4153"/>
      <c r="L50" s="4149"/>
      <c r="M50" s="4152"/>
      <c r="N50" s="4745"/>
      <c r="O50" s="4744"/>
      <c r="P50" s="4745"/>
      <c r="Q50" s="4744"/>
      <c r="R50" s="4151"/>
      <c r="S50" s="4153"/>
      <c r="T50" s="4149"/>
      <c r="U50" s="4153"/>
    </row>
    <row r="51" spans="1:21" x14ac:dyDescent="0.25">
      <c r="A51" s="4074" t="s">
        <v>3932</v>
      </c>
      <c r="B51" s="2504">
        <f t="shared" si="7"/>
        <v>0</v>
      </c>
      <c r="C51" s="2547">
        <f t="shared" si="7"/>
        <v>0</v>
      </c>
      <c r="D51" s="2504">
        <f t="shared" si="7"/>
        <v>0</v>
      </c>
      <c r="E51" s="2547">
        <f t="shared" si="7"/>
        <v>0</v>
      </c>
      <c r="F51" s="4151"/>
      <c r="G51" s="4153"/>
      <c r="H51" s="4149"/>
      <c r="I51" s="4153"/>
      <c r="J51" s="4149"/>
      <c r="K51" s="4153"/>
      <c r="L51" s="4149"/>
      <c r="M51" s="4152"/>
      <c r="N51" s="4964"/>
      <c r="O51" s="4532"/>
      <c r="P51" s="4965"/>
      <c r="Q51" s="4532"/>
      <c r="R51" s="4151"/>
      <c r="S51" s="4153"/>
      <c r="T51" s="4149"/>
      <c r="U51" s="4153"/>
    </row>
    <row r="52" spans="1:21" x14ac:dyDescent="0.25">
      <c r="A52" s="2996" t="s">
        <v>3933</v>
      </c>
      <c r="B52" s="3011">
        <f t="shared" si="7"/>
        <v>0</v>
      </c>
      <c r="C52" s="3038">
        <f t="shared" si="7"/>
        <v>0</v>
      </c>
      <c r="D52" s="3011">
        <f t="shared" si="7"/>
        <v>0</v>
      </c>
      <c r="E52" s="3038">
        <f t="shared" si="7"/>
        <v>0</v>
      </c>
      <c r="F52" s="3118"/>
      <c r="G52" s="198"/>
      <c r="H52" s="3101"/>
      <c r="I52" s="198"/>
      <c r="J52" s="3101"/>
      <c r="K52" s="198"/>
      <c r="L52" s="3101"/>
      <c r="M52" s="201"/>
      <c r="N52" s="4966"/>
      <c r="O52" s="4529"/>
      <c r="P52" s="4749"/>
      <c r="Q52" s="3348"/>
      <c r="R52" s="3118"/>
      <c r="S52" s="198"/>
      <c r="T52" s="3101"/>
      <c r="U52" s="198"/>
    </row>
    <row r="53" spans="1:21" s="5" customFormat="1" ht="17.100000000000001" customHeight="1" x14ac:dyDescent="0.2">
      <c r="A53" s="365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25" t="s">
        <v>3935</v>
      </c>
      <c r="B54" s="6558" t="s">
        <v>3936</v>
      </c>
      <c r="C54" s="7096"/>
      <c r="D54" s="7096"/>
      <c r="E54" s="7107"/>
      <c r="F54" s="6558" t="s">
        <v>3937</v>
      </c>
      <c r="G54" s="7096"/>
      <c r="H54" s="7096"/>
      <c r="I54" s="7107"/>
      <c r="J54" s="6558" t="s">
        <v>3938</v>
      </c>
      <c r="K54" s="7096"/>
      <c r="L54" s="7096"/>
      <c r="M54" s="7107"/>
      <c r="N54" s="7107" t="s">
        <v>3939</v>
      </c>
      <c r="O54" s="6651"/>
      <c r="P54" s="6651"/>
      <c r="Q54" s="6651"/>
    </row>
    <row r="55" spans="1:21" x14ac:dyDescent="0.25">
      <c r="A55" s="7125"/>
      <c r="B55" s="6549" t="s">
        <v>3910</v>
      </c>
      <c r="C55" s="7095"/>
      <c r="D55" s="6549" t="s">
        <v>2467</v>
      </c>
      <c r="E55" s="7095"/>
      <c r="F55" s="6549" t="s">
        <v>3910</v>
      </c>
      <c r="G55" s="7095"/>
      <c r="H55" s="6549" t="s">
        <v>2467</v>
      </c>
      <c r="I55" s="7095"/>
      <c r="J55" s="6549" t="s">
        <v>3910</v>
      </c>
      <c r="K55" s="7095"/>
      <c r="L55" s="6549" t="s">
        <v>2467</v>
      </c>
      <c r="M55" s="7095"/>
      <c r="N55" s="6549" t="s">
        <v>3910</v>
      </c>
      <c r="O55" s="7095"/>
      <c r="P55" s="6549" t="s">
        <v>2467</v>
      </c>
      <c r="Q55" s="7095"/>
    </row>
    <row r="56" spans="1:21" x14ac:dyDescent="0.25">
      <c r="A56" s="7125"/>
      <c r="B56" s="4913" t="s">
        <v>63</v>
      </c>
      <c r="C56" s="4757" t="s">
        <v>64</v>
      </c>
      <c r="D56" s="4914" t="s">
        <v>63</v>
      </c>
      <c r="E56" s="4757" t="s">
        <v>64</v>
      </c>
      <c r="F56" s="4913" t="s">
        <v>63</v>
      </c>
      <c r="G56" s="4757" t="s">
        <v>64</v>
      </c>
      <c r="H56" s="4914" t="s">
        <v>63</v>
      </c>
      <c r="I56" s="4757" t="s">
        <v>64</v>
      </c>
      <c r="J56" s="4070" t="s">
        <v>63</v>
      </c>
      <c r="K56" s="4888" t="s">
        <v>64</v>
      </c>
      <c r="L56" s="4070" t="s">
        <v>63</v>
      </c>
      <c r="M56" s="4888" t="s">
        <v>64</v>
      </c>
      <c r="N56" s="4914" t="s">
        <v>63</v>
      </c>
      <c r="O56" s="4757" t="s">
        <v>64</v>
      </c>
      <c r="P56" s="4913" t="s">
        <v>63</v>
      </c>
      <c r="Q56" s="4757" t="s">
        <v>64</v>
      </c>
    </row>
    <row r="57" spans="1:21" x14ac:dyDescent="0.25">
      <c r="A57" s="4962" t="s">
        <v>82</v>
      </c>
      <c r="B57" s="4967">
        <f t="shared" ref="B57:E57" si="8">SUM(B58:B62)</f>
        <v>0</v>
      </c>
      <c r="C57" s="4968">
        <f t="shared" si="8"/>
        <v>0</v>
      </c>
      <c r="D57" s="4969">
        <f t="shared" si="8"/>
        <v>0</v>
      </c>
      <c r="E57" s="4968">
        <f t="shared" si="8"/>
        <v>0</v>
      </c>
      <c r="F57" s="4967">
        <f>SUM(F58:F63)</f>
        <v>0</v>
      </c>
      <c r="G57" s="4968">
        <f t="shared" ref="G57:P57" si="9">SUM(G58:G63)</f>
        <v>0</v>
      </c>
      <c r="H57" s="4969">
        <f t="shared" si="9"/>
        <v>0</v>
      </c>
      <c r="I57" s="4968">
        <f>SUM(I58:I63)</f>
        <v>0</v>
      </c>
      <c r="J57" s="1021">
        <f t="shared" si="9"/>
        <v>0</v>
      </c>
      <c r="K57" s="773">
        <f t="shared" si="9"/>
        <v>0</v>
      </c>
      <c r="L57" s="4176">
        <f t="shared" si="9"/>
        <v>0</v>
      </c>
      <c r="M57" s="4970">
        <f t="shared" si="9"/>
        <v>0</v>
      </c>
      <c r="N57" s="4971">
        <f>SUM(N58:N63)</f>
        <v>0</v>
      </c>
      <c r="O57" s="4970">
        <f t="shared" si="9"/>
        <v>0</v>
      </c>
      <c r="P57" s="4969">
        <f t="shared" si="9"/>
        <v>0</v>
      </c>
      <c r="Q57" s="4460">
        <f>SUM(Q58:Q63)</f>
        <v>0</v>
      </c>
    </row>
    <row r="58" spans="1:21" x14ac:dyDescent="0.25">
      <c r="A58" s="4972" t="s">
        <v>3940</v>
      </c>
      <c r="B58" s="2044">
        <f t="shared" ref="B58:E63" si="10">SUM(F58+J58)</f>
        <v>0</v>
      </c>
      <c r="C58" s="2089">
        <f t="shared" si="10"/>
        <v>0</v>
      </c>
      <c r="D58" s="2045">
        <f t="shared" si="10"/>
        <v>0</v>
      </c>
      <c r="E58" s="2089">
        <f t="shared" si="10"/>
        <v>0</v>
      </c>
      <c r="F58" s="2271"/>
      <c r="G58" s="2272"/>
      <c r="H58" s="2304"/>
      <c r="I58" s="2272"/>
      <c r="J58" s="2304"/>
      <c r="K58" s="2272"/>
      <c r="L58" s="2271"/>
      <c r="M58" s="2272"/>
      <c r="N58" s="4896"/>
      <c r="O58" s="4894"/>
      <c r="P58" s="4896"/>
      <c r="Q58" s="4894"/>
    </row>
    <row r="59" spans="1:21" x14ac:dyDescent="0.25">
      <c r="A59" s="4074" t="s">
        <v>3872</v>
      </c>
      <c r="B59" s="4899">
        <f t="shared" si="10"/>
        <v>0</v>
      </c>
      <c r="C59" s="4631">
        <f t="shared" si="10"/>
        <v>0</v>
      </c>
      <c r="D59" s="4898">
        <f t="shared" si="10"/>
        <v>0</v>
      </c>
      <c r="E59" s="4631">
        <f t="shared" si="10"/>
        <v>0</v>
      </c>
      <c r="F59" s="4149"/>
      <c r="G59" s="4153"/>
      <c r="H59" s="4151"/>
      <c r="I59" s="4153"/>
      <c r="J59" s="4151"/>
      <c r="K59" s="4153"/>
      <c r="L59" s="4149"/>
      <c r="M59" s="4153"/>
      <c r="N59" s="4904"/>
      <c r="O59" s="4902"/>
      <c r="P59" s="4904"/>
      <c r="Q59" s="4902"/>
    </row>
    <row r="60" spans="1:21" x14ac:dyDescent="0.25">
      <c r="A60" s="4973" t="s">
        <v>3941</v>
      </c>
      <c r="B60" s="4899">
        <f t="shared" si="10"/>
        <v>0</v>
      </c>
      <c r="C60" s="4631">
        <f t="shared" si="10"/>
        <v>0</v>
      </c>
      <c r="D60" s="4898">
        <f t="shared" si="10"/>
        <v>0</v>
      </c>
      <c r="E60" s="4631">
        <f t="shared" si="10"/>
        <v>0</v>
      </c>
      <c r="F60" s="4149"/>
      <c r="G60" s="4150"/>
      <c r="H60" s="4151"/>
      <c r="I60" s="4150"/>
      <c r="J60" s="4151"/>
      <c r="K60" s="4150"/>
      <c r="L60" s="4149"/>
      <c r="M60" s="4150"/>
      <c r="N60" s="4904"/>
      <c r="O60" s="4902"/>
      <c r="P60" s="4904"/>
      <c r="Q60" s="4902"/>
    </row>
    <row r="61" spans="1:21" x14ac:dyDescent="0.25">
      <c r="A61" s="4973" t="s">
        <v>3942</v>
      </c>
      <c r="B61" s="4899">
        <f t="shared" si="10"/>
        <v>0</v>
      </c>
      <c r="C61" s="4631">
        <f t="shared" si="10"/>
        <v>0</v>
      </c>
      <c r="D61" s="4898">
        <f t="shared" si="10"/>
        <v>0</v>
      </c>
      <c r="E61" s="4631">
        <f t="shared" si="10"/>
        <v>0</v>
      </c>
      <c r="F61" s="4149"/>
      <c r="G61" s="4150"/>
      <c r="H61" s="4151"/>
      <c r="I61" s="4150"/>
      <c r="J61" s="4151"/>
      <c r="K61" s="4150"/>
      <c r="L61" s="4149"/>
      <c r="M61" s="4150"/>
      <c r="N61" s="4904"/>
      <c r="O61" s="4902"/>
      <c r="P61" s="4904"/>
      <c r="Q61" s="4902"/>
    </row>
    <row r="62" spans="1:21" x14ac:dyDescent="0.25">
      <c r="A62" s="4074" t="s">
        <v>3943</v>
      </c>
      <c r="B62" s="4899">
        <f t="shared" si="10"/>
        <v>0</v>
      </c>
      <c r="C62" s="4631">
        <f t="shared" si="10"/>
        <v>0</v>
      </c>
      <c r="D62" s="4898">
        <f t="shared" si="10"/>
        <v>0</v>
      </c>
      <c r="E62" s="4631">
        <f t="shared" si="10"/>
        <v>0</v>
      </c>
      <c r="F62" s="4149"/>
      <c r="G62" s="4150"/>
      <c r="H62" s="4151"/>
      <c r="I62" s="4150"/>
      <c r="J62" s="4151"/>
      <c r="K62" s="4150"/>
      <c r="L62" s="4149"/>
      <c r="M62" s="4150"/>
      <c r="N62" s="4904"/>
      <c r="O62" s="4902"/>
      <c r="P62" s="4904"/>
      <c r="Q62" s="4902"/>
    </row>
    <row r="63" spans="1:21" x14ac:dyDescent="0.25">
      <c r="A63" s="3235" t="s">
        <v>3944</v>
      </c>
      <c r="B63" s="3011">
        <f t="shared" si="10"/>
        <v>0</v>
      </c>
      <c r="C63" s="442">
        <f t="shared" si="10"/>
        <v>0</v>
      </c>
      <c r="D63" s="3015">
        <f t="shared" si="10"/>
        <v>0</v>
      </c>
      <c r="E63" s="442">
        <f t="shared" si="10"/>
        <v>0</v>
      </c>
      <c r="F63" s="3101"/>
      <c r="G63" s="3102"/>
      <c r="H63" s="3118"/>
      <c r="I63" s="3102"/>
      <c r="J63" s="3118"/>
      <c r="K63" s="3102"/>
      <c r="L63" s="3101"/>
      <c r="M63" s="3102"/>
      <c r="N63" s="4974"/>
      <c r="O63" s="774"/>
      <c r="P63" s="4974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18" t="s">
        <v>3946</v>
      </c>
      <c r="B65" s="6651" t="s">
        <v>3947</v>
      </c>
      <c r="C65" s="6651"/>
      <c r="D65" s="6651"/>
      <c r="E65" s="6651"/>
      <c r="F65" s="7040" t="s">
        <v>3948</v>
      </c>
      <c r="G65" s="7037" t="s">
        <v>3949</v>
      </c>
    </row>
    <row r="66" spans="1:9" x14ac:dyDescent="0.25">
      <c r="A66" s="7118"/>
      <c r="B66" s="6549" t="s">
        <v>3910</v>
      </c>
      <c r="C66" s="7095"/>
      <c r="D66" s="6549" t="s">
        <v>2467</v>
      </c>
      <c r="E66" s="7095"/>
      <c r="F66" s="5484"/>
      <c r="G66" s="5480"/>
    </row>
    <row r="67" spans="1:9" ht="22.5" customHeight="1" x14ac:dyDescent="0.25">
      <c r="A67" s="7118"/>
      <c r="B67" s="4070" t="s">
        <v>63</v>
      </c>
      <c r="C67" s="4888" t="s">
        <v>64</v>
      </c>
      <c r="D67" s="4070" t="s">
        <v>63</v>
      </c>
      <c r="E67" s="4888" t="s">
        <v>64</v>
      </c>
      <c r="F67" s="6162"/>
      <c r="G67" s="6165"/>
    </row>
    <row r="68" spans="1:9" x14ac:dyDescent="0.25">
      <c r="A68" s="4975" t="s">
        <v>82</v>
      </c>
      <c r="B68" s="4159">
        <f t="shared" ref="B68:G68" si="11">SUM(B69:B72)</f>
        <v>0</v>
      </c>
      <c r="C68" s="4160">
        <f t="shared" si="11"/>
        <v>0</v>
      </c>
      <c r="D68" s="4159">
        <f t="shared" si="11"/>
        <v>0</v>
      </c>
      <c r="E68" s="4160">
        <f t="shared" si="11"/>
        <v>0</v>
      </c>
      <c r="F68" s="4159">
        <f t="shared" si="11"/>
        <v>0</v>
      </c>
      <c r="G68" s="4139">
        <f t="shared" si="11"/>
        <v>0</v>
      </c>
    </row>
    <row r="69" spans="1:9" x14ac:dyDescent="0.25">
      <c r="A69" s="2041" t="s">
        <v>103</v>
      </c>
      <c r="B69" s="2293"/>
      <c r="C69" s="1295"/>
      <c r="D69" s="2476"/>
      <c r="E69" s="1295"/>
      <c r="F69" s="39"/>
      <c r="G69" s="2398"/>
    </row>
    <row r="70" spans="1:9" x14ac:dyDescent="0.25">
      <c r="A70" s="4015" t="s">
        <v>3950</v>
      </c>
      <c r="B70" s="4149"/>
      <c r="C70" s="4153"/>
      <c r="D70" s="4151"/>
      <c r="E70" s="4153"/>
      <c r="F70" s="4248"/>
      <c r="G70" s="4245"/>
    </row>
    <row r="71" spans="1:9" x14ac:dyDescent="0.25">
      <c r="A71" s="4015" t="s">
        <v>3951</v>
      </c>
      <c r="B71" s="4149"/>
      <c r="C71" s="4153"/>
      <c r="D71" s="4151"/>
      <c r="E71" s="4153"/>
      <c r="F71" s="4248"/>
      <c r="G71" s="4245"/>
    </row>
    <row r="72" spans="1:9" x14ac:dyDescent="0.25">
      <c r="A72" s="3984" t="s">
        <v>110</v>
      </c>
      <c r="B72" s="4165"/>
      <c r="C72" s="3987"/>
      <c r="D72" s="4173"/>
      <c r="E72" s="3987"/>
      <c r="F72" s="1288"/>
      <c r="G72" s="4249"/>
    </row>
    <row r="73" spans="1:9" s="5" customFormat="1" ht="17.100000000000001" customHeight="1" x14ac:dyDescent="0.2">
      <c r="A73" s="365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19" t="s">
        <v>3953</v>
      </c>
      <c r="B74" s="6651" t="s">
        <v>3954</v>
      </c>
      <c r="C74" s="6651"/>
      <c r="D74" s="6651"/>
      <c r="E74" s="6651"/>
      <c r="F74" s="6651" t="s">
        <v>3955</v>
      </c>
      <c r="G74" s="6651"/>
      <c r="H74" s="6651"/>
      <c r="I74" s="6651"/>
    </row>
    <row r="75" spans="1:9" x14ac:dyDescent="0.25">
      <c r="A75" s="7120"/>
      <c r="B75" s="6549" t="s">
        <v>3910</v>
      </c>
      <c r="C75" s="7095"/>
      <c r="D75" s="6549" t="s">
        <v>2467</v>
      </c>
      <c r="E75" s="7095"/>
      <c r="F75" s="6549" t="s">
        <v>3910</v>
      </c>
      <c r="G75" s="7095"/>
      <c r="H75" s="6549" t="s">
        <v>2467</v>
      </c>
      <c r="I75" s="7095"/>
    </row>
    <row r="76" spans="1:9" x14ac:dyDescent="0.25">
      <c r="A76" s="7121"/>
      <c r="B76" s="4070" t="s">
        <v>63</v>
      </c>
      <c r="C76" s="3345" t="s">
        <v>64</v>
      </c>
      <c r="D76" s="4138" t="s">
        <v>63</v>
      </c>
      <c r="E76" s="4888" t="s">
        <v>64</v>
      </c>
      <c r="F76" s="4070" t="s">
        <v>63</v>
      </c>
      <c r="G76" s="4888" t="s">
        <v>64</v>
      </c>
      <c r="H76" s="4070" t="s">
        <v>63</v>
      </c>
      <c r="I76" s="3345" t="s">
        <v>64</v>
      </c>
    </row>
    <row r="77" spans="1:9" x14ac:dyDescent="0.25">
      <c r="A77" s="4962" t="s">
        <v>82</v>
      </c>
      <c r="B77" s="4176">
        <f t="shared" ref="B77:I77" si="12">SUM(B78:B79)</f>
        <v>0</v>
      </c>
      <c r="C77" s="4971">
        <f t="shared" si="12"/>
        <v>0</v>
      </c>
      <c r="D77" s="4176">
        <f t="shared" si="12"/>
        <v>0</v>
      </c>
      <c r="E77" s="4971">
        <f t="shared" si="12"/>
        <v>0</v>
      </c>
      <c r="F77" s="4976">
        <f t="shared" si="12"/>
        <v>0</v>
      </c>
      <c r="G77" s="4460">
        <f t="shared" si="12"/>
        <v>0</v>
      </c>
      <c r="H77" s="4976">
        <f t="shared" si="12"/>
        <v>0</v>
      </c>
      <c r="I77" s="4460">
        <f t="shared" si="12"/>
        <v>0</v>
      </c>
    </row>
    <row r="78" spans="1:9" x14ac:dyDescent="0.25">
      <c r="A78" s="2041" t="s">
        <v>3956</v>
      </c>
      <c r="B78" s="2271"/>
      <c r="C78" s="2273"/>
      <c r="D78" s="2304"/>
      <c r="E78" s="2272"/>
      <c r="F78" s="4896"/>
      <c r="G78" s="4894"/>
      <c r="H78" s="4896"/>
      <c r="I78" s="4894"/>
    </row>
    <row r="79" spans="1:9" x14ac:dyDescent="0.25">
      <c r="A79" s="4080" t="s">
        <v>3957</v>
      </c>
      <c r="B79" s="3101"/>
      <c r="C79" s="198"/>
      <c r="D79" s="3118"/>
      <c r="E79" s="198"/>
      <c r="F79" s="4974"/>
      <c r="G79" s="774"/>
      <c r="H79" s="4974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100" t="s">
        <v>3960</v>
      </c>
      <c r="B82" s="7107" t="s">
        <v>82</v>
      </c>
      <c r="C82" s="7038" t="s">
        <v>3961</v>
      </c>
      <c r="D82" s="7039"/>
      <c r="E82" s="7040"/>
    </row>
    <row r="83" spans="1:7" ht="11.25" customHeight="1" x14ac:dyDescent="0.25">
      <c r="A83" s="7101"/>
      <c r="B83" s="7107"/>
      <c r="C83" s="6852"/>
      <c r="D83" s="6161"/>
      <c r="E83" s="6162"/>
    </row>
    <row r="84" spans="1:7" ht="21" x14ac:dyDescent="0.25">
      <c r="A84" s="7102"/>
      <c r="B84" s="7040"/>
      <c r="C84" s="3564" t="s">
        <v>3910</v>
      </c>
      <c r="D84" s="4977" t="s">
        <v>2467</v>
      </c>
      <c r="E84" s="4325" t="s">
        <v>3962</v>
      </c>
    </row>
    <row r="85" spans="1:7" x14ac:dyDescent="0.25">
      <c r="A85" s="2041" t="s">
        <v>1203</v>
      </c>
      <c r="B85" s="2088">
        <f>SUM(C85:E85)</f>
        <v>0</v>
      </c>
      <c r="C85" s="2476"/>
      <c r="D85" s="1295"/>
      <c r="E85" s="2398"/>
    </row>
    <row r="86" spans="1:7" x14ac:dyDescent="0.25">
      <c r="A86" s="2288" t="s">
        <v>3963</v>
      </c>
      <c r="B86" s="3037">
        <f>SUM(C86:E86)</f>
        <v>0</v>
      </c>
      <c r="C86" s="3118"/>
      <c r="D86" s="198"/>
      <c r="E86" s="3186"/>
    </row>
    <row r="87" spans="1:7" s="5" customFormat="1" ht="17.100000000000001" customHeight="1" x14ac:dyDescent="0.2">
      <c r="A87" s="4978" t="s">
        <v>3964</v>
      </c>
      <c r="B87" s="4979"/>
      <c r="C87" s="4980"/>
      <c r="D87" s="4980"/>
      <c r="E87" s="4980"/>
      <c r="F87" s="4981"/>
    </row>
    <row r="88" spans="1:7" ht="24.75" customHeight="1" x14ac:dyDescent="0.25">
      <c r="A88" s="7100" t="s">
        <v>3965</v>
      </c>
      <c r="B88" s="7122" t="s">
        <v>82</v>
      </c>
      <c r="C88" s="6558" t="s">
        <v>3966</v>
      </c>
      <c r="D88" s="6553"/>
      <c r="E88" s="7039" t="s">
        <v>3967</v>
      </c>
      <c r="F88" s="7040"/>
    </row>
    <row r="89" spans="1:7" x14ac:dyDescent="0.25">
      <c r="A89" s="7101"/>
      <c r="B89" s="7123"/>
      <c r="C89" s="6549" t="s">
        <v>2467</v>
      </c>
      <c r="D89" s="6551"/>
      <c r="E89" s="6161"/>
      <c r="F89" s="6162"/>
    </row>
    <row r="90" spans="1:7" ht="21" x14ac:dyDescent="0.25">
      <c r="A90" s="7102"/>
      <c r="B90" s="7124"/>
      <c r="C90" s="3564" t="s">
        <v>63</v>
      </c>
      <c r="D90" s="3559" t="s">
        <v>64</v>
      </c>
      <c r="E90" s="4026" t="s">
        <v>3968</v>
      </c>
      <c r="F90" s="4622" t="s">
        <v>3969</v>
      </c>
    </row>
    <row r="91" spans="1:7" x14ac:dyDescent="0.25">
      <c r="A91" s="2041" t="s">
        <v>1203</v>
      </c>
      <c r="B91" s="2088">
        <f>SUM(C91:D91)</f>
        <v>0</v>
      </c>
      <c r="C91" s="2476"/>
      <c r="D91" s="1296"/>
      <c r="E91" s="2573"/>
      <c r="F91" s="2272"/>
    </row>
    <row r="92" spans="1:7" x14ac:dyDescent="0.25">
      <c r="A92" s="4080" t="s">
        <v>3970</v>
      </c>
      <c r="B92" s="3037">
        <f>SUM(C92:D92)</f>
        <v>0</v>
      </c>
      <c r="C92" s="3118"/>
      <c r="D92" s="191"/>
      <c r="E92" s="168"/>
      <c r="F92" s="3102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100" t="s">
        <v>3972</v>
      </c>
      <c r="B94" s="7037" t="s">
        <v>82</v>
      </c>
      <c r="C94" s="6558" t="s">
        <v>3973</v>
      </c>
      <c r="D94" s="7107"/>
    </row>
    <row r="95" spans="1:7" x14ac:dyDescent="0.25">
      <c r="A95" s="7101"/>
      <c r="B95" s="5480"/>
      <c r="C95" s="6549" t="s">
        <v>2467</v>
      </c>
      <c r="D95" s="7095"/>
    </row>
    <row r="96" spans="1:7" x14ac:dyDescent="0.25">
      <c r="A96" s="7102"/>
      <c r="B96" s="6165"/>
      <c r="C96" s="4138" t="s">
        <v>63</v>
      </c>
      <c r="D96" s="4888" t="s">
        <v>64</v>
      </c>
    </row>
    <row r="97" spans="1:9" ht="14.25" customHeight="1" x14ac:dyDescent="0.25">
      <c r="A97" s="2041" t="s">
        <v>3974</v>
      </c>
      <c r="B97" s="2571">
        <f>SUM(C97:D97)</f>
        <v>0</v>
      </c>
      <c r="C97" s="2304"/>
      <c r="D97" s="2273"/>
    </row>
    <row r="98" spans="1:9" ht="14.25" customHeight="1" x14ac:dyDescent="0.25">
      <c r="A98" s="3373" t="s">
        <v>3975</v>
      </c>
      <c r="B98" s="3037">
        <f>SUM(C98:D98)</f>
        <v>0</v>
      </c>
      <c r="C98" s="3118"/>
      <c r="D98" s="198"/>
    </row>
    <row r="99" spans="1:9" s="5" customFormat="1" ht="17.100000000000001" customHeight="1" x14ac:dyDescent="0.2">
      <c r="A99" s="3658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100" t="s">
        <v>3977</v>
      </c>
      <c r="B100" s="6651" t="s">
        <v>3978</v>
      </c>
      <c r="C100" s="6651"/>
      <c r="D100" s="6651"/>
      <c r="E100" s="6651"/>
    </row>
    <row r="101" spans="1:9" x14ac:dyDescent="0.25">
      <c r="A101" s="7101"/>
      <c r="B101" s="6549" t="s">
        <v>3910</v>
      </c>
      <c r="C101" s="7095"/>
      <c r="D101" s="6549" t="s">
        <v>2467</v>
      </c>
      <c r="E101" s="7095"/>
    </row>
    <row r="102" spans="1:9" x14ac:dyDescent="0.25">
      <c r="A102" s="7102"/>
      <c r="B102" s="4070" t="s">
        <v>63</v>
      </c>
      <c r="C102" s="4888" t="s">
        <v>64</v>
      </c>
      <c r="D102" s="4070" t="s">
        <v>63</v>
      </c>
      <c r="E102" s="4888" t="s">
        <v>64</v>
      </c>
    </row>
    <row r="103" spans="1:9" x14ac:dyDescent="0.25">
      <c r="A103" s="4962" t="s">
        <v>82</v>
      </c>
      <c r="B103" s="4940">
        <f>SUM(B104:B106)</f>
        <v>0</v>
      </c>
      <c r="C103" s="4953">
        <f>SUM(C104:C106)</f>
        <v>0</v>
      </c>
      <c r="D103" s="4940">
        <f>SUM(D104:D106)</f>
        <v>0</v>
      </c>
      <c r="E103" s="4953">
        <f>SUM(E104:E106)</f>
        <v>0</v>
      </c>
    </row>
    <row r="104" spans="1:9" x14ac:dyDescent="0.25">
      <c r="A104" s="2041" t="s">
        <v>3979</v>
      </c>
      <c r="B104" s="2271"/>
      <c r="C104" s="2272"/>
      <c r="D104" s="2271"/>
      <c r="E104" s="2272"/>
    </row>
    <row r="105" spans="1:9" x14ac:dyDescent="0.25">
      <c r="A105" s="4074" t="s">
        <v>3980</v>
      </c>
      <c r="B105" s="4149"/>
      <c r="C105" s="4150"/>
      <c r="D105" s="4149"/>
      <c r="E105" s="4150"/>
    </row>
    <row r="106" spans="1:9" x14ac:dyDescent="0.25">
      <c r="A106" s="4080" t="s">
        <v>608</v>
      </c>
      <c r="B106" s="4165"/>
      <c r="C106" s="1278"/>
      <c r="D106" s="4165"/>
      <c r="E106" s="1278"/>
    </row>
    <row r="107" spans="1:9" s="5" customFormat="1" ht="17.100000000000001" customHeight="1" x14ac:dyDescent="0.2">
      <c r="A107" s="3658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100" t="s">
        <v>3982</v>
      </c>
      <c r="B108" s="7078" t="s">
        <v>197</v>
      </c>
      <c r="C108" s="7107" t="s">
        <v>3983</v>
      </c>
      <c r="D108" s="6651"/>
      <c r="E108" s="6651"/>
      <c r="F108" s="6651"/>
      <c r="G108" s="6651"/>
    </row>
    <row r="109" spans="1:9" x14ac:dyDescent="0.25">
      <c r="A109" s="7101"/>
      <c r="B109" s="5496"/>
      <c r="C109" s="6549" t="s">
        <v>3910</v>
      </c>
      <c r="D109" s="7095"/>
      <c r="E109" s="6549" t="s">
        <v>2467</v>
      </c>
      <c r="F109" s="7095"/>
      <c r="G109" s="7037" t="s">
        <v>3984</v>
      </c>
    </row>
    <row r="110" spans="1:9" x14ac:dyDescent="0.25">
      <c r="A110" s="7102"/>
      <c r="B110" s="6159"/>
      <c r="C110" s="4138" t="s">
        <v>63</v>
      </c>
      <c r="D110" s="4888" t="s">
        <v>64</v>
      </c>
      <c r="E110" s="4138" t="s">
        <v>63</v>
      </c>
      <c r="F110" s="4888" t="s">
        <v>64</v>
      </c>
      <c r="G110" s="6165"/>
    </row>
    <row r="111" spans="1:9" x14ac:dyDescent="0.25">
      <c r="A111" s="2041" t="s">
        <v>3985</v>
      </c>
      <c r="B111" s="2571">
        <f>SUM(C111:G111)</f>
        <v>0</v>
      </c>
      <c r="C111" s="2271"/>
      <c r="D111" s="2273"/>
      <c r="E111" s="2271"/>
      <c r="F111" s="2273"/>
      <c r="G111" s="2398"/>
    </row>
    <row r="112" spans="1:9" x14ac:dyDescent="0.25">
      <c r="A112" s="4074" t="s">
        <v>3986</v>
      </c>
      <c r="B112" s="4378">
        <f>SUM(C112:G112)</f>
        <v>0</v>
      </c>
      <c r="C112" s="4149"/>
      <c r="D112" s="4153"/>
      <c r="E112" s="4149"/>
      <c r="F112" s="4153"/>
      <c r="G112" s="4245"/>
    </row>
    <row r="113" spans="1:12" x14ac:dyDescent="0.25">
      <c r="A113" s="4074" t="s">
        <v>3987</v>
      </c>
      <c r="B113" s="4378">
        <f>SUM(C113:G113)</f>
        <v>0</v>
      </c>
      <c r="C113" s="1275"/>
      <c r="D113" s="1266"/>
      <c r="E113" s="1275"/>
      <c r="F113" s="1266"/>
      <c r="G113" s="1362"/>
    </row>
    <row r="114" spans="1:12" x14ac:dyDescent="0.25">
      <c r="A114" s="2996" t="s">
        <v>3988</v>
      </c>
      <c r="B114" s="4982">
        <f>SUM(C114:G114)</f>
        <v>0</v>
      </c>
      <c r="C114" s="4165"/>
      <c r="D114" s="3987"/>
      <c r="E114" s="4165"/>
      <c r="F114" s="3987"/>
      <c r="G114" s="4249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078" t="s">
        <v>3990</v>
      </c>
      <c r="B116" s="6558" t="s">
        <v>3991</v>
      </c>
      <c r="C116" s="7096"/>
      <c r="D116" s="7096"/>
      <c r="E116" s="7107"/>
      <c r="F116" s="6558" t="s">
        <v>3992</v>
      </c>
      <c r="G116" s="7096"/>
      <c r="H116" s="7096"/>
      <c r="I116" s="7107"/>
      <c r="K116" s="30"/>
      <c r="L116" s="120"/>
    </row>
    <row r="117" spans="1:12" x14ac:dyDescent="0.25">
      <c r="A117" s="5496"/>
      <c r="B117" s="6549" t="s">
        <v>3910</v>
      </c>
      <c r="C117" s="7095"/>
      <c r="D117" s="6549" t="s">
        <v>2467</v>
      </c>
      <c r="E117" s="7095"/>
      <c r="F117" s="6549" t="s">
        <v>3910</v>
      </c>
      <c r="G117" s="7095"/>
      <c r="H117" s="6549" t="s">
        <v>2467</v>
      </c>
      <c r="I117" s="7095"/>
    </row>
    <row r="118" spans="1:12" x14ac:dyDescent="0.25">
      <c r="A118" s="6159"/>
      <c r="B118" s="4070" t="s">
        <v>63</v>
      </c>
      <c r="C118" s="3345" t="s">
        <v>64</v>
      </c>
      <c r="D118" s="4138" t="s">
        <v>63</v>
      </c>
      <c r="E118" s="3345" t="s">
        <v>64</v>
      </c>
      <c r="F118" s="4070" t="s">
        <v>63</v>
      </c>
      <c r="G118" s="3345" t="s">
        <v>64</v>
      </c>
      <c r="H118" s="4138" t="s">
        <v>63</v>
      </c>
      <c r="I118" s="3345" t="s">
        <v>64</v>
      </c>
    </row>
    <row r="119" spans="1:12" x14ac:dyDescent="0.25">
      <c r="A119" s="4280" t="s">
        <v>3446</v>
      </c>
      <c r="B119" s="4745"/>
      <c r="C119" s="4532"/>
      <c r="D119" s="2304"/>
      <c r="E119" s="2273"/>
      <c r="F119" s="4745"/>
      <c r="G119" s="4532"/>
      <c r="H119" s="2304"/>
      <c r="I119" s="2273"/>
    </row>
    <row r="120" spans="1:12" x14ac:dyDescent="0.25">
      <c r="A120" s="2958" t="s">
        <v>3993</v>
      </c>
      <c r="B120" s="3101"/>
      <c r="C120" s="198"/>
      <c r="D120" s="3118"/>
      <c r="E120" s="198"/>
      <c r="F120" s="4983"/>
      <c r="G120" s="776"/>
      <c r="H120" s="4984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078" t="s">
        <v>3995</v>
      </c>
      <c r="B122" s="7037" t="s">
        <v>3996</v>
      </c>
      <c r="C122" s="6651"/>
      <c r="D122" s="6651" t="s">
        <v>3997</v>
      </c>
      <c r="E122" s="6651"/>
      <c r="F122" s="6651"/>
      <c r="G122" s="8"/>
      <c r="H122" s="8"/>
      <c r="I122" s="8"/>
    </row>
    <row r="123" spans="1:12" x14ac:dyDescent="0.25">
      <c r="A123" s="6972"/>
      <c r="B123" s="4070" t="s">
        <v>63</v>
      </c>
      <c r="C123" s="4888" t="s">
        <v>64</v>
      </c>
      <c r="D123" s="4070" t="s">
        <v>2406</v>
      </c>
      <c r="E123" s="2569" t="s">
        <v>3998</v>
      </c>
      <c r="F123" s="4888" t="s">
        <v>3999</v>
      </c>
      <c r="G123" s="8"/>
      <c r="H123" s="8"/>
      <c r="I123" s="8"/>
    </row>
    <row r="124" spans="1:12" x14ac:dyDescent="0.25">
      <c r="A124" s="1985" t="s">
        <v>4000</v>
      </c>
      <c r="B124" s="2304"/>
      <c r="C124" s="2572"/>
      <c r="D124" s="2293"/>
      <c r="E124" s="2557"/>
      <c r="F124" s="39"/>
      <c r="G124" s="969"/>
      <c r="H124" s="8"/>
      <c r="I124" s="8"/>
    </row>
    <row r="125" spans="1:12" x14ac:dyDescent="0.25">
      <c r="A125" s="2958" t="s">
        <v>4001</v>
      </c>
      <c r="B125" s="3118"/>
      <c r="C125" s="198"/>
      <c r="D125" s="3101"/>
      <c r="E125" s="164"/>
      <c r="F125" s="3102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40" t="s">
        <v>4002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930" t="s">
        <v>4003</v>
      </c>
      <c r="B8" s="6930"/>
      <c r="C8" s="6930"/>
      <c r="D8" s="6930"/>
      <c r="E8" s="6930"/>
      <c r="F8" s="6930"/>
      <c r="G8" s="6930"/>
      <c r="H8" s="6930"/>
      <c r="I8" s="6930"/>
      <c r="J8" s="6930"/>
      <c r="K8" s="29"/>
    </row>
    <row r="9" spans="1:90" ht="20.100000000000001" customHeight="1" x14ac:dyDescent="0.25">
      <c r="A9" s="7136" t="s">
        <v>4004</v>
      </c>
      <c r="B9" s="7080"/>
      <c r="C9" s="7136" t="s">
        <v>82</v>
      </c>
      <c r="D9" s="7136"/>
      <c r="E9" s="7080"/>
      <c r="F9" s="6581" t="s">
        <v>106</v>
      </c>
      <c r="G9" s="7137"/>
      <c r="H9" s="7137"/>
      <c r="I9" s="7137"/>
      <c r="J9" s="7137"/>
      <c r="K9" s="7137"/>
      <c r="L9" s="7137"/>
      <c r="M9" s="7137"/>
      <c r="N9" s="7137"/>
      <c r="O9" s="7137"/>
      <c r="P9" s="7137"/>
      <c r="Q9" s="7137"/>
      <c r="R9" s="7137"/>
      <c r="S9" s="7137"/>
      <c r="T9" s="7137"/>
      <c r="U9" s="7137"/>
      <c r="V9" s="7137"/>
      <c r="W9" s="7137"/>
      <c r="X9" s="7137"/>
      <c r="Y9" s="7137"/>
      <c r="Z9" s="7137"/>
      <c r="AA9" s="7137"/>
      <c r="AB9" s="7137"/>
      <c r="AC9" s="7137"/>
      <c r="AD9" s="7137"/>
      <c r="AE9" s="7137"/>
      <c r="AF9" s="7137"/>
      <c r="AG9" s="7137"/>
      <c r="AH9" s="7137"/>
      <c r="AI9" s="7137"/>
      <c r="AJ9" s="7137"/>
      <c r="AK9" s="7137"/>
      <c r="AL9" s="7137"/>
      <c r="AM9" s="7137"/>
      <c r="AN9" s="7144" t="s">
        <v>4005</v>
      </c>
      <c r="AO9" s="7147" t="s">
        <v>614</v>
      </c>
      <c r="AP9" s="7147" t="s">
        <v>41</v>
      </c>
      <c r="AQ9" s="7147" t="s">
        <v>42</v>
      </c>
      <c r="AR9" s="7153" t="s">
        <v>39</v>
      </c>
      <c r="AS9" s="7144" t="s">
        <v>4006</v>
      </c>
      <c r="AT9" s="7153" t="s">
        <v>1307</v>
      </c>
      <c r="AU9" s="7144" t="s">
        <v>3023</v>
      </c>
      <c r="AV9" s="7147" t="s">
        <v>4007</v>
      </c>
      <c r="AW9" s="715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03"/>
      <c r="B10" s="5835"/>
      <c r="C10" s="6791"/>
      <c r="D10" s="6791"/>
      <c r="E10" s="6622"/>
      <c r="F10" s="6581" t="s">
        <v>108</v>
      </c>
      <c r="G10" s="7138"/>
      <c r="H10" s="7137" t="s">
        <v>47</v>
      </c>
      <c r="I10" s="7138"/>
      <c r="J10" s="7137" t="s">
        <v>4009</v>
      </c>
      <c r="K10" s="7138"/>
      <c r="L10" s="6581" t="s">
        <v>49</v>
      </c>
      <c r="M10" s="7138"/>
      <c r="N10" s="6614" t="s">
        <v>50</v>
      </c>
      <c r="O10" s="7093"/>
      <c r="P10" s="6614" t="s">
        <v>51</v>
      </c>
      <c r="Q10" s="7093"/>
      <c r="R10" s="6614" t="s">
        <v>52</v>
      </c>
      <c r="S10" s="7093"/>
      <c r="T10" s="6614" t="s">
        <v>53</v>
      </c>
      <c r="U10" s="7093"/>
      <c r="V10" s="6614" t="s">
        <v>54</v>
      </c>
      <c r="W10" s="7093"/>
      <c r="X10" s="6614" t="s">
        <v>55</v>
      </c>
      <c r="Y10" s="7093"/>
      <c r="Z10" s="6614" t="s">
        <v>56</v>
      </c>
      <c r="AA10" s="7093"/>
      <c r="AB10" s="6614" t="s">
        <v>57</v>
      </c>
      <c r="AC10" s="7093"/>
      <c r="AD10" s="6614" t="s">
        <v>58</v>
      </c>
      <c r="AE10" s="7093"/>
      <c r="AF10" s="6614" t="s">
        <v>59</v>
      </c>
      <c r="AG10" s="7093"/>
      <c r="AH10" s="6614" t="s">
        <v>60</v>
      </c>
      <c r="AI10" s="7093"/>
      <c r="AJ10" s="6614" t="s">
        <v>61</v>
      </c>
      <c r="AK10" s="7093"/>
      <c r="AL10" s="6614" t="s">
        <v>487</v>
      </c>
      <c r="AM10" s="7092"/>
      <c r="AN10" s="7145"/>
      <c r="AO10" s="7148"/>
      <c r="AP10" s="7148"/>
      <c r="AQ10" s="7148"/>
      <c r="AR10" s="7154"/>
      <c r="AS10" s="7145"/>
      <c r="AT10" s="7154"/>
      <c r="AU10" s="7145"/>
      <c r="AV10" s="7148"/>
      <c r="AW10" s="715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791"/>
      <c r="B11" s="6622"/>
      <c r="C11" s="4988" t="s">
        <v>84</v>
      </c>
      <c r="D11" s="4989" t="s">
        <v>63</v>
      </c>
      <c r="E11" s="4738" t="s">
        <v>64</v>
      </c>
      <c r="F11" s="3628" t="s">
        <v>63</v>
      </c>
      <c r="G11" s="4987" t="s">
        <v>64</v>
      </c>
      <c r="H11" s="3625" t="s">
        <v>63</v>
      </c>
      <c r="I11" s="4987" t="s">
        <v>64</v>
      </c>
      <c r="J11" s="3625" t="s">
        <v>63</v>
      </c>
      <c r="K11" s="4987" t="s">
        <v>64</v>
      </c>
      <c r="L11" s="3628" t="s">
        <v>63</v>
      </c>
      <c r="M11" s="4987" t="s">
        <v>64</v>
      </c>
      <c r="N11" s="3628" t="s">
        <v>63</v>
      </c>
      <c r="O11" s="4987" t="s">
        <v>64</v>
      </c>
      <c r="P11" s="3628" t="s">
        <v>63</v>
      </c>
      <c r="Q11" s="4987" t="s">
        <v>64</v>
      </c>
      <c r="R11" s="3628" t="s">
        <v>63</v>
      </c>
      <c r="S11" s="4987" t="s">
        <v>64</v>
      </c>
      <c r="T11" s="3628" t="s">
        <v>63</v>
      </c>
      <c r="U11" s="4987" t="s">
        <v>64</v>
      </c>
      <c r="V11" s="3628" t="s">
        <v>63</v>
      </c>
      <c r="W11" s="4987" t="s">
        <v>64</v>
      </c>
      <c r="X11" s="3628" t="s">
        <v>63</v>
      </c>
      <c r="Y11" s="4987" t="s">
        <v>64</v>
      </c>
      <c r="Z11" s="3628" t="s">
        <v>63</v>
      </c>
      <c r="AA11" s="4987" t="s">
        <v>64</v>
      </c>
      <c r="AB11" s="3628" t="s">
        <v>63</v>
      </c>
      <c r="AC11" s="4987" t="s">
        <v>64</v>
      </c>
      <c r="AD11" s="3628" t="s">
        <v>63</v>
      </c>
      <c r="AE11" s="4987" t="s">
        <v>64</v>
      </c>
      <c r="AF11" s="3628" t="s">
        <v>63</v>
      </c>
      <c r="AG11" s="4987" t="s">
        <v>64</v>
      </c>
      <c r="AH11" s="3628" t="s">
        <v>63</v>
      </c>
      <c r="AI11" s="4987" t="s">
        <v>64</v>
      </c>
      <c r="AJ11" s="3628" t="s">
        <v>63</v>
      </c>
      <c r="AK11" s="4987" t="s">
        <v>64</v>
      </c>
      <c r="AL11" s="3628" t="s">
        <v>63</v>
      </c>
      <c r="AM11" s="4985" t="s">
        <v>64</v>
      </c>
      <c r="AN11" s="7146"/>
      <c r="AO11" s="7149"/>
      <c r="AP11" s="7149"/>
      <c r="AQ11" s="7149"/>
      <c r="AR11" s="7155"/>
      <c r="AS11" s="7146"/>
      <c r="AT11" s="7155"/>
      <c r="AU11" s="7146"/>
      <c r="AV11" s="7149"/>
      <c r="AW11" s="7152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42" t="s">
        <v>4010</v>
      </c>
      <c r="B12" s="2199" t="s">
        <v>4011</v>
      </c>
      <c r="C12" s="2044">
        <f>+D12+E12</f>
        <v>0</v>
      </c>
      <c r="D12" s="2045">
        <f>+F12+H12+J12+L12+N12+P12+R12+T12+V12+X12+Z12+AB12+AD12+AF12+AH12+AJ12+AL12</f>
        <v>0</v>
      </c>
      <c r="E12" s="1997">
        <f>+G12+I12+K12+M12+O12+Q12+S12+U12+W12+Y12+AA12+AC12+AE12+AG12+AI12+AK12+AM12</f>
        <v>0</v>
      </c>
      <c r="F12" s="922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4253"/>
      <c r="AP12" s="151"/>
      <c r="AQ12" s="151"/>
      <c r="AR12" s="4991"/>
      <c r="AS12" s="45"/>
      <c r="AT12" s="4991"/>
      <c r="AU12" s="45"/>
      <c r="AV12" s="151"/>
      <c r="AW12" s="992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43"/>
      <c r="B13" s="4421" t="s">
        <v>4012</v>
      </c>
      <c r="C13" s="4899">
        <f t="shared" ref="C13:C28" si="0">+D13+E13</f>
        <v>0</v>
      </c>
      <c r="D13" s="4898">
        <f t="shared" ref="D13:E27" si="1">+F13+H13+J13+L13+N13+P13+R13+T13+V13+X13+Z13+AB13+AD13+AF13+AH13+AJ13+AL13</f>
        <v>0</v>
      </c>
      <c r="E13" s="4628">
        <f t="shared" si="1"/>
        <v>0</v>
      </c>
      <c r="F13" s="1275"/>
      <c r="G13" s="1266"/>
      <c r="H13" s="1282"/>
      <c r="I13" s="1266"/>
      <c r="J13" s="1282"/>
      <c r="K13" s="1266"/>
      <c r="L13" s="1282"/>
      <c r="M13" s="1266"/>
      <c r="N13" s="1282"/>
      <c r="O13" s="1266"/>
      <c r="P13" s="1282"/>
      <c r="Q13" s="1266"/>
      <c r="R13" s="1282"/>
      <c r="S13" s="1266"/>
      <c r="T13" s="1282"/>
      <c r="U13" s="1266"/>
      <c r="V13" s="1282"/>
      <c r="W13" s="1266"/>
      <c r="X13" s="1282"/>
      <c r="Y13" s="1266"/>
      <c r="Z13" s="1282"/>
      <c r="AA13" s="1266"/>
      <c r="AB13" s="1282"/>
      <c r="AC13" s="1266"/>
      <c r="AD13" s="1282"/>
      <c r="AE13" s="1266"/>
      <c r="AF13" s="1282"/>
      <c r="AG13" s="1266"/>
      <c r="AH13" s="1282"/>
      <c r="AI13" s="1266"/>
      <c r="AJ13" s="1282"/>
      <c r="AK13" s="1266"/>
      <c r="AL13" s="1282"/>
      <c r="AM13" s="1343"/>
      <c r="AN13" s="1656"/>
      <c r="AO13" s="1316"/>
      <c r="AP13" s="1316"/>
      <c r="AQ13" s="1316"/>
      <c r="AR13" s="38"/>
      <c r="AS13" s="1313"/>
      <c r="AT13" s="38"/>
      <c r="AU13" s="1313"/>
      <c r="AV13" s="1316"/>
      <c r="AW13" s="1276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742"/>
      <c r="B14" s="4422" t="s">
        <v>4013</v>
      </c>
      <c r="C14" s="4730">
        <f t="shared" si="0"/>
        <v>0</v>
      </c>
      <c r="D14" s="4891">
        <f t="shared" si="1"/>
        <v>0</v>
      </c>
      <c r="E14" s="1185">
        <f t="shared" si="1"/>
        <v>0</v>
      </c>
      <c r="F14" s="4165"/>
      <c r="G14" s="3987"/>
      <c r="H14" s="4173"/>
      <c r="I14" s="3987"/>
      <c r="J14" s="4173"/>
      <c r="K14" s="3987"/>
      <c r="L14" s="4173"/>
      <c r="M14" s="3987"/>
      <c r="N14" s="4173"/>
      <c r="O14" s="3987"/>
      <c r="P14" s="4173"/>
      <c r="Q14" s="3987"/>
      <c r="R14" s="4173"/>
      <c r="S14" s="3987"/>
      <c r="T14" s="4173"/>
      <c r="U14" s="3987"/>
      <c r="V14" s="4173"/>
      <c r="W14" s="3987"/>
      <c r="X14" s="4173"/>
      <c r="Y14" s="3987"/>
      <c r="Z14" s="4173"/>
      <c r="AA14" s="3987"/>
      <c r="AB14" s="4173"/>
      <c r="AC14" s="3987"/>
      <c r="AD14" s="4173"/>
      <c r="AE14" s="3987"/>
      <c r="AF14" s="4173"/>
      <c r="AG14" s="3987"/>
      <c r="AH14" s="4173"/>
      <c r="AI14" s="3987"/>
      <c r="AJ14" s="4173"/>
      <c r="AK14" s="3987"/>
      <c r="AL14" s="4173"/>
      <c r="AM14" s="4174"/>
      <c r="AN14" s="4528"/>
      <c r="AO14" s="3985"/>
      <c r="AP14" s="3985"/>
      <c r="AQ14" s="3985"/>
      <c r="AR14" s="1288"/>
      <c r="AS14" s="4251"/>
      <c r="AT14" s="1288"/>
      <c r="AU14" s="4251"/>
      <c r="AV14" s="3985"/>
      <c r="AW14" s="1278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25" t="s">
        <v>4014</v>
      </c>
      <c r="B15" s="3711" t="s">
        <v>4015</v>
      </c>
      <c r="C15" s="4992">
        <f t="shared" si="0"/>
        <v>0</v>
      </c>
      <c r="D15" s="4993">
        <f t="shared" si="1"/>
        <v>0</v>
      </c>
      <c r="E15" s="2322">
        <f t="shared" si="1"/>
        <v>0</v>
      </c>
      <c r="F15" s="2293"/>
      <c r="G15" s="1295"/>
      <c r="H15" s="2476"/>
      <c r="I15" s="1295"/>
      <c r="J15" s="2476"/>
      <c r="K15" s="2348"/>
      <c r="L15" s="2476"/>
      <c r="M15" s="2348"/>
      <c r="N15" s="2476"/>
      <c r="O15" s="2348"/>
      <c r="P15" s="2476"/>
      <c r="Q15" s="2348"/>
      <c r="R15" s="2476"/>
      <c r="S15" s="2348"/>
      <c r="T15" s="2476"/>
      <c r="U15" s="2348"/>
      <c r="V15" s="2476"/>
      <c r="W15" s="2348"/>
      <c r="X15" s="2476"/>
      <c r="Y15" s="2348"/>
      <c r="Z15" s="2476"/>
      <c r="AA15" s="2348"/>
      <c r="AB15" s="2476"/>
      <c r="AC15" s="2348"/>
      <c r="AD15" s="2476"/>
      <c r="AE15" s="2348"/>
      <c r="AF15" s="2476"/>
      <c r="AG15" s="2348"/>
      <c r="AH15" s="2476"/>
      <c r="AI15" s="2348"/>
      <c r="AJ15" s="2476"/>
      <c r="AK15" s="2348"/>
      <c r="AL15" s="2476"/>
      <c r="AM15" s="39"/>
      <c r="AN15" s="4298"/>
      <c r="AO15" s="2557"/>
      <c r="AP15" s="2557"/>
      <c r="AQ15" s="2557"/>
      <c r="AR15" s="39"/>
      <c r="AS15" s="2347"/>
      <c r="AT15" s="39"/>
      <c r="AU15" s="2347"/>
      <c r="AV15" s="2557"/>
      <c r="AW15" s="2348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25"/>
      <c r="B16" s="4994" t="s">
        <v>4016</v>
      </c>
      <c r="C16" s="4992">
        <f t="shared" si="0"/>
        <v>0</v>
      </c>
      <c r="D16" s="4993">
        <f t="shared" si="1"/>
        <v>0</v>
      </c>
      <c r="E16" s="2634">
        <f t="shared" si="1"/>
        <v>0</v>
      </c>
      <c r="F16" s="2293"/>
      <c r="G16" s="1295"/>
      <c r="H16" s="2476"/>
      <c r="I16" s="1295"/>
      <c r="J16" s="2476"/>
      <c r="K16" s="2348"/>
      <c r="L16" s="2476"/>
      <c r="M16" s="2348"/>
      <c r="N16" s="2476"/>
      <c r="O16" s="2348"/>
      <c r="P16" s="2476"/>
      <c r="Q16" s="2348"/>
      <c r="R16" s="2476"/>
      <c r="S16" s="2348"/>
      <c r="T16" s="2476"/>
      <c r="U16" s="2348"/>
      <c r="V16" s="2476"/>
      <c r="W16" s="2348"/>
      <c r="X16" s="2476"/>
      <c r="Y16" s="2348"/>
      <c r="Z16" s="2476"/>
      <c r="AA16" s="2348"/>
      <c r="AB16" s="2476"/>
      <c r="AC16" s="2348"/>
      <c r="AD16" s="2476"/>
      <c r="AE16" s="2348"/>
      <c r="AF16" s="2476"/>
      <c r="AG16" s="2348"/>
      <c r="AH16" s="2476"/>
      <c r="AI16" s="2348"/>
      <c r="AJ16" s="2476"/>
      <c r="AK16" s="2348"/>
      <c r="AL16" s="2476"/>
      <c r="AM16" s="39"/>
      <c r="AN16" s="4298"/>
      <c r="AO16" s="2557"/>
      <c r="AP16" s="2557"/>
      <c r="AQ16" s="2557"/>
      <c r="AR16" s="39"/>
      <c r="AS16" s="2347"/>
      <c r="AT16" s="39"/>
      <c r="AU16" s="2347"/>
      <c r="AV16" s="2557"/>
      <c r="AW16" s="2348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25"/>
      <c r="B17" s="4994" t="s">
        <v>4017</v>
      </c>
      <c r="C17" s="4992">
        <f t="shared" si="0"/>
        <v>0</v>
      </c>
      <c r="D17" s="3284">
        <f>+F17+H17+J17+L17+N17+P17+R17+T17+V17+X17+Z17+AB17+AD17+AF17+AH17+AJ17+AL17</f>
        <v>0</v>
      </c>
      <c r="E17" s="2634">
        <f t="shared" si="1"/>
        <v>0</v>
      </c>
      <c r="F17" s="2293"/>
      <c r="G17" s="1295"/>
      <c r="H17" s="2476"/>
      <c r="I17" s="1295"/>
      <c r="J17" s="2476"/>
      <c r="K17" s="2348"/>
      <c r="L17" s="2476"/>
      <c r="M17" s="2348"/>
      <c r="N17" s="2476"/>
      <c r="O17" s="2348"/>
      <c r="P17" s="2476"/>
      <c r="Q17" s="2348"/>
      <c r="R17" s="2476"/>
      <c r="S17" s="2348"/>
      <c r="T17" s="2476"/>
      <c r="U17" s="2348"/>
      <c r="V17" s="2476"/>
      <c r="W17" s="2348"/>
      <c r="X17" s="2476"/>
      <c r="Y17" s="2348"/>
      <c r="Z17" s="2476"/>
      <c r="AA17" s="2348"/>
      <c r="AB17" s="2476"/>
      <c r="AC17" s="2348"/>
      <c r="AD17" s="2476"/>
      <c r="AE17" s="2348"/>
      <c r="AF17" s="2476"/>
      <c r="AG17" s="2348"/>
      <c r="AH17" s="2476"/>
      <c r="AI17" s="2348"/>
      <c r="AJ17" s="2476"/>
      <c r="AK17" s="2348"/>
      <c r="AL17" s="2476"/>
      <c r="AM17" s="39"/>
      <c r="AN17" s="4298"/>
      <c r="AO17" s="2557"/>
      <c r="AP17" s="2557"/>
      <c r="AQ17" s="2557"/>
      <c r="AR17" s="39"/>
      <c r="AS17" s="2347"/>
      <c r="AT17" s="39"/>
      <c r="AU17" s="2347"/>
      <c r="AV17" s="2557"/>
      <c r="AW17" s="2348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25"/>
      <c r="B18" s="4994" t="s">
        <v>4018</v>
      </c>
      <c r="C18" s="4992">
        <f t="shared" si="0"/>
        <v>0</v>
      </c>
      <c r="D18" s="4993">
        <f t="shared" si="1"/>
        <v>0</v>
      </c>
      <c r="E18" s="2634">
        <f t="shared" si="1"/>
        <v>0</v>
      </c>
      <c r="F18" s="2293"/>
      <c r="G18" s="1295"/>
      <c r="H18" s="2476"/>
      <c r="I18" s="1295"/>
      <c r="J18" s="2476"/>
      <c r="K18" s="2348"/>
      <c r="L18" s="2476"/>
      <c r="M18" s="2348"/>
      <c r="N18" s="2476"/>
      <c r="O18" s="2348"/>
      <c r="P18" s="2476"/>
      <c r="Q18" s="2348"/>
      <c r="R18" s="2476"/>
      <c r="S18" s="2348"/>
      <c r="T18" s="2476"/>
      <c r="U18" s="2348"/>
      <c r="V18" s="2476"/>
      <c r="W18" s="2348"/>
      <c r="X18" s="2476"/>
      <c r="Y18" s="2348"/>
      <c r="Z18" s="2476"/>
      <c r="AA18" s="2348"/>
      <c r="AB18" s="2476"/>
      <c r="AC18" s="2348"/>
      <c r="AD18" s="2476"/>
      <c r="AE18" s="2348"/>
      <c r="AF18" s="2476"/>
      <c r="AG18" s="2348"/>
      <c r="AH18" s="2476"/>
      <c r="AI18" s="2348"/>
      <c r="AJ18" s="2476"/>
      <c r="AK18" s="2348"/>
      <c r="AL18" s="2476"/>
      <c r="AM18" s="39"/>
      <c r="AN18" s="4298"/>
      <c r="AO18" s="2557"/>
      <c r="AP18" s="2557"/>
      <c r="AQ18" s="2557"/>
      <c r="AR18" s="39"/>
      <c r="AS18" s="2347"/>
      <c r="AT18" s="39"/>
      <c r="AU18" s="2347"/>
      <c r="AV18" s="2557"/>
      <c r="AW18" s="2348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25"/>
      <c r="B19" s="4994" t="s">
        <v>4019</v>
      </c>
      <c r="C19" s="4992">
        <f t="shared" si="0"/>
        <v>0</v>
      </c>
      <c r="D19" s="4993">
        <f t="shared" si="1"/>
        <v>0</v>
      </c>
      <c r="E19" s="2634">
        <f t="shared" si="1"/>
        <v>0</v>
      </c>
      <c r="F19" s="2293"/>
      <c r="G19" s="1295"/>
      <c r="H19" s="2476"/>
      <c r="I19" s="1295"/>
      <c r="J19" s="2476"/>
      <c r="K19" s="2348"/>
      <c r="L19" s="2476"/>
      <c r="M19" s="2348"/>
      <c r="N19" s="2476"/>
      <c r="O19" s="2348"/>
      <c r="P19" s="2476"/>
      <c r="Q19" s="2348"/>
      <c r="R19" s="2476"/>
      <c r="S19" s="2348"/>
      <c r="T19" s="2476"/>
      <c r="U19" s="2348"/>
      <c r="V19" s="2476"/>
      <c r="W19" s="2348"/>
      <c r="X19" s="2476"/>
      <c r="Y19" s="2348"/>
      <c r="Z19" s="2476"/>
      <c r="AA19" s="2348"/>
      <c r="AB19" s="2476"/>
      <c r="AC19" s="2348"/>
      <c r="AD19" s="2476"/>
      <c r="AE19" s="2348"/>
      <c r="AF19" s="2476"/>
      <c r="AG19" s="2348"/>
      <c r="AH19" s="2476"/>
      <c r="AI19" s="2348"/>
      <c r="AJ19" s="2476"/>
      <c r="AK19" s="2348"/>
      <c r="AL19" s="2476"/>
      <c r="AM19" s="39"/>
      <c r="AN19" s="4298"/>
      <c r="AO19" s="2557"/>
      <c r="AP19" s="2557"/>
      <c r="AQ19" s="2557"/>
      <c r="AR19" s="39"/>
      <c r="AS19" s="2347"/>
      <c r="AT19" s="39"/>
      <c r="AU19" s="2347"/>
      <c r="AV19" s="2557"/>
      <c r="AW19" s="2348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25"/>
      <c r="B20" s="4994" t="s">
        <v>4020</v>
      </c>
      <c r="C20" s="4992">
        <f t="shared" si="0"/>
        <v>0</v>
      </c>
      <c r="D20" s="4993">
        <f t="shared" si="1"/>
        <v>0</v>
      </c>
      <c r="E20" s="2634">
        <f t="shared" si="1"/>
        <v>0</v>
      </c>
      <c r="F20" s="2293"/>
      <c r="G20" s="1295"/>
      <c r="H20" s="2476"/>
      <c r="I20" s="1295"/>
      <c r="J20" s="2476"/>
      <c r="K20" s="2348"/>
      <c r="L20" s="2476"/>
      <c r="M20" s="2348"/>
      <c r="N20" s="2476"/>
      <c r="O20" s="2348"/>
      <c r="P20" s="2476"/>
      <c r="Q20" s="2348"/>
      <c r="R20" s="2476"/>
      <c r="S20" s="2348"/>
      <c r="T20" s="2476"/>
      <c r="U20" s="2348"/>
      <c r="V20" s="2476"/>
      <c r="W20" s="2348"/>
      <c r="X20" s="2476"/>
      <c r="Y20" s="2348"/>
      <c r="Z20" s="2476"/>
      <c r="AA20" s="2348"/>
      <c r="AB20" s="2476"/>
      <c r="AC20" s="2348"/>
      <c r="AD20" s="2476"/>
      <c r="AE20" s="2348"/>
      <c r="AF20" s="2476"/>
      <c r="AG20" s="2348"/>
      <c r="AH20" s="2476"/>
      <c r="AI20" s="2348"/>
      <c r="AJ20" s="2476"/>
      <c r="AK20" s="2348"/>
      <c r="AL20" s="2476"/>
      <c r="AM20" s="39"/>
      <c r="AN20" s="4298"/>
      <c r="AO20" s="2557"/>
      <c r="AP20" s="2557"/>
      <c r="AQ20" s="2557"/>
      <c r="AR20" s="39"/>
      <c r="AS20" s="2347"/>
      <c r="AT20" s="39"/>
      <c r="AU20" s="2347"/>
      <c r="AV20" s="2557"/>
      <c r="AW20" s="2348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25"/>
      <c r="B21" s="4994" t="s">
        <v>4021</v>
      </c>
      <c r="C21" s="4992">
        <f t="shared" si="0"/>
        <v>0</v>
      </c>
      <c r="D21" s="4993">
        <f t="shared" si="1"/>
        <v>0</v>
      </c>
      <c r="E21" s="2634">
        <f t="shared" si="1"/>
        <v>0</v>
      </c>
      <c r="F21" s="2293"/>
      <c r="G21" s="1295"/>
      <c r="H21" s="2476"/>
      <c r="I21" s="1295"/>
      <c r="J21" s="2476"/>
      <c r="K21" s="2348"/>
      <c r="L21" s="2476"/>
      <c r="M21" s="2348"/>
      <c r="N21" s="2476"/>
      <c r="O21" s="2348"/>
      <c r="P21" s="2476"/>
      <c r="Q21" s="2348"/>
      <c r="R21" s="2476"/>
      <c r="S21" s="2348"/>
      <c r="T21" s="2476"/>
      <c r="U21" s="2348"/>
      <c r="V21" s="2476"/>
      <c r="W21" s="2348"/>
      <c r="X21" s="2476"/>
      <c r="Y21" s="2348"/>
      <c r="Z21" s="2476"/>
      <c r="AA21" s="2348"/>
      <c r="AB21" s="2476"/>
      <c r="AC21" s="2348"/>
      <c r="AD21" s="2476"/>
      <c r="AE21" s="2348"/>
      <c r="AF21" s="2476"/>
      <c r="AG21" s="2348"/>
      <c r="AH21" s="2476"/>
      <c r="AI21" s="2348"/>
      <c r="AJ21" s="2476"/>
      <c r="AK21" s="2348"/>
      <c r="AL21" s="2476"/>
      <c r="AM21" s="39"/>
      <c r="AN21" s="4298"/>
      <c r="AO21" s="2557"/>
      <c r="AP21" s="2557"/>
      <c r="AQ21" s="2557"/>
      <c r="AR21" s="39"/>
      <c r="AS21" s="2347"/>
      <c r="AT21" s="39"/>
      <c r="AU21" s="2347"/>
      <c r="AV21" s="2557"/>
      <c r="AW21" s="2348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25"/>
      <c r="B22" s="4994" t="s">
        <v>4022</v>
      </c>
      <c r="C22" s="4992">
        <f t="shared" si="0"/>
        <v>0</v>
      </c>
      <c r="D22" s="4993">
        <f t="shared" si="1"/>
        <v>0</v>
      </c>
      <c r="E22" s="2634">
        <f t="shared" si="1"/>
        <v>0</v>
      </c>
      <c r="F22" s="2293"/>
      <c r="G22" s="1295"/>
      <c r="H22" s="2476"/>
      <c r="I22" s="1295"/>
      <c r="J22" s="2476"/>
      <c r="K22" s="2348"/>
      <c r="L22" s="2476"/>
      <c r="M22" s="2348"/>
      <c r="N22" s="2476"/>
      <c r="O22" s="2348"/>
      <c r="P22" s="2476"/>
      <c r="Q22" s="2348"/>
      <c r="R22" s="2476"/>
      <c r="S22" s="2348"/>
      <c r="T22" s="2476"/>
      <c r="U22" s="2348"/>
      <c r="V22" s="2476"/>
      <c r="W22" s="2348"/>
      <c r="X22" s="2476"/>
      <c r="Y22" s="2348"/>
      <c r="Z22" s="2476"/>
      <c r="AA22" s="2348"/>
      <c r="AB22" s="2476"/>
      <c r="AC22" s="2348"/>
      <c r="AD22" s="2476"/>
      <c r="AE22" s="2348"/>
      <c r="AF22" s="2476"/>
      <c r="AG22" s="2348"/>
      <c r="AH22" s="2476"/>
      <c r="AI22" s="2348"/>
      <c r="AJ22" s="2476"/>
      <c r="AK22" s="2348"/>
      <c r="AL22" s="2476"/>
      <c r="AM22" s="39"/>
      <c r="AN22" s="4298"/>
      <c r="AO22" s="2557"/>
      <c r="AP22" s="2557"/>
      <c r="AQ22" s="2557"/>
      <c r="AR22" s="39"/>
      <c r="AS22" s="2347"/>
      <c r="AT22" s="39"/>
      <c r="AU22" s="2347"/>
      <c r="AV22" s="2557"/>
      <c r="AW22" s="2348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25"/>
      <c r="B23" s="4994" t="s">
        <v>4023</v>
      </c>
      <c r="C23" s="4992">
        <f t="shared" si="0"/>
        <v>0</v>
      </c>
      <c r="D23" s="4995">
        <f t="shared" si="1"/>
        <v>0</v>
      </c>
      <c r="E23" s="4996">
        <f t="shared" si="1"/>
        <v>0</v>
      </c>
      <c r="F23" s="4149"/>
      <c r="G23" s="4153"/>
      <c r="H23" s="4151"/>
      <c r="I23" s="4153"/>
      <c r="J23" s="4151"/>
      <c r="K23" s="4150"/>
      <c r="L23" s="4151"/>
      <c r="M23" s="4150"/>
      <c r="N23" s="4151"/>
      <c r="O23" s="4150"/>
      <c r="P23" s="4151"/>
      <c r="Q23" s="4150"/>
      <c r="R23" s="4151"/>
      <c r="S23" s="4150"/>
      <c r="T23" s="4151"/>
      <c r="U23" s="4150"/>
      <c r="V23" s="4151"/>
      <c r="W23" s="4150"/>
      <c r="X23" s="4151"/>
      <c r="Y23" s="4150"/>
      <c r="Z23" s="4151"/>
      <c r="AA23" s="4150"/>
      <c r="AB23" s="4151"/>
      <c r="AC23" s="4150"/>
      <c r="AD23" s="4151"/>
      <c r="AE23" s="4150"/>
      <c r="AF23" s="4151"/>
      <c r="AG23" s="4150"/>
      <c r="AH23" s="4151"/>
      <c r="AI23" s="4150"/>
      <c r="AJ23" s="4151"/>
      <c r="AK23" s="4150"/>
      <c r="AL23" s="4151"/>
      <c r="AM23" s="4248"/>
      <c r="AN23" s="4302"/>
      <c r="AO23" s="4244"/>
      <c r="AP23" s="4244"/>
      <c r="AQ23" s="4244"/>
      <c r="AR23" s="4248"/>
      <c r="AS23" s="4246"/>
      <c r="AT23" s="4248"/>
      <c r="AU23" s="4246"/>
      <c r="AV23" s="4244"/>
      <c r="AW23" s="4150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25"/>
      <c r="B24" s="4997" t="s">
        <v>4024</v>
      </c>
      <c r="C24" s="4992">
        <f t="shared" si="0"/>
        <v>0</v>
      </c>
      <c r="D24" s="4995">
        <f t="shared" si="1"/>
        <v>0</v>
      </c>
      <c r="E24" s="4996">
        <f t="shared" si="1"/>
        <v>0</v>
      </c>
      <c r="F24" s="4149"/>
      <c r="G24" s="4153"/>
      <c r="H24" s="4151"/>
      <c r="I24" s="4153"/>
      <c r="J24" s="4151"/>
      <c r="K24" s="4150"/>
      <c r="L24" s="4151"/>
      <c r="M24" s="4150"/>
      <c r="N24" s="4151"/>
      <c r="O24" s="4150"/>
      <c r="P24" s="4151"/>
      <c r="Q24" s="4150"/>
      <c r="R24" s="4151"/>
      <c r="S24" s="4150"/>
      <c r="T24" s="4151"/>
      <c r="U24" s="4150"/>
      <c r="V24" s="4151"/>
      <c r="W24" s="4150"/>
      <c r="X24" s="4151"/>
      <c r="Y24" s="4150"/>
      <c r="Z24" s="4151"/>
      <c r="AA24" s="4150"/>
      <c r="AB24" s="4151"/>
      <c r="AC24" s="4150"/>
      <c r="AD24" s="4151"/>
      <c r="AE24" s="4150"/>
      <c r="AF24" s="4151"/>
      <c r="AG24" s="4150"/>
      <c r="AH24" s="4151"/>
      <c r="AI24" s="4150"/>
      <c r="AJ24" s="4151"/>
      <c r="AK24" s="4150"/>
      <c r="AL24" s="4151"/>
      <c r="AM24" s="4248"/>
      <c r="AN24" s="4302"/>
      <c r="AO24" s="4244"/>
      <c r="AP24" s="4244"/>
      <c r="AQ24" s="4244"/>
      <c r="AR24" s="4248"/>
      <c r="AS24" s="4246"/>
      <c r="AT24" s="4248"/>
      <c r="AU24" s="4246"/>
      <c r="AV24" s="4244"/>
      <c r="AW24" s="4150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25"/>
      <c r="B25" s="4421" t="s">
        <v>4025</v>
      </c>
      <c r="C25" s="4992">
        <f t="shared" si="0"/>
        <v>0</v>
      </c>
      <c r="D25" s="4995">
        <f t="shared" si="1"/>
        <v>0</v>
      </c>
      <c r="E25" s="4996">
        <f t="shared" si="1"/>
        <v>0</v>
      </c>
      <c r="F25" s="4149"/>
      <c r="G25" s="4153"/>
      <c r="H25" s="4151"/>
      <c r="I25" s="4153"/>
      <c r="J25" s="4151"/>
      <c r="K25" s="4150"/>
      <c r="L25" s="4151"/>
      <c r="M25" s="4150"/>
      <c r="N25" s="4151"/>
      <c r="O25" s="4150"/>
      <c r="P25" s="4151"/>
      <c r="Q25" s="4150"/>
      <c r="R25" s="4151"/>
      <c r="S25" s="4150"/>
      <c r="T25" s="4151"/>
      <c r="U25" s="4150"/>
      <c r="V25" s="4151"/>
      <c r="W25" s="4150"/>
      <c r="X25" s="4151"/>
      <c r="Y25" s="4150"/>
      <c r="Z25" s="4151"/>
      <c r="AA25" s="4150"/>
      <c r="AB25" s="4151"/>
      <c r="AC25" s="4150"/>
      <c r="AD25" s="4151"/>
      <c r="AE25" s="4150"/>
      <c r="AF25" s="4151"/>
      <c r="AG25" s="4150"/>
      <c r="AH25" s="4151"/>
      <c r="AI25" s="4150"/>
      <c r="AJ25" s="4151"/>
      <c r="AK25" s="4150"/>
      <c r="AL25" s="4151"/>
      <c r="AM25" s="4248"/>
      <c r="AN25" s="4302"/>
      <c r="AO25" s="4244"/>
      <c r="AP25" s="4244"/>
      <c r="AQ25" s="4244"/>
      <c r="AR25" s="4248"/>
      <c r="AS25" s="4246"/>
      <c r="AT25" s="4248"/>
      <c r="AU25" s="4246"/>
      <c r="AV25" s="4244"/>
      <c r="AW25" s="4150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25"/>
      <c r="B26" s="4998" t="s">
        <v>4026</v>
      </c>
      <c r="C26" s="4992">
        <f t="shared" si="0"/>
        <v>0</v>
      </c>
      <c r="D26" s="4995">
        <f t="shared" si="1"/>
        <v>0</v>
      </c>
      <c r="E26" s="4996">
        <f t="shared" si="1"/>
        <v>0</v>
      </c>
      <c r="F26" s="4149"/>
      <c r="G26" s="4153"/>
      <c r="H26" s="4151"/>
      <c r="I26" s="4153"/>
      <c r="J26" s="4151"/>
      <c r="K26" s="4150"/>
      <c r="L26" s="4151"/>
      <c r="M26" s="4150"/>
      <c r="N26" s="4151"/>
      <c r="O26" s="4150"/>
      <c r="P26" s="4151"/>
      <c r="Q26" s="4150"/>
      <c r="R26" s="4151"/>
      <c r="S26" s="4150"/>
      <c r="T26" s="4151"/>
      <c r="U26" s="4150"/>
      <c r="V26" s="4151"/>
      <c r="W26" s="4150"/>
      <c r="X26" s="4151"/>
      <c r="Y26" s="4150"/>
      <c r="Z26" s="4151"/>
      <c r="AA26" s="4150"/>
      <c r="AB26" s="4151"/>
      <c r="AC26" s="4150"/>
      <c r="AD26" s="4151"/>
      <c r="AE26" s="4150"/>
      <c r="AF26" s="4151"/>
      <c r="AG26" s="4150"/>
      <c r="AH26" s="4151"/>
      <c r="AI26" s="4150"/>
      <c r="AJ26" s="4151"/>
      <c r="AK26" s="4150"/>
      <c r="AL26" s="4151"/>
      <c r="AM26" s="4248"/>
      <c r="AN26" s="4302"/>
      <c r="AO26" s="4244"/>
      <c r="AP26" s="4244"/>
      <c r="AQ26" s="4244"/>
      <c r="AR26" s="4248"/>
      <c r="AS26" s="4246"/>
      <c r="AT26" s="4248"/>
      <c r="AU26" s="4246"/>
      <c r="AV26" s="4244"/>
      <c r="AW26" s="4150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281"/>
      <c r="B27" s="4421" t="s">
        <v>920</v>
      </c>
      <c r="C27" s="970">
        <f t="shared" si="0"/>
        <v>0</v>
      </c>
      <c r="D27" s="4995">
        <f t="shared" si="1"/>
        <v>0</v>
      </c>
      <c r="E27" s="1310">
        <f t="shared" si="1"/>
        <v>0</v>
      </c>
      <c r="F27" s="4149"/>
      <c r="G27" s="4153"/>
      <c r="H27" s="4151"/>
      <c r="I27" s="4153"/>
      <c r="J27" s="4151"/>
      <c r="K27" s="4150"/>
      <c r="L27" s="4151"/>
      <c r="M27" s="4150"/>
      <c r="N27" s="4151"/>
      <c r="O27" s="4150"/>
      <c r="P27" s="4151"/>
      <c r="Q27" s="4150"/>
      <c r="R27" s="4151"/>
      <c r="S27" s="4150"/>
      <c r="T27" s="4151"/>
      <c r="U27" s="4150"/>
      <c r="V27" s="4151"/>
      <c r="W27" s="4150"/>
      <c r="X27" s="4151"/>
      <c r="Y27" s="4150"/>
      <c r="Z27" s="4151"/>
      <c r="AA27" s="4150"/>
      <c r="AB27" s="4151"/>
      <c r="AC27" s="4150"/>
      <c r="AD27" s="4151"/>
      <c r="AE27" s="4150"/>
      <c r="AF27" s="4151"/>
      <c r="AG27" s="4150"/>
      <c r="AH27" s="4151"/>
      <c r="AI27" s="4150"/>
      <c r="AJ27" s="4151"/>
      <c r="AK27" s="4150"/>
      <c r="AL27" s="4151"/>
      <c r="AM27" s="1288"/>
      <c r="AN27" s="4302"/>
      <c r="AO27" s="4244"/>
      <c r="AP27" s="4244"/>
      <c r="AQ27" s="4244"/>
      <c r="AR27" s="4248"/>
      <c r="AS27" s="4246"/>
      <c r="AT27" s="4248"/>
      <c r="AU27" s="4246"/>
      <c r="AV27" s="4244"/>
      <c r="AW27" s="4150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6581" t="s">
        <v>82</v>
      </c>
      <c r="B28" s="7138"/>
      <c r="C28" s="4999">
        <f t="shared" si="0"/>
        <v>0</v>
      </c>
      <c r="D28" s="4160">
        <f>+F28+H28+J28+L28+N28+P28+R28+T28+V28+X28+Z28+AB28+AD28+AF28+AH28+AJ28+AL28</f>
        <v>0</v>
      </c>
      <c r="E28" s="4932">
        <f>+G28+I28+K28+M28+O28+Q28+S28+U28+W28+Y28+AA28+AC28+AE28+AG28+AI28+AK28+AM28</f>
        <v>0</v>
      </c>
      <c r="F28" s="4159">
        <f>SUM(F12:F27)</f>
        <v>0</v>
      </c>
      <c r="G28" s="4160">
        <f>SUM(G12:G27)</f>
        <v>0</v>
      </c>
      <c r="H28" s="4159">
        <f t="shared" ref="H28:AW28" si="11">SUM(H12:H27)</f>
        <v>0</v>
      </c>
      <c r="I28" s="4160">
        <f t="shared" si="11"/>
        <v>0</v>
      </c>
      <c r="J28" s="4159">
        <f t="shared" si="11"/>
        <v>0</v>
      </c>
      <c r="K28" s="4160">
        <f t="shared" si="11"/>
        <v>0</v>
      </c>
      <c r="L28" s="4159">
        <f t="shared" si="11"/>
        <v>0</v>
      </c>
      <c r="M28" s="4160">
        <f t="shared" si="11"/>
        <v>0</v>
      </c>
      <c r="N28" s="4159">
        <f t="shared" si="11"/>
        <v>0</v>
      </c>
      <c r="O28" s="4160">
        <f t="shared" si="11"/>
        <v>0</v>
      </c>
      <c r="P28" s="4159">
        <f t="shared" si="11"/>
        <v>0</v>
      </c>
      <c r="Q28" s="4160">
        <f t="shared" si="11"/>
        <v>0</v>
      </c>
      <c r="R28" s="4159">
        <f t="shared" si="11"/>
        <v>0</v>
      </c>
      <c r="S28" s="4160">
        <f t="shared" si="11"/>
        <v>0</v>
      </c>
      <c r="T28" s="4159">
        <f t="shared" si="11"/>
        <v>0</v>
      </c>
      <c r="U28" s="4160">
        <f t="shared" si="11"/>
        <v>0</v>
      </c>
      <c r="V28" s="4159">
        <f t="shared" si="11"/>
        <v>0</v>
      </c>
      <c r="W28" s="4160">
        <f t="shared" si="11"/>
        <v>0</v>
      </c>
      <c r="X28" s="4159">
        <f t="shared" si="11"/>
        <v>0</v>
      </c>
      <c r="Y28" s="4160">
        <f t="shared" si="11"/>
        <v>0</v>
      </c>
      <c r="Z28" s="4159">
        <f t="shared" si="11"/>
        <v>0</v>
      </c>
      <c r="AA28" s="4160">
        <f t="shared" si="11"/>
        <v>0</v>
      </c>
      <c r="AB28" s="4159">
        <f t="shared" si="11"/>
        <v>0</v>
      </c>
      <c r="AC28" s="4160">
        <f t="shared" si="11"/>
        <v>0</v>
      </c>
      <c r="AD28" s="4159">
        <f t="shared" si="11"/>
        <v>0</v>
      </c>
      <c r="AE28" s="4160">
        <f t="shared" si="11"/>
        <v>0</v>
      </c>
      <c r="AF28" s="4159">
        <f t="shared" si="11"/>
        <v>0</v>
      </c>
      <c r="AG28" s="4160">
        <f t="shared" si="11"/>
        <v>0</v>
      </c>
      <c r="AH28" s="4159">
        <f t="shared" si="11"/>
        <v>0</v>
      </c>
      <c r="AI28" s="4160">
        <f t="shared" si="11"/>
        <v>0</v>
      </c>
      <c r="AJ28" s="4159">
        <f t="shared" si="11"/>
        <v>0</v>
      </c>
      <c r="AK28" s="4160">
        <f t="shared" si="11"/>
        <v>0</v>
      </c>
      <c r="AL28" s="4159">
        <f>SUM(AL12:AL27)</f>
        <v>0</v>
      </c>
      <c r="AM28" s="4161">
        <f t="shared" si="11"/>
        <v>0</v>
      </c>
      <c r="AN28" s="4552">
        <f t="shared" si="11"/>
        <v>0</v>
      </c>
      <c r="AO28" s="2588">
        <f t="shared" si="11"/>
        <v>0</v>
      </c>
      <c r="AP28" s="2588">
        <f t="shared" si="11"/>
        <v>0</v>
      </c>
      <c r="AQ28" s="2588">
        <f t="shared" si="11"/>
        <v>0</v>
      </c>
      <c r="AR28" s="4963">
        <f t="shared" si="11"/>
        <v>0</v>
      </c>
      <c r="AS28" s="4552">
        <f t="shared" si="11"/>
        <v>0</v>
      </c>
      <c r="AT28" s="4963">
        <f t="shared" si="11"/>
        <v>0</v>
      </c>
      <c r="AU28" s="4552">
        <f t="shared" si="11"/>
        <v>0</v>
      </c>
      <c r="AV28" s="2588">
        <f>SUM(AV12:AV27)</f>
        <v>0</v>
      </c>
      <c r="AW28" s="4932">
        <f t="shared" si="11"/>
        <v>0</v>
      </c>
    </row>
    <row r="29" spans="1:90" s="20" customFormat="1" ht="17.100000000000001" customHeight="1" x14ac:dyDescent="0.15">
      <c r="A29" s="7129" t="s">
        <v>4027</v>
      </c>
      <c r="B29" s="7129"/>
      <c r="C29" s="7129"/>
      <c r="D29" s="7129"/>
      <c r="E29" s="7129"/>
      <c r="F29" s="7129"/>
      <c r="G29" s="7129"/>
      <c r="H29" s="7129"/>
      <c r="I29" s="7129"/>
      <c r="J29" s="7129"/>
      <c r="K29" s="7129"/>
      <c r="L29" s="7129"/>
    </row>
    <row r="30" spans="1:90" s="17" customFormat="1" ht="15" customHeight="1" x14ac:dyDescent="0.15">
      <c r="A30" s="7063" t="s">
        <v>4028</v>
      </c>
      <c r="B30" s="7063" t="s">
        <v>82</v>
      </c>
      <c r="C30" s="7139" t="s">
        <v>4011</v>
      </c>
      <c r="D30" s="7132" t="s">
        <v>4012</v>
      </c>
      <c r="E30" s="7141" t="s">
        <v>4013</v>
      </c>
      <c r="F30" s="6581" t="s">
        <v>4029</v>
      </c>
      <c r="G30" s="7137"/>
      <c r="H30" s="7137"/>
      <c r="I30" s="7137"/>
      <c r="J30" s="7137"/>
      <c r="K30" s="7137"/>
      <c r="L30" s="7137"/>
      <c r="M30" s="7137"/>
      <c r="N30" s="7137"/>
      <c r="O30" s="7137"/>
      <c r="P30" s="7137"/>
      <c r="Q30" s="7137"/>
      <c r="R30" s="7137"/>
      <c r="S30" s="7137"/>
      <c r="T30" s="7137"/>
      <c r="U30" s="7137"/>
      <c r="V30" s="7137"/>
      <c r="W30" s="7137"/>
      <c r="X30" s="7137"/>
      <c r="Y30" s="7137"/>
      <c r="Z30" s="7137"/>
      <c r="AA30" s="7137"/>
      <c r="AB30" s="7137"/>
      <c r="AC30" s="7137"/>
      <c r="AD30" s="7137"/>
      <c r="AE30" s="7137"/>
      <c r="AF30" s="7138"/>
    </row>
    <row r="31" spans="1:90" ht="42" x14ac:dyDescent="0.25">
      <c r="A31" s="6629"/>
      <c r="B31" s="6629"/>
      <c r="C31" s="7140"/>
      <c r="D31" s="6206"/>
      <c r="E31" s="5651"/>
      <c r="F31" s="5001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4312" t="s">
        <v>4034</v>
      </c>
      <c r="M31" s="397" t="s">
        <v>4035</v>
      </c>
      <c r="N31" s="397" t="s">
        <v>4019</v>
      </c>
      <c r="O31" s="397" t="s">
        <v>4020</v>
      </c>
      <c r="P31" s="2586" t="s">
        <v>4036</v>
      </c>
      <c r="Q31" s="3066" t="s">
        <v>4021</v>
      </c>
      <c r="R31" s="397" t="s">
        <v>4022</v>
      </c>
      <c r="S31" s="4312" t="s">
        <v>4037</v>
      </c>
      <c r="T31" s="2586" t="s">
        <v>4024</v>
      </c>
      <c r="U31" s="3625" t="s">
        <v>4038</v>
      </c>
      <c r="V31" s="2586" t="s">
        <v>4039</v>
      </c>
      <c r="W31" s="2586" t="s">
        <v>4025</v>
      </c>
      <c r="X31" s="4312" t="s">
        <v>4026</v>
      </c>
      <c r="Y31" s="2586" t="s">
        <v>4040</v>
      </c>
      <c r="Z31" s="3625" t="s">
        <v>4041</v>
      </c>
      <c r="AA31" s="2586" t="s">
        <v>4042</v>
      </c>
      <c r="AB31" s="397" t="s">
        <v>4043</v>
      </c>
      <c r="AC31" s="2586" t="s">
        <v>4044</v>
      </c>
      <c r="AD31" s="2586" t="s">
        <v>4045</v>
      </c>
      <c r="AE31" s="2586" t="s">
        <v>4046</v>
      </c>
      <c r="AF31" s="498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11" t="s">
        <v>977</v>
      </c>
      <c r="B32" s="2088">
        <f>SUM(C32:AF32)</f>
        <v>0</v>
      </c>
      <c r="C32" s="220"/>
      <c r="D32" s="220"/>
      <c r="E32" s="64"/>
      <c r="F32" s="2293"/>
      <c r="G32" s="2557"/>
      <c r="H32" s="2557"/>
      <c r="I32" s="2557"/>
      <c r="J32" s="2789"/>
      <c r="K32" s="1045"/>
      <c r="L32" s="1045"/>
      <c r="M32" s="1045"/>
      <c r="N32" s="1045"/>
      <c r="O32" s="1045"/>
      <c r="P32" s="1045"/>
      <c r="Q32" s="1045"/>
      <c r="R32" s="1045"/>
      <c r="S32" s="1045"/>
      <c r="T32" s="2304"/>
      <c r="U32" s="1045"/>
      <c r="V32" s="1045"/>
      <c r="W32" s="1045"/>
      <c r="X32" s="1045"/>
      <c r="Y32" s="1045"/>
      <c r="Z32" s="1045"/>
      <c r="AA32" s="1045"/>
      <c r="AB32" s="1045"/>
      <c r="AC32" s="1045"/>
      <c r="AD32" s="1045"/>
      <c r="AE32" s="1045"/>
      <c r="AF32" s="2272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94" t="s">
        <v>604</v>
      </c>
      <c r="B33" s="4015">
        <f>SUM(C33:AF33)</f>
        <v>0</v>
      </c>
      <c r="C33" s="1282"/>
      <c r="D33" s="1282"/>
      <c r="E33" s="1266"/>
      <c r="F33" s="1275"/>
      <c r="G33" s="1316"/>
      <c r="H33" s="1316"/>
      <c r="I33" s="1316"/>
      <c r="J33" s="1343"/>
      <c r="K33" s="4244"/>
      <c r="L33" s="4244"/>
      <c r="M33" s="4244"/>
      <c r="N33" s="4244"/>
      <c r="O33" s="4244"/>
      <c r="P33" s="4244"/>
      <c r="Q33" s="4244"/>
      <c r="R33" s="4244"/>
      <c r="S33" s="4244"/>
      <c r="T33" s="4151"/>
      <c r="U33" s="4244"/>
      <c r="V33" s="4244"/>
      <c r="W33" s="4244"/>
      <c r="X33" s="4244"/>
      <c r="Y33" s="4244"/>
      <c r="Z33" s="4244"/>
      <c r="AA33" s="4244"/>
      <c r="AB33" s="4244"/>
      <c r="AC33" s="4244"/>
      <c r="AD33" s="4244"/>
      <c r="AE33" s="4244"/>
      <c r="AF33" s="4150"/>
    </row>
    <row r="34" spans="1:32" s="17" customFormat="1" ht="15" customHeight="1" x14ac:dyDescent="0.15">
      <c r="A34" s="4994" t="s">
        <v>4048</v>
      </c>
      <c r="B34" s="4015">
        <f t="shared" ref="B34:B45" si="12">SUM(C34:AF34)</f>
        <v>0</v>
      </c>
      <c r="C34" s="1282"/>
      <c r="D34" s="1282"/>
      <c r="E34" s="1266"/>
      <c r="F34" s="1275"/>
      <c r="G34" s="1316"/>
      <c r="H34" s="1316"/>
      <c r="I34" s="1316"/>
      <c r="J34" s="1343"/>
      <c r="K34" s="4244"/>
      <c r="L34" s="4244"/>
      <c r="M34" s="4244"/>
      <c r="N34" s="4244"/>
      <c r="O34" s="4244"/>
      <c r="P34" s="4244"/>
      <c r="Q34" s="4244"/>
      <c r="R34" s="4244"/>
      <c r="S34" s="4244"/>
      <c r="T34" s="4151"/>
      <c r="U34" s="4244"/>
      <c r="V34" s="4244"/>
      <c r="W34" s="4244"/>
      <c r="X34" s="4244"/>
      <c r="Y34" s="4244"/>
      <c r="Z34" s="4244"/>
      <c r="AA34" s="4244"/>
      <c r="AB34" s="4244"/>
      <c r="AC34" s="4244"/>
      <c r="AD34" s="4244"/>
      <c r="AE34" s="4244"/>
      <c r="AF34" s="4150"/>
    </row>
    <row r="35" spans="1:32" s="17" customFormat="1" ht="15" customHeight="1" x14ac:dyDescent="0.15">
      <c r="A35" s="4994" t="s">
        <v>4049</v>
      </c>
      <c r="B35" s="4015">
        <f t="shared" si="12"/>
        <v>0</v>
      </c>
      <c r="C35" s="1282"/>
      <c r="D35" s="1282"/>
      <c r="E35" s="1266"/>
      <c r="F35" s="1275"/>
      <c r="G35" s="1316"/>
      <c r="H35" s="1316"/>
      <c r="I35" s="1316"/>
      <c r="J35" s="1343"/>
      <c r="K35" s="4244"/>
      <c r="L35" s="4244"/>
      <c r="M35" s="4244"/>
      <c r="N35" s="4244"/>
      <c r="O35" s="4244"/>
      <c r="P35" s="4244"/>
      <c r="Q35" s="4244"/>
      <c r="R35" s="4244"/>
      <c r="S35" s="4244"/>
      <c r="T35" s="4151"/>
      <c r="U35" s="4244"/>
      <c r="V35" s="4244"/>
      <c r="W35" s="4244"/>
      <c r="X35" s="4244"/>
      <c r="Y35" s="4244"/>
      <c r="Z35" s="4244"/>
      <c r="AA35" s="4244"/>
      <c r="AB35" s="4244"/>
      <c r="AC35" s="4244"/>
      <c r="AD35" s="4244"/>
      <c r="AE35" s="4244"/>
      <c r="AF35" s="4150"/>
    </row>
    <row r="36" spans="1:32" s="17" customFormat="1" ht="15" customHeight="1" x14ac:dyDescent="0.15">
      <c r="A36" s="4994" t="s">
        <v>606</v>
      </c>
      <c r="B36" s="4015">
        <f t="shared" si="12"/>
        <v>0</v>
      </c>
      <c r="C36" s="1282"/>
      <c r="D36" s="1282"/>
      <c r="E36" s="1266"/>
      <c r="F36" s="1275"/>
      <c r="G36" s="1316"/>
      <c r="H36" s="1316"/>
      <c r="I36" s="1316"/>
      <c r="J36" s="1343"/>
      <c r="K36" s="4244"/>
      <c r="L36" s="4244"/>
      <c r="M36" s="4244"/>
      <c r="N36" s="4244"/>
      <c r="O36" s="4244"/>
      <c r="P36" s="4244"/>
      <c r="Q36" s="4244"/>
      <c r="R36" s="4244"/>
      <c r="S36" s="4244"/>
      <c r="T36" s="4151"/>
      <c r="U36" s="4244"/>
      <c r="V36" s="4244"/>
      <c r="W36" s="4244"/>
      <c r="X36" s="4244"/>
      <c r="Y36" s="4244"/>
      <c r="Z36" s="4244"/>
      <c r="AA36" s="4244"/>
      <c r="AB36" s="4244"/>
      <c r="AC36" s="4244"/>
      <c r="AD36" s="4244"/>
      <c r="AE36" s="4244"/>
      <c r="AF36" s="4150"/>
    </row>
    <row r="37" spans="1:32" s="17" customFormat="1" ht="15" customHeight="1" x14ac:dyDescent="0.15">
      <c r="A37" s="4994" t="s">
        <v>4050</v>
      </c>
      <c r="B37" s="4015">
        <f t="shared" si="12"/>
        <v>0</v>
      </c>
      <c r="C37" s="1282"/>
      <c r="D37" s="1282"/>
      <c r="E37" s="1266"/>
      <c r="F37" s="1275"/>
      <c r="G37" s="1316"/>
      <c r="H37" s="1316"/>
      <c r="I37" s="1316"/>
      <c r="J37" s="1343"/>
      <c r="K37" s="4244"/>
      <c r="L37" s="4244"/>
      <c r="M37" s="4244"/>
      <c r="N37" s="4244"/>
      <c r="O37" s="4244"/>
      <c r="P37" s="4244"/>
      <c r="Q37" s="4244"/>
      <c r="R37" s="4244"/>
      <c r="S37" s="4244"/>
      <c r="T37" s="4151"/>
      <c r="U37" s="4244"/>
      <c r="V37" s="4244"/>
      <c r="W37" s="4244"/>
      <c r="X37" s="4244"/>
      <c r="Y37" s="4244"/>
      <c r="Z37" s="4244"/>
      <c r="AA37" s="4244"/>
      <c r="AB37" s="4244"/>
      <c r="AC37" s="4244"/>
      <c r="AD37" s="4244"/>
      <c r="AE37" s="4244"/>
      <c r="AF37" s="4150"/>
    </row>
    <row r="38" spans="1:32" s="17" customFormat="1" ht="15" customHeight="1" x14ac:dyDescent="0.15">
      <c r="A38" s="4994" t="s">
        <v>520</v>
      </c>
      <c r="B38" s="4015">
        <f t="shared" si="12"/>
        <v>0</v>
      </c>
      <c r="C38" s="1282"/>
      <c r="D38" s="1282"/>
      <c r="E38" s="1266"/>
      <c r="F38" s="1275"/>
      <c r="G38" s="1316"/>
      <c r="H38" s="1316"/>
      <c r="I38" s="1316"/>
      <c r="J38" s="1343"/>
      <c r="K38" s="4244"/>
      <c r="L38" s="4244"/>
      <c r="M38" s="4244"/>
      <c r="N38" s="4244"/>
      <c r="O38" s="4244"/>
      <c r="P38" s="4244"/>
      <c r="Q38" s="4244"/>
      <c r="R38" s="4244"/>
      <c r="S38" s="4244"/>
      <c r="T38" s="4151"/>
      <c r="U38" s="4244"/>
      <c r="V38" s="4244"/>
      <c r="W38" s="4244"/>
      <c r="X38" s="4244"/>
      <c r="Y38" s="4244"/>
      <c r="Z38" s="4244"/>
      <c r="AA38" s="4244"/>
      <c r="AB38" s="4244"/>
      <c r="AC38" s="4244"/>
      <c r="AD38" s="4244"/>
      <c r="AE38" s="4244"/>
      <c r="AF38" s="4150"/>
    </row>
    <row r="39" spans="1:32" s="17" customFormat="1" ht="15" customHeight="1" x14ac:dyDescent="0.15">
      <c r="A39" s="4994" t="s">
        <v>4051</v>
      </c>
      <c r="B39" s="4015">
        <f t="shared" si="12"/>
        <v>0</v>
      </c>
      <c r="C39" s="1282"/>
      <c r="D39" s="1282"/>
      <c r="E39" s="1266"/>
      <c r="F39" s="1275"/>
      <c r="G39" s="1316"/>
      <c r="H39" s="1316"/>
      <c r="I39" s="1316"/>
      <c r="J39" s="1343"/>
      <c r="K39" s="4244"/>
      <c r="L39" s="4244"/>
      <c r="M39" s="4244"/>
      <c r="N39" s="4244"/>
      <c r="O39" s="4244"/>
      <c r="P39" s="4244"/>
      <c r="Q39" s="4244"/>
      <c r="R39" s="4244"/>
      <c r="S39" s="4244"/>
      <c r="T39" s="4151"/>
      <c r="U39" s="4244"/>
      <c r="V39" s="4244"/>
      <c r="W39" s="4244"/>
      <c r="X39" s="4244"/>
      <c r="Y39" s="4244"/>
      <c r="Z39" s="4244"/>
      <c r="AA39" s="4244"/>
      <c r="AB39" s="4244"/>
      <c r="AC39" s="4244"/>
      <c r="AD39" s="4244"/>
      <c r="AE39" s="4244"/>
      <c r="AF39" s="4150"/>
    </row>
    <row r="40" spans="1:32" s="17" customFormat="1" ht="15" customHeight="1" x14ac:dyDescent="0.15">
      <c r="A40" s="4994" t="s">
        <v>4052</v>
      </c>
      <c r="B40" s="4015">
        <f t="shared" si="12"/>
        <v>0</v>
      </c>
      <c r="C40" s="1282"/>
      <c r="D40" s="1282"/>
      <c r="E40" s="1266"/>
      <c r="F40" s="1275"/>
      <c r="G40" s="1316"/>
      <c r="H40" s="1316"/>
      <c r="I40" s="1316"/>
      <c r="J40" s="1343"/>
      <c r="K40" s="4244"/>
      <c r="L40" s="4244"/>
      <c r="M40" s="4244"/>
      <c r="N40" s="4244"/>
      <c r="O40" s="4244"/>
      <c r="P40" s="4244"/>
      <c r="Q40" s="4244"/>
      <c r="R40" s="4244"/>
      <c r="S40" s="4244"/>
      <c r="T40" s="4151"/>
      <c r="U40" s="4244"/>
      <c r="V40" s="4244"/>
      <c r="W40" s="4244"/>
      <c r="X40" s="4244"/>
      <c r="Y40" s="4244"/>
      <c r="Z40" s="4244"/>
      <c r="AA40" s="4244"/>
      <c r="AB40" s="4244"/>
      <c r="AC40" s="4244"/>
      <c r="AD40" s="4244"/>
      <c r="AE40" s="4244"/>
      <c r="AF40" s="4150"/>
    </row>
    <row r="41" spans="1:32" s="17" customFormat="1" ht="15" customHeight="1" x14ac:dyDescent="0.15">
      <c r="A41" s="4994" t="s">
        <v>110</v>
      </c>
      <c r="B41" s="4015">
        <f t="shared" si="12"/>
        <v>0</v>
      </c>
      <c r="C41" s="1282"/>
      <c r="D41" s="1282"/>
      <c r="E41" s="1266"/>
      <c r="F41" s="1275"/>
      <c r="G41" s="1316"/>
      <c r="H41" s="1316"/>
      <c r="I41" s="1316"/>
      <c r="J41" s="1343"/>
      <c r="K41" s="4244"/>
      <c r="L41" s="4244"/>
      <c r="M41" s="4244"/>
      <c r="N41" s="4244"/>
      <c r="O41" s="4244"/>
      <c r="P41" s="4244"/>
      <c r="Q41" s="4244"/>
      <c r="R41" s="4244"/>
      <c r="S41" s="4244"/>
      <c r="T41" s="4151"/>
      <c r="U41" s="4244"/>
      <c r="V41" s="4244"/>
      <c r="W41" s="4244"/>
      <c r="X41" s="4244"/>
      <c r="Y41" s="4244"/>
      <c r="Z41" s="4244"/>
      <c r="AA41" s="4244"/>
      <c r="AB41" s="4244"/>
      <c r="AC41" s="4244"/>
      <c r="AD41" s="4244"/>
      <c r="AE41" s="4244"/>
      <c r="AF41" s="4150"/>
    </row>
    <row r="42" spans="1:32" s="17" customFormat="1" ht="15" customHeight="1" x14ac:dyDescent="0.15">
      <c r="A42" s="4994" t="s">
        <v>4053</v>
      </c>
      <c r="B42" s="4015">
        <f t="shared" si="12"/>
        <v>0</v>
      </c>
      <c r="C42" s="1282"/>
      <c r="D42" s="1282"/>
      <c r="E42" s="1266"/>
      <c r="F42" s="1275"/>
      <c r="G42" s="1316"/>
      <c r="H42" s="1316"/>
      <c r="I42" s="1316"/>
      <c r="J42" s="1343"/>
      <c r="K42" s="4244"/>
      <c r="L42" s="4244"/>
      <c r="M42" s="4244"/>
      <c r="N42" s="4244"/>
      <c r="O42" s="4244"/>
      <c r="P42" s="4244"/>
      <c r="Q42" s="4244"/>
      <c r="R42" s="4244"/>
      <c r="S42" s="4244"/>
      <c r="T42" s="4151"/>
      <c r="U42" s="4244"/>
      <c r="V42" s="4244"/>
      <c r="W42" s="4244"/>
      <c r="X42" s="4244"/>
      <c r="Y42" s="4244"/>
      <c r="Z42" s="4244"/>
      <c r="AA42" s="4244"/>
      <c r="AB42" s="4244"/>
      <c r="AC42" s="4244"/>
      <c r="AD42" s="4244"/>
      <c r="AE42" s="4244"/>
      <c r="AF42" s="4150"/>
    </row>
    <row r="43" spans="1:32" s="17" customFormat="1" ht="15" customHeight="1" x14ac:dyDescent="0.15">
      <c r="A43" s="4994" t="s">
        <v>1056</v>
      </c>
      <c r="B43" s="4015">
        <f t="shared" si="12"/>
        <v>0</v>
      </c>
      <c r="C43" s="1282"/>
      <c r="D43" s="1282"/>
      <c r="E43" s="1266"/>
      <c r="F43" s="1275"/>
      <c r="G43" s="1316"/>
      <c r="H43" s="1316"/>
      <c r="I43" s="1316"/>
      <c r="J43" s="1343"/>
      <c r="K43" s="4244"/>
      <c r="L43" s="4244"/>
      <c r="M43" s="4244"/>
      <c r="N43" s="4244"/>
      <c r="O43" s="4244"/>
      <c r="P43" s="4244"/>
      <c r="Q43" s="4244"/>
      <c r="R43" s="4244"/>
      <c r="S43" s="4244"/>
      <c r="T43" s="4151"/>
      <c r="U43" s="4244"/>
      <c r="V43" s="4244"/>
      <c r="W43" s="4244"/>
      <c r="X43" s="4244"/>
      <c r="Y43" s="4244"/>
      <c r="Z43" s="4244"/>
      <c r="AA43" s="4244"/>
      <c r="AB43" s="4244"/>
      <c r="AC43" s="4244"/>
      <c r="AD43" s="4244"/>
      <c r="AE43" s="4244"/>
      <c r="AF43" s="4150"/>
    </row>
    <row r="44" spans="1:32" s="17" customFormat="1" ht="15" customHeight="1" x14ac:dyDescent="0.15">
      <c r="A44" s="1728" t="s">
        <v>1058</v>
      </c>
      <c r="B44" s="4628">
        <f t="shared" si="12"/>
        <v>0</v>
      </c>
      <c r="C44" s="1282"/>
      <c r="D44" s="1282"/>
      <c r="E44" s="1266"/>
      <c r="F44" s="1275"/>
      <c r="G44" s="1316"/>
      <c r="H44" s="1316"/>
      <c r="I44" s="1316"/>
      <c r="J44" s="1343"/>
      <c r="K44" s="4244"/>
      <c r="L44" s="4244"/>
      <c r="M44" s="4244"/>
      <c r="N44" s="4244"/>
      <c r="O44" s="4244"/>
      <c r="P44" s="4244"/>
      <c r="Q44" s="4244"/>
      <c r="R44" s="4244"/>
      <c r="S44" s="4244"/>
      <c r="T44" s="4151"/>
      <c r="U44" s="4244"/>
      <c r="V44" s="4244"/>
      <c r="W44" s="4244"/>
      <c r="X44" s="4244"/>
      <c r="Y44" s="4244"/>
      <c r="Z44" s="4244"/>
      <c r="AA44" s="4244"/>
      <c r="AB44" s="4244"/>
      <c r="AC44" s="4244"/>
      <c r="AD44" s="4244"/>
      <c r="AE44" s="4244"/>
      <c r="AF44" s="4150"/>
    </row>
    <row r="45" spans="1:32" s="17" customFormat="1" ht="15" customHeight="1" x14ac:dyDescent="0.15">
      <c r="A45" s="4839" t="s">
        <v>4054</v>
      </c>
      <c r="B45" s="1185">
        <f t="shared" si="12"/>
        <v>0</v>
      </c>
      <c r="C45" s="4173"/>
      <c r="D45" s="4173"/>
      <c r="E45" s="3987"/>
      <c r="F45" s="4165"/>
      <c r="G45" s="3985"/>
      <c r="H45" s="3985"/>
      <c r="I45" s="3985"/>
      <c r="J45" s="4174"/>
      <c r="K45" s="3985"/>
      <c r="L45" s="3985"/>
      <c r="M45" s="3985"/>
      <c r="N45" s="3985"/>
      <c r="O45" s="3985"/>
      <c r="P45" s="3985"/>
      <c r="Q45" s="3985"/>
      <c r="R45" s="3985"/>
      <c r="S45" s="3985"/>
      <c r="T45" s="4173"/>
      <c r="U45" s="3985"/>
      <c r="V45" s="3985"/>
      <c r="W45" s="3985"/>
      <c r="X45" s="3985"/>
      <c r="Y45" s="3985"/>
      <c r="Z45" s="3985"/>
      <c r="AA45" s="3985"/>
      <c r="AB45" s="3985"/>
      <c r="AC45" s="3985"/>
      <c r="AD45" s="3985"/>
      <c r="AE45" s="3985"/>
      <c r="AF45" s="1278"/>
    </row>
    <row r="46" spans="1:32" s="17" customFormat="1" ht="15" customHeight="1" x14ac:dyDescent="0.15">
      <c r="A46" s="3624" t="s">
        <v>82</v>
      </c>
      <c r="B46" s="4936">
        <f>SUM(B32:B45)</f>
        <v>0</v>
      </c>
      <c r="C46" s="4160">
        <f>SUM(C32:C45)</f>
        <v>0</v>
      </c>
      <c r="D46" s="4160">
        <f t="shared" ref="D46:AE46" si="13">SUM(D32:D45)</f>
        <v>0</v>
      </c>
      <c r="E46" s="2669">
        <f t="shared" si="13"/>
        <v>0</v>
      </c>
      <c r="F46" s="4159">
        <f t="shared" si="13"/>
        <v>0</v>
      </c>
      <c r="G46" s="4160">
        <f t="shared" si="13"/>
        <v>0</v>
      </c>
      <c r="H46" s="4160">
        <f t="shared" si="13"/>
        <v>0</v>
      </c>
      <c r="I46" s="4160">
        <f>SUM(I32:I45)</f>
        <v>0</v>
      </c>
      <c r="J46" s="2588">
        <f t="shared" si="13"/>
        <v>0</v>
      </c>
      <c r="K46" s="2588">
        <f t="shared" si="13"/>
        <v>0</v>
      </c>
      <c r="L46" s="2588">
        <f t="shared" si="13"/>
        <v>0</v>
      </c>
      <c r="M46" s="2588">
        <f t="shared" si="13"/>
        <v>0</v>
      </c>
      <c r="N46" s="2588">
        <f t="shared" si="13"/>
        <v>0</v>
      </c>
      <c r="O46" s="2588">
        <f t="shared" si="13"/>
        <v>0</v>
      </c>
      <c r="P46" s="2588">
        <f t="shared" si="13"/>
        <v>0</v>
      </c>
      <c r="Q46" s="2588">
        <f t="shared" si="13"/>
        <v>0</v>
      </c>
      <c r="R46" s="2588">
        <f t="shared" si="13"/>
        <v>0</v>
      </c>
      <c r="S46" s="2588">
        <f t="shared" si="13"/>
        <v>0</v>
      </c>
      <c r="T46" s="2588">
        <f t="shared" si="13"/>
        <v>0</v>
      </c>
      <c r="U46" s="2588">
        <f t="shared" si="13"/>
        <v>0</v>
      </c>
      <c r="V46" s="2588">
        <f t="shared" si="13"/>
        <v>0</v>
      </c>
      <c r="W46" s="2588">
        <f t="shared" si="13"/>
        <v>0</v>
      </c>
      <c r="X46" s="2588">
        <f t="shared" si="13"/>
        <v>0</v>
      </c>
      <c r="Y46" s="2588">
        <f t="shared" si="13"/>
        <v>0</v>
      </c>
      <c r="Z46" s="2588">
        <f t="shared" si="13"/>
        <v>0</v>
      </c>
      <c r="AA46" s="2588">
        <f t="shared" si="13"/>
        <v>0</v>
      </c>
      <c r="AB46" s="2588">
        <f t="shared" si="13"/>
        <v>0</v>
      </c>
      <c r="AC46" s="2588">
        <f t="shared" si="13"/>
        <v>0</v>
      </c>
      <c r="AD46" s="2588">
        <f t="shared" si="13"/>
        <v>0</v>
      </c>
      <c r="AE46" s="2588">
        <f t="shared" si="13"/>
        <v>0</v>
      </c>
      <c r="AF46" s="4932">
        <f>SUM(AF32:AF45)</f>
        <v>0</v>
      </c>
    </row>
    <row r="47" spans="1:32" s="20" customFormat="1" ht="17.100000000000001" customHeight="1" x14ac:dyDescent="0.15">
      <c r="A47" s="7129" t="s">
        <v>4055</v>
      </c>
      <c r="B47" s="7129"/>
      <c r="C47" s="7129"/>
      <c r="D47" s="7129"/>
      <c r="E47" s="7129"/>
      <c r="F47" s="7129"/>
      <c r="G47" s="7129"/>
      <c r="H47" s="7129"/>
      <c r="I47" s="7129"/>
      <c r="J47" s="7129"/>
      <c r="K47" s="7129"/>
      <c r="L47" s="7129"/>
      <c r="M47" s="7129"/>
    </row>
    <row r="48" spans="1:32" s="17" customFormat="1" ht="15" customHeight="1" x14ac:dyDescent="0.15">
      <c r="A48" s="7080" t="s">
        <v>4056</v>
      </c>
      <c r="B48" s="7063" t="s">
        <v>82</v>
      </c>
      <c r="C48" s="7139" t="s">
        <v>4011</v>
      </c>
      <c r="D48" s="7132" t="s">
        <v>4012</v>
      </c>
      <c r="E48" s="7141" t="s">
        <v>4013</v>
      </c>
      <c r="F48" s="6581" t="s">
        <v>4029</v>
      </c>
      <c r="G48" s="7137"/>
      <c r="H48" s="7137"/>
      <c r="I48" s="7137"/>
      <c r="J48" s="7137"/>
      <c r="K48" s="7137"/>
      <c r="L48" s="7137"/>
      <c r="M48" s="7137"/>
      <c r="N48" s="7137"/>
      <c r="O48" s="7137"/>
      <c r="P48" s="7137"/>
      <c r="Q48" s="7137"/>
      <c r="R48" s="7137"/>
      <c r="S48" s="7137"/>
      <c r="T48" s="7137"/>
      <c r="U48" s="7137"/>
      <c r="V48" s="7137"/>
      <c r="W48" s="7137"/>
      <c r="X48" s="7137"/>
      <c r="Y48" s="7137"/>
      <c r="Z48" s="7137"/>
      <c r="AA48" s="7137"/>
      <c r="AB48" s="7137"/>
      <c r="AC48" s="7137"/>
      <c r="AD48" s="7137"/>
      <c r="AE48" s="7137"/>
      <c r="AF48" s="7138"/>
    </row>
    <row r="49" spans="1:32" s="17" customFormat="1" ht="42" customHeight="1" x14ac:dyDescent="0.15">
      <c r="A49" s="6622"/>
      <c r="B49" s="6629"/>
      <c r="C49" s="7140"/>
      <c r="D49" s="6206"/>
      <c r="E49" s="5651"/>
      <c r="F49" s="5001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4312" t="s">
        <v>4034</v>
      </c>
      <c r="M49" s="397" t="s">
        <v>4057</v>
      </c>
      <c r="N49" s="397" t="s">
        <v>4019</v>
      </c>
      <c r="O49" s="397" t="s">
        <v>4020</v>
      </c>
      <c r="P49" s="2586" t="s">
        <v>4036</v>
      </c>
      <c r="Q49" s="3066" t="s">
        <v>4021</v>
      </c>
      <c r="R49" s="397" t="s">
        <v>4022</v>
      </c>
      <c r="S49" s="4312" t="s">
        <v>4037</v>
      </c>
      <c r="T49" s="2586" t="s">
        <v>4024</v>
      </c>
      <c r="U49" s="3625" t="s">
        <v>4038</v>
      </c>
      <c r="V49" s="2586" t="s">
        <v>4039</v>
      </c>
      <c r="W49" s="2586" t="s">
        <v>4025</v>
      </c>
      <c r="X49" s="4312" t="s">
        <v>4026</v>
      </c>
      <c r="Y49" s="2586" t="s">
        <v>4040</v>
      </c>
      <c r="Z49" s="3625" t="s">
        <v>4041</v>
      </c>
      <c r="AA49" s="2586" t="s">
        <v>4042</v>
      </c>
      <c r="AB49" s="397" t="s">
        <v>4043</v>
      </c>
      <c r="AC49" s="2586" t="s">
        <v>4044</v>
      </c>
      <c r="AD49" s="2586" t="s">
        <v>4045</v>
      </c>
      <c r="AE49" s="2586" t="s">
        <v>4046</v>
      </c>
      <c r="AF49" s="5002" t="s">
        <v>4047</v>
      </c>
    </row>
    <row r="50" spans="1:32" s="17" customFormat="1" ht="15" customHeight="1" x14ac:dyDescent="0.15">
      <c r="A50" s="2227" t="s">
        <v>4058</v>
      </c>
      <c r="B50" s="2410">
        <f>SUM(C50:AF50)</f>
        <v>0</v>
      </c>
      <c r="C50" s="4149"/>
      <c r="D50" s="1045"/>
      <c r="E50" s="4150"/>
      <c r="F50" s="4297"/>
      <c r="G50" s="3446"/>
      <c r="H50" s="3446"/>
      <c r="I50" s="3446"/>
      <c r="J50" s="5003"/>
      <c r="K50" s="1054"/>
      <c r="L50" s="1054"/>
      <c r="M50" s="1054"/>
      <c r="N50" s="4519"/>
      <c r="O50" s="3446"/>
      <c r="P50" s="3446"/>
      <c r="Q50" s="3446"/>
      <c r="R50" s="3446"/>
      <c r="S50" s="3446"/>
      <c r="T50" s="3446"/>
      <c r="U50" s="3446"/>
      <c r="V50" s="3446"/>
      <c r="W50" s="3446"/>
      <c r="X50" s="3446"/>
      <c r="Y50" s="3446"/>
      <c r="Z50" s="5003"/>
      <c r="AA50" s="5003"/>
      <c r="AB50" s="5003"/>
      <c r="AC50" s="5003"/>
      <c r="AD50" s="1054"/>
      <c r="AE50" s="4518"/>
      <c r="AF50" s="1729"/>
    </row>
    <row r="51" spans="1:32" s="17" customFormat="1" ht="15" customHeight="1" x14ac:dyDescent="0.15">
      <c r="A51" s="4735" t="s">
        <v>4059</v>
      </c>
      <c r="B51" s="4362">
        <f t="shared" ref="B51:B65" si="14">SUM(C51:AF51)</f>
        <v>0</v>
      </c>
      <c r="C51" s="4149"/>
      <c r="D51" s="4244"/>
      <c r="E51" s="4150"/>
      <c r="F51" s="1275"/>
      <c r="G51" s="1316"/>
      <c r="H51" s="1316"/>
      <c r="I51" s="1316"/>
      <c r="J51" s="1343"/>
      <c r="K51" s="1316"/>
      <c r="L51" s="1316"/>
      <c r="M51" s="1316"/>
      <c r="N51" s="1282"/>
      <c r="O51" s="1316"/>
      <c r="P51" s="1316"/>
      <c r="Q51" s="1316"/>
      <c r="R51" s="1316"/>
      <c r="S51" s="1316"/>
      <c r="T51" s="1316"/>
      <c r="U51" s="1316"/>
      <c r="V51" s="1316"/>
      <c r="W51" s="1316"/>
      <c r="X51" s="1316"/>
      <c r="Y51" s="1316"/>
      <c r="Z51" s="1343"/>
      <c r="AA51" s="1343"/>
      <c r="AB51" s="1343"/>
      <c r="AC51" s="1343"/>
      <c r="AD51" s="1316"/>
      <c r="AE51" s="1282"/>
      <c r="AF51" s="1266"/>
    </row>
    <row r="52" spans="1:32" s="17" customFormat="1" ht="15" customHeight="1" x14ac:dyDescent="0.15">
      <c r="A52" s="4735" t="s">
        <v>4060</v>
      </c>
      <c r="B52" s="4362">
        <f t="shared" si="14"/>
        <v>0</v>
      </c>
      <c r="C52" s="4149"/>
      <c r="D52" s="4244"/>
      <c r="E52" s="4150"/>
      <c r="F52" s="4149"/>
      <c r="G52" s="4244"/>
      <c r="H52" s="4244"/>
      <c r="I52" s="4244"/>
      <c r="J52" s="4152"/>
      <c r="K52" s="4244"/>
      <c r="L52" s="4244"/>
      <c r="M52" s="4244"/>
      <c r="N52" s="4151"/>
      <c r="O52" s="4244"/>
      <c r="P52" s="4244"/>
      <c r="Q52" s="4244"/>
      <c r="R52" s="4244"/>
      <c r="S52" s="4244"/>
      <c r="T52" s="4244"/>
      <c r="U52" s="4244"/>
      <c r="V52" s="4244"/>
      <c r="W52" s="4244"/>
      <c r="X52" s="4244"/>
      <c r="Y52" s="4244"/>
      <c r="Z52" s="4152"/>
      <c r="AA52" s="4152"/>
      <c r="AB52" s="4152"/>
      <c r="AC52" s="4152"/>
      <c r="AD52" s="4244"/>
      <c r="AE52" s="4151"/>
      <c r="AF52" s="4153"/>
    </row>
    <row r="53" spans="1:32" s="17" customFormat="1" ht="15" customHeight="1" x14ac:dyDescent="0.15">
      <c r="A53" s="4735" t="s">
        <v>4061</v>
      </c>
      <c r="B53" s="4362">
        <f t="shared" si="14"/>
        <v>0</v>
      </c>
      <c r="C53" s="4149"/>
      <c r="D53" s="4244"/>
      <c r="E53" s="4150"/>
      <c r="F53" s="4149"/>
      <c r="G53" s="4244"/>
      <c r="H53" s="4244"/>
      <c r="I53" s="4244"/>
      <c r="J53" s="4152"/>
      <c r="K53" s="4244"/>
      <c r="L53" s="4244"/>
      <c r="M53" s="4244"/>
      <c r="N53" s="4151"/>
      <c r="O53" s="4244"/>
      <c r="P53" s="4244"/>
      <c r="Q53" s="4244"/>
      <c r="R53" s="4244"/>
      <c r="S53" s="4244"/>
      <c r="T53" s="4244"/>
      <c r="U53" s="4244"/>
      <c r="V53" s="4244"/>
      <c r="W53" s="4244"/>
      <c r="X53" s="4244"/>
      <c r="Y53" s="4244"/>
      <c r="Z53" s="4152"/>
      <c r="AA53" s="4152"/>
      <c r="AB53" s="4152"/>
      <c r="AC53" s="4152"/>
      <c r="AD53" s="4244"/>
      <c r="AE53" s="4151"/>
      <c r="AF53" s="4153"/>
    </row>
    <row r="54" spans="1:32" s="17" customFormat="1" ht="15" customHeight="1" x14ac:dyDescent="0.15">
      <c r="A54" s="4994" t="s">
        <v>4062</v>
      </c>
      <c r="B54" s="4362">
        <f t="shared" si="14"/>
        <v>0</v>
      </c>
      <c r="C54" s="4149"/>
      <c r="D54" s="4244"/>
      <c r="E54" s="4150"/>
      <c r="F54" s="2293"/>
      <c r="G54" s="2557"/>
      <c r="H54" s="2557"/>
      <c r="I54" s="2557"/>
      <c r="J54" s="2789"/>
      <c r="K54" s="2557"/>
      <c r="L54" s="2557"/>
      <c r="M54" s="2557"/>
      <c r="N54" s="2476"/>
      <c r="O54" s="2557"/>
      <c r="P54" s="2557"/>
      <c r="Q54" s="2557"/>
      <c r="R54" s="2557"/>
      <c r="S54" s="2557"/>
      <c r="T54" s="2557"/>
      <c r="U54" s="2557"/>
      <c r="V54" s="2557"/>
      <c r="W54" s="2557"/>
      <c r="X54" s="2557"/>
      <c r="Y54" s="2557"/>
      <c r="Z54" s="2789"/>
      <c r="AA54" s="2789"/>
      <c r="AB54" s="2789"/>
      <c r="AC54" s="2789"/>
      <c r="AD54" s="2557"/>
      <c r="AE54" s="2476"/>
      <c r="AF54" s="1295"/>
    </row>
    <row r="55" spans="1:32" s="17" customFormat="1" ht="15" customHeight="1" x14ac:dyDescent="0.15">
      <c r="A55" s="4994" t="s">
        <v>4063</v>
      </c>
      <c r="B55" s="4362">
        <f t="shared" si="14"/>
        <v>0</v>
      </c>
      <c r="C55" s="4149"/>
      <c r="D55" s="4244"/>
      <c r="E55" s="4150"/>
      <c r="F55" s="2293"/>
      <c r="G55" s="2557"/>
      <c r="H55" s="2557"/>
      <c r="I55" s="2557"/>
      <c r="J55" s="2789"/>
      <c r="K55" s="2557"/>
      <c r="L55" s="4244"/>
      <c r="M55" s="4244"/>
      <c r="N55" s="2476"/>
      <c r="O55" s="2557"/>
      <c r="P55" s="2557"/>
      <c r="Q55" s="2557"/>
      <c r="R55" s="2557"/>
      <c r="S55" s="2557"/>
      <c r="T55" s="2557"/>
      <c r="U55" s="2557"/>
      <c r="V55" s="2557"/>
      <c r="W55" s="2557"/>
      <c r="X55" s="2557"/>
      <c r="Y55" s="2557"/>
      <c r="Z55" s="2789"/>
      <c r="AA55" s="2789"/>
      <c r="AB55" s="2789"/>
      <c r="AC55" s="2789"/>
      <c r="AD55" s="2557"/>
      <c r="AE55" s="4151"/>
      <c r="AF55" s="4153"/>
    </row>
    <row r="56" spans="1:32" s="17" customFormat="1" ht="15" customHeight="1" x14ac:dyDescent="0.15">
      <c r="A56" s="4994" t="s">
        <v>4064</v>
      </c>
      <c r="B56" s="4362">
        <f t="shared" si="14"/>
        <v>0</v>
      </c>
      <c r="C56" s="4149"/>
      <c r="D56" s="4244"/>
      <c r="E56" s="4150"/>
      <c r="F56" s="4149"/>
      <c r="G56" s="4244"/>
      <c r="H56" s="4244"/>
      <c r="I56" s="4244"/>
      <c r="J56" s="4152"/>
      <c r="K56" s="4244"/>
      <c r="L56" s="4244"/>
      <c r="M56" s="4244"/>
      <c r="N56" s="4151"/>
      <c r="O56" s="4244"/>
      <c r="P56" s="4244"/>
      <c r="Q56" s="4244"/>
      <c r="R56" s="4244"/>
      <c r="S56" s="4244"/>
      <c r="T56" s="4244"/>
      <c r="U56" s="4244"/>
      <c r="V56" s="4244"/>
      <c r="W56" s="4244"/>
      <c r="X56" s="4244"/>
      <c r="Y56" s="4244"/>
      <c r="Z56" s="4152"/>
      <c r="AA56" s="4152"/>
      <c r="AB56" s="4152"/>
      <c r="AC56" s="4152"/>
      <c r="AD56" s="4244"/>
      <c r="AE56" s="4151"/>
      <c r="AF56" s="4153"/>
    </row>
    <row r="57" spans="1:32" s="17" customFormat="1" ht="15" customHeight="1" x14ac:dyDescent="0.15">
      <c r="A57" s="4994" t="s">
        <v>4065</v>
      </c>
      <c r="B57" s="4362">
        <f t="shared" si="14"/>
        <v>0</v>
      </c>
      <c r="C57" s="4149"/>
      <c r="D57" s="4244"/>
      <c r="E57" s="4150"/>
      <c r="F57" s="4149"/>
      <c r="G57" s="4244"/>
      <c r="H57" s="4244"/>
      <c r="I57" s="4244"/>
      <c r="J57" s="4152"/>
      <c r="K57" s="4244"/>
      <c r="L57" s="4244"/>
      <c r="M57" s="4244"/>
      <c r="N57" s="4151"/>
      <c r="O57" s="4244"/>
      <c r="P57" s="4244"/>
      <c r="Q57" s="4244"/>
      <c r="R57" s="4244"/>
      <c r="S57" s="4244"/>
      <c r="T57" s="4244"/>
      <c r="U57" s="4244"/>
      <c r="V57" s="4244"/>
      <c r="W57" s="4244"/>
      <c r="X57" s="4244"/>
      <c r="Y57" s="4244"/>
      <c r="Z57" s="4152"/>
      <c r="AA57" s="4152"/>
      <c r="AB57" s="4152"/>
      <c r="AC57" s="4152"/>
      <c r="AD57" s="4244"/>
      <c r="AE57" s="4151"/>
      <c r="AF57" s="4153"/>
    </row>
    <row r="58" spans="1:32" s="17" customFormat="1" ht="15" customHeight="1" x14ac:dyDescent="0.15">
      <c r="A58" s="4994" t="s">
        <v>4066</v>
      </c>
      <c r="B58" s="4362">
        <f t="shared" si="14"/>
        <v>0</v>
      </c>
      <c r="C58" s="4149"/>
      <c r="D58" s="4244"/>
      <c r="E58" s="4150"/>
      <c r="F58" s="1275"/>
      <c r="G58" s="1316"/>
      <c r="H58" s="1316"/>
      <c r="I58" s="1316"/>
      <c r="J58" s="1316"/>
      <c r="K58" s="1282"/>
      <c r="L58" s="1282"/>
      <c r="M58" s="1282"/>
      <c r="N58" s="1282"/>
      <c r="O58" s="1316"/>
      <c r="P58" s="1282"/>
      <c r="Q58" s="1316"/>
      <c r="R58" s="1282"/>
      <c r="S58" s="1316"/>
      <c r="T58" s="1282"/>
      <c r="U58" s="1316"/>
      <c r="V58" s="1282"/>
      <c r="W58" s="1316"/>
      <c r="X58" s="1282"/>
      <c r="Y58" s="1316"/>
      <c r="Z58" s="1282"/>
      <c r="AA58" s="1316"/>
      <c r="AB58" s="1282"/>
      <c r="AC58" s="1316"/>
      <c r="AD58" s="1316"/>
      <c r="AE58" s="1282"/>
      <c r="AF58" s="1266"/>
    </row>
    <row r="59" spans="1:32" s="17" customFormat="1" ht="15" customHeight="1" x14ac:dyDescent="0.15">
      <c r="A59" s="4735" t="s">
        <v>4067</v>
      </c>
      <c r="B59" s="4430">
        <f t="shared" si="14"/>
        <v>0</v>
      </c>
      <c r="C59" s="2293"/>
      <c r="D59" s="2557"/>
      <c r="E59" s="2348"/>
      <c r="F59" s="1275"/>
      <c r="G59" s="1316"/>
      <c r="H59" s="1316"/>
      <c r="I59" s="1316"/>
      <c r="J59" s="4244"/>
      <c r="K59" s="4151"/>
      <c r="L59" s="1282"/>
      <c r="M59" s="4151"/>
      <c r="N59" s="1282"/>
      <c r="O59" s="4244"/>
      <c r="P59" s="1282"/>
      <c r="Q59" s="4244"/>
      <c r="R59" s="1282"/>
      <c r="S59" s="4244"/>
      <c r="T59" s="1282"/>
      <c r="U59" s="1316"/>
      <c r="V59" s="1282"/>
      <c r="W59" s="4244"/>
      <c r="X59" s="1282"/>
      <c r="Y59" s="4244"/>
      <c r="Z59" s="1282"/>
      <c r="AA59" s="1316"/>
      <c r="AB59" s="1282"/>
      <c r="AC59" s="4244"/>
      <c r="AD59" s="4244"/>
      <c r="AE59" s="4151"/>
      <c r="AF59" s="4153"/>
    </row>
    <row r="60" spans="1:32" s="17" customFormat="1" ht="15" customHeight="1" x14ac:dyDescent="0.15">
      <c r="A60" s="4994" t="s">
        <v>4068</v>
      </c>
      <c r="B60" s="4362">
        <f t="shared" si="14"/>
        <v>0</v>
      </c>
      <c r="C60" s="1275"/>
      <c r="D60" s="1316"/>
      <c r="E60" s="1276"/>
      <c r="F60" s="4149"/>
      <c r="G60" s="4244"/>
      <c r="H60" s="4244"/>
      <c r="I60" s="4244"/>
      <c r="J60" s="4152"/>
      <c r="K60" s="4244"/>
      <c r="L60" s="4244"/>
      <c r="M60" s="4244"/>
      <c r="N60" s="4151"/>
      <c r="O60" s="4244"/>
      <c r="P60" s="4244"/>
      <c r="Q60" s="4244"/>
      <c r="R60" s="4244"/>
      <c r="S60" s="4244"/>
      <c r="T60" s="4244"/>
      <c r="U60" s="4244"/>
      <c r="V60" s="4151"/>
      <c r="W60" s="4244"/>
      <c r="X60" s="4244"/>
      <c r="Y60" s="4244"/>
      <c r="Z60" s="4152"/>
      <c r="AA60" s="4244"/>
      <c r="AB60" s="4248"/>
      <c r="AC60" s="4152"/>
      <c r="AD60" s="4244"/>
      <c r="AE60" s="4151"/>
      <c r="AF60" s="4153"/>
    </row>
    <row r="61" spans="1:32" s="17" customFormat="1" ht="15" customHeight="1" x14ac:dyDescent="0.15">
      <c r="A61" s="4994" t="s">
        <v>4069</v>
      </c>
      <c r="B61" s="4362">
        <f t="shared" si="14"/>
        <v>0</v>
      </c>
      <c r="C61" s="4149"/>
      <c r="D61" s="4244"/>
      <c r="E61" s="4150"/>
      <c r="F61" s="4149"/>
      <c r="G61" s="4244"/>
      <c r="H61" s="4244"/>
      <c r="I61" s="4244"/>
      <c r="J61" s="4152"/>
      <c r="K61" s="4244"/>
      <c r="L61" s="4244"/>
      <c r="M61" s="4244"/>
      <c r="N61" s="4151"/>
      <c r="O61" s="4244"/>
      <c r="P61" s="4244"/>
      <c r="Q61" s="4244"/>
      <c r="R61" s="4244"/>
      <c r="S61" s="4244"/>
      <c r="T61" s="4244"/>
      <c r="U61" s="4244"/>
      <c r="V61" s="4244"/>
      <c r="W61" s="4244"/>
      <c r="X61" s="4244"/>
      <c r="Y61" s="4244"/>
      <c r="Z61" s="4152"/>
      <c r="AA61" s="4152"/>
      <c r="AB61" s="4152"/>
      <c r="AC61" s="4152"/>
      <c r="AD61" s="4244"/>
      <c r="AE61" s="4151"/>
      <c r="AF61" s="4153"/>
    </row>
    <row r="62" spans="1:32" s="17" customFormat="1" ht="15" customHeight="1" x14ac:dyDescent="0.15">
      <c r="A62" s="4994" t="s">
        <v>4070</v>
      </c>
      <c r="B62" s="4362">
        <f t="shared" si="14"/>
        <v>0</v>
      </c>
      <c r="C62" s="4149"/>
      <c r="D62" s="4244"/>
      <c r="E62" s="4150"/>
      <c r="F62" s="4149"/>
      <c r="G62" s="4244"/>
      <c r="H62" s="4244"/>
      <c r="I62" s="4244"/>
      <c r="J62" s="4152"/>
      <c r="K62" s="4244"/>
      <c r="L62" s="4244"/>
      <c r="M62" s="4244"/>
      <c r="N62" s="4151"/>
      <c r="O62" s="4244"/>
      <c r="P62" s="4244"/>
      <c r="Q62" s="4244"/>
      <c r="R62" s="4244"/>
      <c r="S62" s="4244"/>
      <c r="T62" s="4244"/>
      <c r="U62" s="4244"/>
      <c r="V62" s="4244"/>
      <c r="W62" s="4244"/>
      <c r="X62" s="4244"/>
      <c r="Y62" s="4244"/>
      <c r="Z62" s="4152"/>
      <c r="AA62" s="4152"/>
      <c r="AB62" s="4152"/>
      <c r="AC62" s="4152"/>
      <c r="AD62" s="4244"/>
      <c r="AE62" s="4151"/>
      <c r="AF62" s="4153"/>
    </row>
    <row r="63" spans="1:32" s="17" customFormat="1" ht="15" customHeight="1" x14ac:dyDescent="0.15">
      <c r="A63" s="4994" t="s">
        <v>4071</v>
      </c>
      <c r="B63" s="4362">
        <f t="shared" si="14"/>
        <v>0</v>
      </c>
      <c r="C63" s="4149"/>
      <c r="D63" s="4244"/>
      <c r="E63" s="4150"/>
      <c r="F63" s="4149"/>
      <c r="G63" s="4244"/>
      <c r="H63" s="4244"/>
      <c r="I63" s="4244"/>
      <c r="J63" s="4152"/>
      <c r="K63" s="4244"/>
      <c r="L63" s="4244"/>
      <c r="M63" s="4244"/>
      <c r="N63" s="4151"/>
      <c r="O63" s="4244"/>
      <c r="P63" s="4244"/>
      <c r="Q63" s="4244"/>
      <c r="R63" s="4244"/>
      <c r="S63" s="4244"/>
      <c r="T63" s="4244"/>
      <c r="U63" s="4244"/>
      <c r="V63" s="4244"/>
      <c r="W63" s="4244"/>
      <c r="X63" s="4244"/>
      <c r="Y63" s="4244"/>
      <c r="Z63" s="4152"/>
      <c r="AA63" s="4152"/>
      <c r="AB63" s="4152"/>
      <c r="AC63" s="4152"/>
      <c r="AD63" s="4244"/>
      <c r="AE63" s="4151"/>
      <c r="AF63" s="4153"/>
    </row>
    <row r="64" spans="1:32" s="17" customFormat="1" ht="21" x14ac:dyDescent="0.15">
      <c r="A64" s="4735" t="s">
        <v>4072</v>
      </c>
      <c r="B64" s="4362">
        <f t="shared" si="14"/>
        <v>0</v>
      </c>
      <c r="C64" s="4149"/>
      <c r="D64" s="4244"/>
      <c r="E64" s="4150"/>
      <c r="F64" s="4149"/>
      <c r="G64" s="4244"/>
      <c r="H64" s="4244"/>
      <c r="I64" s="4244"/>
      <c r="J64" s="4152"/>
      <c r="K64" s="4244"/>
      <c r="L64" s="4244"/>
      <c r="M64" s="4244"/>
      <c r="N64" s="4151"/>
      <c r="O64" s="4244"/>
      <c r="P64" s="4244"/>
      <c r="Q64" s="4244"/>
      <c r="R64" s="4244"/>
      <c r="S64" s="4244"/>
      <c r="T64" s="4244"/>
      <c r="U64" s="4244"/>
      <c r="V64" s="4244"/>
      <c r="W64" s="4244"/>
      <c r="X64" s="4244"/>
      <c r="Y64" s="4244"/>
      <c r="Z64" s="4152"/>
      <c r="AA64" s="4152"/>
      <c r="AB64" s="4152"/>
      <c r="AC64" s="4152"/>
      <c r="AD64" s="4244"/>
      <c r="AE64" s="4151"/>
      <c r="AF64" s="4153"/>
    </row>
    <row r="65" spans="1:90" s="17" customFormat="1" ht="15" customHeight="1" x14ac:dyDescent="0.15">
      <c r="A65" s="3717" t="s">
        <v>4073</v>
      </c>
      <c r="B65" s="4736">
        <f t="shared" si="14"/>
        <v>0</v>
      </c>
      <c r="C65" s="3101"/>
      <c r="D65" s="164"/>
      <c r="E65" s="3102"/>
      <c r="F65" s="4165"/>
      <c r="G65" s="3985"/>
      <c r="H65" s="3985"/>
      <c r="I65" s="3985"/>
      <c r="J65" s="4174"/>
      <c r="K65" s="3985"/>
      <c r="L65" s="3985"/>
      <c r="M65" s="3985"/>
      <c r="N65" s="4173"/>
      <c r="O65" s="3985"/>
      <c r="P65" s="3985"/>
      <c r="Q65" s="3985"/>
      <c r="R65" s="3985"/>
      <c r="S65" s="3985"/>
      <c r="T65" s="3985"/>
      <c r="U65" s="3985"/>
      <c r="V65" s="3985"/>
      <c r="W65" s="3985"/>
      <c r="X65" s="3985"/>
      <c r="Y65" s="3985"/>
      <c r="Z65" s="4174"/>
      <c r="AA65" s="4174"/>
      <c r="AB65" s="4174"/>
      <c r="AC65" s="4174"/>
      <c r="AD65" s="3985"/>
      <c r="AE65" s="4173"/>
      <c r="AF65" s="3987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3624" t="s">
        <v>82</v>
      </c>
      <c r="B66" s="3037">
        <f>SUM(B50:B65)</f>
        <v>0</v>
      </c>
      <c r="C66" s="4159">
        <f>SUM(C50:C65)</f>
        <v>0</v>
      </c>
      <c r="D66" s="2588">
        <f>SUM(D50:D65)</f>
        <v>0</v>
      </c>
      <c r="E66" s="4932">
        <f t="shared" ref="E66:AE66" si="15">SUM(E50:E65)</f>
        <v>0</v>
      </c>
      <c r="F66" s="4159">
        <f t="shared" si="15"/>
        <v>0</v>
      </c>
      <c r="G66" s="2588">
        <f t="shared" si="15"/>
        <v>0</v>
      </c>
      <c r="H66" s="2588">
        <f t="shared" si="15"/>
        <v>0</v>
      </c>
      <c r="I66" s="2588">
        <f t="shared" si="15"/>
        <v>0</v>
      </c>
      <c r="J66" s="4161">
        <f t="shared" si="15"/>
        <v>0</v>
      </c>
      <c r="K66" s="2588">
        <f t="shared" si="15"/>
        <v>0</v>
      </c>
      <c r="L66" s="2588">
        <f t="shared" si="15"/>
        <v>0</v>
      </c>
      <c r="M66" s="2588">
        <f t="shared" si="15"/>
        <v>0</v>
      </c>
      <c r="N66" s="4160">
        <f t="shared" si="15"/>
        <v>0</v>
      </c>
      <c r="O66" s="2588">
        <f t="shared" si="15"/>
        <v>0</v>
      </c>
      <c r="P66" s="2588">
        <f t="shared" si="15"/>
        <v>0</v>
      </c>
      <c r="Q66" s="2588">
        <f t="shared" si="15"/>
        <v>0</v>
      </c>
      <c r="R66" s="2588">
        <f t="shared" si="15"/>
        <v>0</v>
      </c>
      <c r="S66" s="2588">
        <f t="shared" si="15"/>
        <v>0</v>
      </c>
      <c r="T66" s="2588">
        <f t="shared" si="15"/>
        <v>0</v>
      </c>
      <c r="U66" s="2588">
        <f t="shared" si="15"/>
        <v>0</v>
      </c>
      <c r="V66" s="2588">
        <f t="shared" si="15"/>
        <v>0</v>
      </c>
      <c r="W66" s="2588">
        <f t="shared" si="15"/>
        <v>0</v>
      </c>
      <c r="X66" s="2588">
        <f t="shared" si="15"/>
        <v>0</v>
      </c>
      <c r="Y66" s="2588">
        <f t="shared" si="15"/>
        <v>0</v>
      </c>
      <c r="Z66" s="4161">
        <f t="shared" si="15"/>
        <v>0</v>
      </c>
      <c r="AA66" s="4161">
        <f t="shared" si="15"/>
        <v>0</v>
      </c>
      <c r="AB66" s="4161">
        <f t="shared" si="15"/>
        <v>0</v>
      </c>
      <c r="AC66" s="4161">
        <f>SUM(AC50:AC65)</f>
        <v>0</v>
      </c>
      <c r="AD66" s="2588">
        <f t="shared" si="15"/>
        <v>0</v>
      </c>
      <c r="AE66" s="4160">
        <f t="shared" si="15"/>
        <v>0</v>
      </c>
      <c r="AF66" s="2669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29" t="s">
        <v>4074</v>
      </c>
      <c r="B67" s="7129"/>
      <c r="C67" s="7129"/>
      <c r="D67" s="7129"/>
      <c r="E67" s="7129"/>
      <c r="F67" s="7129"/>
      <c r="G67" s="7129"/>
      <c r="H67" s="7129"/>
      <c r="I67" s="7129"/>
      <c r="J67" s="7129"/>
      <c r="K67" s="7129"/>
      <c r="L67" s="7129"/>
      <c r="M67" s="7129"/>
    </row>
    <row r="68" spans="1:90" s="17" customFormat="1" ht="18.95" customHeight="1" x14ac:dyDescent="0.15">
      <c r="A68" s="7080" t="s">
        <v>4075</v>
      </c>
      <c r="B68" s="7133" t="s">
        <v>4076</v>
      </c>
      <c r="C68" s="7136" t="s">
        <v>4077</v>
      </c>
      <c r="D68" s="7136"/>
      <c r="E68" s="7080"/>
      <c r="F68" s="6581" t="s">
        <v>106</v>
      </c>
      <c r="G68" s="7137"/>
      <c r="H68" s="7137"/>
      <c r="I68" s="7137"/>
      <c r="J68" s="7137"/>
      <c r="K68" s="7137"/>
      <c r="L68" s="7137"/>
      <c r="M68" s="6582"/>
      <c r="N68" s="7079" t="s">
        <v>3023</v>
      </c>
      <c r="O68" s="7132" t="s">
        <v>4078</v>
      </c>
      <c r="P68" s="7132" t="s">
        <v>4008</v>
      </c>
      <c r="Q68" s="7132" t="s">
        <v>614</v>
      </c>
      <c r="R68" s="7132" t="s">
        <v>41</v>
      </c>
      <c r="S68" s="7132" t="s">
        <v>42</v>
      </c>
      <c r="T68" s="7080" t="s">
        <v>39</v>
      </c>
    </row>
    <row r="69" spans="1:90" s="17" customFormat="1" ht="15" customHeight="1" x14ac:dyDescent="0.15">
      <c r="A69" s="5835"/>
      <c r="B69" s="7134"/>
      <c r="C69" s="5903"/>
      <c r="D69" s="5903"/>
      <c r="E69" s="5835"/>
      <c r="F69" s="6581" t="s">
        <v>4079</v>
      </c>
      <c r="G69" s="7138"/>
      <c r="H69" s="6581" t="s">
        <v>1200</v>
      </c>
      <c r="I69" s="7138"/>
      <c r="J69" s="6581" t="s">
        <v>4080</v>
      </c>
      <c r="K69" s="7138"/>
      <c r="L69" s="6581" t="s">
        <v>680</v>
      </c>
      <c r="M69" s="6582"/>
      <c r="N69" s="6487"/>
      <c r="O69" s="6205"/>
      <c r="P69" s="6205"/>
      <c r="Q69" s="6205"/>
      <c r="R69" s="6205"/>
      <c r="S69" s="6205"/>
      <c r="T69" s="5835"/>
    </row>
    <row r="70" spans="1:90" s="17" customFormat="1" ht="21.75" customHeight="1" x14ac:dyDescent="0.15">
      <c r="A70" s="6622"/>
      <c r="B70" s="7135"/>
      <c r="C70" s="4875" t="s">
        <v>84</v>
      </c>
      <c r="D70" s="3625" t="s">
        <v>63</v>
      </c>
      <c r="E70" s="4987" t="s">
        <v>64</v>
      </c>
      <c r="F70" s="3628" t="s">
        <v>63</v>
      </c>
      <c r="G70" s="4987" t="s">
        <v>64</v>
      </c>
      <c r="H70" s="3628" t="s">
        <v>63</v>
      </c>
      <c r="I70" s="4987" t="s">
        <v>64</v>
      </c>
      <c r="J70" s="3628" t="s">
        <v>63</v>
      </c>
      <c r="K70" s="4987" t="s">
        <v>64</v>
      </c>
      <c r="L70" s="3628" t="s">
        <v>63</v>
      </c>
      <c r="M70" s="3607" t="s">
        <v>64</v>
      </c>
      <c r="N70" s="5619"/>
      <c r="O70" s="6206"/>
      <c r="P70" s="6206"/>
      <c r="Q70" s="6206"/>
      <c r="R70" s="6206"/>
      <c r="S70" s="6206"/>
      <c r="T70" s="6622"/>
    </row>
    <row r="71" spans="1:90" s="17" customFormat="1" ht="15" customHeight="1" x14ac:dyDescent="0.15">
      <c r="A71" s="5004" t="s">
        <v>4030</v>
      </c>
      <c r="B71" s="2823"/>
      <c r="C71" s="5005">
        <f>SUM(D71:E71)</f>
        <v>0</v>
      </c>
      <c r="D71" s="2546">
        <f>SUM(F71+H71+J71+L71)</f>
        <v>0</v>
      </c>
      <c r="E71" s="2547">
        <f>SUM(G71+I71+K71+M71)</f>
        <v>0</v>
      </c>
      <c r="F71" s="2293"/>
      <c r="G71" s="1295"/>
      <c r="H71" s="2476"/>
      <c r="I71" s="1295"/>
      <c r="J71" s="2476"/>
      <c r="K71" s="1295"/>
      <c r="L71" s="2476"/>
      <c r="M71" s="1296"/>
      <c r="N71" s="2573"/>
      <c r="O71" s="1045"/>
      <c r="P71" s="1045"/>
      <c r="Q71" s="1045"/>
      <c r="R71" s="1045"/>
      <c r="S71" s="1045"/>
      <c r="T71" s="2272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06" t="s">
        <v>4032</v>
      </c>
      <c r="B72" s="2346"/>
      <c r="C72" s="5005">
        <f t="shared" ref="C72:C84" si="16">SUM(D72:E72)</f>
        <v>0</v>
      </c>
      <c r="D72" s="2546">
        <f t="shared" ref="D72:E84" si="17">SUM(F72+H72+J72+L72)</f>
        <v>0</v>
      </c>
      <c r="E72" s="2547">
        <f t="shared" si="17"/>
        <v>0</v>
      </c>
      <c r="F72" s="2293"/>
      <c r="G72" s="1295"/>
      <c r="H72" s="2476"/>
      <c r="I72" s="1295"/>
      <c r="J72" s="2476"/>
      <c r="K72" s="1295"/>
      <c r="L72" s="2476"/>
      <c r="M72" s="1296"/>
      <c r="N72" s="4246"/>
      <c r="O72" s="4244"/>
      <c r="P72" s="4244"/>
      <c r="Q72" s="4244"/>
      <c r="R72" s="4244"/>
      <c r="S72" s="4244"/>
      <c r="T72" s="4150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06" t="s">
        <v>4081</v>
      </c>
      <c r="B73" s="2346"/>
      <c r="C73" s="5005">
        <f t="shared" si="16"/>
        <v>0</v>
      </c>
      <c r="D73" s="2546">
        <f t="shared" si="17"/>
        <v>0</v>
      </c>
      <c r="E73" s="2547">
        <f t="shared" si="17"/>
        <v>0</v>
      </c>
      <c r="F73" s="2293"/>
      <c r="G73" s="1295"/>
      <c r="H73" s="2476"/>
      <c r="I73" s="1295"/>
      <c r="J73" s="2476"/>
      <c r="K73" s="1295"/>
      <c r="L73" s="2476"/>
      <c r="M73" s="1296"/>
      <c r="N73" s="4246"/>
      <c r="O73" s="4244"/>
      <c r="P73" s="4244"/>
      <c r="Q73" s="4244"/>
      <c r="R73" s="4244"/>
      <c r="S73" s="4244"/>
      <c r="T73" s="4150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06" t="s">
        <v>4082</v>
      </c>
      <c r="B74" s="2346"/>
      <c r="C74" s="5005">
        <f t="shared" si="16"/>
        <v>0</v>
      </c>
      <c r="D74" s="2546">
        <f t="shared" si="17"/>
        <v>0</v>
      </c>
      <c r="E74" s="2547">
        <f t="shared" si="17"/>
        <v>0</v>
      </c>
      <c r="F74" s="2293"/>
      <c r="G74" s="1295"/>
      <c r="H74" s="2476"/>
      <c r="I74" s="1295"/>
      <c r="J74" s="2476"/>
      <c r="K74" s="1295"/>
      <c r="L74" s="2476"/>
      <c r="M74" s="1296"/>
      <c r="N74" s="4246"/>
      <c r="O74" s="4244"/>
      <c r="P74" s="4244"/>
      <c r="Q74" s="4244"/>
      <c r="R74" s="4244"/>
      <c r="S74" s="4244"/>
      <c r="T74" s="4150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06" t="s">
        <v>4038</v>
      </c>
      <c r="B75" s="2346"/>
      <c r="C75" s="5005">
        <f>SUM(D75:E75)</f>
        <v>0</v>
      </c>
      <c r="D75" s="2546">
        <f t="shared" si="17"/>
        <v>0</v>
      </c>
      <c r="E75" s="2547">
        <f t="shared" si="17"/>
        <v>0</v>
      </c>
      <c r="F75" s="2293"/>
      <c r="G75" s="1295"/>
      <c r="H75" s="2476"/>
      <c r="I75" s="1295"/>
      <c r="J75" s="2476"/>
      <c r="K75" s="1295"/>
      <c r="L75" s="2476"/>
      <c r="M75" s="1296"/>
      <c r="N75" s="4246"/>
      <c r="O75" s="4244"/>
      <c r="P75" s="4244"/>
      <c r="Q75" s="4244"/>
      <c r="R75" s="4244"/>
      <c r="S75" s="4244"/>
      <c r="T75" s="4150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06" t="s">
        <v>4083</v>
      </c>
      <c r="B76" s="2346"/>
      <c r="C76" s="5007">
        <f>SUM(D76:E76)</f>
        <v>0</v>
      </c>
      <c r="D76" s="2546">
        <f t="shared" si="17"/>
        <v>0</v>
      </c>
      <c r="E76" s="2547">
        <f t="shared" si="17"/>
        <v>0</v>
      </c>
      <c r="F76" s="2293"/>
      <c r="G76" s="1295"/>
      <c r="H76" s="2476"/>
      <c r="I76" s="1295"/>
      <c r="J76" s="2476"/>
      <c r="K76" s="1295"/>
      <c r="L76" s="2476"/>
      <c r="M76" s="1296"/>
      <c r="N76" s="4246"/>
      <c r="O76" s="4244"/>
      <c r="P76" s="4244"/>
      <c r="Q76" s="4244"/>
      <c r="R76" s="4244"/>
      <c r="S76" s="4244"/>
      <c r="T76" s="4150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08" t="s">
        <v>4040</v>
      </c>
      <c r="B77" s="2346"/>
      <c r="C77" s="5005">
        <f t="shared" si="16"/>
        <v>0</v>
      </c>
      <c r="D77" s="2546">
        <f t="shared" si="17"/>
        <v>0</v>
      </c>
      <c r="E77" s="2547">
        <f t="shared" si="17"/>
        <v>0</v>
      </c>
      <c r="F77" s="2293"/>
      <c r="G77" s="1295"/>
      <c r="H77" s="2476"/>
      <c r="I77" s="1295"/>
      <c r="J77" s="2476"/>
      <c r="K77" s="1295"/>
      <c r="L77" s="2476"/>
      <c r="M77" s="1296"/>
      <c r="N77" s="4246"/>
      <c r="O77" s="4244"/>
      <c r="P77" s="4244"/>
      <c r="Q77" s="4244"/>
      <c r="R77" s="4244"/>
      <c r="S77" s="4244"/>
      <c r="T77" s="4150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08" t="s">
        <v>4084</v>
      </c>
      <c r="B78" s="2346"/>
      <c r="C78" s="5005">
        <f t="shared" si="16"/>
        <v>0</v>
      </c>
      <c r="D78" s="2546">
        <f t="shared" si="17"/>
        <v>0</v>
      </c>
      <c r="E78" s="2547">
        <f t="shared" si="17"/>
        <v>0</v>
      </c>
      <c r="F78" s="2293"/>
      <c r="G78" s="1295"/>
      <c r="H78" s="2476"/>
      <c r="I78" s="1295"/>
      <c r="J78" s="2476"/>
      <c r="K78" s="1295"/>
      <c r="L78" s="2476"/>
      <c r="M78" s="1296"/>
      <c r="N78" s="4246"/>
      <c r="O78" s="4244"/>
      <c r="P78" s="4244"/>
      <c r="Q78" s="4244"/>
      <c r="R78" s="4244"/>
      <c r="S78" s="4244"/>
      <c r="T78" s="4150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08" t="s">
        <v>4085</v>
      </c>
      <c r="B79" s="2346"/>
      <c r="C79" s="5007">
        <f>SUM(D79:E79)</f>
        <v>0</v>
      </c>
      <c r="D79" s="2546">
        <f t="shared" si="17"/>
        <v>0</v>
      </c>
      <c r="E79" s="2547">
        <f t="shared" si="17"/>
        <v>0</v>
      </c>
      <c r="F79" s="2293"/>
      <c r="G79" s="1295"/>
      <c r="H79" s="2476"/>
      <c r="I79" s="1295"/>
      <c r="J79" s="2476"/>
      <c r="K79" s="1295"/>
      <c r="L79" s="2476"/>
      <c r="M79" s="1296"/>
      <c r="N79" s="4246"/>
      <c r="O79" s="4244"/>
      <c r="P79" s="4244"/>
      <c r="Q79" s="4244"/>
      <c r="R79" s="4244"/>
      <c r="S79" s="4244"/>
      <c r="T79" s="4150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06" t="s">
        <v>4033</v>
      </c>
      <c r="B80" s="2346"/>
      <c r="C80" s="5005">
        <f>SUM(D80:E80)</f>
        <v>0</v>
      </c>
      <c r="D80" s="2546">
        <f t="shared" si="17"/>
        <v>0</v>
      </c>
      <c r="E80" s="2547">
        <f t="shared" si="17"/>
        <v>0</v>
      </c>
      <c r="F80" s="2293"/>
      <c r="G80" s="1295"/>
      <c r="H80" s="2476"/>
      <c r="I80" s="1295"/>
      <c r="J80" s="2476"/>
      <c r="K80" s="1295"/>
      <c r="L80" s="2476"/>
      <c r="M80" s="1296"/>
      <c r="N80" s="4246"/>
      <c r="O80" s="4244"/>
      <c r="P80" s="4244"/>
      <c r="Q80" s="4244"/>
      <c r="R80" s="4244"/>
      <c r="S80" s="4244"/>
      <c r="T80" s="4150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06" t="s">
        <v>4044</v>
      </c>
      <c r="B81" s="2346"/>
      <c r="C81" s="5005">
        <f t="shared" si="16"/>
        <v>0</v>
      </c>
      <c r="D81" s="2546">
        <f t="shared" si="17"/>
        <v>0</v>
      </c>
      <c r="E81" s="2547">
        <f t="shared" si="17"/>
        <v>0</v>
      </c>
      <c r="F81" s="2293"/>
      <c r="G81" s="1295"/>
      <c r="H81" s="2476"/>
      <c r="I81" s="1295"/>
      <c r="J81" s="2476"/>
      <c r="K81" s="1295"/>
      <c r="L81" s="2476"/>
      <c r="M81" s="1296"/>
      <c r="N81" s="4246"/>
      <c r="O81" s="4244"/>
      <c r="P81" s="4244"/>
      <c r="Q81" s="4244"/>
      <c r="R81" s="4244"/>
      <c r="S81" s="4244"/>
      <c r="T81" s="4150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08" t="s">
        <v>4043</v>
      </c>
      <c r="B82" s="2346"/>
      <c r="C82" s="5009">
        <f t="shared" si="16"/>
        <v>0</v>
      </c>
      <c r="D82" s="2546">
        <f t="shared" si="17"/>
        <v>0</v>
      </c>
      <c r="E82" s="2547">
        <f t="shared" si="17"/>
        <v>0</v>
      </c>
      <c r="F82" s="2293"/>
      <c r="G82" s="1295"/>
      <c r="H82" s="2476"/>
      <c r="I82" s="1295"/>
      <c r="J82" s="2476"/>
      <c r="K82" s="1295"/>
      <c r="L82" s="2476"/>
      <c r="M82" s="1296"/>
      <c r="N82" s="4246"/>
      <c r="O82" s="4244"/>
      <c r="P82" s="4244"/>
      <c r="Q82" s="4244"/>
      <c r="R82" s="4244"/>
      <c r="S82" s="4244"/>
      <c r="T82" s="4150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08" t="s">
        <v>4045</v>
      </c>
      <c r="B83" s="2346"/>
      <c r="C83" s="5007">
        <f t="shared" si="16"/>
        <v>0</v>
      </c>
      <c r="D83" s="2546">
        <f t="shared" si="17"/>
        <v>0</v>
      </c>
      <c r="E83" s="2547">
        <f t="shared" si="17"/>
        <v>0</v>
      </c>
      <c r="F83" s="4149"/>
      <c r="G83" s="4153"/>
      <c r="H83" s="4151"/>
      <c r="I83" s="4153"/>
      <c r="J83" s="4151"/>
      <c r="K83" s="4153"/>
      <c r="L83" s="2476"/>
      <c r="M83" s="1296"/>
      <c r="N83" s="2347"/>
      <c r="O83" s="2557"/>
      <c r="P83" s="2557"/>
      <c r="Q83" s="2557"/>
      <c r="R83" s="2557"/>
      <c r="S83" s="2557"/>
      <c r="T83" s="2348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010" t="s">
        <v>920</v>
      </c>
      <c r="B84" s="2346"/>
      <c r="C84" s="5007">
        <f t="shared" si="16"/>
        <v>0</v>
      </c>
      <c r="D84" s="2546">
        <f t="shared" si="17"/>
        <v>0</v>
      </c>
      <c r="E84" s="2547">
        <f t="shared" si="17"/>
        <v>0</v>
      </c>
      <c r="F84" s="2293"/>
      <c r="G84" s="1295"/>
      <c r="H84" s="2476"/>
      <c r="I84" s="1295"/>
      <c r="J84" s="2476"/>
      <c r="K84" s="1295"/>
      <c r="L84" s="4151"/>
      <c r="M84" s="4155"/>
      <c r="N84" s="2347"/>
      <c r="O84" s="2557"/>
      <c r="P84" s="2557"/>
      <c r="Q84" s="2557"/>
      <c r="R84" s="2557"/>
      <c r="S84" s="2557"/>
      <c r="T84" s="2348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3606" t="s">
        <v>82</v>
      </c>
      <c r="B85" s="5011">
        <f>SUM(B71:B84)</f>
        <v>0</v>
      </c>
      <c r="C85" s="4552">
        <f>SUM(D85:E85)</f>
        <v>0</v>
      </c>
      <c r="D85" s="4160">
        <f t="shared" ref="D85:S85" si="27">SUM(D71:D84)</f>
        <v>0</v>
      </c>
      <c r="E85" s="4160">
        <f t="shared" si="27"/>
        <v>0</v>
      </c>
      <c r="F85" s="4159">
        <f>SUM(F71:F84)</f>
        <v>0</v>
      </c>
      <c r="G85" s="2669">
        <f t="shared" si="27"/>
        <v>0</v>
      </c>
      <c r="H85" s="4160">
        <f t="shared" si="27"/>
        <v>0</v>
      </c>
      <c r="I85" s="2669">
        <f t="shared" si="27"/>
        <v>0</v>
      </c>
      <c r="J85" s="4160">
        <f t="shared" si="27"/>
        <v>0</v>
      </c>
      <c r="K85" s="2669">
        <f t="shared" si="27"/>
        <v>0</v>
      </c>
      <c r="L85" s="4160">
        <f t="shared" si="27"/>
        <v>0</v>
      </c>
      <c r="M85" s="4163">
        <f t="shared" si="27"/>
        <v>0</v>
      </c>
      <c r="N85" s="4552">
        <f t="shared" si="27"/>
        <v>0</v>
      </c>
      <c r="O85" s="2588">
        <f t="shared" si="27"/>
        <v>0</v>
      </c>
      <c r="P85" s="2588">
        <f t="shared" si="27"/>
        <v>0</v>
      </c>
      <c r="Q85" s="2588">
        <f t="shared" si="27"/>
        <v>0</v>
      </c>
      <c r="R85" s="2588">
        <f t="shared" si="27"/>
        <v>0</v>
      </c>
      <c r="S85" s="2588">
        <f t="shared" si="27"/>
        <v>0</v>
      </c>
      <c r="T85" s="4932">
        <f>SUM(T71:T84)</f>
        <v>0</v>
      </c>
    </row>
    <row r="86" spans="1:90" s="20" customFormat="1" ht="17.100000000000001" customHeight="1" x14ac:dyDescent="0.15">
      <c r="A86" s="7129" t="s">
        <v>4086</v>
      </c>
      <c r="B86" s="7129"/>
      <c r="C86" s="7129"/>
      <c r="D86" s="7129"/>
      <c r="E86" s="7129"/>
      <c r="F86" s="7129"/>
    </row>
    <row r="87" spans="1:90" s="17" customFormat="1" ht="15" customHeight="1" x14ac:dyDescent="0.15">
      <c r="A87" s="7080" t="s">
        <v>3512</v>
      </c>
      <c r="B87" s="7130" t="s">
        <v>197</v>
      </c>
      <c r="C87" s="6549" t="s">
        <v>34</v>
      </c>
      <c r="D87" s="7094"/>
      <c r="E87" s="7094"/>
      <c r="F87" s="7094"/>
      <c r="G87" s="7094"/>
      <c r="H87" s="7094"/>
      <c r="I87" s="7094"/>
      <c r="J87" s="7094"/>
      <c r="K87" s="7094"/>
      <c r="L87" s="7094"/>
      <c r="M87" s="7094"/>
      <c r="N87" s="7094"/>
      <c r="O87" s="7094"/>
      <c r="P87" s="7094"/>
      <c r="Q87" s="7094"/>
      <c r="R87" s="7094"/>
      <c r="S87" s="7095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622"/>
      <c r="B88" s="7131"/>
      <c r="C88" s="3564" t="s">
        <v>352</v>
      </c>
      <c r="D88" s="2648" t="s">
        <v>335</v>
      </c>
      <c r="E88" s="2648" t="s">
        <v>99</v>
      </c>
      <c r="F88" s="2648" t="s">
        <v>49</v>
      </c>
      <c r="G88" s="2648" t="s">
        <v>50</v>
      </c>
      <c r="H88" s="2648" t="s">
        <v>51</v>
      </c>
      <c r="I88" s="2648" t="s">
        <v>52</v>
      </c>
      <c r="J88" s="2648" t="s">
        <v>53</v>
      </c>
      <c r="K88" s="2648" t="s">
        <v>54</v>
      </c>
      <c r="L88" s="2648" t="s">
        <v>55</v>
      </c>
      <c r="M88" s="2648" t="s">
        <v>56</v>
      </c>
      <c r="N88" s="2648" t="s">
        <v>57</v>
      </c>
      <c r="O88" s="2648" t="s">
        <v>58</v>
      </c>
      <c r="P88" s="2648" t="s">
        <v>59</v>
      </c>
      <c r="Q88" s="2648" t="s">
        <v>60</v>
      </c>
      <c r="R88" s="2648" t="s">
        <v>61</v>
      </c>
      <c r="S88" s="4886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21" t="s">
        <v>3023</v>
      </c>
      <c r="B89" s="4015">
        <f>SUM(C89:S89)</f>
        <v>0</v>
      </c>
      <c r="C89" s="4300"/>
      <c r="D89" s="5012"/>
      <c r="E89" s="5012"/>
      <c r="F89" s="5012"/>
      <c r="G89" s="5012"/>
      <c r="H89" s="5012"/>
      <c r="I89" s="5012"/>
      <c r="J89" s="5012"/>
      <c r="K89" s="5012"/>
      <c r="L89" s="5012"/>
      <c r="M89" s="5012"/>
      <c r="N89" s="5012"/>
      <c r="O89" s="5012"/>
      <c r="P89" s="5012"/>
      <c r="Q89" s="5012"/>
      <c r="R89" s="5012"/>
      <c r="S89" s="430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21" t="s">
        <v>4087</v>
      </c>
      <c r="B90" s="4015">
        <f>SUM(C90:S90)</f>
        <v>0</v>
      </c>
      <c r="C90" s="4300"/>
      <c r="D90" s="5012"/>
      <c r="E90" s="5012"/>
      <c r="F90" s="5012"/>
      <c r="G90" s="5012"/>
      <c r="H90" s="5012"/>
      <c r="I90" s="5012"/>
      <c r="J90" s="5012"/>
      <c r="K90" s="5012"/>
      <c r="L90" s="5012"/>
      <c r="M90" s="5012"/>
      <c r="N90" s="5012"/>
      <c r="O90" s="5012"/>
      <c r="P90" s="5012"/>
      <c r="Q90" s="5012"/>
      <c r="R90" s="5012"/>
      <c r="S90" s="430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39" t="s">
        <v>4008</v>
      </c>
      <c r="B91" s="3037">
        <f>SUM(C91:S91)</f>
        <v>0</v>
      </c>
      <c r="C91" s="4305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4307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Normal="100" workbookViewId="0">
      <selection activeCell="G22" sqref="G22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8" t="str">
        <f>CONCATENATE("MES: ",NOMBRE!B6, " (",NOMBRE!C6,NOMBRE!D6,")")</f>
        <v>MES: MAYO (05)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825" t="s">
        <v>4088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</row>
    <row r="8" spans="1:94" s="113" customFormat="1" ht="18" customHeight="1" x14ac:dyDescent="0.25">
      <c r="A8" s="7205" t="s">
        <v>4089</v>
      </c>
      <c r="B8" s="7169"/>
      <c r="C8" s="7169"/>
    </row>
    <row r="9" spans="1:94" s="114" customFormat="1" ht="15" customHeight="1" x14ac:dyDescent="0.25">
      <c r="A9" s="6957" t="s">
        <v>32</v>
      </c>
      <c r="B9" s="7195" t="s">
        <v>82</v>
      </c>
      <c r="C9" s="7206" t="s">
        <v>34</v>
      </c>
      <c r="D9" s="7207"/>
      <c r="E9" s="7207"/>
      <c r="F9" s="7207"/>
      <c r="G9" s="7207"/>
      <c r="H9" s="7207"/>
      <c r="I9" s="7207"/>
      <c r="J9" s="7207"/>
      <c r="K9" s="7207"/>
      <c r="L9" s="7207"/>
      <c r="M9" s="7207"/>
      <c r="N9" s="7207"/>
      <c r="O9" s="7207"/>
      <c r="P9" s="7207"/>
      <c r="Q9" s="7207"/>
      <c r="R9" s="7207"/>
      <c r="S9" s="7208"/>
      <c r="T9" s="7189" t="s">
        <v>4090</v>
      </c>
      <c r="U9" s="7190"/>
      <c r="V9" s="7080" t="s">
        <v>1622</v>
      </c>
      <c r="W9" s="7080" t="s">
        <v>1623</v>
      </c>
      <c r="X9" s="7040" t="s">
        <v>41</v>
      </c>
      <c r="Y9" s="7037" t="s">
        <v>42</v>
      </c>
      <c r="Z9" s="7037" t="s">
        <v>4091</v>
      </c>
    </row>
    <row r="10" spans="1:94" s="114" customFormat="1" ht="39" customHeight="1" x14ac:dyDescent="0.25">
      <c r="A10" s="6957"/>
      <c r="B10" s="7197"/>
      <c r="C10" s="3564" t="s">
        <v>352</v>
      </c>
      <c r="D10" s="2648" t="s">
        <v>335</v>
      </c>
      <c r="E10" s="3565" t="s">
        <v>48</v>
      </c>
      <c r="F10" s="2648" t="s">
        <v>49</v>
      </c>
      <c r="G10" s="2569" t="s">
        <v>50</v>
      </c>
      <c r="H10" s="2569" t="s">
        <v>51</v>
      </c>
      <c r="I10" s="2569" t="s">
        <v>52</v>
      </c>
      <c r="J10" s="2569" t="s">
        <v>53</v>
      </c>
      <c r="K10" s="2569" t="s">
        <v>54</v>
      </c>
      <c r="L10" s="2569" t="s">
        <v>55</v>
      </c>
      <c r="M10" s="2569" t="s">
        <v>56</v>
      </c>
      <c r="N10" s="2569" t="s">
        <v>57</v>
      </c>
      <c r="O10" s="2569" t="s">
        <v>58</v>
      </c>
      <c r="P10" s="2569" t="s">
        <v>59</v>
      </c>
      <c r="Q10" s="2569" t="s">
        <v>60</v>
      </c>
      <c r="R10" s="2569" t="s">
        <v>61</v>
      </c>
      <c r="S10" s="3345" t="s">
        <v>62</v>
      </c>
      <c r="T10" s="5013" t="s">
        <v>63</v>
      </c>
      <c r="U10" s="5014" t="s">
        <v>64</v>
      </c>
      <c r="V10" s="6622"/>
      <c r="W10" s="6622"/>
      <c r="X10" s="6162"/>
      <c r="Y10" s="6165"/>
      <c r="Z10" s="6165"/>
    </row>
    <row r="11" spans="1:94" s="114" customFormat="1" ht="15" customHeight="1" x14ac:dyDescent="0.25">
      <c r="A11" s="5015" t="s">
        <v>69</v>
      </c>
      <c r="B11" s="5016">
        <f>SUM(C11:S11)</f>
        <v>0</v>
      </c>
      <c r="C11" s="4568"/>
      <c r="D11" s="4569"/>
      <c r="E11" s="4588"/>
      <c r="F11" s="1062"/>
      <c r="G11" s="1062"/>
      <c r="H11" s="1062"/>
      <c r="I11" s="1062"/>
      <c r="J11" s="1062"/>
      <c r="K11" s="1062"/>
      <c r="L11" s="1062"/>
      <c r="M11" s="1062"/>
      <c r="N11" s="1062"/>
      <c r="O11" s="1062"/>
      <c r="P11" s="1062"/>
      <c r="Q11" s="1062"/>
      <c r="R11" s="1062"/>
      <c r="S11" s="5017"/>
      <c r="T11" s="4585"/>
      <c r="U11" s="4565"/>
      <c r="V11" s="5018"/>
      <c r="W11" s="5018"/>
      <c r="X11" s="4587"/>
      <c r="Y11" s="4587"/>
      <c r="Z11" s="4587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15" t="s">
        <v>103</v>
      </c>
      <c r="B12" s="5016">
        <f>SUM(C12:S12)</f>
        <v>0</v>
      </c>
      <c r="C12" s="4568"/>
      <c r="D12" s="4569"/>
      <c r="E12" s="4593"/>
      <c r="F12" s="4569"/>
      <c r="G12" s="4569"/>
      <c r="H12" s="4569"/>
      <c r="I12" s="4569"/>
      <c r="J12" s="4569"/>
      <c r="K12" s="4569"/>
      <c r="L12" s="4569"/>
      <c r="M12" s="4569"/>
      <c r="N12" s="4569"/>
      <c r="O12" s="4569"/>
      <c r="P12" s="4569"/>
      <c r="Q12" s="4569"/>
      <c r="R12" s="4569"/>
      <c r="S12" s="5019"/>
      <c r="T12" s="4591"/>
      <c r="U12" s="4570"/>
      <c r="V12" s="4592"/>
      <c r="W12" s="4592"/>
      <c r="X12" s="4592"/>
      <c r="Y12" s="4592"/>
      <c r="Z12" s="4592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15" t="s">
        <v>2828</v>
      </c>
      <c r="B13" s="5016">
        <f>SUM(E13:S13)</f>
        <v>0</v>
      </c>
      <c r="C13" s="5020"/>
      <c r="D13" s="5021"/>
      <c r="E13" s="4593"/>
      <c r="F13" s="4569"/>
      <c r="G13" s="4569"/>
      <c r="H13" s="4569"/>
      <c r="I13" s="4569"/>
      <c r="J13" s="4569"/>
      <c r="K13" s="4569"/>
      <c r="L13" s="4569"/>
      <c r="M13" s="4569"/>
      <c r="N13" s="4569"/>
      <c r="O13" s="4569"/>
      <c r="P13" s="4569"/>
      <c r="Q13" s="4569"/>
      <c r="R13" s="4569"/>
      <c r="S13" s="5019"/>
      <c r="T13" s="4591"/>
      <c r="U13" s="4570"/>
      <c r="V13" s="4592"/>
      <c r="W13" s="4592"/>
      <c r="X13" s="4592"/>
      <c r="Y13" s="4592"/>
      <c r="Z13" s="4592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15" t="s">
        <v>110</v>
      </c>
      <c r="B14" s="5016">
        <f>SUM(C14:S14)</f>
        <v>34</v>
      </c>
      <c r="C14" s="4568">
        <v>5</v>
      </c>
      <c r="D14" s="4569">
        <v>1</v>
      </c>
      <c r="E14" s="4593">
        <v>0</v>
      </c>
      <c r="F14" s="4569">
        <v>0</v>
      </c>
      <c r="G14" s="4569">
        <v>0</v>
      </c>
      <c r="H14" s="4569">
        <v>2</v>
      </c>
      <c r="I14" s="4569">
        <v>2</v>
      </c>
      <c r="J14" s="4569">
        <v>2</v>
      </c>
      <c r="K14" s="4569">
        <v>2</v>
      </c>
      <c r="L14" s="4569">
        <v>3</v>
      </c>
      <c r="M14" s="4569">
        <v>4</v>
      </c>
      <c r="N14" s="4569">
        <v>2</v>
      </c>
      <c r="O14" s="4569">
        <v>4</v>
      </c>
      <c r="P14" s="4569">
        <v>1</v>
      </c>
      <c r="Q14" s="4569">
        <v>4</v>
      </c>
      <c r="R14" s="4569">
        <v>0</v>
      </c>
      <c r="S14" s="5019">
        <v>2</v>
      </c>
      <c r="T14" s="4591">
        <v>11</v>
      </c>
      <c r="U14" s="4570">
        <v>23</v>
      </c>
      <c r="V14" s="4592">
        <v>0</v>
      </c>
      <c r="W14" s="4592">
        <v>0</v>
      </c>
      <c r="X14" s="4592">
        <v>0</v>
      </c>
      <c r="Y14" s="4592">
        <v>1</v>
      </c>
      <c r="Z14" s="4592">
        <v>2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15" t="s">
        <v>1096</v>
      </c>
      <c r="B15" s="5016">
        <f>SUM(C15:S15)</f>
        <v>0</v>
      </c>
      <c r="C15" s="4568"/>
      <c r="D15" s="4569"/>
      <c r="E15" s="4593"/>
      <c r="F15" s="4569"/>
      <c r="G15" s="4569"/>
      <c r="H15" s="4569"/>
      <c r="I15" s="4569"/>
      <c r="J15" s="4569"/>
      <c r="K15" s="4569"/>
      <c r="L15" s="4569"/>
      <c r="M15" s="4569"/>
      <c r="N15" s="4569"/>
      <c r="O15" s="4569"/>
      <c r="P15" s="4569"/>
      <c r="Q15" s="4569"/>
      <c r="R15" s="4569"/>
      <c r="S15" s="5019"/>
      <c r="T15" s="4591"/>
      <c r="U15" s="4570"/>
      <c r="V15" s="4592"/>
      <c r="W15" s="4592"/>
      <c r="X15" s="4592"/>
      <c r="Y15" s="4592"/>
      <c r="Z15" s="4592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22" t="s">
        <v>197</v>
      </c>
      <c r="B16" s="5023">
        <f>SUM(C16:S16)</f>
        <v>34</v>
      </c>
      <c r="C16" s="5024">
        <f t="shared" ref="C16:Z16" si="7">SUM(C11:C15)</f>
        <v>5</v>
      </c>
      <c r="D16" s="5025">
        <f t="shared" si="7"/>
        <v>1</v>
      </c>
      <c r="E16" s="5025">
        <f t="shared" si="7"/>
        <v>0</v>
      </c>
      <c r="F16" s="5026">
        <f t="shared" si="7"/>
        <v>0</v>
      </c>
      <c r="G16" s="5026">
        <f t="shared" si="7"/>
        <v>0</v>
      </c>
      <c r="H16" s="5026">
        <f t="shared" si="7"/>
        <v>2</v>
      </c>
      <c r="I16" s="5026">
        <f t="shared" si="7"/>
        <v>2</v>
      </c>
      <c r="J16" s="5026">
        <f t="shared" si="7"/>
        <v>2</v>
      </c>
      <c r="K16" s="5026">
        <f t="shared" si="7"/>
        <v>2</v>
      </c>
      <c r="L16" s="5026">
        <f t="shared" si="7"/>
        <v>3</v>
      </c>
      <c r="M16" s="5026">
        <f t="shared" si="7"/>
        <v>4</v>
      </c>
      <c r="N16" s="5026">
        <f t="shared" si="7"/>
        <v>2</v>
      </c>
      <c r="O16" s="5026">
        <f t="shared" si="7"/>
        <v>4</v>
      </c>
      <c r="P16" s="5026">
        <f t="shared" si="7"/>
        <v>1</v>
      </c>
      <c r="Q16" s="5026">
        <f t="shared" si="7"/>
        <v>4</v>
      </c>
      <c r="R16" s="5026">
        <f t="shared" si="7"/>
        <v>0</v>
      </c>
      <c r="S16" s="5027">
        <f t="shared" si="7"/>
        <v>2</v>
      </c>
      <c r="T16" s="5023">
        <f t="shared" si="7"/>
        <v>11</v>
      </c>
      <c r="U16" s="5028">
        <f t="shared" si="7"/>
        <v>23</v>
      </c>
      <c r="V16" s="5029">
        <f t="shared" si="7"/>
        <v>0</v>
      </c>
      <c r="W16" s="5029">
        <f t="shared" si="7"/>
        <v>0</v>
      </c>
      <c r="X16" s="5029">
        <f t="shared" si="7"/>
        <v>0</v>
      </c>
      <c r="Y16" s="5029">
        <f t="shared" si="7"/>
        <v>1</v>
      </c>
      <c r="Z16" s="5029">
        <f t="shared" si="7"/>
        <v>2</v>
      </c>
    </row>
    <row r="17" spans="1:91" s="113" customFormat="1" ht="17.100000000000001" customHeight="1" x14ac:dyDescent="0.25">
      <c r="A17" s="7209" t="s">
        <v>4092</v>
      </c>
      <c r="B17" s="7174"/>
      <c r="C17" s="7174"/>
      <c r="D17" s="7174"/>
      <c r="E17" s="5030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031" t="s">
        <v>1639</v>
      </c>
      <c r="B18" s="5032" t="s">
        <v>82</v>
      </c>
      <c r="C18" s="5033" t="s">
        <v>69</v>
      </c>
      <c r="D18" s="5034" t="s">
        <v>4093</v>
      </c>
      <c r="E18" s="503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36" t="s">
        <v>4094</v>
      </c>
      <c r="B19" s="5037">
        <f>SUM(C19:E19)</f>
        <v>0</v>
      </c>
      <c r="C19" s="5038"/>
      <c r="D19" s="1067"/>
      <c r="E19" s="5039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15" t="s">
        <v>4095</v>
      </c>
      <c r="B20" s="5040">
        <f t="shared" ref="B20:B23" si="8">SUM(C20:E20)</f>
        <v>0</v>
      </c>
      <c r="C20" s="5041"/>
      <c r="D20" s="5042"/>
      <c r="E20" s="5043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15" t="s">
        <v>4096</v>
      </c>
      <c r="B21" s="5040">
        <f t="shared" si="8"/>
        <v>0</v>
      </c>
      <c r="C21" s="5041"/>
      <c r="D21" s="5042"/>
      <c r="E21" s="5043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44" t="s">
        <v>4097</v>
      </c>
      <c r="B22" s="5040">
        <f t="shared" si="8"/>
        <v>0</v>
      </c>
      <c r="C22" s="5041"/>
      <c r="D22" s="5042"/>
      <c r="E22" s="5043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045" t="s">
        <v>4098</v>
      </c>
      <c r="B23" s="5046">
        <f t="shared" si="8"/>
        <v>0</v>
      </c>
      <c r="C23" s="5047"/>
      <c r="D23" s="5048"/>
      <c r="E23" s="5049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50" t="s">
        <v>82</v>
      </c>
      <c r="B24" s="5051">
        <f>SUM(B19:B23)</f>
        <v>0</v>
      </c>
      <c r="C24" s="5052">
        <f>SUM(C19:C23)</f>
        <v>0</v>
      </c>
      <c r="D24" s="5053">
        <f t="shared" ref="D24:E24" si="9">SUM(D19:D23)</f>
        <v>0</v>
      </c>
      <c r="E24" s="5054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05" t="s">
        <v>4099</v>
      </c>
      <c r="B25" s="7169"/>
      <c r="C25" s="7169"/>
      <c r="D25" s="7169"/>
      <c r="E25" s="7169"/>
      <c r="F25" s="7169"/>
      <c r="G25" s="7169"/>
      <c r="H25" s="7169"/>
      <c r="I25" s="7169"/>
      <c r="J25" s="7169"/>
      <c r="K25" s="7169"/>
      <c r="L25" s="7169"/>
    </row>
    <row r="26" spans="1:91" ht="25.5" customHeight="1" x14ac:dyDescent="0.25">
      <c r="A26" s="7195" t="s">
        <v>4100</v>
      </c>
      <c r="B26" s="7195" t="s">
        <v>82</v>
      </c>
      <c r="C26" s="6964" t="s">
        <v>34</v>
      </c>
      <c r="D26" s="7170"/>
      <c r="E26" s="7170"/>
      <c r="F26" s="7170"/>
      <c r="G26" s="7170"/>
      <c r="H26" s="7170"/>
      <c r="I26" s="7170"/>
      <c r="J26" s="7170"/>
      <c r="K26" s="7170"/>
      <c r="L26" s="7170"/>
      <c r="M26" s="7170"/>
      <c r="N26" s="7170"/>
      <c r="O26" s="7170"/>
      <c r="P26" s="7170"/>
      <c r="Q26" s="7170"/>
      <c r="R26" s="7170"/>
      <c r="S26" s="7171"/>
      <c r="T26" s="7189" t="s">
        <v>2401</v>
      </c>
      <c r="U26" s="7190"/>
      <c r="V26" s="6732" t="s">
        <v>41</v>
      </c>
      <c r="W26" s="7037" t="s">
        <v>42</v>
      </c>
      <c r="X26" s="6558" t="s">
        <v>4101</v>
      </c>
      <c r="Y26" s="7107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97"/>
      <c r="B27" s="7197"/>
      <c r="C27" s="3564" t="s">
        <v>352</v>
      </c>
      <c r="D27" s="2648" t="s">
        <v>335</v>
      </c>
      <c r="E27" s="3565" t="s">
        <v>48</v>
      </c>
      <c r="F27" s="2648" t="s">
        <v>49</v>
      </c>
      <c r="G27" s="2569" t="s">
        <v>50</v>
      </c>
      <c r="H27" s="2569" t="s">
        <v>51</v>
      </c>
      <c r="I27" s="2569" t="s">
        <v>52</v>
      </c>
      <c r="J27" s="2569" t="s">
        <v>53</v>
      </c>
      <c r="K27" s="2569" t="s">
        <v>54</v>
      </c>
      <c r="L27" s="2569" t="s">
        <v>55</v>
      </c>
      <c r="M27" s="2569" t="s">
        <v>56</v>
      </c>
      <c r="N27" s="2569" t="s">
        <v>57</v>
      </c>
      <c r="O27" s="2569" t="s">
        <v>58</v>
      </c>
      <c r="P27" s="2569" t="s">
        <v>59</v>
      </c>
      <c r="Q27" s="2569" t="s">
        <v>60</v>
      </c>
      <c r="R27" s="2569" t="s">
        <v>61</v>
      </c>
      <c r="S27" s="3345" t="s">
        <v>62</v>
      </c>
      <c r="T27" s="4491" t="s">
        <v>63</v>
      </c>
      <c r="U27" s="5014" t="s">
        <v>64</v>
      </c>
      <c r="V27" s="6373"/>
      <c r="W27" s="6165"/>
      <c r="X27" s="5056" t="s">
        <v>4102</v>
      </c>
      <c r="Y27" s="5055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57" t="s">
        <v>4104</v>
      </c>
      <c r="B28" s="5058">
        <f>SUM(C28:S28)</f>
        <v>401</v>
      </c>
      <c r="C28" s="4564">
        <v>23</v>
      </c>
      <c r="D28" s="1062">
        <v>57</v>
      </c>
      <c r="E28" s="1062">
        <v>46</v>
      </c>
      <c r="F28" s="1062">
        <v>38</v>
      </c>
      <c r="G28" s="1062">
        <v>28</v>
      </c>
      <c r="H28" s="1062">
        <v>26</v>
      </c>
      <c r="I28" s="1062">
        <v>35</v>
      </c>
      <c r="J28" s="1062">
        <v>49</v>
      </c>
      <c r="K28" s="1062">
        <v>20</v>
      </c>
      <c r="L28" s="1062">
        <v>19</v>
      </c>
      <c r="M28" s="1062">
        <v>15</v>
      </c>
      <c r="N28" s="1062">
        <v>8</v>
      </c>
      <c r="O28" s="1062">
        <v>6</v>
      </c>
      <c r="P28" s="1062">
        <v>5</v>
      </c>
      <c r="Q28" s="1062">
        <v>9</v>
      </c>
      <c r="R28" s="1062">
        <v>8</v>
      </c>
      <c r="S28" s="5017">
        <v>9</v>
      </c>
      <c r="T28" s="4564">
        <v>124</v>
      </c>
      <c r="U28" s="4565">
        <v>277</v>
      </c>
      <c r="V28" s="4587">
        <v>0</v>
      </c>
      <c r="W28" s="4585">
        <v>0</v>
      </c>
      <c r="X28" s="4564">
        <v>401</v>
      </c>
      <c r="Y28" s="4587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59" t="s">
        <v>4105</v>
      </c>
      <c r="B29" s="5060">
        <f>SUM(C29:S29)</f>
        <v>0</v>
      </c>
      <c r="C29" s="5061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061"/>
      <c r="U29" s="5062"/>
      <c r="V29" s="5063"/>
      <c r="W29" s="5064"/>
      <c r="X29" s="5061"/>
      <c r="Y29" s="5063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91" t="s">
        <v>4106</v>
      </c>
      <c r="B30" s="7191"/>
      <c r="C30" s="7191"/>
      <c r="D30" s="7191"/>
      <c r="E30" s="7191"/>
      <c r="F30" s="7191"/>
      <c r="G30" s="7191"/>
      <c r="H30" s="7191"/>
      <c r="I30" s="7191"/>
      <c r="J30" s="7191"/>
      <c r="K30" s="7191"/>
      <c r="L30" s="7191"/>
    </row>
    <row r="31" spans="1:91" s="113" customFormat="1" ht="17.100000000000001" customHeight="1" x14ac:dyDescent="0.25">
      <c r="A31" s="7169" t="s">
        <v>4107</v>
      </c>
      <c r="B31" s="7169"/>
      <c r="C31" s="7169"/>
      <c r="D31" s="7169"/>
      <c r="E31" s="7169"/>
      <c r="F31" s="7169"/>
      <c r="G31" s="7169"/>
      <c r="H31" s="7169"/>
      <c r="I31" s="7169"/>
      <c r="J31" s="7169"/>
      <c r="K31" s="7169"/>
      <c r="L31" s="7169"/>
    </row>
    <row r="32" spans="1:91" s="114" customFormat="1" ht="15" customHeight="1" x14ac:dyDescent="0.25">
      <c r="A32" s="7038" t="s">
        <v>4108</v>
      </c>
      <c r="B32" s="7195" t="s">
        <v>82</v>
      </c>
      <c r="C32" s="7198" t="s">
        <v>4109</v>
      </c>
      <c r="D32" s="7199"/>
      <c r="E32" s="7199"/>
      <c r="F32" s="7199"/>
      <c r="G32" s="7199"/>
      <c r="H32" s="7199"/>
      <c r="I32" s="7199"/>
      <c r="J32" s="7199"/>
      <c r="K32" s="7199"/>
      <c r="L32" s="7199"/>
      <c r="M32" s="7199"/>
      <c r="N32" s="7199"/>
      <c r="O32" s="7199"/>
      <c r="P32" s="7199"/>
      <c r="Q32" s="7199"/>
      <c r="R32" s="7199"/>
      <c r="S32" s="7199"/>
      <c r="T32" s="7199"/>
      <c r="U32" s="7200"/>
      <c r="V32" s="7201" t="s">
        <v>4110</v>
      </c>
      <c r="W32" s="7202"/>
      <c r="X32" s="7038" t="s">
        <v>4111</v>
      </c>
      <c r="Y32" s="7040"/>
      <c r="Z32" s="6558" t="s">
        <v>4112</v>
      </c>
      <c r="AA32" s="7096"/>
      <c r="AB32" s="7096"/>
      <c r="AC32" s="7096"/>
      <c r="AD32" s="7096"/>
      <c r="AE32" s="7096"/>
      <c r="AF32" s="7096"/>
      <c r="AG32" s="7096"/>
      <c r="AH32" s="7096"/>
      <c r="AI32" s="7107"/>
      <c r="AJ32" s="7116" t="s">
        <v>4113</v>
      </c>
      <c r="AK32" s="7039"/>
      <c r="AL32" s="7040"/>
      <c r="AM32" s="7037" t="s">
        <v>4114</v>
      </c>
      <c r="AN32" s="7040" t="s">
        <v>4115</v>
      </c>
      <c r="AO32" s="7037" t="s">
        <v>41</v>
      </c>
      <c r="AP32" s="7040" t="s">
        <v>42</v>
      </c>
      <c r="AQ32" s="7040" t="s">
        <v>4116</v>
      </c>
      <c r="AR32" s="6603" t="s">
        <v>1622</v>
      </c>
      <c r="AS32" s="6603" t="s">
        <v>1623</v>
      </c>
    </row>
    <row r="33" spans="1:95" s="114" customFormat="1" ht="15" customHeight="1" x14ac:dyDescent="0.25">
      <c r="A33" s="5501"/>
      <c r="B33" s="7196"/>
      <c r="C33" s="6964" t="s">
        <v>34</v>
      </c>
      <c r="D33" s="7170"/>
      <c r="E33" s="7170"/>
      <c r="F33" s="7170"/>
      <c r="G33" s="7170"/>
      <c r="H33" s="7170"/>
      <c r="I33" s="7170"/>
      <c r="J33" s="7170"/>
      <c r="K33" s="7170"/>
      <c r="L33" s="7170"/>
      <c r="M33" s="7170"/>
      <c r="N33" s="7170"/>
      <c r="O33" s="7170"/>
      <c r="P33" s="7170"/>
      <c r="Q33" s="7170"/>
      <c r="R33" s="7170"/>
      <c r="S33" s="7171"/>
      <c r="T33" s="7172" t="s">
        <v>2401</v>
      </c>
      <c r="U33" s="7173"/>
      <c r="V33" s="7203"/>
      <c r="W33" s="7204"/>
      <c r="X33" s="6852"/>
      <c r="Y33" s="6162"/>
      <c r="Z33" s="6549" t="s">
        <v>3646</v>
      </c>
      <c r="AA33" s="7094"/>
      <c r="AB33" s="7094"/>
      <c r="AC33" s="7094"/>
      <c r="AD33" s="7095"/>
      <c r="AE33" s="6549" t="s">
        <v>4117</v>
      </c>
      <c r="AF33" s="7094"/>
      <c r="AG33" s="7094"/>
      <c r="AH33" s="7094"/>
      <c r="AI33" s="7095"/>
      <c r="AJ33" s="7126"/>
      <c r="AK33" s="5502"/>
      <c r="AL33" s="5484"/>
      <c r="AM33" s="5480"/>
      <c r="AN33" s="5484"/>
      <c r="AO33" s="5480"/>
      <c r="AP33" s="5484"/>
      <c r="AQ33" s="5484"/>
      <c r="AR33" s="6603"/>
      <c r="AS33" s="6603"/>
    </row>
    <row r="34" spans="1:95" s="114" customFormat="1" ht="31.5" x14ac:dyDescent="0.25">
      <c r="A34" s="6852"/>
      <c r="B34" s="7197"/>
      <c r="C34" s="3564" t="s">
        <v>352</v>
      </c>
      <c r="D34" s="2648" t="s">
        <v>335</v>
      </c>
      <c r="E34" s="3565" t="s">
        <v>48</v>
      </c>
      <c r="F34" s="2648" t="s">
        <v>49</v>
      </c>
      <c r="G34" s="2569" t="s">
        <v>50</v>
      </c>
      <c r="H34" s="2569" t="s">
        <v>51</v>
      </c>
      <c r="I34" s="2569" t="s">
        <v>52</v>
      </c>
      <c r="J34" s="2569" t="s">
        <v>53</v>
      </c>
      <c r="K34" s="2569" t="s">
        <v>54</v>
      </c>
      <c r="L34" s="2569" t="s">
        <v>55</v>
      </c>
      <c r="M34" s="2569" t="s">
        <v>56</v>
      </c>
      <c r="N34" s="2569" t="s">
        <v>57</v>
      </c>
      <c r="O34" s="2569" t="s">
        <v>58</v>
      </c>
      <c r="P34" s="2569" t="s">
        <v>59</v>
      </c>
      <c r="Q34" s="2569" t="s">
        <v>60</v>
      </c>
      <c r="R34" s="2569" t="s">
        <v>61</v>
      </c>
      <c r="S34" s="3345" t="s">
        <v>62</v>
      </c>
      <c r="T34" s="4491" t="s">
        <v>63</v>
      </c>
      <c r="U34" s="5065" t="s">
        <v>64</v>
      </c>
      <c r="V34" s="3564" t="s">
        <v>4118</v>
      </c>
      <c r="W34" s="4886" t="s">
        <v>1307</v>
      </c>
      <c r="X34" s="3564" t="s">
        <v>4119</v>
      </c>
      <c r="Y34" s="2523" t="s">
        <v>4120</v>
      </c>
      <c r="Z34" s="3555" t="s">
        <v>82</v>
      </c>
      <c r="AA34" s="4070" t="s">
        <v>1026</v>
      </c>
      <c r="AB34" s="2648" t="s">
        <v>1369</v>
      </c>
      <c r="AC34" s="2648" t="s">
        <v>565</v>
      </c>
      <c r="AD34" s="4886" t="s">
        <v>4121</v>
      </c>
      <c r="AE34" s="4916" t="s">
        <v>937</v>
      </c>
      <c r="AF34" s="4070" t="s">
        <v>1026</v>
      </c>
      <c r="AG34" s="2648" t="s">
        <v>1369</v>
      </c>
      <c r="AH34" s="2648" t="s">
        <v>565</v>
      </c>
      <c r="AI34" s="4886" t="s">
        <v>4121</v>
      </c>
      <c r="AJ34" s="4463" t="s">
        <v>4122</v>
      </c>
      <c r="AK34" s="3727" t="s">
        <v>4123</v>
      </c>
      <c r="AL34" s="3727" t="s">
        <v>4124</v>
      </c>
      <c r="AM34" s="6165"/>
      <c r="AN34" s="6162"/>
      <c r="AO34" s="6165"/>
      <c r="AP34" s="6162"/>
      <c r="AQ34" s="6162"/>
      <c r="AR34" s="6603"/>
      <c r="AS34" s="6603"/>
    </row>
    <row r="35" spans="1:95" s="114" customFormat="1" ht="15" customHeight="1" x14ac:dyDescent="0.25">
      <c r="A35" s="4126" t="s">
        <v>1231</v>
      </c>
      <c r="B35" s="5016">
        <f>SUM(C35:S35)</f>
        <v>0</v>
      </c>
      <c r="C35" s="4564"/>
      <c r="D35" s="1062"/>
      <c r="E35" s="1062"/>
      <c r="F35" s="1062"/>
      <c r="G35" s="1068"/>
      <c r="H35" s="1068"/>
      <c r="I35" s="1068"/>
      <c r="J35" s="1068"/>
      <c r="K35" s="1068"/>
      <c r="L35" s="1068"/>
      <c r="M35" s="1068"/>
      <c r="N35" s="1068"/>
      <c r="O35" s="1068"/>
      <c r="P35" s="1068"/>
      <c r="Q35" s="1068"/>
      <c r="R35" s="1068"/>
      <c r="S35" s="5066"/>
      <c r="T35" s="4564"/>
      <c r="U35" s="5017"/>
      <c r="V35" s="4564"/>
      <c r="W35" s="5017"/>
      <c r="X35" s="4564"/>
      <c r="Y35" s="5017"/>
      <c r="Z35" s="4035">
        <f t="shared" ref="Z35:Z65" si="10">SUM(AA35+AB35+AC35+AD35)</f>
        <v>0</v>
      </c>
      <c r="AA35" s="4564"/>
      <c r="AB35" s="1062"/>
      <c r="AC35" s="1062"/>
      <c r="AD35" s="5017"/>
      <c r="AE35" s="4035">
        <f t="shared" ref="AE35:AE65" si="11">SUM(AF35+AG35+AH35+AI35)</f>
        <v>0</v>
      </c>
      <c r="AF35" s="4564"/>
      <c r="AG35" s="1062"/>
      <c r="AH35" s="1062"/>
      <c r="AI35" s="4589"/>
      <c r="AJ35" s="4592"/>
      <c r="AK35" s="4592"/>
      <c r="AL35" s="4592"/>
      <c r="AM35" s="4592"/>
      <c r="AN35" s="4592"/>
      <c r="AO35" s="4592"/>
      <c r="AP35" s="4592"/>
      <c r="AQ35" s="4592"/>
      <c r="AR35" s="5018"/>
      <c r="AS35" s="5018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35" t="s">
        <v>3812</v>
      </c>
      <c r="B36" s="5016">
        <f>SUM(C36:S36)</f>
        <v>0</v>
      </c>
      <c r="C36" s="4568"/>
      <c r="D36" s="4569"/>
      <c r="E36" s="4569"/>
      <c r="F36" s="4569"/>
      <c r="G36" s="4569"/>
      <c r="H36" s="4569"/>
      <c r="I36" s="4569"/>
      <c r="J36" s="4569"/>
      <c r="K36" s="4569"/>
      <c r="L36" s="4569"/>
      <c r="M36" s="4569"/>
      <c r="N36" s="4569"/>
      <c r="O36" s="4569"/>
      <c r="P36" s="4569"/>
      <c r="Q36" s="4569"/>
      <c r="R36" s="4569"/>
      <c r="S36" s="5019"/>
      <c r="T36" s="5067"/>
      <c r="U36" s="1730"/>
      <c r="V36" s="5067"/>
      <c r="W36" s="1730"/>
      <c r="X36" s="5067"/>
      <c r="Y36" s="1730"/>
      <c r="Z36" s="4035">
        <f t="shared" si="10"/>
        <v>0</v>
      </c>
      <c r="AA36" s="5067"/>
      <c r="AB36" s="5068"/>
      <c r="AC36" s="5068"/>
      <c r="AD36" s="1730"/>
      <c r="AE36" s="4035">
        <f t="shared" si="11"/>
        <v>0</v>
      </c>
      <c r="AF36" s="5067"/>
      <c r="AG36" s="5068"/>
      <c r="AH36" s="5068"/>
      <c r="AI36" s="1731"/>
      <c r="AJ36" s="4592"/>
      <c r="AK36" s="4592"/>
      <c r="AL36" s="4592"/>
      <c r="AM36" s="4592"/>
      <c r="AN36" s="4592"/>
      <c r="AO36" s="4592"/>
      <c r="AP36" s="4592"/>
      <c r="AQ36" s="4592"/>
      <c r="AR36" s="4592"/>
      <c r="AS36" s="4592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35" t="s">
        <v>1233</v>
      </c>
      <c r="B37" s="5016">
        <f>SUM(C37:D37)</f>
        <v>0</v>
      </c>
      <c r="C37" s="4568"/>
      <c r="D37" s="4569"/>
      <c r="E37" s="5069"/>
      <c r="F37" s="5069"/>
      <c r="G37" s="5069"/>
      <c r="H37" s="5069"/>
      <c r="I37" s="5069"/>
      <c r="J37" s="5069"/>
      <c r="K37" s="5069"/>
      <c r="L37" s="5069"/>
      <c r="M37" s="5069"/>
      <c r="N37" s="5069"/>
      <c r="O37" s="5069"/>
      <c r="P37" s="5069"/>
      <c r="Q37" s="5069"/>
      <c r="R37" s="5069"/>
      <c r="S37" s="5070"/>
      <c r="T37" s="5067"/>
      <c r="U37" s="1730"/>
      <c r="V37" s="5067"/>
      <c r="W37" s="1730"/>
      <c r="X37" s="5067"/>
      <c r="Y37" s="1730"/>
      <c r="Z37" s="4035">
        <f t="shared" si="10"/>
        <v>0</v>
      </c>
      <c r="AA37" s="5067"/>
      <c r="AB37" s="5068"/>
      <c r="AC37" s="5068"/>
      <c r="AD37" s="1730"/>
      <c r="AE37" s="4035">
        <f t="shared" si="11"/>
        <v>0</v>
      </c>
      <c r="AF37" s="5067"/>
      <c r="AG37" s="5068"/>
      <c r="AH37" s="5068"/>
      <c r="AI37" s="1731"/>
      <c r="AJ37" s="4592"/>
      <c r="AK37" s="4592"/>
      <c r="AL37" s="4592"/>
      <c r="AM37" s="4592"/>
      <c r="AN37" s="4592"/>
      <c r="AO37" s="4592"/>
      <c r="AP37" s="4592"/>
      <c r="AQ37" s="4592"/>
      <c r="AR37" s="4592"/>
      <c r="AS37" s="4592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35" t="s">
        <v>4125</v>
      </c>
      <c r="B38" s="5016">
        <f t="shared" ref="B38:B90" si="25">SUM(C38:S38)</f>
        <v>0</v>
      </c>
      <c r="C38" s="4568"/>
      <c r="D38" s="4569"/>
      <c r="E38" s="4569"/>
      <c r="F38" s="4569"/>
      <c r="G38" s="4569"/>
      <c r="H38" s="4569"/>
      <c r="I38" s="4569"/>
      <c r="J38" s="4569"/>
      <c r="K38" s="4569"/>
      <c r="L38" s="4569"/>
      <c r="M38" s="4569"/>
      <c r="N38" s="4569"/>
      <c r="O38" s="4569"/>
      <c r="P38" s="4569"/>
      <c r="Q38" s="4569"/>
      <c r="R38" s="4569"/>
      <c r="S38" s="5019"/>
      <c r="T38" s="5067"/>
      <c r="U38" s="1730"/>
      <c r="V38" s="5067"/>
      <c r="W38" s="1730"/>
      <c r="X38" s="5067"/>
      <c r="Y38" s="1730"/>
      <c r="Z38" s="4035">
        <f t="shared" si="10"/>
        <v>0</v>
      </c>
      <c r="AA38" s="5067"/>
      <c r="AB38" s="5068"/>
      <c r="AC38" s="5068"/>
      <c r="AD38" s="1730"/>
      <c r="AE38" s="4035">
        <f t="shared" si="11"/>
        <v>0</v>
      </c>
      <c r="AF38" s="5067"/>
      <c r="AG38" s="5068"/>
      <c r="AH38" s="5068"/>
      <c r="AI38" s="1731"/>
      <c r="AJ38" s="4592"/>
      <c r="AK38" s="4592"/>
      <c r="AL38" s="4592"/>
      <c r="AM38" s="4592"/>
      <c r="AN38" s="4592"/>
      <c r="AO38" s="4592"/>
      <c r="AP38" s="4592"/>
      <c r="AQ38" s="4592"/>
      <c r="AR38" s="4592"/>
      <c r="AS38" s="4592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35" t="s">
        <v>4126</v>
      </c>
      <c r="B39" s="5016">
        <f t="shared" si="25"/>
        <v>0</v>
      </c>
      <c r="C39" s="4568"/>
      <c r="D39" s="4569"/>
      <c r="E39" s="4569"/>
      <c r="F39" s="4569"/>
      <c r="G39" s="4569"/>
      <c r="H39" s="4569"/>
      <c r="I39" s="4569"/>
      <c r="J39" s="4569"/>
      <c r="K39" s="4569"/>
      <c r="L39" s="4569"/>
      <c r="M39" s="4569"/>
      <c r="N39" s="4569"/>
      <c r="O39" s="4569"/>
      <c r="P39" s="4569"/>
      <c r="Q39" s="4569"/>
      <c r="R39" s="4569"/>
      <c r="S39" s="5019"/>
      <c r="T39" s="5067"/>
      <c r="U39" s="1730"/>
      <c r="V39" s="5067"/>
      <c r="W39" s="1730"/>
      <c r="X39" s="5067"/>
      <c r="Y39" s="1730"/>
      <c r="Z39" s="4035">
        <f t="shared" si="10"/>
        <v>0</v>
      </c>
      <c r="AA39" s="5067"/>
      <c r="AB39" s="5068"/>
      <c r="AC39" s="5068"/>
      <c r="AD39" s="1730"/>
      <c r="AE39" s="4035">
        <f t="shared" si="11"/>
        <v>0</v>
      </c>
      <c r="AF39" s="5067"/>
      <c r="AG39" s="5068"/>
      <c r="AH39" s="5068"/>
      <c r="AI39" s="1731"/>
      <c r="AJ39" s="4592"/>
      <c r="AK39" s="4592"/>
      <c r="AL39" s="4592"/>
      <c r="AM39" s="4592"/>
      <c r="AN39" s="4592"/>
      <c r="AO39" s="4592"/>
      <c r="AP39" s="4592"/>
      <c r="AQ39" s="4592"/>
      <c r="AR39" s="4592"/>
      <c r="AS39" s="4592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47" t="s">
        <v>1315</v>
      </c>
      <c r="B40" s="5016">
        <f t="shared" si="25"/>
        <v>0</v>
      </c>
      <c r="C40" s="4568"/>
      <c r="D40" s="4569"/>
      <c r="E40" s="4569"/>
      <c r="F40" s="4569"/>
      <c r="G40" s="4569"/>
      <c r="H40" s="4569"/>
      <c r="I40" s="4569"/>
      <c r="J40" s="4569"/>
      <c r="K40" s="4569"/>
      <c r="L40" s="4569"/>
      <c r="M40" s="4569"/>
      <c r="N40" s="4569"/>
      <c r="O40" s="4569"/>
      <c r="P40" s="4569"/>
      <c r="Q40" s="4569"/>
      <c r="R40" s="4569"/>
      <c r="S40" s="5019"/>
      <c r="T40" s="5067"/>
      <c r="U40" s="1730"/>
      <c r="V40" s="5067"/>
      <c r="W40" s="1730"/>
      <c r="X40" s="5067"/>
      <c r="Y40" s="1730"/>
      <c r="Z40" s="4035">
        <f t="shared" si="10"/>
        <v>0</v>
      </c>
      <c r="AA40" s="5067"/>
      <c r="AB40" s="5068"/>
      <c r="AC40" s="5068"/>
      <c r="AD40" s="1730"/>
      <c r="AE40" s="4035">
        <f t="shared" si="11"/>
        <v>0</v>
      </c>
      <c r="AF40" s="5067"/>
      <c r="AG40" s="5068"/>
      <c r="AH40" s="5068"/>
      <c r="AI40" s="1731"/>
      <c r="AJ40" s="4592"/>
      <c r="AK40" s="4592"/>
      <c r="AL40" s="4592"/>
      <c r="AM40" s="4592"/>
      <c r="AN40" s="4592"/>
      <c r="AO40" s="4592"/>
      <c r="AP40" s="4592"/>
      <c r="AQ40" s="4592"/>
      <c r="AR40" s="4592"/>
      <c r="AS40" s="4592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5016">
        <f t="shared" si="25"/>
        <v>0</v>
      </c>
      <c r="C41" s="4568"/>
      <c r="D41" s="4569"/>
      <c r="E41" s="4569"/>
      <c r="F41" s="4569"/>
      <c r="G41" s="4569"/>
      <c r="H41" s="4569"/>
      <c r="I41" s="4569"/>
      <c r="J41" s="4569"/>
      <c r="K41" s="4569"/>
      <c r="L41" s="4569"/>
      <c r="M41" s="4569"/>
      <c r="N41" s="4569"/>
      <c r="O41" s="4569"/>
      <c r="P41" s="4569"/>
      <c r="Q41" s="4569"/>
      <c r="R41" s="4569"/>
      <c r="S41" s="5019"/>
      <c r="T41" s="5067"/>
      <c r="U41" s="1730"/>
      <c r="V41" s="5067"/>
      <c r="W41" s="1730"/>
      <c r="X41" s="5067"/>
      <c r="Y41" s="1730"/>
      <c r="Z41" s="4035">
        <f t="shared" si="10"/>
        <v>0</v>
      </c>
      <c r="AA41" s="5067"/>
      <c r="AB41" s="5068"/>
      <c r="AC41" s="5068"/>
      <c r="AD41" s="1730"/>
      <c r="AE41" s="4035">
        <f t="shared" si="11"/>
        <v>0</v>
      </c>
      <c r="AF41" s="5067"/>
      <c r="AG41" s="5068"/>
      <c r="AH41" s="5068"/>
      <c r="AI41" s="1731"/>
      <c r="AJ41" s="4592"/>
      <c r="AK41" s="4592"/>
      <c r="AL41" s="4592"/>
      <c r="AM41" s="4592"/>
      <c r="AN41" s="4592"/>
      <c r="AO41" s="4592"/>
      <c r="AP41" s="4592"/>
      <c r="AQ41" s="4592"/>
      <c r="AR41" s="4592"/>
      <c r="AS41" s="4592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35" t="s">
        <v>3814</v>
      </c>
      <c r="B42" s="5016">
        <f t="shared" si="25"/>
        <v>0</v>
      </c>
      <c r="C42" s="4568"/>
      <c r="D42" s="4569"/>
      <c r="E42" s="4569"/>
      <c r="F42" s="4569"/>
      <c r="G42" s="4569"/>
      <c r="H42" s="4569"/>
      <c r="I42" s="4569"/>
      <c r="J42" s="4569"/>
      <c r="K42" s="4569"/>
      <c r="L42" s="4569"/>
      <c r="M42" s="4569"/>
      <c r="N42" s="4569"/>
      <c r="O42" s="4569"/>
      <c r="P42" s="4569"/>
      <c r="Q42" s="4569"/>
      <c r="R42" s="4569"/>
      <c r="S42" s="5019"/>
      <c r="T42" s="5067"/>
      <c r="U42" s="1730"/>
      <c r="V42" s="5067"/>
      <c r="W42" s="1730"/>
      <c r="X42" s="5067"/>
      <c r="Y42" s="1730"/>
      <c r="Z42" s="4035">
        <f t="shared" si="10"/>
        <v>0</v>
      </c>
      <c r="AA42" s="5067"/>
      <c r="AB42" s="5068"/>
      <c r="AC42" s="5068"/>
      <c r="AD42" s="1730"/>
      <c r="AE42" s="4035">
        <f t="shared" si="11"/>
        <v>0</v>
      </c>
      <c r="AF42" s="5067"/>
      <c r="AG42" s="5068"/>
      <c r="AH42" s="5068"/>
      <c r="AI42" s="1731"/>
      <c r="AJ42" s="4592"/>
      <c r="AK42" s="4592"/>
      <c r="AL42" s="4592"/>
      <c r="AM42" s="4592"/>
      <c r="AN42" s="4592"/>
      <c r="AO42" s="4592"/>
      <c r="AP42" s="4592"/>
      <c r="AQ42" s="4592"/>
      <c r="AR42" s="4592"/>
      <c r="AS42" s="4592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35" t="s">
        <v>3241</v>
      </c>
      <c r="B43" s="5016">
        <f t="shared" si="25"/>
        <v>0</v>
      </c>
      <c r="C43" s="4568"/>
      <c r="D43" s="4569"/>
      <c r="E43" s="4569"/>
      <c r="F43" s="4569"/>
      <c r="G43" s="4569"/>
      <c r="H43" s="4569"/>
      <c r="I43" s="4569"/>
      <c r="J43" s="4569"/>
      <c r="K43" s="4569"/>
      <c r="L43" s="4569"/>
      <c r="M43" s="4569"/>
      <c r="N43" s="4569"/>
      <c r="O43" s="4569"/>
      <c r="P43" s="4569"/>
      <c r="Q43" s="4569"/>
      <c r="R43" s="4569"/>
      <c r="S43" s="5019"/>
      <c r="T43" s="5067"/>
      <c r="U43" s="1730"/>
      <c r="V43" s="5067"/>
      <c r="W43" s="1730"/>
      <c r="X43" s="5067"/>
      <c r="Y43" s="1730"/>
      <c r="Z43" s="4035">
        <f t="shared" si="10"/>
        <v>0</v>
      </c>
      <c r="AA43" s="5067"/>
      <c r="AB43" s="5068"/>
      <c r="AC43" s="5068"/>
      <c r="AD43" s="1730"/>
      <c r="AE43" s="4035">
        <f t="shared" si="11"/>
        <v>0</v>
      </c>
      <c r="AF43" s="5067"/>
      <c r="AG43" s="5068"/>
      <c r="AH43" s="5068"/>
      <c r="AI43" s="1731"/>
      <c r="AJ43" s="4592"/>
      <c r="AK43" s="4592"/>
      <c r="AL43" s="4592"/>
      <c r="AM43" s="4592"/>
      <c r="AN43" s="4592"/>
      <c r="AO43" s="4592"/>
      <c r="AP43" s="4592"/>
      <c r="AQ43" s="4592"/>
      <c r="AR43" s="4592"/>
      <c r="AS43" s="4592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35" t="s">
        <v>3815</v>
      </c>
      <c r="B44" s="5016">
        <f t="shared" si="25"/>
        <v>0</v>
      </c>
      <c r="C44" s="4568"/>
      <c r="D44" s="4569"/>
      <c r="E44" s="4569"/>
      <c r="F44" s="4569"/>
      <c r="G44" s="4569"/>
      <c r="H44" s="4569"/>
      <c r="I44" s="4569"/>
      <c r="J44" s="4569"/>
      <c r="K44" s="4569"/>
      <c r="L44" s="4569"/>
      <c r="M44" s="4569"/>
      <c r="N44" s="4569"/>
      <c r="O44" s="4569"/>
      <c r="P44" s="4569"/>
      <c r="Q44" s="4569"/>
      <c r="R44" s="4569"/>
      <c r="S44" s="5019"/>
      <c r="T44" s="5067"/>
      <c r="U44" s="1730"/>
      <c r="V44" s="5067"/>
      <c r="W44" s="1730"/>
      <c r="X44" s="5067"/>
      <c r="Y44" s="1730"/>
      <c r="Z44" s="4035">
        <f t="shared" si="10"/>
        <v>0</v>
      </c>
      <c r="AA44" s="5067"/>
      <c r="AB44" s="5068"/>
      <c r="AC44" s="5068"/>
      <c r="AD44" s="1730"/>
      <c r="AE44" s="4035">
        <f t="shared" si="11"/>
        <v>0</v>
      </c>
      <c r="AF44" s="5067"/>
      <c r="AG44" s="5068"/>
      <c r="AH44" s="5068"/>
      <c r="AI44" s="1731"/>
      <c r="AJ44" s="4592"/>
      <c r="AK44" s="4592"/>
      <c r="AL44" s="4592"/>
      <c r="AM44" s="4592"/>
      <c r="AN44" s="4592"/>
      <c r="AO44" s="4592"/>
      <c r="AP44" s="4592"/>
      <c r="AQ44" s="4592"/>
      <c r="AR44" s="4592"/>
      <c r="AS44" s="4592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35" t="s">
        <v>3816</v>
      </c>
      <c r="B45" s="5016">
        <f t="shared" si="25"/>
        <v>0</v>
      </c>
      <c r="C45" s="4568"/>
      <c r="D45" s="4569"/>
      <c r="E45" s="4569"/>
      <c r="F45" s="4569"/>
      <c r="G45" s="4569"/>
      <c r="H45" s="4569"/>
      <c r="I45" s="4569"/>
      <c r="J45" s="4569"/>
      <c r="K45" s="4569"/>
      <c r="L45" s="4569"/>
      <c r="M45" s="4569"/>
      <c r="N45" s="4569"/>
      <c r="O45" s="4569"/>
      <c r="P45" s="4569"/>
      <c r="Q45" s="4569"/>
      <c r="R45" s="4569"/>
      <c r="S45" s="5019"/>
      <c r="T45" s="5067"/>
      <c r="U45" s="1730"/>
      <c r="V45" s="5067"/>
      <c r="W45" s="1730"/>
      <c r="X45" s="5067"/>
      <c r="Y45" s="1730"/>
      <c r="Z45" s="4035">
        <f t="shared" si="10"/>
        <v>0</v>
      </c>
      <c r="AA45" s="5067"/>
      <c r="AB45" s="5068"/>
      <c r="AC45" s="5068"/>
      <c r="AD45" s="1730"/>
      <c r="AE45" s="4035">
        <f t="shared" si="11"/>
        <v>0</v>
      </c>
      <c r="AF45" s="5067"/>
      <c r="AG45" s="5068"/>
      <c r="AH45" s="5068"/>
      <c r="AI45" s="1731"/>
      <c r="AJ45" s="4592"/>
      <c r="AK45" s="4592"/>
      <c r="AL45" s="4592"/>
      <c r="AM45" s="4592"/>
      <c r="AN45" s="4592"/>
      <c r="AO45" s="4592"/>
      <c r="AP45" s="4592"/>
      <c r="AQ45" s="4592"/>
      <c r="AR45" s="4592"/>
      <c r="AS45" s="4592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35" t="s">
        <v>3817</v>
      </c>
      <c r="B46" s="5016">
        <f t="shared" si="25"/>
        <v>0</v>
      </c>
      <c r="C46" s="4568"/>
      <c r="D46" s="4569"/>
      <c r="E46" s="4569"/>
      <c r="F46" s="4569"/>
      <c r="G46" s="4569"/>
      <c r="H46" s="4569"/>
      <c r="I46" s="4569"/>
      <c r="J46" s="4569"/>
      <c r="K46" s="4569"/>
      <c r="L46" s="4569"/>
      <c r="M46" s="4569"/>
      <c r="N46" s="4569"/>
      <c r="O46" s="4569"/>
      <c r="P46" s="4569"/>
      <c r="Q46" s="4569"/>
      <c r="R46" s="4569"/>
      <c r="S46" s="5019"/>
      <c r="T46" s="5067"/>
      <c r="U46" s="1730"/>
      <c r="V46" s="5067"/>
      <c r="W46" s="1730"/>
      <c r="X46" s="5067"/>
      <c r="Y46" s="1730"/>
      <c r="Z46" s="4035">
        <f t="shared" si="10"/>
        <v>0</v>
      </c>
      <c r="AA46" s="5067"/>
      <c r="AB46" s="5068"/>
      <c r="AC46" s="5068"/>
      <c r="AD46" s="1730"/>
      <c r="AE46" s="4035">
        <f t="shared" si="11"/>
        <v>0</v>
      </c>
      <c r="AF46" s="5067"/>
      <c r="AG46" s="5068"/>
      <c r="AH46" s="5068"/>
      <c r="AI46" s="1731"/>
      <c r="AJ46" s="4592"/>
      <c r="AK46" s="4592"/>
      <c r="AL46" s="4592"/>
      <c r="AM46" s="4592"/>
      <c r="AN46" s="4592"/>
      <c r="AO46" s="4592"/>
      <c r="AP46" s="4592"/>
      <c r="AQ46" s="4592"/>
      <c r="AR46" s="4592"/>
      <c r="AS46" s="4592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47" t="s">
        <v>1243</v>
      </c>
      <c r="B47" s="5016">
        <f t="shared" si="25"/>
        <v>0</v>
      </c>
      <c r="C47" s="4568"/>
      <c r="D47" s="4569"/>
      <c r="E47" s="4569"/>
      <c r="F47" s="4569"/>
      <c r="G47" s="4569"/>
      <c r="H47" s="4569"/>
      <c r="I47" s="4569"/>
      <c r="J47" s="4569"/>
      <c r="K47" s="4569"/>
      <c r="L47" s="4569"/>
      <c r="M47" s="4569"/>
      <c r="N47" s="4569"/>
      <c r="O47" s="4569"/>
      <c r="P47" s="4569"/>
      <c r="Q47" s="4569"/>
      <c r="R47" s="4569"/>
      <c r="S47" s="5019"/>
      <c r="T47" s="5067"/>
      <c r="U47" s="1730"/>
      <c r="V47" s="5067"/>
      <c r="W47" s="1730"/>
      <c r="X47" s="5067"/>
      <c r="Y47" s="1730"/>
      <c r="Z47" s="4035">
        <f t="shared" si="10"/>
        <v>0</v>
      </c>
      <c r="AA47" s="5067"/>
      <c r="AB47" s="5068"/>
      <c r="AC47" s="5068"/>
      <c r="AD47" s="1730"/>
      <c r="AE47" s="4035">
        <f t="shared" si="11"/>
        <v>0</v>
      </c>
      <c r="AF47" s="5067"/>
      <c r="AG47" s="5068"/>
      <c r="AH47" s="5068"/>
      <c r="AI47" s="1731"/>
      <c r="AJ47" s="4592"/>
      <c r="AK47" s="4592"/>
      <c r="AL47" s="4592"/>
      <c r="AM47" s="4592"/>
      <c r="AN47" s="4592"/>
      <c r="AO47" s="4592"/>
      <c r="AP47" s="4592"/>
      <c r="AQ47" s="4592"/>
      <c r="AR47" s="4592"/>
      <c r="AS47" s="4592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65" t="s">
        <v>1244</v>
      </c>
      <c r="B48" s="5016">
        <f t="shared" si="25"/>
        <v>0</v>
      </c>
      <c r="C48" s="4568"/>
      <c r="D48" s="4569"/>
      <c r="E48" s="4569"/>
      <c r="F48" s="4569"/>
      <c r="G48" s="4569"/>
      <c r="H48" s="4569"/>
      <c r="I48" s="4569"/>
      <c r="J48" s="4569"/>
      <c r="K48" s="4569"/>
      <c r="L48" s="4569"/>
      <c r="M48" s="4569"/>
      <c r="N48" s="4569"/>
      <c r="O48" s="4569"/>
      <c r="P48" s="4569"/>
      <c r="Q48" s="4569"/>
      <c r="R48" s="4569"/>
      <c r="S48" s="5019"/>
      <c r="T48" s="5067"/>
      <c r="U48" s="1730"/>
      <c r="V48" s="5067"/>
      <c r="W48" s="1730"/>
      <c r="X48" s="5067"/>
      <c r="Y48" s="1730"/>
      <c r="Z48" s="4035">
        <f t="shared" si="10"/>
        <v>0</v>
      </c>
      <c r="AA48" s="5067"/>
      <c r="AB48" s="5068"/>
      <c r="AC48" s="5068"/>
      <c r="AD48" s="1730"/>
      <c r="AE48" s="4035">
        <f t="shared" si="11"/>
        <v>0</v>
      </c>
      <c r="AF48" s="5067"/>
      <c r="AG48" s="5068"/>
      <c r="AH48" s="5068"/>
      <c r="AI48" s="1731"/>
      <c r="AJ48" s="4592"/>
      <c r="AK48" s="4592"/>
      <c r="AL48" s="4592"/>
      <c r="AM48" s="4592"/>
      <c r="AN48" s="4592"/>
      <c r="AO48" s="4592"/>
      <c r="AP48" s="4592"/>
      <c r="AQ48" s="4592"/>
      <c r="AR48" s="4592"/>
      <c r="AS48" s="4592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35" t="s">
        <v>3818</v>
      </c>
      <c r="B49" s="5016">
        <f t="shared" si="25"/>
        <v>0</v>
      </c>
      <c r="C49" s="4568"/>
      <c r="D49" s="4569"/>
      <c r="E49" s="4569"/>
      <c r="F49" s="4569"/>
      <c r="G49" s="4569"/>
      <c r="H49" s="4569"/>
      <c r="I49" s="4569"/>
      <c r="J49" s="4569"/>
      <c r="K49" s="4569"/>
      <c r="L49" s="4569"/>
      <c r="M49" s="4569"/>
      <c r="N49" s="4569"/>
      <c r="O49" s="4569"/>
      <c r="P49" s="4569"/>
      <c r="Q49" s="4569"/>
      <c r="R49" s="4569"/>
      <c r="S49" s="5019"/>
      <c r="T49" s="5067"/>
      <c r="U49" s="1730"/>
      <c r="V49" s="5067"/>
      <c r="W49" s="1730"/>
      <c r="X49" s="5067"/>
      <c r="Y49" s="1730"/>
      <c r="Z49" s="4035">
        <f t="shared" si="10"/>
        <v>0</v>
      </c>
      <c r="AA49" s="5067"/>
      <c r="AB49" s="5068"/>
      <c r="AC49" s="5068"/>
      <c r="AD49" s="1730"/>
      <c r="AE49" s="4035">
        <f t="shared" si="11"/>
        <v>0</v>
      </c>
      <c r="AF49" s="5067"/>
      <c r="AG49" s="5068"/>
      <c r="AH49" s="5068"/>
      <c r="AI49" s="1731"/>
      <c r="AJ49" s="4592"/>
      <c r="AK49" s="4592"/>
      <c r="AL49" s="4592"/>
      <c r="AM49" s="4592"/>
      <c r="AN49" s="4592"/>
      <c r="AO49" s="4592"/>
      <c r="AP49" s="4592"/>
      <c r="AQ49" s="4592"/>
      <c r="AR49" s="4592"/>
      <c r="AS49" s="4592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35" t="s">
        <v>3819</v>
      </c>
      <c r="B50" s="5016">
        <f t="shared" si="25"/>
        <v>0</v>
      </c>
      <c r="C50" s="4568"/>
      <c r="D50" s="4569"/>
      <c r="E50" s="4569"/>
      <c r="F50" s="4569"/>
      <c r="G50" s="4569"/>
      <c r="H50" s="4569"/>
      <c r="I50" s="4569"/>
      <c r="J50" s="4569"/>
      <c r="K50" s="4569"/>
      <c r="L50" s="4569"/>
      <c r="M50" s="4569"/>
      <c r="N50" s="4569"/>
      <c r="O50" s="4569"/>
      <c r="P50" s="4569"/>
      <c r="Q50" s="4569"/>
      <c r="R50" s="4569"/>
      <c r="S50" s="5019"/>
      <c r="T50" s="5067"/>
      <c r="U50" s="1730"/>
      <c r="V50" s="5067"/>
      <c r="W50" s="1730"/>
      <c r="X50" s="5067"/>
      <c r="Y50" s="1730"/>
      <c r="Z50" s="4035">
        <f t="shared" si="10"/>
        <v>0</v>
      </c>
      <c r="AA50" s="5067"/>
      <c r="AB50" s="5068"/>
      <c r="AC50" s="5068"/>
      <c r="AD50" s="1730"/>
      <c r="AE50" s="4035">
        <f t="shared" si="11"/>
        <v>0</v>
      </c>
      <c r="AF50" s="5067"/>
      <c r="AG50" s="5068"/>
      <c r="AH50" s="5068"/>
      <c r="AI50" s="1731"/>
      <c r="AJ50" s="4592"/>
      <c r="AK50" s="4592"/>
      <c r="AL50" s="4592"/>
      <c r="AM50" s="4592"/>
      <c r="AN50" s="4592"/>
      <c r="AO50" s="4592"/>
      <c r="AP50" s="4592"/>
      <c r="AQ50" s="4592"/>
      <c r="AR50" s="4592"/>
      <c r="AS50" s="4592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47" t="s">
        <v>1247</v>
      </c>
      <c r="B51" s="5016">
        <f t="shared" si="25"/>
        <v>0</v>
      </c>
      <c r="C51" s="4568"/>
      <c r="D51" s="4569"/>
      <c r="E51" s="4569"/>
      <c r="F51" s="4569"/>
      <c r="G51" s="4569"/>
      <c r="H51" s="4569"/>
      <c r="I51" s="4569"/>
      <c r="J51" s="4569"/>
      <c r="K51" s="4569"/>
      <c r="L51" s="4569"/>
      <c r="M51" s="4569"/>
      <c r="N51" s="4569"/>
      <c r="O51" s="4569"/>
      <c r="P51" s="4569"/>
      <c r="Q51" s="4569"/>
      <c r="R51" s="4569"/>
      <c r="S51" s="5019"/>
      <c r="T51" s="5067"/>
      <c r="U51" s="1730"/>
      <c r="V51" s="5067"/>
      <c r="W51" s="1730"/>
      <c r="X51" s="5067"/>
      <c r="Y51" s="1730"/>
      <c r="Z51" s="4035">
        <f t="shared" si="10"/>
        <v>0</v>
      </c>
      <c r="AA51" s="5067"/>
      <c r="AB51" s="5068"/>
      <c r="AC51" s="5068"/>
      <c r="AD51" s="1730"/>
      <c r="AE51" s="4035">
        <f t="shared" si="11"/>
        <v>0</v>
      </c>
      <c r="AF51" s="5067"/>
      <c r="AG51" s="5068"/>
      <c r="AH51" s="5068"/>
      <c r="AI51" s="1731"/>
      <c r="AJ51" s="4592"/>
      <c r="AK51" s="4592"/>
      <c r="AL51" s="4592"/>
      <c r="AM51" s="4592"/>
      <c r="AN51" s="4592"/>
      <c r="AO51" s="4592"/>
      <c r="AP51" s="4592"/>
      <c r="AQ51" s="4592"/>
      <c r="AR51" s="4592"/>
      <c r="AS51" s="4592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5016">
        <f t="shared" si="25"/>
        <v>0</v>
      </c>
      <c r="C52" s="4568"/>
      <c r="D52" s="4569"/>
      <c r="E52" s="4569"/>
      <c r="F52" s="4569"/>
      <c r="G52" s="4569"/>
      <c r="H52" s="4569"/>
      <c r="I52" s="4569"/>
      <c r="J52" s="4569"/>
      <c r="K52" s="4569"/>
      <c r="L52" s="4569"/>
      <c r="M52" s="4569"/>
      <c r="N52" s="4569"/>
      <c r="O52" s="4569"/>
      <c r="P52" s="4569"/>
      <c r="Q52" s="4569"/>
      <c r="R52" s="4569"/>
      <c r="S52" s="5019"/>
      <c r="T52" s="5067"/>
      <c r="U52" s="1730"/>
      <c r="V52" s="5067"/>
      <c r="W52" s="1730"/>
      <c r="X52" s="5067"/>
      <c r="Y52" s="1730"/>
      <c r="Z52" s="4035">
        <f t="shared" si="10"/>
        <v>0</v>
      </c>
      <c r="AA52" s="5067"/>
      <c r="AB52" s="5068"/>
      <c r="AC52" s="5068"/>
      <c r="AD52" s="1730"/>
      <c r="AE52" s="4035">
        <f t="shared" si="11"/>
        <v>0</v>
      </c>
      <c r="AF52" s="5067"/>
      <c r="AG52" s="5068"/>
      <c r="AH52" s="5068"/>
      <c r="AI52" s="1731"/>
      <c r="AJ52" s="4592"/>
      <c r="AK52" s="4592"/>
      <c r="AL52" s="4592"/>
      <c r="AM52" s="4592"/>
      <c r="AN52" s="4592"/>
      <c r="AO52" s="4592"/>
      <c r="AP52" s="4592"/>
      <c r="AQ52" s="4592"/>
      <c r="AR52" s="4592"/>
      <c r="AS52" s="4592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47" t="s">
        <v>1316</v>
      </c>
      <c r="B53" s="5016">
        <f t="shared" si="25"/>
        <v>0</v>
      </c>
      <c r="C53" s="4568"/>
      <c r="D53" s="4569"/>
      <c r="E53" s="4569"/>
      <c r="F53" s="4569"/>
      <c r="G53" s="4569"/>
      <c r="H53" s="4569"/>
      <c r="I53" s="4569"/>
      <c r="J53" s="4569"/>
      <c r="K53" s="4569"/>
      <c r="L53" s="4569"/>
      <c r="M53" s="4569"/>
      <c r="N53" s="4569"/>
      <c r="O53" s="4569"/>
      <c r="P53" s="4569"/>
      <c r="Q53" s="4569"/>
      <c r="R53" s="4569"/>
      <c r="S53" s="5019"/>
      <c r="T53" s="5067"/>
      <c r="U53" s="1730"/>
      <c r="V53" s="5067"/>
      <c r="W53" s="1730"/>
      <c r="X53" s="5067"/>
      <c r="Y53" s="1730"/>
      <c r="Z53" s="4035">
        <f t="shared" si="10"/>
        <v>0</v>
      </c>
      <c r="AA53" s="5067"/>
      <c r="AB53" s="5068"/>
      <c r="AC53" s="5068"/>
      <c r="AD53" s="1730"/>
      <c r="AE53" s="4035">
        <f t="shared" si="11"/>
        <v>0</v>
      </c>
      <c r="AF53" s="5067"/>
      <c r="AG53" s="5068"/>
      <c r="AH53" s="5068"/>
      <c r="AI53" s="1731"/>
      <c r="AJ53" s="4592"/>
      <c r="AK53" s="4592"/>
      <c r="AL53" s="4592"/>
      <c r="AM53" s="4592"/>
      <c r="AN53" s="4592"/>
      <c r="AO53" s="4592"/>
      <c r="AP53" s="4592"/>
      <c r="AQ53" s="4592"/>
      <c r="AR53" s="4592"/>
      <c r="AS53" s="4592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47" t="s">
        <v>3820</v>
      </c>
      <c r="B54" s="5016">
        <f t="shared" si="25"/>
        <v>0</v>
      </c>
      <c r="C54" s="4568"/>
      <c r="D54" s="4569"/>
      <c r="E54" s="4569"/>
      <c r="F54" s="4569"/>
      <c r="G54" s="4569"/>
      <c r="H54" s="4569"/>
      <c r="I54" s="4569"/>
      <c r="J54" s="4569"/>
      <c r="K54" s="4569"/>
      <c r="L54" s="4569"/>
      <c r="M54" s="4569"/>
      <c r="N54" s="4569"/>
      <c r="O54" s="4569"/>
      <c r="P54" s="4569"/>
      <c r="Q54" s="4569"/>
      <c r="R54" s="4569"/>
      <c r="S54" s="5019"/>
      <c r="T54" s="5067"/>
      <c r="U54" s="1730"/>
      <c r="V54" s="5067"/>
      <c r="W54" s="1730"/>
      <c r="X54" s="5067"/>
      <c r="Y54" s="1730"/>
      <c r="Z54" s="4035">
        <f t="shared" si="10"/>
        <v>0</v>
      </c>
      <c r="AA54" s="5067"/>
      <c r="AB54" s="5068"/>
      <c r="AC54" s="5068"/>
      <c r="AD54" s="1730"/>
      <c r="AE54" s="4035">
        <f t="shared" si="11"/>
        <v>0</v>
      </c>
      <c r="AF54" s="5067"/>
      <c r="AG54" s="5068"/>
      <c r="AH54" s="5068"/>
      <c r="AI54" s="1731"/>
      <c r="AJ54" s="4592"/>
      <c r="AK54" s="4592"/>
      <c r="AL54" s="4592"/>
      <c r="AM54" s="4592"/>
      <c r="AN54" s="4592"/>
      <c r="AO54" s="4592"/>
      <c r="AP54" s="4592"/>
      <c r="AQ54" s="4592"/>
      <c r="AR54" s="4592"/>
      <c r="AS54" s="4592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35" t="s">
        <v>1251</v>
      </c>
      <c r="B55" s="5016">
        <f t="shared" si="25"/>
        <v>0</v>
      </c>
      <c r="C55" s="4568"/>
      <c r="D55" s="4569"/>
      <c r="E55" s="4569"/>
      <c r="F55" s="4569"/>
      <c r="G55" s="4569"/>
      <c r="H55" s="4569"/>
      <c r="I55" s="4569"/>
      <c r="J55" s="4569"/>
      <c r="K55" s="4569"/>
      <c r="L55" s="4569"/>
      <c r="M55" s="4569"/>
      <c r="N55" s="4569"/>
      <c r="O55" s="4569"/>
      <c r="P55" s="4569"/>
      <c r="Q55" s="4569"/>
      <c r="R55" s="4569"/>
      <c r="S55" s="5019"/>
      <c r="T55" s="5067"/>
      <c r="U55" s="1730"/>
      <c r="V55" s="5067"/>
      <c r="W55" s="1730"/>
      <c r="X55" s="5067"/>
      <c r="Y55" s="1730"/>
      <c r="Z55" s="4035">
        <f t="shared" si="10"/>
        <v>0</v>
      </c>
      <c r="AA55" s="5067"/>
      <c r="AB55" s="5068"/>
      <c r="AC55" s="5068"/>
      <c r="AD55" s="1730"/>
      <c r="AE55" s="4035">
        <f t="shared" si="11"/>
        <v>0</v>
      </c>
      <c r="AF55" s="5067"/>
      <c r="AG55" s="5068"/>
      <c r="AH55" s="5068"/>
      <c r="AI55" s="1731"/>
      <c r="AJ55" s="4592"/>
      <c r="AK55" s="4592"/>
      <c r="AL55" s="4592"/>
      <c r="AM55" s="4592"/>
      <c r="AN55" s="4592"/>
      <c r="AO55" s="4592"/>
      <c r="AP55" s="4592"/>
      <c r="AQ55" s="4592"/>
      <c r="AR55" s="4592"/>
      <c r="AS55" s="4592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35" t="s">
        <v>1252</v>
      </c>
      <c r="B56" s="5016">
        <f t="shared" si="25"/>
        <v>0</v>
      </c>
      <c r="C56" s="4568"/>
      <c r="D56" s="4569"/>
      <c r="E56" s="4569"/>
      <c r="F56" s="4569"/>
      <c r="G56" s="4569"/>
      <c r="H56" s="4569"/>
      <c r="I56" s="4569"/>
      <c r="J56" s="4569"/>
      <c r="K56" s="4569"/>
      <c r="L56" s="4569"/>
      <c r="M56" s="4569"/>
      <c r="N56" s="4569"/>
      <c r="O56" s="4569"/>
      <c r="P56" s="4569"/>
      <c r="Q56" s="4569"/>
      <c r="R56" s="4569"/>
      <c r="S56" s="5019"/>
      <c r="T56" s="5067"/>
      <c r="U56" s="1730"/>
      <c r="V56" s="5067"/>
      <c r="W56" s="1730"/>
      <c r="X56" s="5067"/>
      <c r="Y56" s="1730"/>
      <c r="Z56" s="4035">
        <f t="shared" si="10"/>
        <v>0</v>
      </c>
      <c r="AA56" s="5067"/>
      <c r="AB56" s="5068"/>
      <c r="AC56" s="5068"/>
      <c r="AD56" s="1730"/>
      <c r="AE56" s="4035">
        <f t="shared" si="11"/>
        <v>0</v>
      </c>
      <c r="AF56" s="5067"/>
      <c r="AG56" s="5068"/>
      <c r="AH56" s="5068"/>
      <c r="AI56" s="1731"/>
      <c r="AJ56" s="4592"/>
      <c r="AK56" s="4592"/>
      <c r="AL56" s="4592"/>
      <c r="AM56" s="4592"/>
      <c r="AN56" s="4592"/>
      <c r="AO56" s="4592"/>
      <c r="AP56" s="4592"/>
      <c r="AQ56" s="4592"/>
      <c r="AR56" s="4592"/>
      <c r="AS56" s="4592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35" t="s">
        <v>1253</v>
      </c>
      <c r="B57" s="5016">
        <f t="shared" si="25"/>
        <v>0</v>
      </c>
      <c r="C57" s="4568"/>
      <c r="D57" s="4569"/>
      <c r="E57" s="4569"/>
      <c r="F57" s="4569"/>
      <c r="G57" s="4569"/>
      <c r="H57" s="4569"/>
      <c r="I57" s="4569"/>
      <c r="J57" s="4569"/>
      <c r="K57" s="4569"/>
      <c r="L57" s="4569"/>
      <c r="M57" s="4569"/>
      <c r="N57" s="4569"/>
      <c r="O57" s="4569"/>
      <c r="P57" s="4569"/>
      <c r="Q57" s="4569"/>
      <c r="R57" s="4569"/>
      <c r="S57" s="5019"/>
      <c r="T57" s="5067"/>
      <c r="U57" s="1730"/>
      <c r="V57" s="5067"/>
      <c r="W57" s="1730"/>
      <c r="X57" s="5067"/>
      <c r="Y57" s="1730"/>
      <c r="Z57" s="4035">
        <f t="shared" si="10"/>
        <v>0</v>
      </c>
      <c r="AA57" s="5067"/>
      <c r="AB57" s="5068"/>
      <c r="AC57" s="5068"/>
      <c r="AD57" s="1730"/>
      <c r="AE57" s="4035">
        <f t="shared" si="11"/>
        <v>0</v>
      </c>
      <c r="AF57" s="5067"/>
      <c r="AG57" s="5068"/>
      <c r="AH57" s="5068"/>
      <c r="AI57" s="1731"/>
      <c r="AJ57" s="4592"/>
      <c r="AK57" s="4592"/>
      <c r="AL57" s="4592"/>
      <c r="AM57" s="4592"/>
      <c r="AN57" s="4592"/>
      <c r="AO57" s="4592"/>
      <c r="AP57" s="4592"/>
      <c r="AQ57" s="4592"/>
      <c r="AR57" s="4592"/>
      <c r="AS57" s="4592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35" t="s">
        <v>1254</v>
      </c>
      <c r="B58" s="5016">
        <f t="shared" si="25"/>
        <v>0</v>
      </c>
      <c r="C58" s="5071"/>
      <c r="D58" s="5069"/>
      <c r="E58" s="5069"/>
      <c r="F58" s="5069"/>
      <c r="G58" s="5069"/>
      <c r="H58" s="5069"/>
      <c r="I58" s="5069"/>
      <c r="J58" s="5069"/>
      <c r="K58" s="5069"/>
      <c r="L58" s="5069"/>
      <c r="M58" s="5069"/>
      <c r="N58" s="5069"/>
      <c r="O58" s="4569"/>
      <c r="P58" s="4569"/>
      <c r="Q58" s="4569"/>
      <c r="R58" s="4569"/>
      <c r="S58" s="5019"/>
      <c r="T58" s="5067"/>
      <c r="U58" s="1730"/>
      <c r="V58" s="5067"/>
      <c r="W58" s="1730"/>
      <c r="X58" s="5067"/>
      <c r="Y58" s="1730"/>
      <c r="Z58" s="4035">
        <f t="shared" si="10"/>
        <v>0</v>
      </c>
      <c r="AA58" s="5067"/>
      <c r="AB58" s="5068"/>
      <c r="AC58" s="5068"/>
      <c r="AD58" s="1730"/>
      <c r="AE58" s="4035">
        <f t="shared" si="11"/>
        <v>0</v>
      </c>
      <c r="AF58" s="5067"/>
      <c r="AG58" s="5068"/>
      <c r="AH58" s="5068"/>
      <c r="AI58" s="1731"/>
      <c r="AJ58" s="4592"/>
      <c r="AK58" s="4592"/>
      <c r="AL58" s="4592"/>
      <c r="AM58" s="4592"/>
      <c r="AN58" s="4592"/>
      <c r="AO58" s="4592"/>
      <c r="AP58" s="4592"/>
      <c r="AQ58" s="4592"/>
      <c r="AR58" s="4592"/>
      <c r="AS58" s="4592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47" t="s">
        <v>1255</v>
      </c>
      <c r="B59" s="5016">
        <f t="shared" si="25"/>
        <v>0</v>
      </c>
      <c r="C59" s="4568"/>
      <c r="D59" s="4569"/>
      <c r="E59" s="4569"/>
      <c r="F59" s="5072"/>
      <c r="G59" s="5072"/>
      <c r="H59" s="5072"/>
      <c r="I59" s="5072"/>
      <c r="J59" s="5072"/>
      <c r="K59" s="5072"/>
      <c r="L59" s="4569"/>
      <c r="M59" s="4569"/>
      <c r="N59" s="4569"/>
      <c r="O59" s="4569"/>
      <c r="P59" s="4569"/>
      <c r="Q59" s="4569"/>
      <c r="R59" s="4569"/>
      <c r="S59" s="5019"/>
      <c r="T59" s="5067"/>
      <c r="U59" s="1730"/>
      <c r="V59" s="5067"/>
      <c r="W59" s="1730"/>
      <c r="X59" s="5067"/>
      <c r="Y59" s="1730"/>
      <c r="Z59" s="4035">
        <f t="shared" si="10"/>
        <v>0</v>
      </c>
      <c r="AA59" s="5067"/>
      <c r="AB59" s="5068"/>
      <c r="AC59" s="5068"/>
      <c r="AD59" s="1730"/>
      <c r="AE59" s="4035">
        <f t="shared" si="11"/>
        <v>0</v>
      </c>
      <c r="AF59" s="5067"/>
      <c r="AG59" s="5068"/>
      <c r="AH59" s="5068"/>
      <c r="AI59" s="1731"/>
      <c r="AJ59" s="4592"/>
      <c r="AK59" s="4592"/>
      <c r="AL59" s="4592"/>
      <c r="AM59" s="4592"/>
      <c r="AN59" s="4592"/>
      <c r="AO59" s="4592"/>
      <c r="AP59" s="4592"/>
      <c r="AQ59" s="4592"/>
      <c r="AR59" s="4592"/>
      <c r="AS59" s="4592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5016">
        <f t="shared" si="25"/>
        <v>0</v>
      </c>
      <c r="C60" s="5073"/>
      <c r="D60" s="5072"/>
      <c r="E60" s="5072"/>
      <c r="F60" s="5072"/>
      <c r="G60" s="4569"/>
      <c r="H60" s="4569"/>
      <c r="I60" s="4569"/>
      <c r="J60" s="4569"/>
      <c r="K60" s="4569"/>
      <c r="L60" s="4569"/>
      <c r="M60" s="4569"/>
      <c r="N60" s="4569"/>
      <c r="O60" s="4569"/>
      <c r="P60" s="4569"/>
      <c r="Q60" s="4569"/>
      <c r="R60" s="4569"/>
      <c r="S60" s="5019"/>
      <c r="T60" s="5067"/>
      <c r="U60" s="1730"/>
      <c r="V60" s="5067"/>
      <c r="W60" s="1730"/>
      <c r="X60" s="5067"/>
      <c r="Y60" s="1730"/>
      <c r="Z60" s="4035">
        <f t="shared" si="10"/>
        <v>0</v>
      </c>
      <c r="AA60" s="5067"/>
      <c r="AB60" s="5068"/>
      <c r="AC60" s="5068"/>
      <c r="AD60" s="1730"/>
      <c r="AE60" s="4035">
        <f t="shared" si="11"/>
        <v>0</v>
      </c>
      <c r="AF60" s="5067"/>
      <c r="AG60" s="5068"/>
      <c r="AH60" s="5068"/>
      <c r="AI60" s="1731"/>
      <c r="AJ60" s="4592"/>
      <c r="AK60" s="4592"/>
      <c r="AL60" s="4592"/>
      <c r="AM60" s="4592"/>
      <c r="AN60" s="4592"/>
      <c r="AO60" s="4592"/>
      <c r="AP60" s="4592"/>
      <c r="AQ60" s="4592"/>
      <c r="AR60" s="4592"/>
      <c r="AS60" s="4592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35" t="s">
        <v>3822</v>
      </c>
      <c r="B61" s="5016">
        <f t="shared" si="25"/>
        <v>0</v>
      </c>
      <c r="C61" s="5073"/>
      <c r="D61" s="5072"/>
      <c r="E61" s="5072"/>
      <c r="F61" s="5072"/>
      <c r="G61" s="5072"/>
      <c r="H61" s="5072"/>
      <c r="I61" s="5072"/>
      <c r="J61" s="5072"/>
      <c r="K61" s="5072"/>
      <c r="L61" s="4569"/>
      <c r="M61" s="4569"/>
      <c r="N61" s="4569"/>
      <c r="O61" s="4569"/>
      <c r="P61" s="4569"/>
      <c r="Q61" s="4569"/>
      <c r="R61" s="4569"/>
      <c r="S61" s="5019"/>
      <c r="T61" s="5067"/>
      <c r="U61" s="1730"/>
      <c r="V61" s="5067"/>
      <c r="W61" s="1730"/>
      <c r="X61" s="5067"/>
      <c r="Y61" s="1730"/>
      <c r="Z61" s="4035">
        <f t="shared" si="10"/>
        <v>0</v>
      </c>
      <c r="AA61" s="5067"/>
      <c r="AB61" s="5068"/>
      <c r="AC61" s="5068"/>
      <c r="AD61" s="1730"/>
      <c r="AE61" s="4035">
        <f t="shared" si="11"/>
        <v>0</v>
      </c>
      <c r="AF61" s="5067"/>
      <c r="AG61" s="5068"/>
      <c r="AH61" s="5068"/>
      <c r="AI61" s="1731"/>
      <c r="AJ61" s="4592"/>
      <c r="AK61" s="4592"/>
      <c r="AL61" s="4592"/>
      <c r="AM61" s="4592"/>
      <c r="AN61" s="4592"/>
      <c r="AO61" s="4592"/>
      <c r="AP61" s="4592"/>
      <c r="AQ61" s="4592"/>
      <c r="AR61" s="4592"/>
      <c r="AS61" s="4592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35" t="s">
        <v>3823</v>
      </c>
      <c r="B62" s="5016">
        <f t="shared" si="25"/>
        <v>0</v>
      </c>
      <c r="C62" s="5073"/>
      <c r="D62" s="5072"/>
      <c r="E62" s="5072"/>
      <c r="F62" s="4569"/>
      <c r="G62" s="4569"/>
      <c r="H62" s="4569"/>
      <c r="I62" s="4569"/>
      <c r="J62" s="4569"/>
      <c r="K62" s="4569"/>
      <c r="L62" s="4569"/>
      <c r="M62" s="4569"/>
      <c r="N62" s="4569"/>
      <c r="O62" s="4569"/>
      <c r="P62" s="4569"/>
      <c r="Q62" s="4569"/>
      <c r="R62" s="4569"/>
      <c r="S62" s="5019"/>
      <c r="T62" s="5067"/>
      <c r="U62" s="1730"/>
      <c r="V62" s="5067"/>
      <c r="W62" s="1730"/>
      <c r="X62" s="5067"/>
      <c r="Y62" s="1730"/>
      <c r="Z62" s="4035">
        <f t="shared" si="10"/>
        <v>0</v>
      </c>
      <c r="AA62" s="5067"/>
      <c r="AB62" s="5068"/>
      <c r="AC62" s="5068"/>
      <c r="AD62" s="1730"/>
      <c r="AE62" s="4035">
        <f t="shared" si="11"/>
        <v>0</v>
      </c>
      <c r="AF62" s="5067"/>
      <c r="AG62" s="5068"/>
      <c r="AH62" s="5068"/>
      <c r="AI62" s="1731"/>
      <c r="AJ62" s="4592"/>
      <c r="AK62" s="4592"/>
      <c r="AL62" s="4592"/>
      <c r="AM62" s="4592"/>
      <c r="AN62" s="4592"/>
      <c r="AO62" s="4592"/>
      <c r="AP62" s="4592"/>
      <c r="AQ62" s="4592"/>
      <c r="AR62" s="4592"/>
      <c r="AS62" s="4592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35" t="s">
        <v>3824</v>
      </c>
      <c r="B63" s="5016">
        <f t="shared" si="25"/>
        <v>0</v>
      </c>
      <c r="C63" s="5073"/>
      <c r="D63" s="5072"/>
      <c r="E63" s="5072"/>
      <c r="F63" s="4569"/>
      <c r="G63" s="4569"/>
      <c r="H63" s="4569"/>
      <c r="I63" s="4569"/>
      <c r="J63" s="4569"/>
      <c r="K63" s="4569"/>
      <c r="L63" s="4569"/>
      <c r="M63" s="4569"/>
      <c r="N63" s="4569"/>
      <c r="O63" s="4569"/>
      <c r="P63" s="4569"/>
      <c r="Q63" s="4569"/>
      <c r="R63" s="4569"/>
      <c r="S63" s="5019"/>
      <c r="T63" s="5067"/>
      <c r="U63" s="1730"/>
      <c r="V63" s="5067"/>
      <c r="W63" s="1730"/>
      <c r="X63" s="5067"/>
      <c r="Y63" s="1730"/>
      <c r="Z63" s="4035">
        <f t="shared" si="10"/>
        <v>0</v>
      </c>
      <c r="AA63" s="5067"/>
      <c r="AB63" s="5068"/>
      <c r="AC63" s="5068"/>
      <c r="AD63" s="1730"/>
      <c r="AE63" s="4035">
        <f t="shared" si="11"/>
        <v>0</v>
      </c>
      <c r="AF63" s="5067"/>
      <c r="AG63" s="5068"/>
      <c r="AH63" s="5068"/>
      <c r="AI63" s="1731"/>
      <c r="AJ63" s="4592"/>
      <c r="AK63" s="4592"/>
      <c r="AL63" s="4592"/>
      <c r="AM63" s="4592"/>
      <c r="AN63" s="4592"/>
      <c r="AO63" s="4592"/>
      <c r="AP63" s="4592"/>
      <c r="AQ63" s="4592"/>
      <c r="AR63" s="4592"/>
      <c r="AS63" s="4592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35" t="s">
        <v>3825</v>
      </c>
      <c r="B64" s="5016">
        <f t="shared" si="25"/>
        <v>0</v>
      </c>
      <c r="C64" s="5073"/>
      <c r="D64" s="5072"/>
      <c r="E64" s="5072"/>
      <c r="F64" s="4569"/>
      <c r="G64" s="4569"/>
      <c r="H64" s="4569"/>
      <c r="I64" s="4569"/>
      <c r="J64" s="4569"/>
      <c r="K64" s="4569"/>
      <c r="L64" s="4569"/>
      <c r="M64" s="4569"/>
      <c r="N64" s="4569"/>
      <c r="O64" s="4569"/>
      <c r="P64" s="4569"/>
      <c r="Q64" s="4569"/>
      <c r="R64" s="4569"/>
      <c r="S64" s="5019"/>
      <c r="T64" s="5067"/>
      <c r="U64" s="1730"/>
      <c r="V64" s="5067"/>
      <c r="W64" s="1730"/>
      <c r="X64" s="5067"/>
      <c r="Y64" s="1730"/>
      <c r="Z64" s="4035">
        <f t="shared" si="10"/>
        <v>0</v>
      </c>
      <c r="AA64" s="5067"/>
      <c r="AB64" s="5068"/>
      <c r="AC64" s="5068"/>
      <c r="AD64" s="1730"/>
      <c r="AE64" s="4035">
        <f t="shared" si="11"/>
        <v>0</v>
      </c>
      <c r="AF64" s="5067"/>
      <c r="AG64" s="5068"/>
      <c r="AH64" s="5068"/>
      <c r="AI64" s="1731"/>
      <c r="AJ64" s="4592"/>
      <c r="AK64" s="4592"/>
      <c r="AL64" s="4592"/>
      <c r="AM64" s="4592"/>
      <c r="AN64" s="4592"/>
      <c r="AO64" s="4592"/>
      <c r="AP64" s="4592"/>
      <c r="AQ64" s="4592"/>
      <c r="AR64" s="4592"/>
      <c r="AS64" s="4592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35" t="s">
        <v>3826</v>
      </c>
      <c r="B65" s="5016">
        <f t="shared" si="25"/>
        <v>0</v>
      </c>
      <c r="C65" s="4568"/>
      <c r="D65" s="4569"/>
      <c r="E65" s="4569"/>
      <c r="F65" s="4569"/>
      <c r="G65" s="4569"/>
      <c r="H65" s="4569"/>
      <c r="I65" s="4569"/>
      <c r="J65" s="4569"/>
      <c r="K65" s="4569"/>
      <c r="L65" s="4569"/>
      <c r="M65" s="4569"/>
      <c r="N65" s="4569"/>
      <c r="O65" s="4569"/>
      <c r="P65" s="4569"/>
      <c r="Q65" s="4569"/>
      <c r="R65" s="4569"/>
      <c r="S65" s="5019"/>
      <c r="T65" s="5067"/>
      <c r="U65" s="1730"/>
      <c r="V65" s="5067"/>
      <c r="W65" s="1730"/>
      <c r="X65" s="5067"/>
      <c r="Y65" s="1730"/>
      <c r="Z65" s="4035">
        <f t="shared" si="10"/>
        <v>0</v>
      </c>
      <c r="AA65" s="5067"/>
      <c r="AB65" s="5068"/>
      <c r="AC65" s="5068"/>
      <c r="AD65" s="1730"/>
      <c r="AE65" s="4035">
        <f t="shared" si="11"/>
        <v>0</v>
      </c>
      <c r="AF65" s="5067"/>
      <c r="AG65" s="5068"/>
      <c r="AH65" s="5068"/>
      <c r="AI65" s="1731"/>
      <c r="AJ65" s="4592"/>
      <c r="AK65" s="4592"/>
      <c r="AL65" s="4592"/>
      <c r="AM65" s="4592"/>
      <c r="AN65" s="4592"/>
      <c r="AO65" s="4592"/>
      <c r="AP65" s="4592"/>
      <c r="AQ65" s="4592"/>
      <c r="AR65" s="4592"/>
      <c r="AS65" s="4592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35" t="s">
        <v>3827</v>
      </c>
      <c r="B66" s="5016">
        <f t="shared" si="25"/>
        <v>0</v>
      </c>
      <c r="C66" s="4568"/>
      <c r="D66" s="4569"/>
      <c r="E66" s="4569"/>
      <c r="F66" s="4569"/>
      <c r="G66" s="4569"/>
      <c r="H66" s="4569"/>
      <c r="I66" s="4569"/>
      <c r="J66" s="4569"/>
      <c r="K66" s="4569"/>
      <c r="L66" s="4569"/>
      <c r="M66" s="4569"/>
      <c r="N66" s="4569"/>
      <c r="O66" s="4569"/>
      <c r="P66" s="4569"/>
      <c r="Q66" s="4569"/>
      <c r="R66" s="4569"/>
      <c r="S66" s="5019"/>
      <c r="T66" s="5067"/>
      <c r="U66" s="1730"/>
      <c r="V66" s="5067"/>
      <c r="W66" s="1730"/>
      <c r="X66" s="5067"/>
      <c r="Y66" s="1730"/>
      <c r="Z66" s="4035">
        <f t="shared" ref="Z66:Z89" si="26">SUM(AA66+AB66+AC66+AD66)</f>
        <v>0</v>
      </c>
      <c r="AA66" s="5067"/>
      <c r="AB66" s="5068"/>
      <c r="AC66" s="5068"/>
      <c r="AD66" s="1730"/>
      <c r="AE66" s="4035">
        <f t="shared" ref="AE66:AE89" si="27">SUM(AF66+AG66+AH66+AI66)</f>
        <v>0</v>
      </c>
      <c r="AF66" s="5067"/>
      <c r="AG66" s="5068"/>
      <c r="AH66" s="5068"/>
      <c r="AI66" s="1731"/>
      <c r="AJ66" s="4592"/>
      <c r="AK66" s="4592"/>
      <c r="AL66" s="4592"/>
      <c r="AM66" s="4592"/>
      <c r="AN66" s="4592"/>
      <c r="AO66" s="4592"/>
      <c r="AP66" s="4592"/>
      <c r="AQ66" s="4592"/>
      <c r="AR66" s="4592"/>
      <c r="AS66" s="4592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47" t="s">
        <v>1318</v>
      </c>
      <c r="B67" s="5016">
        <f t="shared" si="25"/>
        <v>0</v>
      </c>
      <c r="C67" s="4568"/>
      <c r="D67" s="4569"/>
      <c r="E67" s="4569"/>
      <c r="F67" s="4569"/>
      <c r="G67" s="4569"/>
      <c r="H67" s="4569"/>
      <c r="I67" s="4569"/>
      <c r="J67" s="4569"/>
      <c r="K67" s="4569"/>
      <c r="L67" s="4569"/>
      <c r="M67" s="4569"/>
      <c r="N67" s="4569"/>
      <c r="O67" s="4569"/>
      <c r="P67" s="4569"/>
      <c r="Q67" s="4569"/>
      <c r="R67" s="4569"/>
      <c r="S67" s="5019"/>
      <c r="T67" s="5067"/>
      <c r="U67" s="1730"/>
      <c r="V67" s="5067"/>
      <c r="W67" s="1730"/>
      <c r="X67" s="5067"/>
      <c r="Y67" s="1730"/>
      <c r="Z67" s="4035">
        <f t="shared" si="26"/>
        <v>0</v>
      </c>
      <c r="AA67" s="5067"/>
      <c r="AB67" s="5068"/>
      <c r="AC67" s="5068"/>
      <c r="AD67" s="1730"/>
      <c r="AE67" s="4035">
        <f t="shared" si="27"/>
        <v>0</v>
      </c>
      <c r="AF67" s="5067"/>
      <c r="AG67" s="5068"/>
      <c r="AH67" s="5068"/>
      <c r="AI67" s="1731"/>
      <c r="AJ67" s="4592"/>
      <c r="AK67" s="4592"/>
      <c r="AL67" s="4592"/>
      <c r="AM67" s="4592"/>
      <c r="AN67" s="4592"/>
      <c r="AO67" s="4592"/>
      <c r="AP67" s="4592"/>
      <c r="AQ67" s="4592"/>
      <c r="AR67" s="4592"/>
      <c r="AS67" s="4592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016">
        <f t="shared" si="25"/>
        <v>0</v>
      </c>
      <c r="C68" s="5073"/>
      <c r="D68" s="5072"/>
      <c r="E68" s="5072"/>
      <c r="F68" s="5072"/>
      <c r="G68" s="4569"/>
      <c r="H68" s="4569"/>
      <c r="I68" s="4569"/>
      <c r="J68" s="4569"/>
      <c r="K68" s="4569"/>
      <c r="L68" s="4569"/>
      <c r="M68" s="4569"/>
      <c r="N68" s="4569"/>
      <c r="O68" s="4569"/>
      <c r="P68" s="4569"/>
      <c r="Q68" s="4569"/>
      <c r="R68" s="4569"/>
      <c r="S68" s="5019"/>
      <c r="T68" s="5067"/>
      <c r="U68" s="1730"/>
      <c r="V68" s="5067"/>
      <c r="W68" s="1730"/>
      <c r="X68" s="5067"/>
      <c r="Y68" s="1730"/>
      <c r="Z68" s="4035">
        <f t="shared" si="26"/>
        <v>0</v>
      </c>
      <c r="AA68" s="5067"/>
      <c r="AB68" s="5068"/>
      <c r="AC68" s="5068"/>
      <c r="AD68" s="1730"/>
      <c r="AE68" s="4035">
        <f t="shared" si="27"/>
        <v>0</v>
      </c>
      <c r="AF68" s="5067"/>
      <c r="AG68" s="5068"/>
      <c r="AH68" s="5068"/>
      <c r="AI68" s="1731"/>
      <c r="AJ68" s="4592"/>
      <c r="AK68" s="4592"/>
      <c r="AL68" s="4592"/>
      <c r="AM68" s="4592"/>
      <c r="AN68" s="4592"/>
      <c r="AO68" s="4592"/>
      <c r="AP68" s="4592"/>
      <c r="AQ68" s="4592"/>
      <c r="AR68" s="4592"/>
      <c r="AS68" s="4592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48" t="s">
        <v>3829</v>
      </c>
      <c r="B69" s="5016">
        <f t="shared" si="25"/>
        <v>0</v>
      </c>
      <c r="C69" s="5073"/>
      <c r="D69" s="5072"/>
      <c r="E69" s="5072"/>
      <c r="F69" s="5072"/>
      <c r="G69" s="4569"/>
      <c r="H69" s="4569"/>
      <c r="I69" s="4569"/>
      <c r="J69" s="4569"/>
      <c r="K69" s="4569"/>
      <c r="L69" s="4569"/>
      <c r="M69" s="4569"/>
      <c r="N69" s="4569"/>
      <c r="O69" s="4569"/>
      <c r="P69" s="4569"/>
      <c r="Q69" s="4569"/>
      <c r="R69" s="4569"/>
      <c r="S69" s="5019"/>
      <c r="T69" s="5067"/>
      <c r="U69" s="1730"/>
      <c r="V69" s="5067"/>
      <c r="W69" s="1730"/>
      <c r="X69" s="5067"/>
      <c r="Y69" s="1730"/>
      <c r="Z69" s="4035">
        <f t="shared" si="26"/>
        <v>0</v>
      </c>
      <c r="AA69" s="5067"/>
      <c r="AB69" s="5068"/>
      <c r="AC69" s="5068"/>
      <c r="AD69" s="1730"/>
      <c r="AE69" s="4035">
        <f t="shared" si="27"/>
        <v>0</v>
      </c>
      <c r="AF69" s="5067"/>
      <c r="AG69" s="5068"/>
      <c r="AH69" s="5068"/>
      <c r="AI69" s="1731"/>
      <c r="AJ69" s="4592"/>
      <c r="AK69" s="4592"/>
      <c r="AL69" s="4592"/>
      <c r="AM69" s="4592"/>
      <c r="AN69" s="4592"/>
      <c r="AO69" s="4592"/>
      <c r="AP69" s="4592"/>
      <c r="AQ69" s="4592"/>
      <c r="AR69" s="4592"/>
      <c r="AS69" s="4592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47" t="s">
        <v>1266</v>
      </c>
      <c r="B70" s="5016">
        <f>SUM(C70:S70)</f>
        <v>0</v>
      </c>
      <c r="C70" s="5073"/>
      <c r="D70" s="5072"/>
      <c r="E70" s="5072"/>
      <c r="F70" s="5072"/>
      <c r="G70" s="5072"/>
      <c r="H70" s="5072"/>
      <c r="I70" s="5072"/>
      <c r="J70" s="5072"/>
      <c r="K70" s="5072"/>
      <c r="L70" s="4569"/>
      <c r="M70" s="4569"/>
      <c r="N70" s="4569"/>
      <c r="O70" s="4569"/>
      <c r="P70" s="4569"/>
      <c r="Q70" s="4569"/>
      <c r="R70" s="4569"/>
      <c r="S70" s="5019"/>
      <c r="T70" s="5067"/>
      <c r="U70" s="1730"/>
      <c r="V70" s="5067"/>
      <c r="W70" s="1730"/>
      <c r="X70" s="5067"/>
      <c r="Y70" s="1730"/>
      <c r="Z70" s="4035">
        <f t="shared" si="26"/>
        <v>0</v>
      </c>
      <c r="AA70" s="5067"/>
      <c r="AB70" s="5068"/>
      <c r="AC70" s="5068"/>
      <c r="AD70" s="1730"/>
      <c r="AE70" s="4035">
        <f t="shared" si="27"/>
        <v>0</v>
      </c>
      <c r="AF70" s="5067"/>
      <c r="AG70" s="5068"/>
      <c r="AH70" s="5068"/>
      <c r="AI70" s="1731"/>
      <c r="AJ70" s="4592"/>
      <c r="AK70" s="4592"/>
      <c r="AL70" s="4592"/>
      <c r="AM70" s="4592"/>
      <c r="AN70" s="4592"/>
      <c r="AO70" s="4592"/>
      <c r="AP70" s="4592"/>
      <c r="AQ70" s="4592"/>
      <c r="AR70" s="4592"/>
      <c r="AS70" s="4592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47" t="s">
        <v>1267</v>
      </c>
      <c r="B71" s="5016">
        <f t="shared" si="25"/>
        <v>0</v>
      </c>
      <c r="C71" s="5073"/>
      <c r="D71" s="5072"/>
      <c r="E71" s="5072"/>
      <c r="F71" s="5072"/>
      <c r="G71" s="4569"/>
      <c r="H71" s="4569"/>
      <c r="I71" s="4569"/>
      <c r="J71" s="4569"/>
      <c r="K71" s="4569"/>
      <c r="L71" s="4569"/>
      <c r="M71" s="4569"/>
      <c r="N71" s="4569"/>
      <c r="O71" s="4569"/>
      <c r="P71" s="4569"/>
      <c r="Q71" s="4569"/>
      <c r="R71" s="4569"/>
      <c r="S71" s="5019"/>
      <c r="T71" s="5067"/>
      <c r="U71" s="1730"/>
      <c r="V71" s="5067"/>
      <c r="W71" s="1730"/>
      <c r="X71" s="5067"/>
      <c r="Y71" s="1730"/>
      <c r="Z71" s="4035">
        <f t="shared" si="26"/>
        <v>0</v>
      </c>
      <c r="AA71" s="5067"/>
      <c r="AB71" s="5068"/>
      <c r="AC71" s="5068"/>
      <c r="AD71" s="1730"/>
      <c r="AE71" s="4035">
        <f t="shared" si="27"/>
        <v>0</v>
      </c>
      <c r="AF71" s="5067"/>
      <c r="AG71" s="5068"/>
      <c r="AH71" s="5068"/>
      <c r="AI71" s="1731"/>
      <c r="AJ71" s="4592"/>
      <c r="AK71" s="4592"/>
      <c r="AL71" s="4592"/>
      <c r="AM71" s="4592"/>
      <c r="AN71" s="4592"/>
      <c r="AO71" s="4592"/>
      <c r="AP71" s="4592"/>
      <c r="AQ71" s="4592"/>
      <c r="AR71" s="4592"/>
      <c r="AS71" s="4592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35" t="s">
        <v>4127</v>
      </c>
      <c r="B72" s="5016">
        <f t="shared" si="25"/>
        <v>0</v>
      </c>
      <c r="C72" s="4568"/>
      <c r="D72" s="4569"/>
      <c r="E72" s="4569"/>
      <c r="F72" s="4569"/>
      <c r="G72" s="4569"/>
      <c r="H72" s="4569"/>
      <c r="I72" s="4569"/>
      <c r="J72" s="4569"/>
      <c r="K72" s="4569"/>
      <c r="L72" s="4569"/>
      <c r="M72" s="4569"/>
      <c r="N72" s="4569"/>
      <c r="O72" s="4569"/>
      <c r="P72" s="4569"/>
      <c r="Q72" s="4569"/>
      <c r="R72" s="4569"/>
      <c r="S72" s="5019"/>
      <c r="T72" s="5067"/>
      <c r="U72" s="1730"/>
      <c r="V72" s="5067"/>
      <c r="W72" s="1730"/>
      <c r="X72" s="5067"/>
      <c r="Y72" s="1730"/>
      <c r="Z72" s="4035">
        <f t="shared" si="26"/>
        <v>0</v>
      </c>
      <c r="AA72" s="5067"/>
      <c r="AB72" s="5068"/>
      <c r="AC72" s="5068"/>
      <c r="AD72" s="1730"/>
      <c r="AE72" s="4035">
        <f t="shared" si="27"/>
        <v>0</v>
      </c>
      <c r="AF72" s="5067"/>
      <c r="AG72" s="5068"/>
      <c r="AH72" s="5068"/>
      <c r="AI72" s="1731"/>
      <c r="AJ72" s="4592"/>
      <c r="AK72" s="4592"/>
      <c r="AL72" s="4592"/>
      <c r="AM72" s="4592"/>
      <c r="AN72" s="4592"/>
      <c r="AO72" s="4592"/>
      <c r="AP72" s="4592"/>
      <c r="AQ72" s="4592"/>
      <c r="AR72" s="4592"/>
      <c r="AS72" s="4592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35" t="s">
        <v>3831</v>
      </c>
      <c r="B73" s="5016">
        <f t="shared" si="25"/>
        <v>0</v>
      </c>
      <c r="C73" s="4568"/>
      <c r="D73" s="4569"/>
      <c r="E73" s="4569"/>
      <c r="F73" s="4569"/>
      <c r="G73" s="4569"/>
      <c r="H73" s="4569"/>
      <c r="I73" s="4569"/>
      <c r="J73" s="4569"/>
      <c r="K73" s="4569"/>
      <c r="L73" s="4569"/>
      <c r="M73" s="4569"/>
      <c r="N73" s="4569"/>
      <c r="O73" s="4569"/>
      <c r="P73" s="4569"/>
      <c r="Q73" s="4569"/>
      <c r="R73" s="4569"/>
      <c r="S73" s="5019"/>
      <c r="T73" s="5067"/>
      <c r="U73" s="1730"/>
      <c r="V73" s="5067"/>
      <c r="W73" s="1730"/>
      <c r="X73" s="5067"/>
      <c r="Y73" s="1730"/>
      <c r="Z73" s="4035">
        <f t="shared" si="26"/>
        <v>0</v>
      </c>
      <c r="AA73" s="5067"/>
      <c r="AB73" s="5068"/>
      <c r="AC73" s="5068"/>
      <c r="AD73" s="1730"/>
      <c r="AE73" s="4035">
        <f t="shared" si="27"/>
        <v>0</v>
      </c>
      <c r="AF73" s="5067"/>
      <c r="AG73" s="5068"/>
      <c r="AH73" s="5068"/>
      <c r="AI73" s="1731"/>
      <c r="AJ73" s="4592"/>
      <c r="AK73" s="4592"/>
      <c r="AL73" s="4592"/>
      <c r="AM73" s="4592"/>
      <c r="AN73" s="4592"/>
      <c r="AO73" s="4592"/>
      <c r="AP73" s="4592"/>
      <c r="AQ73" s="4592"/>
      <c r="AR73" s="4592"/>
      <c r="AS73" s="4592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35" t="s">
        <v>4128</v>
      </c>
      <c r="B74" s="5016">
        <f t="shared" si="25"/>
        <v>0</v>
      </c>
      <c r="C74" s="4568"/>
      <c r="D74" s="4569"/>
      <c r="E74" s="4569"/>
      <c r="F74" s="4569"/>
      <c r="G74" s="4569"/>
      <c r="H74" s="4569"/>
      <c r="I74" s="4569"/>
      <c r="J74" s="4569"/>
      <c r="K74" s="4569"/>
      <c r="L74" s="4569"/>
      <c r="M74" s="4569"/>
      <c r="N74" s="4569"/>
      <c r="O74" s="4569"/>
      <c r="P74" s="4569"/>
      <c r="Q74" s="4569"/>
      <c r="R74" s="4569"/>
      <c r="S74" s="5019"/>
      <c r="T74" s="5067"/>
      <c r="U74" s="1730"/>
      <c r="V74" s="5067"/>
      <c r="W74" s="1730"/>
      <c r="X74" s="5067"/>
      <c r="Y74" s="1730"/>
      <c r="Z74" s="4035">
        <f t="shared" si="26"/>
        <v>0</v>
      </c>
      <c r="AA74" s="5067"/>
      <c r="AB74" s="5068"/>
      <c r="AC74" s="5068"/>
      <c r="AD74" s="1730"/>
      <c r="AE74" s="4035">
        <f t="shared" si="27"/>
        <v>0</v>
      </c>
      <c r="AF74" s="5067"/>
      <c r="AG74" s="5068"/>
      <c r="AH74" s="5068"/>
      <c r="AI74" s="1731"/>
      <c r="AJ74" s="4592"/>
      <c r="AK74" s="4592"/>
      <c r="AL74" s="4592"/>
      <c r="AM74" s="4592"/>
      <c r="AN74" s="4592"/>
      <c r="AO74" s="4592"/>
      <c r="AP74" s="4592"/>
      <c r="AQ74" s="4592"/>
      <c r="AR74" s="4592"/>
      <c r="AS74" s="4592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35" t="s">
        <v>1271</v>
      </c>
      <c r="B75" s="5016">
        <f t="shared" si="25"/>
        <v>0</v>
      </c>
      <c r="C75" s="4568"/>
      <c r="D75" s="4569"/>
      <c r="E75" s="4569"/>
      <c r="F75" s="4569"/>
      <c r="G75" s="4569"/>
      <c r="H75" s="4569"/>
      <c r="I75" s="4569"/>
      <c r="J75" s="4569"/>
      <c r="K75" s="4569"/>
      <c r="L75" s="4569"/>
      <c r="M75" s="4569"/>
      <c r="N75" s="4569"/>
      <c r="O75" s="4569"/>
      <c r="P75" s="4569"/>
      <c r="Q75" s="4569"/>
      <c r="R75" s="4569"/>
      <c r="S75" s="5019"/>
      <c r="T75" s="4568"/>
      <c r="U75" s="5019"/>
      <c r="V75" s="4568"/>
      <c r="W75" s="5019"/>
      <c r="X75" s="4568"/>
      <c r="Y75" s="5019"/>
      <c r="Z75" s="4035">
        <f t="shared" si="26"/>
        <v>0</v>
      </c>
      <c r="AA75" s="4568"/>
      <c r="AB75" s="4569"/>
      <c r="AC75" s="4569"/>
      <c r="AD75" s="5019"/>
      <c r="AE75" s="4035">
        <f t="shared" si="27"/>
        <v>0</v>
      </c>
      <c r="AF75" s="4568"/>
      <c r="AG75" s="4569"/>
      <c r="AH75" s="4569"/>
      <c r="AI75" s="4594"/>
      <c r="AJ75" s="4592"/>
      <c r="AK75" s="4592"/>
      <c r="AL75" s="4592"/>
      <c r="AM75" s="4592"/>
      <c r="AN75" s="4592"/>
      <c r="AO75" s="4592"/>
      <c r="AP75" s="4592"/>
      <c r="AQ75" s="4592"/>
      <c r="AR75" s="4592"/>
      <c r="AS75" s="4592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35" t="s">
        <v>3833</v>
      </c>
      <c r="B76" s="5016">
        <f t="shared" si="25"/>
        <v>0</v>
      </c>
      <c r="C76" s="4568"/>
      <c r="D76" s="4569"/>
      <c r="E76" s="4569"/>
      <c r="F76" s="4569"/>
      <c r="G76" s="4569"/>
      <c r="H76" s="4569"/>
      <c r="I76" s="4569"/>
      <c r="J76" s="4569"/>
      <c r="K76" s="4569"/>
      <c r="L76" s="4569"/>
      <c r="M76" s="4569"/>
      <c r="N76" s="4569"/>
      <c r="O76" s="4569"/>
      <c r="P76" s="4569"/>
      <c r="Q76" s="4569"/>
      <c r="R76" s="4569"/>
      <c r="S76" s="5019"/>
      <c r="T76" s="4568"/>
      <c r="U76" s="5019"/>
      <c r="V76" s="4568"/>
      <c r="W76" s="5019"/>
      <c r="X76" s="4568"/>
      <c r="Y76" s="5019"/>
      <c r="Z76" s="4035">
        <f t="shared" si="26"/>
        <v>0</v>
      </c>
      <c r="AA76" s="4568"/>
      <c r="AB76" s="4569"/>
      <c r="AC76" s="4569"/>
      <c r="AD76" s="5019"/>
      <c r="AE76" s="4035">
        <f t="shared" si="27"/>
        <v>0</v>
      </c>
      <c r="AF76" s="4568"/>
      <c r="AG76" s="4569"/>
      <c r="AH76" s="4569"/>
      <c r="AI76" s="4594"/>
      <c r="AJ76" s="4592"/>
      <c r="AK76" s="4592"/>
      <c r="AL76" s="4592"/>
      <c r="AM76" s="4592"/>
      <c r="AN76" s="4592"/>
      <c r="AO76" s="4592"/>
      <c r="AP76" s="4592"/>
      <c r="AQ76" s="4592"/>
      <c r="AR76" s="4592"/>
      <c r="AS76" s="4592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126" t="s">
        <v>1273</v>
      </c>
      <c r="B77" s="5016">
        <f t="shared" si="25"/>
        <v>0</v>
      </c>
      <c r="C77" s="4568"/>
      <c r="D77" s="4569"/>
      <c r="E77" s="4569"/>
      <c r="F77" s="4569"/>
      <c r="G77" s="4569"/>
      <c r="H77" s="4569"/>
      <c r="I77" s="4569"/>
      <c r="J77" s="4569"/>
      <c r="K77" s="4569"/>
      <c r="L77" s="4569"/>
      <c r="M77" s="4569"/>
      <c r="N77" s="4569"/>
      <c r="O77" s="4569"/>
      <c r="P77" s="4569"/>
      <c r="Q77" s="4569"/>
      <c r="R77" s="4569"/>
      <c r="S77" s="5019"/>
      <c r="T77" s="4568"/>
      <c r="U77" s="5019"/>
      <c r="V77" s="4568"/>
      <c r="W77" s="5019"/>
      <c r="X77" s="4568"/>
      <c r="Y77" s="5019"/>
      <c r="Z77" s="4035">
        <f t="shared" si="26"/>
        <v>0</v>
      </c>
      <c r="AA77" s="4568"/>
      <c r="AB77" s="4569"/>
      <c r="AC77" s="4569"/>
      <c r="AD77" s="5019"/>
      <c r="AE77" s="4035">
        <f t="shared" si="27"/>
        <v>0</v>
      </c>
      <c r="AF77" s="4568"/>
      <c r="AG77" s="4569"/>
      <c r="AH77" s="4569"/>
      <c r="AI77" s="4594"/>
      <c r="AJ77" s="4592"/>
      <c r="AK77" s="4592"/>
      <c r="AL77" s="4592"/>
      <c r="AM77" s="4592"/>
      <c r="AN77" s="4592"/>
      <c r="AO77" s="4592"/>
      <c r="AP77" s="4592"/>
      <c r="AQ77" s="4592"/>
      <c r="AR77" s="4592"/>
      <c r="AS77" s="4592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97" t="s">
        <v>1274</v>
      </c>
      <c r="B78" s="5016">
        <f t="shared" si="25"/>
        <v>0</v>
      </c>
      <c r="C78" s="4568"/>
      <c r="D78" s="4569"/>
      <c r="E78" s="4569"/>
      <c r="F78" s="4569"/>
      <c r="G78" s="4569"/>
      <c r="H78" s="4569"/>
      <c r="I78" s="4569"/>
      <c r="J78" s="4569"/>
      <c r="K78" s="4569"/>
      <c r="L78" s="4569"/>
      <c r="M78" s="4569"/>
      <c r="N78" s="4569"/>
      <c r="O78" s="4569"/>
      <c r="P78" s="4569"/>
      <c r="Q78" s="4569"/>
      <c r="R78" s="4569"/>
      <c r="S78" s="5019"/>
      <c r="T78" s="4568"/>
      <c r="U78" s="5019"/>
      <c r="V78" s="4568"/>
      <c r="W78" s="5019"/>
      <c r="X78" s="4568"/>
      <c r="Y78" s="5019"/>
      <c r="Z78" s="4035">
        <f t="shared" si="26"/>
        <v>0</v>
      </c>
      <c r="AA78" s="4568"/>
      <c r="AB78" s="4569"/>
      <c r="AC78" s="4569"/>
      <c r="AD78" s="5019"/>
      <c r="AE78" s="4035">
        <f t="shared" si="27"/>
        <v>0</v>
      </c>
      <c r="AF78" s="4568"/>
      <c r="AG78" s="4569"/>
      <c r="AH78" s="4569"/>
      <c r="AI78" s="4594"/>
      <c r="AJ78" s="4592"/>
      <c r="AK78" s="4592"/>
      <c r="AL78" s="4592"/>
      <c r="AM78" s="4592"/>
      <c r="AN78" s="4592"/>
      <c r="AO78" s="4592"/>
      <c r="AP78" s="4592"/>
      <c r="AQ78" s="4592"/>
      <c r="AR78" s="4592"/>
      <c r="AS78" s="4592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97" t="s">
        <v>1275</v>
      </c>
      <c r="B79" s="5016">
        <f t="shared" si="25"/>
        <v>0</v>
      </c>
      <c r="C79" s="4568"/>
      <c r="D79" s="4569"/>
      <c r="E79" s="4569"/>
      <c r="F79" s="4569"/>
      <c r="G79" s="4569"/>
      <c r="H79" s="4569"/>
      <c r="I79" s="4569"/>
      <c r="J79" s="4569"/>
      <c r="K79" s="4569"/>
      <c r="L79" s="4569"/>
      <c r="M79" s="4569"/>
      <c r="N79" s="4569"/>
      <c r="O79" s="4569"/>
      <c r="P79" s="4569"/>
      <c r="Q79" s="4569"/>
      <c r="R79" s="4569"/>
      <c r="S79" s="5019"/>
      <c r="T79" s="4568"/>
      <c r="U79" s="5019"/>
      <c r="V79" s="4568"/>
      <c r="W79" s="5019"/>
      <c r="X79" s="4568"/>
      <c r="Y79" s="5019"/>
      <c r="Z79" s="4035">
        <f t="shared" si="26"/>
        <v>0</v>
      </c>
      <c r="AA79" s="4568"/>
      <c r="AB79" s="4569"/>
      <c r="AC79" s="4569"/>
      <c r="AD79" s="5019"/>
      <c r="AE79" s="4035">
        <f t="shared" si="27"/>
        <v>0</v>
      </c>
      <c r="AF79" s="4568"/>
      <c r="AG79" s="4569"/>
      <c r="AH79" s="4569"/>
      <c r="AI79" s="4594"/>
      <c r="AJ79" s="4592"/>
      <c r="AK79" s="4592"/>
      <c r="AL79" s="4592"/>
      <c r="AM79" s="4592"/>
      <c r="AN79" s="4592"/>
      <c r="AO79" s="4592"/>
      <c r="AP79" s="4592"/>
      <c r="AQ79" s="4592"/>
      <c r="AR79" s="4592"/>
      <c r="AS79" s="4592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97" t="s">
        <v>1319</v>
      </c>
      <c r="B80" s="5016">
        <f t="shared" si="25"/>
        <v>0</v>
      </c>
      <c r="C80" s="4568"/>
      <c r="D80" s="4569"/>
      <c r="E80" s="4569"/>
      <c r="F80" s="4569"/>
      <c r="G80" s="4569"/>
      <c r="H80" s="4569"/>
      <c r="I80" s="4569"/>
      <c r="J80" s="4569"/>
      <c r="K80" s="4569"/>
      <c r="L80" s="4569"/>
      <c r="M80" s="4569"/>
      <c r="N80" s="4569"/>
      <c r="O80" s="4569"/>
      <c r="P80" s="4569"/>
      <c r="Q80" s="4569"/>
      <c r="R80" s="4569"/>
      <c r="S80" s="5019"/>
      <c r="T80" s="4568"/>
      <c r="U80" s="5019"/>
      <c r="V80" s="4568"/>
      <c r="W80" s="5019"/>
      <c r="X80" s="4568"/>
      <c r="Y80" s="5019"/>
      <c r="Z80" s="4035">
        <f t="shared" si="26"/>
        <v>0</v>
      </c>
      <c r="AA80" s="4568"/>
      <c r="AB80" s="4569"/>
      <c r="AC80" s="4569"/>
      <c r="AD80" s="5019"/>
      <c r="AE80" s="4035">
        <f t="shared" si="27"/>
        <v>0</v>
      </c>
      <c r="AF80" s="4568"/>
      <c r="AG80" s="4569"/>
      <c r="AH80" s="4569"/>
      <c r="AI80" s="4594"/>
      <c r="AJ80" s="4592"/>
      <c r="AK80" s="4592"/>
      <c r="AL80" s="4592"/>
      <c r="AM80" s="4592"/>
      <c r="AN80" s="4592"/>
      <c r="AO80" s="4592"/>
      <c r="AP80" s="4592"/>
      <c r="AQ80" s="4592"/>
      <c r="AR80" s="4592"/>
      <c r="AS80" s="4592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35" t="s">
        <v>1277</v>
      </c>
      <c r="B81" s="5016">
        <f t="shared" si="25"/>
        <v>0</v>
      </c>
      <c r="C81" s="4568"/>
      <c r="D81" s="4569"/>
      <c r="E81" s="4569"/>
      <c r="F81" s="4569"/>
      <c r="G81" s="4569"/>
      <c r="H81" s="4569"/>
      <c r="I81" s="4569"/>
      <c r="J81" s="4569"/>
      <c r="K81" s="4569"/>
      <c r="L81" s="4569"/>
      <c r="M81" s="4569"/>
      <c r="N81" s="4569"/>
      <c r="O81" s="4569"/>
      <c r="P81" s="4569"/>
      <c r="Q81" s="4569"/>
      <c r="R81" s="4569"/>
      <c r="S81" s="5019"/>
      <c r="T81" s="4568"/>
      <c r="U81" s="5019"/>
      <c r="V81" s="4568"/>
      <c r="W81" s="5019"/>
      <c r="X81" s="4568"/>
      <c r="Y81" s="5019"/>
      <c r="Z81" s="4035">
        <f t="shared" si="26"/>
        <v>0</v>
      </c>
      <c r="AA81" s="4568"/>
      <c r="AB81" s="4569"/>
      <c r="AC81" s="4569"/>
      <c r="AD81" s="5019"/>
      <c r="AE81" s="4035">
        <f t="shared" si="27"/>
        <v>0</v>
      </c>
      <c r="AF81" s="4568"/>
      <c r="AG81" s="4569"/>
      <c r="AH81" s="4569"/>
      <c r="AI81" s="4594"/>
      <c r="AJ81" s="4592"/>
      <c r="AK81" s="4592"/>
      <c r="AL81" s="4592"/>
      <c r="AM81" s="4592"/>
      <c r="AN81" s="4592"/>
      <c r="AO81" s="4592"/>
      <c r="AP81" s="4592"/>
      <c r="AQ81" s="4592"/>
      <c r="AR81" s="4592"/>
      <c r="AS81" s="4592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35" t="s">
        <v>1278</v>
      </c>
      <c r="B82" s="5016">
        <f t="shared" si="25"/>
        <v>0</v>
      </c>
      <c r="C82" s="4568"/>
      <c r="D82" s="4569"/>
      <c r="E82" s="4569"/>
      <c r="F82" s="4569"/>
      <c r="G82" s="4569"/>
      <c r="H82" s="4569"/>
      <c r="I82" s="4569"/>
      <c r="J82" s="4569"/>
      <c r="K82" s="4569"/>
      <c r="L82" s="4569"/>
      <c r="M82" s="4569"/>
      <c r="N82" s="4569"/>
      <c r="O82" s="4569"/>
      <c r="P82" s="4569"/>
      <c r="Q82" s="4569"/>
      <c r="R82" s="4569"/>
      <c r="S82" s="5019"/>
      <c r="T82" s="4568"/>
      <c r="U82" s="5019"/>
      <c r="V82" s="4568"/>
      <c r="W82" s="5019"/>
      <c r="X82" s="4568"/>
      <c r="Y82" s="5019"/>
      <c r="Z82" s="4035">
        <f t="shared" si="26"/>
        <v>0</v>
      </c>
      <c r="AA82" s="4568"/>
      <c r="AB82" s="4569"/>
      <c r="AC82" s="4569"/>
      <c r="AD82" s="5019"/>
      <c r="AE82" s="4035">
        <f t="shared" si="27"/>
        <v>0</v>
      </c>
      <c r="AF82" s="4568"/>
      <c r="AG82" s="4569"/>
      <c r="AH82" s="4569"/>
      <c r="AI82" s="4594"/>
      <c r="AJ82" s="4592"/>
      <c r="AK82" s="4592"/>
      <c r="AL82" s="4592"/>
      <c r="AM82" s="4592"/>
      <c r="AN82" s="4592"/>
      <c r="AO82" s="4592"/>
      <c r="AP82" s="4592"/>
      <c r="AQ82" s="4592"/>
      <c r="AR82" s="4592"/>
      <c r="AS82" s="4592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47" t="s">
        <v>1320</v>
      </c>
      <c r="B83" s="5016">
        <f t="shared" si="25"/>
        <v>0</v>
      </c>
      <c r="C83" s="4568"/>
      <c r="D83" s="4569"/>
      <c r="E83" s="4569"/>
      <c r="F83" s="4569"/>
      <c r="G83" s="4569"/>
      <c r="H83" s="4569"/>
      <c r="I83" s="4569"/>
      <c r="J83" s="4569"/>
      <c r="K83" s="4569"/>
      <c r="L83" s="4569"/>
      <c r="M83" s="4569"/>
      <c r="N83" s="4569"/>
      <c r="O83" s="4569"/>
      <c r="P83" s="4569"/>
      <c r="Q83" s="4569"/>
      <c r="R83" s="4569"/>
      <c r="S83" s="5019"/>
      <c r="T83" s="4568"/>
      <c r="U83" s="5019"/>
      <c r="V83" s="4568"/>
      <c r="W83" s="5019"/>
      <c r="X83" s="4568"/>
      <c r="Y83" s="5019"/>
      <c r="Z83" s="4035">
        <f t="shared" si="26"/>
        <v>0</v>
      </c>
      <c r="AA83" s="4568"/>
      <c r="AB83" s="4569"/>
      <c r="AC83" s="4569"/>
      <c r="AD83" s="5019"/>
      <c r="AE83" s="4035">
        <f t="shared" si="27"/>
        <v>0</v>
      </c>
      <c r="AF83" s="4568"/>
      <c r="AG83" s="4569"/>
      <c r="AH83" s="4569"/>
      <c r="AI83" s="4594"/>
      <c r="AJ83" s="4592"/>
      <c r="AK83" s="4592"/>
      <c r="AL83" s="4592"/>
      <c r="AM83" s="4592"/>
      <c r="AN83" s="4592"/>
      <c r="AO83" s="4592"/>
      <c r="AP83" s="4592"/>
      <c r="AQ83" s="4592"/>
      <c r="AR83" s="4592"/>
      <c r="AS83" s="4592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47" t="s">
        <v>1321</v>
      </c>
      <c r="B84" s="5016">
        <f t="shared" si="25"/>
        <v>0</v>
      </c>
      <c r="C84" s="4568"/>
      <c r="D84" s="4569"/>
      <c r="E84" s="4569"/>
      <c r="F84" s="4569"/>
      <c r="G84" s="4569"/>
      <c r="H84" s="4569"/>
      <c r="I84" s="4569"/>
      <c r="J84" s="4569"/>
      <c r="K84" s="4569"/>
      <c r="L84" s="4569"/>
      <c r="M84" s="4569"/>
      <c r="N84" s="4569"/>
      <c r="O84" s="4569"/>
      <c r="P84" s="4569"/>
      <c r="Q84" s="4569"/>
      <c r="R84" s="4569"/>
      <c r="S84" s="5019"/>
      <c r="T84" s="4568"/>
      <c r="U84" s="5019"/>
      <c r="V84" s="4568"/>
      <c r="W84" s="5019"/>
      <c r="X84" s="4568"/>
      <c r="Y84" s="5019"/>
      <c r="Z84" s="4035">
        <f t="shared" si="26"/>
        <v>0</v>
      </c>
      <c r="AA84" s="4568"/>
      <c r="AB84" s="4569"/>
      <c r="AC84" s="4569"/>
      <c r="AD84" s="5019"/>
      <c r="AE84" s="4035">
        <f t="shared" si="27"/>
        <v>0</v>
      </c>
      <c r="AF84" s="4568"/>
      <c r="AG84" s="4569"/>
      <c r="AH84" s="4569"/>
      <c r="AI84" s="4594"/>
      <c r="AJ84" s="4592"/>
      <c r="AK84" s="4592"/>
      <c r="AL84" s="4592"/>
      <c r="AM84" s="4592"/>
      <c r="AN84" s="4592"/>
      <c r="AO84" s="4592"/>
      <c r="AP84" s="4592"/>
      <c r="AQ84" s="4592"/>
      <c r="AR84" s="4592"/>
      <c r="AS84" s="4592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47" t="s">
        <v>1281</v>
      </c>
      <c r="B85" s="5016">
        <f t="shared" si="25"/>
        <v>0</v>
      </c>
      <c r="C85" s="4568"/>
      <c r="D85" s="4569"/>
      <c r="E85" s="4569"/>
      <c r="F85" s="4569"/>
      <c r="G85" s="4569"/>
      <c r="H85" s="4569"/>
      <c r="I85" s="4569"/>
      <c r="J85" s="4569"/>
      <c r="K85" s="4569"/>
      <c r="L85" s="4569"/>
      <c r="M85" s="4569"/>
      <c r="N85" s="4569"/>
      <c r="O85" s="4569"/>
      <c r="P85" s="4569"/>
      <c r="Q85" s="4569"/>
      <c r="R85" s="4569"/>
      <c r="S85" s="5019"/>
      <c r="T85" s="4568"/>
      <c r="U85" s="5019"/>
      <c r="V85" s="4568"/>
      <c r="W85" s="5019"/>
      <c r="X85" s="4568"/>
      <c r="Y85" s="5019"/>
      <c r="Z85" s="4035">
        <f t="shared" si="26"/>
        <v>0</v>
      </c>
      <c r="AA85" s="4568"/>
      <c r="AB85" s="4569"/>
      <c r="AC85" s="4569"/>
      <c r="AD85" s="5019"/>
      <c r="AE85" s="4035">
        <f t="shared" si="27"/>
        <v>0</v>
      </c>
      <c r="AF85" s="4568"/>
      <c r="AG85" s="4569"/>
      <c r="AH85" s="4569"/>
      <c r="AI85" s="4594"/>
      <c r="AJ85" s="4592"/>
      <c r="AK85" s="4592"/>
      <c r="AL85" s="4592"/>
      <c r="AM85" s="4592"/>
      <c r="AN85" s="4592"/>
      <c r="AO85" s="4592"/>
      <c r="AP85" s="4592"/>
      <c r="AQ85" s="4592"/>
      <c r="AR85" s="4592"/>
      <c r="AS85" s="4592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35" t="s">
        <v>1282</v>
      </c>
      <c r="B86" s="5016">
        <f t="shared" si="25"/>
        <v>0</v>
      </c>
      <c r="C86" s="4568"/>
      <c r="D86" s="4569"/>
      <c r="E86" s="4569"/>
      <c r="F86" s="4569"/>
      <c r="G86" s="4569"/>
      <c r="H86" s="4569"/>
      <c r="I86" s="4569"/>
      <c r="J86" s="4569"/>
      <c r="K86" s="4569"/>
      <c r="L86" s="4569"/>
      <c r="M86" s="4569"/>
      <c r="N86" s="4569"/>
      <c r="O86" s="4569"/>
      <c r="P86" s="4569"/>
      <c r="Q86" s="4569"/>
      <c r="R86" s="4569"/>
      <c r="S86" s="5019"/>
      <c r="T86" s="4568"/>
      <c r="U86" s="5019"/>
      <c r="V86" s="4568"/>
      <c r="W86" s="5019"/>
      <c r="X86" s="4568"/>
      <c r="Y86" s="5019"/>
      <c r="Z86" s="4035">
        <f t="shared" si="26"/>
        <v>0</v>
      </c>
      <c r="AA86" s="4568"/>
      <c r="AB86" s="4569"/>
      <c r="AC86" s="4569"/>
      <c r="AD86" s="5019"/>
      <c r="AE86" s="4035">
        <f t="shared" si="27"/>
        <v>0</v>
      </c>
      <c r="AF86" s="4568"/>
      <c r="AG86" s="4569"/>
      <c r="AH86" s="4569"/>
      <c r="AI86" s="4594"/>
      <c r="AJ86" s="4592"/>
      <c r="AK86" s="4592"/>
      <c r="AL86" s="4592"/>
      <c r="AM86" s="4592"/>
      <c r="AN86" s="4592"/>
      <c r="AO86" s="4592"/>
      <c r="AP86" s="4592"/>
      <c r="AQ86" s="4592"/>
      <c r="AR86" s="4592"/>
      <c r="AS86" s="4592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35" t="s">
        <v>4129</v>
      </c>
      <c r="B87" s="5016">
        <f t="shared" si="25"/>
        <v>0</v>
      </c>
      <c r="C87" s="4568"/>
      <c r="D87" s="4569"/>
      <c r="E87" s="4569"/>
      <c r="F87" s="4569"/>
      <c r="G87" s="4569"/>
      <c r="H87" s="4569"/>
      <c r="I87" s="4569"/>
      <c r="J87" s="4569"/>
      <c r="K87" s="4569"/>
      <c r="L87" s="4569"/>
      <c r="M87" s="4569"/>
      <c r="N87" s="4569"/>
      <c r="O87" s="4569"/>
      <c r="P87" s="4569"/>
      <c r="Q87" s="4569"/>
      <c r="R87" s="4569"/>
      <c r="S87" s="5019"/>
      <c r="T87" s="4568"/>
      <c r="U87" s="5019"/>
      <c r="V87" s="4568"/>
      <c r="W87" s="5019"/>
      <c r="X87" s="4568"/>
      <c r="Y87" s="5019"/>
      <c r="Z87" s="4035">
        <f t="shared" si="26"/>
        <v>0</v>
      </c>
      <c r="AA87" s="4568"/>
      <c r="AB87" s="4569"/>
      <c r="AC87" s="4569"/>
      <c r="AD87" s="5019"/>
      <c r="AE87" s="4035">
        <f t="shared" si="27"/>
        <v>0</v>
      </c>
      <c r="AF87" s="4568"/>
      <c r="AG87" s="4569"/>
      <c r="AH87" s="4569"/>
      <c r="AI87" s="4594"/>
      <c r="AJ87" s="4592"/>
      <c r="AK87" s="4592"/>
      <c r="AL87" s="4592"/>
      <c r="AM87" s="4592"/>
      <c r="AN87" s="4592"/>
      <c r="AO87" s="4592"/>
      <c r="AP87" s="4592"/>
      <c r="AQ87" s="4592"/>
      <c r="AR87" s="4592"/>
      <c r="AS87" s="4592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126" t="s">
        <v>1284</v>
      </c>
      <c r="B88" s="5016">
        <f t="shared" si="25"/>
        <v>0</v>
      </c>
      <c r="C88" s="4568"/>
      <c r="D88" s="4569"/>
      <c r="E88" s="4569"/>
      <c r="F88" s="4569"/>
      <c r="G88" s="4569"/>
      <c r="H88" s="4569"/>
      <c r="I88" s="4569"/>
      <c r="J88" s="4569"/>
      <c r="K88" s="4569"/>
      <c r="L88" s="4569"/>
      <c r="M88" s="4569"/>
      <c r="N88" s="4569"/>
      <c r="O88" s="4569"/>
      <c r="P88" s="4569"/>
      <c r="Q88" s="4569"/>
      <c r="R88" s="4569"/>
      <c r="S88" s="5019"/>
      <c r="T88" s="4568"/>
      <c r="U88" s="5019"/>
      <c r="V88" s="4568"/>
      <c r="W88" s="5019"/>
      <c r="X88" s="4568"/>
      <c r="Y88" s="5019"/>
      <c r="Z88" s="4035">
        <f t="shared" si="26"/>
        <v>0</v>
      </c>
      <c r="AA88" s="4568"/>
      <c r="AB88" s="4569"/>
      <c r="AC88" s="4569"/>
      <c r="AD88" s="5019"/>
      <c r="AE88" s="4035">
        <f t="shared" si="27"/>
        <v>0</v>
      </c>
      <c r="AF88" s="4568"/>
      <c r="AG88" s="4569"/>
      <c r="AH88" s="4569"/>
      <c r="AI88" s="4594"/>
      <c r="AJ88" s="4592"/>
      <c r="AK88" s="4592"/>
      <c r="AL88" s="4592"/>
      <c r="AM88" s="4592"/>
      <c r="AN88" s="4592"/>
      <c r="AO88" s="4592"/>
      <c r="AP88" s="4592"/>
      <c r="AQ88" s="4592"/>
      <c r="AR88" s="4592"/>
      <c r="AS88" s="4592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5" t="s">
        <v>3836</v>
      </c>
      <c r="B89" s="5016">
        <f t="shared" si="25"/>
        <v>0</v>
      </c>
      <c r="C89" s="4573"/>
      <c r="D89" s="4574"/>
      <c r="E89" s="4574"/>
      <c r="F89" s="4574"/>
      <c r="G89" s="4574"/>
      <c r="H89" s="4574"/>
      <c r="I89" s="4574"/>
      <c r="J89" s="4574"/>
      <c r="K89" s="4574"/>
      <c r="L89" s="4574"/>
      <c r="M89" s="4574"/>
      <c r="N89" s="4574"/>
      <c r="O89" s="4574"/>
      <c r="P89" s="4574"/>
      <c r="Q89" s="4574"/>
      <c r="R89" s="4574"/>
      <c r="S89" s="5074"/>
      <c r="T89" s="4568"/>
      <c r="U89" s="5019"/>
      <c r="V89" s="4568"/>
      <c r="W89" s="5019"/>
      <c r="X89" s="4568"/>
      <c r="Y89" s="5019"/>
      <c r="Z89" s="4035">
        <f t="shared" si="26"/>
        <v>0</v>
      </c>
      <c r="AA89" s="4568"/>
      <c r="AB89" s="4569"/>
      <c r="AC89" s="4569"/>
      <c r="AD89" s="5019"/>
      <c r="AE89" s="4035">
        <f t="shared" si="27"/>
        <v>0</v>
      </c>
      <c r="AF89" s="4568"/>
      <c r="AG89" s="4569"/>
      <c r="AH89" s="4569"/>
      <c r="AI89" s="4594"/>
      <c r="AJ89" s="4592"/>
      <c r="AK89" s="4592"/>
      <c r="AL89" s="4592"/>
      <c r="AM89" s="4592"/>
      <c r="AN89" s="4592"/>
      <c r="AO89" s="4592"/>
      <c r="AP89" s="4592"/>
      <c r="AQ89" s="4592"/>
      <c r="AR89" s="4592"/>
      <c r="AS89" s="4592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4490" t="s">
        <v>82</v>
      </c>
      <c r="B90" s="5075">
        <f t="shared" si="25"/>
        <v>0</v>
      </c>
      <c r="C90" s="5076">
        <f t="shared" ref="C90:AS90" si="29">SUM(C35:C89)</f>
        <v>0</v>
      </c>
      <c r="D90" s="5077">
        <f t="shared" si="29"/>
        <v>0</v>
      </c>
      <c r="E90" s="5077">
        <f t="shared" si="29"/>
        <v>0</v>
      </c>
      <c r="F90" s="5077">
        <f t="shared" si="29"/>
        <v>0</v>
      </c>
      <c r="G90" s="5077">
        <f t="shared" si="29"/>
        <v>0</v>
      </c>
      <c r="H90" s="5078">
        <f t="shared" si="29"/>
        <v>0</v>
      </c>
      <c r="I90" s="5077">
        <f t="shared" si="29"/>
        <v>0</v>
      </c>
      <c r="J90" s="5077">
        <f t="shared" si="29"/>
        <v>0</v>
      </c>
      <c r="K90" s="5077">
        <f t="shared" si="29"/>
        <v>0</v>
      </c>
      <c r="L90" s="5077">
        <f t="shared" si="29"/>
        <v>0</v>
      </c>
      <c r="M90" s="5077">
        <f t="shared" si="29"/>
        <v>0</v>
      </c>
      <c r="N90" s="5077">
        <f t="shared" si="29"/>
        <v>0</v>
      </c>
      <c r="O90" s="5077">
        <f t="shared" si="29"/>
        <v>0</v>
      </c>
      <c r="P90" s="5077">
        <f t="shared" si="29"/>
        <v>0</v>
      </c>
      <c r="Q90" s="5077">
        <f t="shared" si="29"/>
        <v>0</v>
      </c>
      <c r="R90" s="5077">
        <f t="shared" si="29"/>
        <v>0</v>
      </c>
      <c r="S90" s="5079">
        <f t="shared" si="29"/>
        <v>0</v>
      </c>
      <c r="T90" s="5076">
        <f t="shared" si="29"/>
        <v>0</v>
      </c>
      <c r="U90" s="5079">
        <f t="shared" si="29"/>
        <v>0</v>
      </c>
      <c r="V90" s="5076">
        <f t="shared" si="29"/>
        <v>0</v>
      </c>
      <c r="W90" s="5079">
        <f t="shared" si="29"/>
        <v>0</v>
      </c>
      <c r="X90" s="5076">
        <f t="shared" si="29"/>
        <v>0</v>
      </c>
      <c r="Y90" s="5079">
        <f t="shared" si="29"/>
        <v>0</v>
      </c>
      <c r="Z90" s="5075">
        <f t="shared" si="29"/>
        <v>0</v>
      </c>
      <c r="AA90" s="5076">
        <f t="shared" si="29"/>
        <v>0</v>
      </c>
      <c r="AB90" s="5077">
        <f t="shared" si="29"/>
        <v>0</v>
      </c>
      <c r="AC90" s="5077">
        <f t="shared" si="29"/>
        <v>0</v>
      </c>
      <c r="AD90" s="5078">
        <f t="shared" si="29"/>
        <v>0</v>
      </c>
      <c r="AE90" s="5075">
        <f t="shared" si="29"/>
        <v>0</v>
      </c>
      <c r="AF90" s="5076">
        <f t="shared" si="29"/>
        <v>0</v>
      </c>
      <c r="AG90" s="5077">
        <f t="shared" si="29"/>
        <v>0</v>
      </c>
      <c r="AH90" s="5077">
        <f t="shared" si="29"/>
        <v>0</v>
      </c>
      <c r="AI90" s="5080">
        <f t="shared" si="29"/>
        <v>0</v>
      </c>
      <c r="AJ90" s="5079">
        <f t="shared" si="29"/>
        <v>0</v>
      </c>
      <c r="AK90" s="5079">
        <f t="shared" si="29"/>
        <v>0</v>
      </c>
      <c r="AL90" s="5079">
        <f t="shared" si="29"/>
        <v>0</v>
      </c>
      <c r="AM90" s="5079">
        <f t="shared" si="29"/>
        <v>0</v>
      </c>
      <c r="AN90" s="5079">
        <f t="shared" si="29"/>
        <v>0</v>
      </c>
      <c r="AO90" s="5079">
        <f t="shared" si="29"/>
        <v>0</v>
      </c>
      <c r="AP90" s="5079">
        <f t="shared" si="29"/>
        <v>0</v>
      </c>
      <c r="AQ90" s="5079">
        <f t="shared" si="29"/>
        <v>0</v>
      </c>
      <c r="AR90" s="5079">
        <f t="shared" si="29"/>
        <v>0</v>
      </c>
      <c r="AS90" s="5079">
        <f t="shared" si="29"/>
        <v>0</v>
      </c>
    </row>
    <row r="91" spans="1:95" s="113" customFormat="1" ht="17.100000000000001" customHeight="1" x14ac:dyDescent="0.25">
      <c r="A91" s="7174" t="s">
        <v>4130</v>
      </c>
      <c r="B91" s="7174"/>
      <c r="C91" s="7174"/>
      <c r="D91" s="7174"/>
      <c r="E91" s="717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52" t="s">
        <v>32</v>
      </c>
      <c r="B92" s="7081"/>
      <c r="C92" s="7052" t="s">
        <v>197</v>
      </c>
      <c r="D92" s="7053"/>
      <c r="E92" s="7081"/>
      <c r="F92" s="6549" t="s">
        <v>106</v>
      </c>
      <c r="G92" s="7094"/>
      <c r="H92" s="7094"/>
      <c r="I92" s="7094"/>
      <c r="J92" s="7094"/>
      <c r="K92" s="7094"/>
      <c r="L92" s="7094"/>
      <c r="M92" s="7094"/>
      <c r="N92" s="7094"/>
      <c r="O92" s="7094"/>
      <c r="P92" s="7094"/>
      <c r="Q92" s="7094"/>
      <c r="R92" s="7094"/>
      <c r="S92" s="7094"/>
      <c r="T92" s="7094"/>
      <c r="U92" s="7094"/>
      <c r="V92" s="7094"/>
      <c r="W92" s="7094"/>
      <c r="X92" s="7094"/>
      <c r="Y92" s="7094"/>
      <c r="Z92" s="7094"/>
      <c r="AA92" s="7094"/>
      <c r="AB92" s="7094"/>
      <c r="AC92" s="7094"/>
      <c r="AD92" s="7094"/>
      <c r="AE92" s="7094"/>
      <c r="AF92" s="7094"/>
      <c r="AG92" s="7094"/>
      <c r="AH92" s="7094"/>
      <c r="AI92" s="7094"/>
      <c r="AJ92" s="7094"/>
      <c r="AK92" s="7094"/>
      <c r="AL92" s="7094"/>
      <c r="AM92" s="6551"/>
      <c r="AN92" s="7116" t="s">
        <v>4131</v>
      </c>
      <c r="AO92" s="7175"/>
      <c r="AP92" s="6736" t="s">
        <v>614</v>
      </c>
      <c r="AQ92" s="7108" t="s">
        <v>1345</v>
      </c>
      <c r="AR92" s="6735" t="s">
        <v>41</v>
      </c>
      <c r="AS92" s="6735" t="s">
        <v>42</v>
      </c>
      <c r="AT92" s="6735" t="s">
        <v>4132</v>
      </c>
      <c r="AU92" s="7040" t="s">
        <v>4133</v>
      </c>
    </row>
    <row r="93" spans="1:95" s="114" customFormat="1" ht="15" customHeight="1" x14ac:dyDescent="0.25">
      <c r="A93" s="5844"/>
      <c r="B93" s="5774"/>
      <c r="C93" s="6972"/>
      <c r="D93" s="6176"/>
      <c r="E93" s="6244"/>
      <c r="F93" s="6558" t="s">
        <v>352</v>
      </c>
      <c r="G93" s="7107"/>
      <c r="H93" s="6558" t="s">
        <v>335</v>
      </c>
      <c r="I93" s="7107"/>
      <c r="J93" s="6558" t="s">
        <v>99</v>
      </c>
      <c r="K93" s="7107"/>
      <c r="L93" s="6558" t="s">
        <v>49</v>
      </c>
      <c r="M93" s="7107"/>
      <c r="N93" s="6558" t="s">
        <v>50</v>
      </c>
      <c r="O93" s="7107"/>
      <c r="P93" s="6549" t="s">
        <v>51</v>
      </c>
      <c r="Q93" s="7095"/>
      <c r="R93" s="6549" t="s">
        <v>52</v>
      </c>
      <c r="S93" s="7095"/>
      <c r="T93" s="6549" t="s">
        <v>53</v>
      </c>
      <c r="U93" s="7095"/>
      <c r="V93" s="6549" t="s">
        <v>54</v>
      </c>
      <c r="W93" s="7095"/>
      <c r="X93" s="6549" t="s">
        <v>55</v>
      </c>
      <c r="Y93" s="7095"/>
      <c r="Z93" s="6549" t="s">
        <v>56</v>
      </c>
      <c r="AA93" s="7095"/>
      <c r="AB93" s="6549" t="s">
        <v>57</v>
      </c>
      <c r="AC93" s="7095"/>
      <c r="AD93" s="6549" t="s">
        <v>58</v>
      </c>
      <c r="AE93" s="7095"/>
      <c r="AF93" s="6549" t="s">
        <v>59</v>
      </c>
      <c r="AG93" s="7095"/>
      <c r="AH93" s="6549" t="s">
        <v>60</v>
      </c>
      <c r="AI93" s="7095"/>
      <c r="AJ93" s="6549" t="s">
        <v>61</v>
      </c>
      <c r="AK93" s="7095"/>
      <c r="AL93" s="6549" t="s">
        <v>62</v>
      </c>
      <c r="AM93" s="6551"/>
      <c r="AN93" s="6375"/>
      <c r="AO93" s="6186"/>
      <c r="AP93" s="5491"/>
      <c r="AQ93" s="5559"/>
      <c r="AR93" s="5830"/>
      <c r="AS93" s="5830"/>
      <c r="AT93" s="5830"/>
      <c r="AU93" s="5484"/>
    </row>
    <row r="94" spans="1:95" s="114" customFormat="1" ht="50.25" customHeight="1" x14ac:dyDescent="0.25">
      <c r="A94" s="6972"/>
      <c r="B94" s="6244"/>
      <c r="C94" s="4070" t="s">
        <v>84</v>
      </c>
      <c r="D94" s="4138" t="s">
        <v>63</v>
      </c>
      <c r="E94" s="4888" t="s">
        <v>64</v>
      </c>
      <c r="F94" s="5081" t="s">
        <v>63</v>
      </c>
      <c r="G94" s="4622" t="s">
        <v>64</v>
      </c>
      <c r="H94" s="5081" t="s">
        <v>63</v>
      </c>
      <c r="I94" s="4622" t="s">
        <v>64</v>
      </c>
      <c r="J94" s="5081" t="s">
        <v>63</v>
      </c>
      <c r="K94" s="4622" t="s">
        <v>64</v>
      </c>
      <c r="L94" s="5081" t="s">
        <v>63</v>
      </c>
      <c r="M94" s="4622" t="s">
        <v>64</v>
      </c>
      <c r="N94" s="5081" t="s">
        <v>63</v>
      </c>
      <c r="O94" s="4622" t="s">
        <v>64</v>
      </c>
      <c r="P94" s="5081" t="s">
        <v>63</v>
      </c>
      <c r="Q94" s="4622" t="s">
        <v>64</v>
      </c>
      <c r="R94" s="5081" t="s">
        <v>63</v>
      </c>
      <c r="S94" s="4622" t="s">
        <v>64</v>
      </c>
      <c r="T94" s="5081" t="s">
        <v>63</v>
      </c>
      <c r="U94" s="4622" t="s">
        <v>64</v>
      </c>
      <c r="V94" s="5081" t="s">
        <v>63</v>
      </c>
      <c r="W94" s="4622" t="s">
        <v>64</v>
      </c>
      <c r="X94" s="5081" t="s">
        <v>63</v>
      </c>
      <c r="Y94" s="4622" t="s">
        <v>64</v>
      </c>
      <c r="Z94" s="5081" t="s">
        <v>63</v>
      </c>
      <c r="AA94" s="4622" t="s">
        <v>64</v>
      </c>
      <c r="AB94" s="5081" t="s">
        <v>63</v>
      </c>
      <c r="AC94" s="4622" t="s">
        <v>64</v>
      </c>
      <c r="AD94" s="5081" t="s">
        <v>63</v>
      </c>
      <c r="AE94" s="4622" t="s">
        <v>64</v>
      </c>
      <c r="AF94" s="5081" t="s">
        <v>63</v>
      </c>
      <c r="AG94" s="4622" t="s">
        <v>64</v>
      </c>
      <c r="AH94" s="5081" t="s">
        <v>63</v>
      </c>
      <c r="AI94" s="4622" t="s">
        <v>64</v>
      </c>
      <c r="AJ94" s="5081" t="s">
        <v>63</v>
      </c>
      <c r="AK94" s="4622" t="s">
        <v>64</v>
      </c>
      <c r="AL94" s="5081" t="s">
        <v>63</v>
      </c>
      <c r="AM94" s="4758" t="s">
        <v>64</v>
      </c>
      <c r="AN94" s="5082" t="s">
        <v>4134</v>
      </c>
      <c r="AO94" s="5083" t="s">
        <v>4135</v>
      </c>
      <c r="AP94" s="5492"/>
      <c r="AQ94" s="6322"/>
      <c r="AR94" s="5539"/>
      <c r="AS94" s="5539"/>
      <c r="AT94" s="5539"/>
      <c r="AU94" s="6162"/>
    </row>
    <row r="95" spans="1:95" s="114" customFormat="1" ht="15" customHeight="1" x14ac:dyDescent="0.25">
      <c r="A95" s="5084" t="s">
        <v>103</v>
      </c>
      <c r="B95" s="5085"/>
      <c r="C95" s="4176">
        <f>SUM(D95+E95)</f>
        <v>0</v>
      </c>
      <c r="D95" s="4969">
        <f>SUM(F95+H95+J95+L95+N95+P95+R95+T95+V95+X95+Z95+AB95+AD95+AF95+AH95+AJ95+AL95)</f>
        <v>0</v>
      </c>
      <c r="E95" s="4968">
        <f>SUM(G95+I95+K95+M95+O95+Q95+S95+U95+W95+Y95+AA95+AC95+AE95+AG95+AI95+AK95+AM95)</f>
        <v>0</v>
      </c>
      <c r="F95" s="5086"/>
      <c r="G95" s="5087"/>
      <c r="H95" s="5086"/>
      <c r="I95" s="5087"/>
      <c r="J95" s="5086"/>
      <c r="K95" s="5087"/>
      <c r="L95" s="5086"/>
      <c r="M95" s="5087"/>
      <c r="N95" s="5086"/>
      <c r="O95" s="5087"/>
      <c r="P95" s="5086"/>
      <c r="Q95" s="5087"/>
      <c r="R95" s="5086"/>
      <c r="S95" s="5087"/>
      <c r="T95" s="5086"/>
      <c r="U95" s="5087"/>
      <c r="V95" s="5086"/>
      <c r="W95" s="5087"/>
      <c r="X95" s="5086"/>
      <c r="Y95" s="5087"/>
      <c r="Z95" s="5086"/>
      <c r="AA95" s="5087"/>
      <c r="AB95" s="5086"/>
      <c r="AC95" s="5087"/>
      <c r="AD95" s="5086"/>
      <c r="AE95" s="5087"/>
      <c r="AF95" s="5086"/>
      <c r="AG95" s="5087"/>
      <c r="AH95" s="5086"/>
      <c r="AI95" s="5087"/>
      <c r="AJ95" s="5086"/>
      <c r="AK95" s="5087"/>
      <c r="AL95" s="5086"/>
      <c r="AM95" s="5088"/>
      <c r="AN95" s="5089"/>
      <c r="AO95" s="5090"/>
      <c r="AP95" s="5089"/>
      <c r="AQ95" s="5091"/>
      <c r="AR95" s="5092"/>
      <c r="AS95" s="5092"/>
      <c r="AT95" s="5092"/>
      <c r="AU95" s="5093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94" t="s">
        <v>2828</v>
      </c>
      <c r="B96" s="3052" t="s">
        <v>1351</v>
      </c>
      <c r="C96" s="2710">
        <f>SUM(D96:E96)</f>
        <v>0</v>
      </c>
      <c r="D96" s="5095"/>
      <c r="E96" s="4968">
        <f>SUM(K96+M96+O96+Q96+S96+U96+W96+Y96+AA96+AC96+AE96+AG96+AI96+AK96+AM96)</f>
        <v>0</v>
      </c>
      <c r="F96" s="5096"/>
      <c r="G96" s="5097"/>
      <c r="H96" s="5096"/>
      <c r="I96" s="5097"/>
      <c r="J96" s="5096"/>
      <c r="K96" s="4587"/>
      <c r="L96" s="5096"/>
      <c r="M96" s="4587"/>
      <c r="N96" s="5096"/>
      <c r="O96" s="4587"/>
      <c r="P96" s="5096"/>
      <c r="Q96" s="4587"/>
      <c r="R96" s="5096"/>
      <c r="S96" s="4587"/>
      <c r="T96" s="5096"/>
      <c r="U96" s="4587"/>
      <c r="V96" s="5096"/>
      <c r="W96" s="4587"/>
      <c r="X96" s="5096"/>
      <c r="Y96" s="4587"/>
      <c r="Z96" s="5096"/>
      <c r="AA96" s="4587"/>
      <c r="AB96" s="5096"/>
      <c r="AC96" s="5017"/>
      <c r="AD96" s="5096"/>
      <c r="AE96" s="4587"/>
      <c r="AF96" s="5096"/>
      <c r="AG96" s="4587"/>
      <c r="AH96" s="5096"/>
      <c r="AI96" s="4587"/>
      <c r="AJ96" s="5096"/>
      <c r="AK96" s="4587"/>
      <c r="AL96" s="5096"/>
      <c r="AM96" s="4589"/>
      <c r="AN96" s="5098"/>
      <c r="AO96" s="1731"/>
      <c r="AP96" s="5098"/>
      <c r="AQ96" s="5099"/>
      <c r="AR96" s="5068"/>
      <c r="AS96" s="5068"/>
      <c r="AT96" s="5068"/>
      <c r="AU96" s="5018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52"/>
      <c r="B97" s="4048" t="s">
        <v>4136</v>
      </c>
      <c r="C97" s="4049">
        <f t="shared" ref="C97:C103" si="42">SUM(D97+E97)</f>
        <v>0</v>
      </c>
      <c r="D97" s="4037">
        <f>SUM(F97+H97+J97+L97+N97+P97+R97+T97+V97+X97+Z97+AB97+AD97+AF97+AH97+AJ97+AL97)</f>
        <v>0</v>
      </c>
      <c r="E97" s="4038">
        <f>SUM(G97+I97+K97+M97+O97+Q97+S97+U97+W97+Y97+AA97+AC97+AE97+AG97+AI97+AK97+AM97)</f>
        <v>0</v>
      </c>
      <c r="F97" s="4568"/>
      <c r="G97" s="4592"/>
      <c r="H97" s="4568"/>
      <c r="I97" s="4592"/>
      <c r="J97" s="4568"/>
      <c r="K97" s="4592"/>
      <c r="L97" s="4568"/>
      <c r="M97" s="4592"/>
      <c r="N97" s="4568"/>
      <c r="O97" s="4592"/>
      <c r="P97" s="4568"/>
      <c r="Q97" s="5019"/>
      <c r="R97" s="4568"/>
      <c r="S97" s="5019"/>
      <c r="T97" s="4568"/>
      <c r="U97" s="5019"/>
      <c r="V97" s="4568"/>
      <c r="W97" s="5019"/>
      <c r="X97" s="4568"/>
      <c r="Y97" s="5019"/>
      <c r="Z97" s="4568"/>
      <c r="AA97" s="5019"/>
      <c r="AB97" s="4568"/>
      <c r="AC97" s="5019"/>
      <c r="AD97" s="4568"/>
      <c r="AE97" s="5019"/>
      <c r="AF97" s="4568"/>
      <c r="AG97" s="5019"/>
      <c r="AH97" s="4568"/>
      <c r="AI97" s="5019"/>
      <c r="AJ97" s="4568"/>
      <c r="AK97" s="5019"/>
      <c r="AL97" s="5100"/>
      <c r="AM97" s="4594"/>
      <c r="AN97" s="4595"/>
      <c r="AO97" s="4594"/>
      <c r="AP97" s="4595"/>
      <c r="AQ97" s="4593"/>
      <c r="AR97" s="4569"/>
      <c r="AS97" s="4569"/>
      <c r="AT97" s="4569"/>
      <c r="AU97" s="4592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96"/>
      <c r="B98" s="4661" t="s">
        <v>1334</v>
      </c>
      <c r="C98" s="3234">
        <f t="shared" si="42"/>
        <v>0</v>
      </c>
      <c r="D98" s="4068">
        <f>SUM(N98+P98+R98+T98+V98+X98+Z98+AB98)</f>
        <v>0</v>
      </c>
      <c r="E98" s="4069">
        <f>SUM(O98+Q98+S98+U98+W98+Y98+AA98+AC98)</f>
        <v>0</v>
      </c>
      <c r="F98" s="5101"/>
      <c r="G98" s="1732"/>
      <c r="H98" s="5101"/>
      <c r="I98" s="1732"/>
      <c r="J98" s="5101"/>
      <c r="K98" s="1732"/>
      <c r="L98" s="5101"/>
      <c r="M98" s="1732"/>
      <c r="N98" s="4573"/>
      <c r="O98" s="5074"/>
      <c r="P98" s="4573"/>
      <c r="Q98" s="5074"/>
      <c r="R98" s="4573"/>
      <c r="S98" s="5074"/>
      <c r="T98" s="4573"/>
      <c r="U98" s="5074"/>
      <c r="V98" s="4573"/>
      <c r="W98" s="5074"/>
      <c r="X98" s="4573"/>
      <c r="Y98" s="5074"/>
      <c r="Z98" s="4573"/>
      <c r="AA98" s="1671"/>
      <c r="AB98" s="4573"/>
      <c r="AC98" s="5074"/>
      <c r="AD98" s="5101"/>
      <c r="AE98" s="1732"/>
      <c r="AF98" s="5101"/>
      <c r="AG98" s="1732"/>
      <c r="AH98" s="5101"/>
      <c r="AI98" s="1732"/>
      <c r="AJ98" s="5101"/>
      <c r="AK98" s="1732"/>
      <c r="AL98" s="5101"/>
      <c r="AM98" s="1733"/>
      <c r="AN98" s="4599"/>
      <c r="AO98" s="4598"/>
      <c r="AP98" s="4599"/>
      <c r="AQ98" s="4597"/>
      <c r="AR98" s="4574"/>
      <c r="AS98" s="4574"/>
      <c r="AT98" s="4574"/>
      <c r="AU98" s="167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126" t="s">
        <v>110</v>
      </c>
      <c r="B99" s="5102"/>
      <c r="C99" s="2264">
        <f t="shared" si="42"/>
        <v>0</v>
      </c>
      <c r="D99" s="4654">
        <f t="shared" ref="D99:E103" si="43">SUM(F99+H99+J99+L99+N99+P99+R99+T99+V99+X99+Z99+AB99+AD99+AF99+AH99+AJ99+AL99)</f>
        <v>0</v>
      </c>
      <c r="E99" s="4071">
        <f t="shared" si="43"/>
        <v>0</v>
      </c>
      <c r="F99" s="5067"/>
      <c r="G99" s="5018"/>
      <c r="H99" s="5067"/>
      <c r="I99" s="5018"/>
      <c r="J99" s="5067"/>
      <c r="K99" s="1730"/>
      <c r="L99" s="5067"/>
      <c r="M99" s="1730"/>
      <c r="N99" s="5067"/>
      <c r="O99" s="1730"/>
      <c r="P99" s="5067"/>
      <c r="Q99" s="1730"/>
      <c r="R99" s="5067"/>
      <c r="S99" s="1730"/>
      <c r="T99" s="5067"/>
      <c r="U99" s="1730"/>
      <c r="V99" s="5067"/>
      <c r="W99" s="1730"/>
      <c r="X99" s="5067"/>
      <c r="Y99" s="1730"/>
      <c r="Z99" s="5067"/>
      <c r="AA99" s="1730"/>
      <c r="AB99" s="5067"/>
      <c r="AC99" s="1730"/>
      <c r="AD99" s="5067"/>
      <c r="AE99" s="1730"/>
      <c r="AF99" s="5067"/>
      <c r="AG99" s="1730"/>
      <c r="AH99" s="5067"/>
      <c r="AI99" s="5018"/>
      <c r="AJ99" s="5067"/>
      <c r="AK99" s="5018"/>
      <c r="AL99" s="5103"/>
      <c r="AM99" s="1731"/>
      <c r="AN99" s="5098"/>
      <c r="AO99" s="1731"/>
      <c r="AP99" s="5098"/>
      <c r="AQ99" s="5099"/>
      <c r="AR99" s="5068"/>
      <c r="AS99" s="5068"/>
      <c r="AT99" s="5068"/>
      <c r="AU99" s="5018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35" t="s">
        <v>1355</v>
      </c>
      <c r="B100" s="5104"/>
      <c r="C100" s="4036">
        <f t="shared" si="42"/>
        <v>0</v>
      </c>
      <c r="D100" s="4037">
        <f t="shared" si="43"/>
        <v>0</v>
      </c>
      <c r="E100" s="4038">
        <f t="shared" si="43"/>
        <v>0</v>
      </c>
      <c r="F100" s="4568"/>
      <c r="G100" s="4592"/>
      <c r="H100" s="4568"/>
      <c r="I100" s="4592"/>
      <c r="J100" s="4568"/>
      <c r="K100" s="5019"/>
      <c r="L100" s="4568"/>
      <c r="M100" s="5019"/>
      <c r="N100" s="4568"/>
      <c r="O100" s="5019"/>
      <c r="P100" s="4568"/>
      <c r="Q100" s="5019"/>
      <c r="R100" s="4568"/>
      <c r="S100" s="5019"/>
      <c r="T100" s="4568"/>
      <c r="U100" s="5019"/>
      <c r="V100" s="4568"/>
      <c r="W100" s="5019"/>
      <c r="X100" s="4568"/>
      <c r="Y100" s="5019"/>
      <c r="Z100" s="4568"/>
      <c r="AA100" s="5019"/>
      <c r="AB100" s="4568"/>
      <c r="AC100" s="4592"/>
      <c r="AD100" s="4568"/>
      <c r="AE100" s="4592"/>
      <c r="AF100" s="4568"/>
      <c r="AG100" s="4592"/>
      <c r="AH100" s="4568"/>
      <c r="AI100" s="4592"/>
      <c r="AJ100" s="4568"/>
      <c r="AK100" s="4592"/>
      <c r="AL100" s="5100"/>
      <c r="AM100" s="4594"/>
      <c r="AN100" s="4595"/>
      <c r="AO100" s="4594"/>
      <c r="AP100" s="4595"/>
      <c r="AQ100" s="4593"/>
      <c r="AR100" s="4569"/>
      <c r="AS100" s="4569"/>
      <c r="AT100" s="4569"/>
      <c r="AU100" s="4592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05" t="s">
        <v>515</v>
      </c>
      <c r="B101" s="5106"/>
      <c r="C101" s="5107">
        <f t="shared" si="42"/>
        <v>0</v>
      </c>
      <c r="D101" s="5108">
        <f t="shared" si="43"/>
        <v>0</v>
      </c>
      <c r="E101" s="4038">
        <f t="shared" si="43"/>
        <v>0</v>
      </c>
      <c r="F101" s="4568"/>
      <c r="G101" s="4592"/>
      <c r="H101" s="4568"/>
      <c r="I101" s="4592"/>
      <c r="J101" s="4568"/>
      <c r="K101" s="5019"/>
      <c r="L101" s="4568"/>
      <c r="M101" s="5019"/>
      <c r="N101" s="4568"/>
      <c r="O101" s="5019"/>
      <c r="P101" s="4568"/>
      <c r="Q101" s="5019"/>
      <c r="R101" s="4568"/>
      <c r="S101" s="5019"/>
      <c r="T101" s="4568"/>
      <c r="U101" s="5019"/>
      <c r="V101" s="4568"/>
      <c r="W101" s="5019"/>
      <c r="X101" s="4568"/>
      <c r="Y101" s="5019"/>
      <c r="Z101" s="4568"/>
      <c r="AA101" s="5019"/>
      <c r="AB101" s="4568"/>
      <c r="AC101" s="4592"/>
      <c r="AD101" s="4568"/>
      <c r="AE101" s="4592"/>
      <c r="AF101" s="4568"/>
      <c r="AG101" s="4592"/>
      <c r="AH101" s="4568"/>
      <c r="AI101" s="4592"/>
      <c r="AJ101" s="4568"/>
      <c r="AK101" s="4592"/>
      <c r="AL101" s="5100"/>
      <c r="AM101" s="4594"/>
      <c r="AN101" s="4595"/>
      <c r="AO101" s="4594"/>
      <c r="AP101" s="4595"/>
      <c r="AQ101" s="4593"/>
      <c r="AR101" s="4569"/>
      <c r="AS101" s="4569"/>
      <c r="AT101" s="4569"/>
      <c r="AU101" s="4592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35" t="s">
        <v>4137</v>
      </c>
      <c r="B102" s="5104"/>
      <c r="C102" s="4036">
        <f t="shared" si="42"/>
        <v>0</v>
      </c>
      <c r="D102" s="4037">
        <f t="shared" si="43"/>
        <v>0</v>
      </c>
      <c r="E102" s="4038">
        <f t="shared" si="43"/>
        <v>0</v>
      </c>
      <c r="F102" s="4568"/>
      <c r="G102" s="4592"/>
      <c r="H102" s="4568"/>
      <c r="I102" s="4592"/>
      <c r="J102" s="4568"/>
      <c r="K102" s="5019"/>
      <c r="L102" s="4568"/>
      <c r="M102" s="5019"/>
      <c r="N102" s="4568"/>
      <c r="O102" s="5019"/>
      <c r="P102" s="4568"/>
      <c r="Q102" s="5019"/>
      <c r="R102" s="4568"/>
      <c r="S102" s="5019"/>
      <c r="T102" s="4568"/>
      <c r="U102" s="5019"/>
      <c r="V102" s="4568"/>
      <c r="W102" s="5019"/>
      <c r="X102" s="4568"/>
      <c r="Y102" s="5019"/>
      <c r="Z102" s="4568"/>
      <c r="AA102" s="5019"/>
      <c r="AB102" s="4568"/>
      <c r="AC102" s="5019"/>
      <c r="AD102" s="4568"/>
      <c r="AE102" s="5019"/>
      <c r="AF102" s="4568"/>
      <c r="AG102" s="5019"/>
      <c r="AH102" s="4568"/>
      <c r="AI102" s="4592"/>
      <c r="AJ102" s="4568"/>
      <c r="AK102" s="4592"/>
      <c r="AL102" s="5100"/>
      <c r="AM102" s="4594"/>
      <c r="AN102" s="4595"/>
      <c r="AO102" s="4594"/>
      <c r="AP102" s="4595"/>
      <c r="AQ102" s="4593"/>
      <c r="AR102" s="4569"/>
      <c r="AS102" s="4569"/>
      <c r="AT102" s="4569"/>
      <c r="AU102" s="4592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58" t="s">
        <v>2128</v>
      </c>
      <c r="B103" s="1289"/>
      <c r="C103" s="4095">
        <f t="shared" si="42"/>
        <v>0</v>
      </c>
      <c r="D103" s="4184">
        <f t="shared" si="43"/>
        <v>0</v>
      </c>
      <c r="E103" s="1491">
        <f t="shared" si="43"/>
        <v>0</v>
      </c>
      <c r="F103" s="4573"/>
      <c r="G103" s="1671"/>
      <c r="H103" s="4573"/>
      <c r="I103" s="1671"/>
      <c r="J103" s="4573"/>
      <c r="K103" s="5074"/>
      <c r="L103" s="4573"/>
      <c r="M103" s="5074"/>
      <c r="N103" s="4573"/>
      <c r="O103" s="5074"/>
      <c r="P103" s="4573"/>
      <c r="Q103" s="5074"/>
      <c r="R103" s="4573"/>
      <c r="S103" s="5074"/>
      <c r="T103" s="4573"/>
      <c r="U103" s="5074"/>
      <c r="V103" s="4573"/>
      <c r="W103" s="5074"/>
      <c r="X103" s="4573"/>
      <c r="Y103" s="5074"/>
      <c r="Z103" s="4573"/>
      <c r="AA103" s="5074"/>
      <c r="AB103" s="4573"/>
      <c r="AC103" s="5074"/>
      <c r="AD103" s="4573"/>
      <c r="AE103" s="5074"/>
      <c r="AF103" s="4573"/>
      <c r="AG103" s="5074"/>
      <c r="AH103" s="4573"/>
      <c r="AI103" s="5074"/>
      <c r="AJ103" s="4573"/>
      <c r="AK103" s="5074"/>
      <c r="AL103" s="5109"/>
      <c r="AM103" s="4598"/>
      <c r="AN103" s="4599"/>
      <c r="AO103" s="4598"/>
      <c r="AP103" s="4599"/>
      <c r="AQ103" s="4597"/>
      <c r="AR103" s="4574"/>
      <c r="AS103" s="4574"/>
      <c r="AT103" s="4574"/>
      <c r="AU103" s="167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6558" t="s">
        <v>82</v>
      </c>
      <c r="B104" s="7107"/>
      <c r="C104" s="3245">
        <f t="shared" ref="C104:AU104" si="44">SUM(C95:C103)</f>
        <v>0</v>
      </c>
      <c r="D104" s="5110">
        <f t="shared" si="44"/>
        <v>0</v>
      </c>
      <c r="E104" s="4069">
        <f t="shared" si="44"/>
        <v>0</v>
      </c>
      <c r="F104" s="5111">
        <f t="shared" si="44"/>
        <v>0</v>
      </c>
      <c r="G104" s="5112">
        <f t="shared" si="44"/>
        <v>0</v>
      </c>
      <c r="H104" s="5111">
        <f t="shared" si="44"/>
        <v>0</v>
      </c>
      <c r="I104" s="5112">
        <f t="shared" si="44"/>
        <v>0</v>
      </c>
      <c r="J104" s="5113">
        <f t="shared" si="44"/>
        <v>0</v>
      </c>
      <c r="K104" s="5114">
        <f t="shared" si="44"/>
        <v>0</v>
      </c>
      <c r="L104" s="5113">
        <f t="shared" si="44"/>
        <v>0</v>
      </c>
      <c r="M104" s="5114">
        <f t="shared" si="44"/>
        <v>0</v>
      </c>
      <c r="N104" s="5113">
        <f t="shared" si="44"/>
        <v>0</v>
      </c>
      <c r="O104" s="5114">
        <f t="shared" si="44"/>
        <v>0</v>
      </c>
      <c r="P104" s="5113">
        <f t="shared" si="44"/>
        <v>0</v>
      </c>
      <c r="Q104" s="5114">
        <f t="shared" si="44"/>
        <v>0</v>
      </c>
      <c r="R104" s="5113">
        <f t="shared" si="44"/>
        <v>0</v>
      </c>
      <c r="S104" s="5114">
        <f t="shared" si="44"/>
        <v>0</v>
      </c>
      <c r="T104" s="5113">
        <f t="shared" si="44"/>
        <v>0</v>
      </c>
      <c r="U104" s="5114">
        <f t="shared" si="44"/>
        <v>0</v>
      </c>
      <c r="V104" s="5113">
        <f t="shared" si="44"/>
        <v>0</v>
      </c>
      <c r="W104" s="5114">
        <f t="shared" si="44"/>
        <v>0</v>
      </c>
      <c r="X104" s="5113">
        <f t="shared" si="44"/>
        <v>0</v>
      </c>
      <c r="Y104" s="5114">
        <f t="shared" si="44"/>
        <v>0</v>
      </c>
      <c r="Z104" s="5113">
        <f t="shared" si="44"/>
        <v>0</v>
      </c>
      <c r="AA104" s="5114">
        <f t="shared" si="44"/>
        <v>0</v>
      </c>
      <c r="AB104" s="5113">
        <f t="shared" si="44"/>
        <v>0</v>
      </c>
      <c r="AC104" s="5114">
        <f t="shared" si="44"/>
        <v>0</v>
      </c>
      <c r="AD104" s="5113">
        <f t="shared" si="44"/>
        <v>0</v>
      </c>
      <c r="AE104" s="5114">
        <f t="shared" si="44"/>
        <v>0</v>
      </c>
      <c r="AF104" s="5113">
        <f t="shared" si="44"/>
        <v>0</v>
      </c>
      <c r="AG104" s="5114">
        <f t="shared" si="44"/>
        <v>0</v>
      </c>
      <c r="AH104" s="5113">
        <f t="shared" si="44"/>
        <v>0</v>
      </c>
      <c r="AI104" s="5114">
        <f t="shared" si="44"/>
        <v>0</v>
      </c>
      <c r="AJ104" s="5113">
        <f t="shared" si="44"/>
        <v>0</v>
      </c>
      <c r="AK104" s="5114">
        <f t="shared" si="44"/>
        <v>0</v>
      </c>
      <c r="AL104" s="4575">
        <f t="shared" si="44"/>
        <v>0</v>
      </c>
      <c r="AM104" s="5115">
        <f t="shared" si="44"/>
        <v>0</v>
      </c>
      <c r="AN104" s="5116">
        <f t="shared" si="44"/>
        <v>0</v>
      </c>
      <c r="AO104" s="5117">
        <f t="shared" si="44"/>
        <v>0</v>
      </c>
      <c r="AP104" s="5116">
        <f t="shared" si="44"/>
        <v>0</v>
      </c>
      <c r="AQ104" s="5118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11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69" t="s">
        <v>4139</v>
      </c>
      <c r="B106" s="7169"/>
      <c r="C106" s="7169"/>
      <c r="D106" s="7169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37" t="s">
        <v>4140</v>
      </c>
      <c r="B107" s="6558" t="s">
        <v>82</v>
      </c>
      <c r="C107" s="7096"/>
      <c r="D107" s="7107"/>
      <c r="E107" s="6558" t="s">
        <v>34</v>
      </c>
      <c r="F107" s="7096"/>
      <c r="G107" s="7096"/>
      <c r="H107" s="7096"/>
      <c r="I107" s="7096"/>
      <c r="J107" s="7096"/>
      <c r="K107" s="7096"/>
      <c r="L107" s="7096"/>
      <c r="M107" s="7096"/>
      <c r="N107" s="7096"/>
      <c r="O107" s="7096"/>
      <c r="P107" s="6553"/>
      <c r="Q107" s="6732" t="s">
        <v>3036</v>
      </c>
      <c r="R107" s="7040" t="s">
        <v>4141</v>
      </c>
      <c r="S107" s="7040" t="s">
        <v>4142</v>
      </c>
      <c r="T107" s="7063" t="s">
        <v>1622</v>
      </c>
      <c r="U107" s="7080" t="s">
        <v>1623</v>
      </c>
      <c r="V107" s="7040" t="s">
        <v>41</v>
      </c>
      <c r="W107" s="7040" t="s">
        <v>42</v>
      </c>
    </row>
    <row r="108" spans="1:96" s="114" customFormat="1" ht="39" customHeight="1" x14ac:dyDescent="0.25">
      <c r="A108" s="6165"/>
      <c r="B108" s="3564" t="s">
        <v>937</v>
      </c>
      <c r="C108" s="4885" t="s">
        <v>63</v>
      </c>
      <c r="D108" s="2523" t="s">
        <v>64</v>
      </c>
      <c r="E108" s="3564" t="s">
        <v>4143</v>
      </c>
      <c r="F108" s="2648" t="s">
        <v>4144</v>
      </c>
      <c r="G108" s="2648" t="s">
        <v>4145</v>
      </c>
      <c r="H108" s="2648" t="s">
        <v>4146</v>
      </c>
      <c r="I108" s="2648" t="s">
        <v>4147</v>
      </c>
      <c r="J108" s="2648" t="s">
        <v>4148</v>
      </c>
      <c r="K108" s="2648" t="s">
        <v>4149</v>
      </c>
      <c r="L108" s="2648" t="s">
        <v>4150</v>
      </c>
      <c r="M108" s="2648" t="s">
        <v>4151</v>
      </c>
      <c r="N108" s="2648" t="s">
        <v>4152</v>
      </c>
      <c r="O108" s="2648" t="s">
        <v>4153</v>
      </c>
      <c r="P108" s="2515" t="s">
        <v>4154</v>
      </c>
      <c r="Q108" s="6373"/>
      <c r="R108" s="6162"/>
      <c r="S108" s="6162"/>
      <c r="T108" s="6629"/>
      <c r="U108" s="6622"/>
      <c r="V108" s="6162"/>
      <c r="W108" s="6162"/>
    </row>
    <row r="109" spans="1:96" s="114" customFormat="1" ht="15" customHeight="1" x14ac:dyDescent="0.25">
      <c r="A109" s="4035" t="s">
        <v>4155</v>
      </c>
      <c r="B109" s="4032">
        <f>SUM(E109:P109)</f>
        <v>0</v>
      </c>
      <c r="C109" s="122"/>
      <c r="D109" s="1730"/>
      <c r="E109" s="5067"/>
      <c r="F109" s="5068"/>
      <c r="G109" s="5068"/>
      <c r="H109" s="5068"/>
      <c r="I109" s="5068"/>
      <c r="J109" s="5068"/>
      <c r="K109" s="5068"/>
      <c r="L109" s="5068"/>
      <c r="M109" s="5068"/>
      <c r="N109" s="5068"/>
      <c r="O109" s="5068"/>
      <c r="P109" s="1731"/>
      <c r="Q109" s="5119"/>
      <c r="R109" s="5018"/>
      <c r="S109" s="5018"/>
      <c r="T109" s="5018"/>
      <c r="U109" s="5018"/>
      <c r="V109" s="5018"/>
      <c r="W109" s="5018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35" t="s">
        <v>4156</v>
      </c>
      <c r="B110" s="4036">
        <f>SUM(E110:P110)</f>
        <v>0</v>
      </c>
      <c r="C110" s="122"/>
      <c r="D110" s="1730"/>
      <c r="E110" s="5067"/>
      <c r="F110" s="5068"/>
      <c r="G110" s="5068"/>
      <c r="H110" s="5068"/>
      <c r="I110" s="5068"/>
      <c r="J110" s="5068"/>
      <c r="K110" s="5068"/>
      <c r="L110" s="5068"/>
      <c r="M110" s="5068"/>
      <c r="N110" s="5068"/>
      <c r="O110" s="5068"/>
      <c r="P110" s="1731"/>
      <c r="Q110" s="5119"/>
      <c r="R110" s="5018"/>
      <c r="S110" s="5018"/>
      <c r="T110" s="5018"/>
      <c r="U110" s="5018"/>
      <c r="V110" s="5018"/>
      <c r="W110" s="5018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35" t="s">
        <v>4157</v>
      </c>
      <c r="B111" s="4095">
        <f>SUM(E111:P111)</f>
        <v>0</v>
      </c>
      <c r="C111" s="122"/>
      <c r="D111" s="1730"/>
      <c r="E111" s="5067"/>
      <c r="F111" s="5068"/>
      <c r="G111" s="5068"/>
      <c r="H111" s="5068"/>
      <c r="I111" s="5068"/>
      <c r="J111" s="5068"/>
      <c r="K111" s="5068"/>
      <c r="L111" s="5068"/>
      <c r="M111" s="5068"/>
      <c r="N111" s="5068"/>
      <c r="O111" s="5068"/>
      <c r="P111" s="1731"/>
      <c r="Q111" s="5119"/>
      <c r="R111" s="5018"/>
      <c r="S111" s="5018"/>
      <c r="T111" s="5018"/>
      <c r="U111" s="5018"/>
      <c r="V111" s="5018"/>
      <c r="W111" s="5018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3562" t="s">
        <v>82</v>
      </c>
      <c r="B112" s="4277">
        <f t="shared" ref="B112:W112" si="53">SUM(B109:B111)</f>
        <v>0</v>
      </c>
      <c r="C112" s="5120">
        <f t="shared" si="53"/>
        <v>0</v>
      </c>
      <c r="D112" s="4460">
        <f t="shared" si="53"/>
        <v>0</v>
      </c>
      <c r="E112" s="4176">
        <f t="shared" si="53"/>
        <v>0</v>
      </c>
      <c r="F112" s="5121">
        <f t="shared" si="53"/>
        <v>0</v>
      </c>
      <c r="G112" s="5121">
        <f t="shared" si="53"/>
        <v>0</v>
      </c>
      <c r="H112" s="5121">
        <f t="shared" si="53"/>
        <v>0</v>
      </c>
      <c r="I112" s="5121">
        <f t="shared" si="53"/>
        <v>0</v>
      </c>
      <c r="J112" s="5121">
        <f t="shared" si="53"/>
        <v>0</v>
      </c>
      <c r="K112" s="5121">
        <f t="shared" si="53"/>
        <v>0</v>
      </c>
      <c r="L112" s="5121">
        <f t="shared" si="53"/>
        <v>0</v>
      </c>
      <c r="M112" s="5121">
        <f t="shared" si="53"/>
        <v>0</v>
      </c>
      <c r="N112" s="5121">
        <f t="shared" si="53"/>
        <v>0</v>
      </c>
      <c r="O112" s="5121">
        <f t="shared" si="53"/>
        <v>0</v>
      </c>
      <c r="P112" s="4461">
        <f t="shared" si="53"/>
        <v>0</v>
      </c>
      <c r="Q112" s="5122">
        <f t="shared" si="53"/>
        <v>0</v>
      </c>
      <c r="R112" s="4970">
        <f t="shared" si="53"/>
        <v>0</v>
      </c>
      <c r="S112" s="4970">
        <f t="shared" si="53"/>
        <v>0</v>
      </c>
      <c r="T112" s="4970">
        <f t="shared" si="53"/>
        <v>0</v>
      </c>
      <c r="U112" s="4970">
        <f t="shared" si="53"/>
        <v>0</v>
      </c>
      <c r="V112" s="4970">
        <f t="shared" si="53"/>
        <v>0</v>
      </c>
      <c r="W112" s="4970">
        <f t="shared" si="53"/>
        <v>0</v>
      </c>
    </row>
    <row r="113" spans="1:96" s="113" customFormat="1" ht="17.100000000000001" customHeight="1" x14ac:dyDescent="0.25">
      <c r="A113" s="7168" t="s">
        <v>4158</v>
      </c>
      <c r="B113" s="7168"/>
      <c r="C113" s="7168"/>
      <c r="D113" s="716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37" t="s">
        <v>4140</v>
      </c>
      <c r="B114" s="6558" t="s">
        <v>82</v>
      </c>
      <c r="C114" s="7096"/>
      <c r="D114" s="7107"/>
      <c r="E114" s="6558" t="s">
        <v>34</v>
      </c>
      <c r="F114" s="7096"/>
      <c r="G114" s="7096"/>
      <c r="H114" s="7096"/>
      <c r="I114" s="7096"/>
      <c r="J114" s="7096"/>
      <c r="K114" s="7096"/>
      <c r="L114" s="6553"/>
      <c r="M114" s="6732" t="s">
        <v>4159</v>
      </c>
      <c r="N114" s="7040" t="s">
        <v>3036</v>
      </c>
      <c r="O114" s="7040" t="s">
        <v>614</v>
      </c>
      <c r="P114" s="7040" t="s">
        <v>1714</v>
      </c>
      <c r="Q114" s="7063" t="s">
        <v>1622</v>
      </c>
      <c r="R114" s="7080" t="s">
        <v>1623</v>
      </c>
      <c r="S114" s="7040" t="s">
        <v>41</v>
      </c>
      <c r="T114" s="7040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165"/>
      <c r="B115" s="3564" t="s">
        <v>937</v>
      </c>
      <c r="C115" s="2953" t="s">
        <v>63</v>
      </c>
      <c r="D115" s="2523" t="s">
        <v>64</v>
      </c>
      <c r="E115" s="3564" t="s">
        <v>4160</v>
      </c>
      <c r="F115" s="2648" t="s">
        <v>394</v>
      </c>
      <c r="G115" s="2648" t="s">
        <v>4161</v>
      </c>
      <c r="H115" s="2648" t="s">
        <v>4162</v>
      </c>
      <c r="I115" s="2648" t="s">
        <v>313</v>
      </c>
      <c r="J115" s="2648" t="s">
        <v>4163</v>
      </c>
      <c r="K115" s="2648" t="s">
        <v>4164</v>
      </c>
      <c r="L115" s="2515" t="s">
        <v>4154</v>
      </c>
      <c r="M115" s="6373"/>
      <c r="N115" s="6162"/>
      <c r="O115" s="6162"/>
      <c r="P115" s="6162"/>
      <c r="Q115" s="6629"/>
      <c r="R115" s="6622"/>
      <c r="S115" s="6162"/>
      <c r="T115" s="616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35" t="s">
        <v>4165</v>
      </c>
      <c r="B116" s="4036">
        <f>SUM(E116:L116)</f>
        <v>0</v>
      </c>
      <c r="C116" s="122"/>
      <c r="D116" s="1730"/>
      <c r="E116" s="5067"/>
      <c r="F116" s="5068"/>
      <c r="G116" s="5068"/>
      <c r="H116" s="5068"/>
      <c r="I116" s="5068"/>
      <c r="J116" s="5068"/>
      <c r="K116" s="5068"/>
      <c r="L116" s="1731"/>
      <c r="M116" s="5119"/>
      <c r="N116" s="5018"/>
      <c r="O116" s="5018"/>
      <c r="P116" s="5018"/>
      <c r="Q116" s="5018"/>
      <c r="R116" s="5018"/>
      <c r="S116" s="5018"/>
      <c r="T116" s="5018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35" t="s">
        <v>4166</v>
      </c>
      <c r="B117" s="4036">
        <f>SUM(E117:L117)</f>
        <v>0</v>
      </c>
      <c r="C117" s="5123"/>
      <c r="D117" s="5019"/>
      <c r="E117" s="4568"/>
      <c r="F117" s="4569"/>
      <c r="G117" s="4569"/>
      <c r="H117" s="4569"/>
      <c r="I117" s="4569"/>
      <c r="J117" s="4569"/>
      <c r="K117" s="4569"/>
      <c r="L117" s="4594"/>
      <c r="M117" s="5119"/>
      <c r="N117" s="5018"/>
      <c r="O117" s="5018"/>
      <c r="P117" s="5018"/>
      <c r="Q117" s="5018"/>
      <c r="R117" s="5018"/>
      <c r="S117" s="5018"/>
      <c r="T117" s="5018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3727" t="s">
        <v>82</v>
      </c>
      <c r="B118" s="4277">
        <f t="shared" ref="B118:T118" si="55">SUM(B116:B117)</f>
        <v>0</v>
      </c>
      <c r="C118" s="5120">
        <f t="shared" si="55"/>
        <v>0</v>
      </c>
      <c r="D118" s="4460">
        <f t="shared" si="55"/>
        <v>0</v>
      </c>
      <c r="E118" s="4176">
        <f t="shared" si="55"/>
        <v>0</v>
      </c>
      <c r="F118" s="5121">
        <f t="shared" si="55"/>
        <v>0</v>
      </c>
      <c r="G118" s="5121">
        <f t="shared" si="55"/>
        <v>0</v>
      </c>
      <c r="H118" s="5121">
        <f t="shared" si="55"/>
        <v>0</v>
      </c>
      <c r="I118" s="5121">
        <f t="shared" si="55"/>
        <v>0</v>
      </c>
      <c r="J118" s="5121">
        <f t="shared" si="55"/>
        <v>0</v>
      </c>
      <c r="K118" s="5121">
        <f t="shared" si="55"/>
        <v>0</v>
      </c>
      <c r="L118" s="4461">
        <f t="shared" si="55"/>
        <v>0</v>
      </c>
      <c r="M118" s="5122">
        <f t="shared" si="55"/>
        <v>0</v>
      </c>
      <c r="N118" s="4970">
        <f t="shared" si="55"/>
        <v>0</v>
      </c>
      <c r="O118" s="4970">
        <f t="shared" si="55"/>
        <v>0</v>
      </c>
      <c r="P118" s="4970">
        <f t="shared" si="55"/>
        <v>0</v>
      </c>
      <c r="Q118" s="4970">
        <f t="shared" si="55"/>
        <v>0</v>
      </c>
      <c r="R118" s="4970">
        <f t="shared" si="55"/>
        <v>0</v>
      </c>
      <c r="S118" s="4970">
        <f t="shared" si="55"/>
        <v>0</v>
      </c>
      <c r="T118" s="4970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88" t="s">
        <v>4167</v>
      </c>
      <c r="B119" s="7188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88" t="s">
        <v>4168</v>
      </c>
      <c r="B120" s="7188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92" t="s">
        <v>4169</v>
      </c>
      <c r="B121" s="7192" t="s">
        <v>4170</v>
      </c>
      <c r="C121" s="6549" t="s">
        <v>34</v>
      </c>
      <c r="D121" s="7094"/>
      <c r="E121" s="7094"/>
      <c r="F121" s="7094"/>
      <c r="G121" s="7094"/>
      <c r="H121" s="7094"/>
      <c r="I121" s="7094"/>
      <c r="J121" s="7094"/>
      <c r="K121" s="7094"/>
      <c r="L121" s="7094"/>
      <c r="M121" s="7094"/>
      <c r="N121" s="7094"/>
      <c r="O121" s="7094"/>
      <c r="P121" s="7094"/>
      <c r="Q121" s="7094"/>
      <c r="R121" s="7094"/>
      <c r="S121" s="6551"/>
      <c r="T121" s="7193" t="s">
        <v>2401</v>
      </c>
      <c r="U121" s="7194"/>
      <c r="V121" s="7080" t="s">
        <v>1622</v>
      </c>
      <c r="W121" s="7080" t="s">
        <v>1623</v>
      </c>
      <c r="X121" s="7037" t="s">
        <v>41</v>
      </c>
      <c r="Y121" s="7037" t="s">
        <v>42</v>
      </c>
      <c r="Z121" s="7040" t="s">
        <v>1051</v>
      </c>
      <c r="AA121" s="6817" t="s">
        <v>38</v>
      </c>
    </row>
    <row r="122" spans="1:96" s="114" customFormat="1" ht="36.75" customHeight="1" x14ac:dyDescent="0.25">
      <c r="A122" s="7192"/>
      <c r="B122" s="7192"/>
      <c r="C122" s="3564" t="s">
        <v>352</v>
      </c>
      <c r="D122" s="2648" t="s">
        <v>335</v>
      </c>
      <c r="E122" s="3565" t="s">
        <v>48</v>
      </c>
      <c r="F122" s="2648" t="s">
        <v>49</v>
      </c>
      <c r="G122" s="2569" t="s">
        <v>50</v>
      </c>
      <c r="H122" s="2569" t="s">
        <v>51</v>
      </c>
      <c r="I122" s="2569" t="s">
        <v>52</v>
      </c>
      <c r="J122" s="2569" t="s">
        <v>53</v>
      </c>
      <c r="K122" s="2569" t="s">
        <v>54</v>
      </c>
      <c r="L122" s="2569" t="s">
        <v>55</v>
      </c>
      <c r="M122" s="2569" t="s">
        <v>56</v>
      </c>
      <c r="N122" s="2569" t="s">
        <v>57</v>
      </c>
      <c r="O122" s="2569" t="s">
        <v>58</v>
      </c>
      <c r="P122" s="2569" t="s">
        <v>59</v>
      </c>
      <c r="Q122" s="2569" t="s">
        <v>60</v>
      </c>
      <c r="R122" s="2569" t="s">
        <v>61</v>
      </c>
      <c r="S122" s="5124" t="s">
        <v>62</v>
      </c>
      <c r="T122" s="5082" t="s">
        <v>63</v>
      </c>
      <c r="U122" s="5014" t="s">
        <v>64</v>
      </c>
      <c r="V122" s="6622"/>
      <c r="W122" s="6622"/>
      <c r="X122" s="6165"/>
      <c r="Y122" s="6165"/>
      <c r="Z122" s="6162"/>
      <c r="AA122" s="5521"/>
    </row>
    <row r="123" spans="1:96" s="114" customFormat="1" ht="15" customHeight="1" x14ac:dyDescent="0.25">
      <c r="A123" s="5125" t="s">
        <v>4171</v>
      </c>
      <c r="B123" s="5126">
        <f>SUM(C123:S123)</f>
        <v>0</v>
      </c>
      <c r="C123" s="5127"/>
      <c r="D123" s="5128"/>
      <c r="E123" s="5128"/>
      <c r="F123" s="5128"/>
      <c r="G123" s="5128"/>
      <c r="H123" s="5128"/>
      <c r="I123" s="5128"/>
      <c r="J123" s="5128"/>
      <c r="K123" s="5128"/>
      <c r="L123" s="5128"/>
      <c r="M123" s="5128"/>
      <c r="N123" s="5128"/>
      <c r="O123" s="5128"/>
      <c r="P123" s="5128"/>
      <c r="Q123" s="5128"/>
      <c r="R123" s="5128"/>
      <c r="S123" s="5129"/>
      <c r="T123" s="5130"/>
      <c r="U123" s="5131"/>
      <c r="V123" s="5132"/>
      <c r="W123" s="5133"/>
      <c r="X123" s="5133"/>
      <c r="Y123" s="5133"/>
      <c r="Z123" s="5134"/>
      <c r="AA123" s="5134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31" t="s">
        <v>4172</v>
      </c>
      <c r="B124" s="5135">
        <f>SUM(C124:S124)</f>
        <v>0</v>
      </c>
      <c r="C124" s="5127"/>
      <c r="D124" s="5128"/>
      <c r="E124" s="5128"/>
      <c r="F124" s="5128"/>
      <c r="G124" s="5128"/>
      <c r="H124" s="5128"/>
      <c r="I124" s="5128"/>
      <c r="J124" s="5128"/>
      <c r="K124" s="5128"/>
      <c r="L124" s="5128"/>
      <c r="M124" s="5128"/>
      <c r="N124" s="5128"/>
      <c r="O124" s="5128"/>
      <c r="P124" s="5128"/>
      <c r="Q124" s="5128"/>
      <c r="R124" s="5128"/>
      <c r="S124" s="5129"/>
      <c r="T124" s="5136"/>
      <c r="U124" s="5137"/>
      <c r="V124" s="5132"/>
      <c r="W124" s="5133"/>
      <c r="X124" s="5133"/>
      <c r="Y124" s="5133"/>
      <c r="Z124" s="5134"/>
      <c r="AA124" s="5134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401" t="s">
        <v>4173</v>
      </c>
      <c r="B125" s="5138">
        <f>SUM(C125:S125)</f>
        <v>0</v>
      </c>
      <c r="C125" s="5139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140"/>
      <c r="T125" s="173"/>
      <c r="U125" s="5141"/>
      <c r="V125" s="174"/>
      <c r="W125" s="5142"/>
      <c r="X125" s="5142"/>
      <c r="Y125" s="5142"/>
      <c r="Z125" s="5143"/>
      <c r="AA125" s="5143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88" t="s">
        <v>4174</v>
      </c>
      <c r="B126" s="7188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78" t="s">
        <v>1114</v>
      </c>
      <c r="B127" s="7078" t="s">
        <v>32</v>
      </c>
      <c r="C127" s="7038" t="s">
        <v>82</v>
      </c>
      <c r="D127" s="7039"/>
      <c r="E127" s="7040"/>
      <c r="F127" s="6549" t="s">
        <v>106</v>
      </c>
      <c r="G127" s="7094"/>
      <c r="H127" s="7094"/>
      <c r="I127" s="7094"/>
      <c r="J127" s="7094"/>
      <c r="K127" s="7094"/>
      <c r="L127" s="7094"/>
      <c r="M127" s="7094"/>
      <c r="N127" s="7094"/>
      <c r="O127" s="7094"/>
      <c r="P127" s="7094"/>
      <c r="Q127" s="7094"/>
      <c r="R127" s="7094"/>
      <c r="S127" s="7094"/>
      <c r="T127" s="7094"/>
      <c r="U127" s="7094"/>
      <c r="V127" s="7094"/>
      <c r="W127" s="7094"/>
      <c r="X127" s="7094"/>
      <c r="Y127" s="7094"/>
      <c r="Z127" s="7094"/>
      <c r="AA127" s="7094"/>
      <c r="AB127" s="7094"/>
      <c r="AC127" s="7094"/>
      <c r="AD127" s="7094"/>
      <c r="AE127" s="7094"/>
      <c r="AF127" s="7094"/>
      <c r="AG127" s="7094"/>
      <c r="AH127" s="7094"/>
      <c r="AI127" s="7094"/>
      <c r="AJ127" s="7094"/>
      <c r="AK127" s="7094"/>
      <c r="AL127" s="7094"/>
      <c r="AM127" s="6551"/>
      <c r="AN127" s="7187" t="s">
        <v>1622</v>
      </c>
      <c r="AO127" s="7138" t="s">
        <v>1623</v>
      </c>
      <c r="AP127" s="6735" t="s">
        <v>41</v>
      </c>
      <c r="AQ127" s="6735" t="s">
        <v>42</v>
      </c>
      <c r="AR127" s="6735" t="s">
        <v>1051</v>
      </c>
      <c r="AS127" s="6817" t="s">
        <v>38</v>
      </c>
    </row>
    <row r="128" spans="1:96" s="114" customFormat="1" ht="15" customHeight="1" x14ac:dyDescent="0.25">
      <c r="A128" s="5496"/>
      <c r="B128" s="5496"/>
      <c r="C128" s="6852"/>
      <c r="D128" s="6161"/>
      <c r="E128" s="6162"/>
      <c r="F128" s="6558" t="s">
        <v>352</v>
      </c>
      <c r="G128" s="7107"/>
      <c r="H128" s="6558" t="s">
        <v>335</v>
      </c>
      <c r="I128" s="7107"/>
      <c r="J128" s="6558" t="s">
        <v>99</v>
      </c>
      <c r="K128" s="7107"/>
      <c r="L128" s="6558" t="s">
        <v>49</v>
      </c>
      <c r="M128" s="7096"/>
      <c r="N128" s="6558" t="s">
        <v>50</v>
      </c>
      <c r="O128" s="7107"/>
      <c r="P128" s="6549" t="s">
        <v>51</v>
      </c>
      <c r="Q128" s="7095"/>
      <c r="R128" s="6549" t="s">
        <v>52</v>
      </c>
      <c r="S128" s="7095"/>
      <c r="T128" s="6549" t="s">
        <v>53</v>
      </c>
      <c r="U128" s="7095"/>
      <c r="V128" s="6549" t="s">
        <v>54</v>
      </c>
      <c r="W128" s="7095"/>
      <c r="X128" s="6549" t="s">
        <v>55</v>
      </c>
      <c r="Y128" s="7095"/>
      <c r="Z128" s="6549" t="s">
        <v>56</v>
      </c>
      <c r="AA128" s="7095"/>
      <c r="AB128" s="6549" t="s">
        <v>57</v>
      </c>
      <c r="AC128" s="7095"/>
      <c r="AD128" s="6549" t="s">
        <v>58</v>
      </c>
      <c r="AE128" s="7095"/>
      <c r="AF128" s="6549" t="s">
        <v>59</v>
      </c>
      <c r="AG128" s="7095"/>
      <c r="AH128" s="6549" t="s">
        <v>60</v>
      </c>
      <c r="AI128" s="7095"/>
      <c r="AJ128" s="6549" t="s">
        <v>61</v>
      </c>
      <c r="AK128" s="7095"/>
      <c r="AL128" s="6549" t="s">
        <v>62</v>
      </c>
      <c r="AM128" s="6551"/>
      <c r="AN128" s="7187"/>
      <c r="AO128" s="7138"/>
      <c r="AP128" s="5830"/>
      <c r="AQ128" s="5830"/>
      <c r="AR128" s="5830"/>
      <c r="AS128" s="5520"/>
    </row>
    <row r="129" spans="1:95" s="114" customFormat="1" ht="28.5" customHeight="1" x14ac:dyDescent="0.25">
      <c r="A129" s="6159"/>
      <c r="B129" s="6159"/>
      <c r="C129" s="4070" t="s">
        <v>84</v>
      </c>
      <c r="D129" s="3565" t="s">
        <v>63</v>
      </c>
      <c r="E129" s="4886" t="s">
        <v>64</v>
      </c>
      <c r="F129" s="3564" t="s">
        <v>63</v>
      </c>
      <c r="G129" s="4886" t="s">
        <v>64</v>
      </c>
      <c r="H129" s="3564" t="s">
        <v>63</v>
      </c>
      <c r="I129" s="4886" t="s">
        <v>64</v>
      </c>
      <c r="J129" s="3564" t="s">
        <v>63</v>
      </c>
      <c r="K129" s="4886" t="s">
        <v>64</v>
      </c>
      <c r="L129" s="3565" t="s">
        <v>63</v>
      </c>
      <c r="M129" s="3788" t="s">
        <v>64</v>
      </c>
      <c r="N129" s="3564" t="s">
        <v>63</v>
      </c>
      <c r="O129" s="2523" t="s">
        <v>64</v>
      </c>
      <c r="P129" s="3564" t="s">
        <v>63</v>
      </c>
      <c r="Q129" s="2523" t="s">
        <v>64</v>
      </c>
      <c r="R129" s="3565" t="s">
        <v>63</v>
      </c>
      <c r="S129" s="2523" t="s">
        <v>64</v>
      </c>
      <c r="T129" s="3565" t="s">
        <v>63</v>
      </c>
      <c r="U129" s="2523" t="s">
        <v>64</v>
      </c>
      <c r="V129" s="3564" t="s">
        <v>63</v>
      </c>
      <c r="W129" s="2523" t="s">
        <v>64</v>
      </c>
      <c r="X129" s="3565" t="s">
        <v>63</v>
      </c>
      <c r="Y129" s="2523" t="s">
        <v>64</v>
      </c>
      <c r="Z129" s="3565" t="s">
        <v>63</v>
      </c>
      <c r="AA129" s="2523" t="s">
        <v>64</v>
      </c>
      <c r="AB129" s="3565" t="s">
        <v>63</v>
      </c>
      <c r="AC129" s="2523" t="s">
        <v>64</v>
      </c>
      <c r="AD129" s="3565" t="s">
        <v>63</v>
      </c>
      <c r="AE129" s="2523" t="s">
        <v>64</v>
      </c>
      <c r="AF129" s="3565" t="s">
        <v>63</v>
      </c>
      <c r="AG129" s="2523" t="s">
        <v>64</v>
      </c>
      <c r="AH129" s="3565" t="s">
        <v>63</v>
      </c>
      <c r="AI129" s="2523" t="s">
        <v>64</v>
      </c>
      <c r="AJ129" s="3565" t="s">
        <v>63</v>
      </c>
      <c r="AK129" s="2523" t="s">
        <v>64</v>
      </c>
      <c r="AL129" s="3565" t="s">
        <v>63</v>
      </c>
      <c r="AM129" s="2515" t="s">
        <v>64</v>
      </c>
      <c r="AN129" s="7187"/>
      <c r="AO129" s="7138"/>
      <c r="AP129" s="5539"/>
      <c r="AQ129" s="5539"/>
      <c r="AR129" s="5539"/>
      <c r="AS129" s="5521"/>
    </row>
    <row r="130" spans="1:95" s="114" customFormat="1" ht="15" customHeight="1" x14ac:dyDescent="0.25">
      <c r="A130" s="7051" t="s">
        <v>4175</v>
      </c>
      <c r="B130" s="1994" t="s">
        <v>69</v>
      </c>
      <c r="C130" s="5144">
        <f t="shared" ref="C130:C151" si="63">SUM(D130:E130)</f>
        <v>0</v>
      </c>
      <c r="D130" s="1069">
        <f t="shared" ref="D130:D139" si="64">SUM(F130+H130+J130+L130+N130+P130+R130+T130+V130+X130+Z130+AB130+AD130+AF130+AH130+AJ130+AL130)</f>
        <v>0</v>
      </c>
      <c r="E130" s="5145">
        <f t="shared" ref="E130:E139" si="65">SUM(G130+I130+K130+M130+O130+Q130+S130+U130+W130+Y130+AA130+AC130+AE130+AG130+AI130+AK130+AM130)</f>
        <v>0</v>
      </c>
      <c r="F130" s="5146"/>
      <c r="G130" s="5147"/>
      <c r="H130" s="5146"/>
      <c r="I130" s="5147"/>
      <c r="J130" s="5146"/>
      <c r="K130" s="5147"/>
      <c r="L130" s="5148"/>
      <c r="M130" s="5149"/>
      <c r="N130" s="5146"/>
      <c r="O130" s="5150"/>
      <c r="P130" s="5146"/>
      <c r="Q130" s="5150"/>
      <c r="R130" s="5148"/>
      <c r="S130" s="5150"/>
      <c r="T130" s="5148"/>
      <c r="U130" s="5150"/>
      <c r="V130" s="5146"/>
      <c r="W130" s="5147"/>
      <c r="X130" s="5148"/>
      <c r="Y130" s="5147"/>
      <c r="Z130" s="5148"/>
      <c r="AA130" s="5150"/>
      <c r="AB130" s="5148"/>
      <c r="AC130" s="5150"/>
      <c r="AD130" s="5148"/>
      <c r="AE130" s="5150"/>
      <c r="AF130" s="5148"/>
      <c r="AG130" s="5150"/>
      <c r="AH130" s="5148"/>
      <c r="AI130" s="5150"/>
      <c r="AJ130" s="5148"/>
      <c r="AK130" s="5150"/>
      <c r="AL130" s="5148"/>
      <c r="AM130" s="5149"/>
      <c r="AN130" s="5151"/>
      <c r="AO130" s="5147"/>
      <c r="AP130" s="1070"/>
      <c r="AQ130" s="1070"/>
      <c r="AR130" s="1070"/>
      <c r="AS130" s="5150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15"/>
      <c r="B131" s="4048" t="s">
        <v>1055</v>
      </c>
      <c r="C131" s="5152">
        <f t="shared" si="63"/>
        <v>0</v>
      </c>
      <c r="D131" s="5153">
        <f t="shared" si="64"/>
        <v>0</v>
      </c>
      <c r="E131" s="5154">
        <f t="shared" si="65"/>
        <v>0</v>
      </c>
      <c r="F131" s="5127"/>
      <c r="G131" s="5134"/>
      <c r="H131" s="5127"/>
      <c r="I131" s="5134"/>
      <c r="J131" s="5127"/>
      <c r="K131" s="5134"/>
      <c r="L131" s="5155"/>
      <c r="M131" s="5156"/>
      <c r="N131" s="5127"/>
      <c r="O131" s="5157"/>
      <c r="P131" s="5127"/>
      <c r="Q131" s="5157"/>
      <c r="R131" s="5155"/>
      <c r="S131" s="5157"/>
      <c r="T131" s="5155"/>
      <c r="U131" s="5157"/>
      <c r="V131" s="5127"/>
      <c r="W131" s="5134"/>
      <c r="X131" s="5155"/>
      <c r="Y131" s="5134"/>
      <c r="Z131" s="5155"/>
      <c r="AA131" s="5157"/>
      <c r="AB131" s="5155"/>
      <c r="AC131" s="5157"/>
      <c r="AD131" s="5155"/>
      <c r="AE131" s="5157"/>
      <c r="AF131" s="5155"/>
      <c r="AG131" s="5157"/>
      <c r="AH131" s="5155"/>
      <c r="AI131" s="5157"/>
      <c r="AJ131" s="5155"/>
      <c r="AK131" s="5157"/>
      <c r="AL131" s="5155"/>
      <c r="AM131" s="5156"/>
      <c r="AN131" s="5136"/>
      <c r="AO131" s="5134"/>
      <c r="AP131" s="5128"/>
      <c r="AQ131" s="5128"/>
      <c r="AR131" s="5128"/>
      <c r="AS131" s="5157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15"/>
      <c r="B132" s="4048" t="s">
        <v>103</v>
      </c>
      <c r="C132" s="5152">
        <f t="shared" si="63"/>
        <v>0</v>
      </c>
      <c r="D132" s="5153">
        <f t="shared" si="64"/>
        <v>0</v>
      </c>
      <c r="E132" s="5154">
        <f t="shared" si="65"/>
        <v>0</v>
      </c>
      <c r="F132" s="5127"/>
      <c r="G132" s="5134"/>
      <c r="H132" s="5127"/>
      <c r="I132" s="5134"/>
      <c r="J132" s="5127"/>
      <c r="K132" s="5134"/>
      <c r="L132" s="5155"/>
      <c r="M132" s="5156"/>
      <c r="N132" s="5127"/>
      <c r="O132" s="5157"/>
      <c r="P132" s="5127"/>
      <c r="Q132" s="5157"/>
      <c r="R132" s="5155"/>
      <c r="S132" s="5157"/>
      <c r="T132" s="5155"/>
      <c r="U132" s="5157"/>
      <c r="V132" s="5127"/>
      <c r="W132" s="5134"/>
      <c r="X132" s="5155"/>
      <c r="Y132" s="5134"/>
      <c r="Z132" s="5155"/>
      <c r="AA132" s="5157"/>
      <c r="AB132" s="5155"/>
      <c r="AC132" s="5157"/>
      <c r="AD132" s="5155"/>
      <c r="AE132" s="5157"/>
      <c r="AF132" s="5155"/>
      <c r="AG132" s="5157"/>
      <c r="AH132" s="5155"/>
      <c r="AI132" s="5157"/>
      <c r="AJ132" s="5155"/>
      <c r="AK132" s="5157"/>
      <c r="AL132" s="5155"/>
      <c r="AM132" s="5156"/>
      <c r="AN132" s="5136"/>
      <c r="AO132" s="5134"/>
      <c r="AP132" s="5128"/>
      <c r="AQ132" s="5128"/>
      <c r="AR132" s="5128"/>
      <c r="AS132" s="5157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15"/>
      <c r="B133" s="4048" t="s">
        <v>4176</v>
      </c>
      <c r="C133" s="5152">
        <f t="shared" si="63"/>
        <v>0</v>
      </c>
      <c r="D133" s="5153">
        <f t="shared" si="64"/>
        <v>0</v>
      </c>
      <c r="E133" s="5154">
        <f t="shared" si="65"/>
        <v>0</v>
      </c>
      <c r="F133" s="5127"/>
      <c r="G133" s="5134"/>
      <c r="H133" s="5127"/>
      <c r="I133" s="5134"/>
      <c r="J133" s="5127"/>
      <c r="K133" s="5134"/>
      <c r="L133" s="5155"/>
      <c r="M133" s="5156"/>
      <c r="N133" s="5127"/>
      <c r="O133" s="5157"/>
      <c r="P133" s="5127"/>
      <c r="Q133" s="5157"/>
      <c r="R133" s="5155"/>
      <c r="S133" s="5157"/>
      <c r="T133" s="5155"/>
      <c r="U133" s="5157"/>
      <c r="V133" s="5127"/>
      <c r="W133" s="5134"/>
      <c r="X133" s="5155"/>
      <c r="Y133" s="5134"/>
      <c r="Z133" s="5155"/>
      <c r="AA133" s="5157"/>
      <c r="AB133" s="5155"/>
      <c r="AC133" s="5157"/>
      <c r="AD133" s="5155"/>
      <c r="AE133" s="5157"/>
      <c r="AF133" s="5155"/>
      <c r="AG133" s="5157"/>
      <c r="AH133" s="5155"/>
      <c r="AI133" s="5157"/>
      <c r="AJ133" s="5155"/>
      <c r="AK133" s="5157"/>
      <c r="AL133" s="5155"/>
      <c r="AM133" s="5156"/>
      <c r="AN133" s="5136"/>
      <c r="AO133" s="5134"/>
      <c r="AP133" s="5128"/>
      <c r="AQ133" s="5128"/>
      <c r="AR133" s="5128"/>
      <c r="AS133" s="5157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15"/>
      <c r="B134" s="4048" t="s">
        <v>1056</v>
      </c>
      <c r="C134" s="5152">
        <f t="shared" si="63"/>
        <v>0</v>
      </c>
      <c r="D134" s="5153">
        <f t="shared" si="64"/>
        <v>0</v>
      </c>
      <c r="E134" s="5154">
        <f t="shared" si="65"/>
        <v>0</v>
      </c>
      <c r="F134" s="5127"/>
      <c r="G134" s="5134"/>
      <c r="H134" s="5127"/>
      <c r="I134" s="5134"/>
      <c r="J134" s="5127"/>
      <c r="K134" s="5134"/>
      <c r="L134" s="5155"/>
      <c r="M134" s="5156"/>
      <c r="N134" s="5127"/>
      <c r="O134" s="5157"/>
      <c r="P134" s="5127"/>
      <c r="Q134" s="5157"/>
      <c r="R134" s="5155"/>
      <c r="S134" s="5157"/>
      <c r="T134" s="5155"/>
      <c r="U134" s="5157"/>
      <c r="V134" s="5127"/>
      <c r="W134" s="5134"/>
      <c r="X134" s="5155"/>
      <c r="Y134" s="5134"/>
      <c r="Z134" s="5155"/>
      <c r="AA134" s="5157"/>
      <c r="AB134" s="5155"/>
      <c r="AC134" s="5157"/>
      <c r="AD134" s="5155"/>
      <c r="AE134" s="5157"/>
      <c r="AF134" s="5155"/>
      <c r="AG134" s="5157"/>
      <c r="AH134" s="5155"/>
      <c r="AI134" s="5157"/>
      <c r="AJ134" s="5155"/>
      <c r="AK134" s="5157"/>
      <c r="AL134" s="5155"/>
      <c r="AM134" s="5156"/>
      <c r="AN134" s="5136"/>
      <c r="AO134" s="5134"/>
      <c r="AP134" s="5128"/>
      <c r="AQ134" s="5128"/>
      <c r="AR134" s="5128"/>
      <c r="AS134" s="5157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15"/>
      <c r="B135" s="4048" t="s">
        <v>1096</v>
      </c>
      <c r="C135" s="5152">
        <f t="shared" si="63"/>
        <v>0</v>
      </c>
      <c r="D135" s="5153">
        <f t="shared" si="64"/>
        <v>0</v>
      </c>
      <c r="E135" s="5154">
        <f t="shared" si="65"/>
        <v>0</v>
      </c>
      <c r="F135" s="5127"/>
      <c r="G135" s="5134"/>
      <c r="H135" s="5127"/>
      <c r="I135" s="5134"/>
      <c r="J135" s="5127"/>
      <c r="K135" s="5134"/>
      <c r="L135" s="5155"/>
      <c r="M135" s="5156"/>
      <c r="N135" s="5127"/>
      <c r="O135" s="5157"/>
      <c r="P135" s="5127"/>
      <c r="Q135" s="5157"/>
      <c r="R135" s="5155"/>
      <c r="S135" s="5157"/>
      <c r="T135" s="5155"/>
      <c r="U135" s="5157"/>
      <c r="V135" s="5127"/>
      <c r="W135" s="5134"/>
      <c r="X135" s="5155"/>
      <c r="Y135" s="5134"/>
      <c r="Z135" s="5155"/>
      <c r="AA135" s="5157"/>
      <c r="AB135" s="5155"/>
      <c r="AC135" s="5157"/>
      <c r="AD135" s="5155"/>
      <c r="AE135" s="5157"/>
      <c r="AF135" s="5155"/>
      <c r="AG135" s="5157"/>
      <c r="AH135" s="5155"/>
      <c r="AI135" s="5157"/>
      <c r="AJ135" s="5155"/>
      <c r="AK135" s="5157"/>
      <c r="AL135" s="5155"/>
      <c r="AM135" s="5156"/>
      <c r="AN135" s="5136"/>
      <c r="AO135" s="5134"/>
      <c r="AP135" s="5128"/>
      <c r="AQ135" s="5128"/>
      <c r="AR135" s="5128"/>
      <c r="AS135" s="5157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15"/>
      <c r="B136" s="4048" t="s">
        <v>1058</v>
      </c>
      <c r="C136" s="5152">
        <f t="shared" si="63"/>
        <v>0</v>
      </c>
      <c r="D136" s="5153">
        <f t="shared" si="64"/>
        <v>0</v>
      </c>
      <c r="E136" s="5154">
        <f t="shared" si="65"/>
        <v>0</v>
      </c>
      <c r="F136" s="5127"/>
      <c r="G136" s="5134"/>
      <c r="H136" s="5127"/>
      <c r="I136" s="5134"/>
      <c r="J136" s="5127"/>
      <c r="K136" s="5134"/>
      <c r="L136" s="5155"/>
      <c r="M136" s="5156"/>
      <c r="N136" s="5127"/>
      <c r="O136" s="5157"/>
      <c r="P136" s="5127"/>
      <c r="Q136" s="5157"/>
      <c r="R136" s="5155"/>
      <c r="S136" s="5157"/>
      <c r="T136" s="5155"/>
      <c r="U136" s="5157"/>
      <c r="V136" s="5127"/>
      <c r="W136" s="5134"/>
      <c r="X136" s="5155"/>
      <c r="Y136" s="5134"/>
      <c r="Z136" s="5155"/>
      <c r="AA136" s="5157"/>
      <c r="AB136" s="5155"/>
      <c r="AC136" s="5157"/>
      <c r="AD136" s="5155"/>
      <c r="AE136" s="5157"/>
      <c r="AF136" s="5155"/>
      <c r="AG136" s="5157"/>
      <c r="AH136" s="5155"/>
      <c r="AI136" s="5157"/>
      <c r="AJ136" s="5155"/>
      <c r="AK136" s="5157"/>
      <c r="AL136" s="5155"/>
      <c r="AM136" s="5156"/>
      <c r="AN136" s="5136"/>
      <c r="AO136" s="5134"/>
      <c r="AP136" s="5128"/>
      <c r="AQ136" s="5128"/>
      <c r="AR136" s="5128"/>
      <c r="AS136" s="5157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15"/>
      <c r="B137" s="4048" t="s">
        <v>4177</v>
      </c>
      <c r="C137" s="5152">
        <f t="shared" si="63"/>
        <v>0</v>
      </c>
      <c r="D137" s="5153">
        <f t="shared" si="64"/>
        <v>0</v>
      </c>
      <c r="E137" s="5154">
        <f t="shared" si="65"/>
        <v>0</v>
      </c>
      <c r="F137" s="5127"/>
      <c r="G137" s="5134"/>
      <c r="H137" s="5127"/>
      <c r="I137" s="5134"/>
      <c r="J137" s="5127"/>
      <c r="K137" s="5134"/>
      <c r="L137" s="5155"/>
      <c r="M137" s="5156"/>
      <c r="N137" s="5127"/>
      <c r="O137" s="5157"/>
      <c r="P137" s="5127"/>
      <c r="Q137" s="5157"/>
      <c r="R137" s="5155"/>
      <c r="S137" s="5157"/>
      <c r="T137" s="5155"/>
      <c r="U137" s="5157"/>
      <c r="V137" s="5127"/>
      <c r="W137" s="5134"/>
      <c r="X137" s="5155"/>
      <c r="Y137" s="5134"/>
      <c r="Z137" s="5155"/>
      <c r="AA137" s="5157"/>
      <c r="AB137" s="5155"/>
      <c r="AC137" s="5157"/>
      <c r="AD137" s="5155"/>
      <c r="AE137" s="5157"/>
      <c r="AF137" s="5155"/>
      <c r="AG137" s="5157"/>
      <c r="AH137" s="5155"/>
      <c r="AI137" s="5157"/>
      <c r="AJ137" s="5155"/>
      <c r="AK137" s="5157"/>
      <c r="AL137" s="5155"/>
      <c r="AM137" s="5156"/>
      <c r="AN137" s="5136"/>
      <c r="AO137" s="5134"/>
      <c r="AP137" s="5128"/>
      <c r="AQ137" s="5128"/>
      <c r="AR137" s="5128"/>
      <c r="AS137" s="5157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15"/>
      <c r="B138" s="4048" t="s">
        <v>1060</v>
      </c>
      <c r="C138" s="5152">
        <f t="shared" si="63"/>
        <v>0</v>
      </c>
      <c r="D138" s="5153">
        <f t="shared" si="64"/>
        <v>0</v>
      </c>
      <c r="E138" s="5154">
        <f t="shared" si="65"/>
        <v>0</v>
      </c>
      <c r="F138" s="5127"/>
      <c r="G138" s="5134"/>
      <c r="H138" s="5127"/>
      <c r="I138" s="5134"/>
      <c r="J138" s="5127"/>
      <c r="K138" s="5134"/>
      <c r="L138" s="5155"/>
      <c r="M138" s="5156"/>
      <c r="N138" s="5127"/>
      <c r="O138" s="5157"/>
      <c r="P138" s="5127"/>
      <c r="Q138" s="5157"/>
      <c r="R138" s="5155"/>
      <c r="S138" s="5157"/>
      <c r="T138" s="5155"/>
      <c r="U138" s="5157"/>
      <c r="V138" s="5127"/>
      <c r="W138" s="5134"/>
      <c r="X138" s="5155"/>
      <c r="Y138" s="5134"/>
      <c r="Z138" s="5155"/>
      <c r="AA138" s="5157"/>
      <c r="AB138" s="5155"/>
      <c r="AC138" s="5157"/>
      <c r="AD138" s="5155"/>
      <c r="AE138" s="5157"/>
      <c r="AF138" s="5155"/>
      <c r="AG138" s="5157"/>
      <c r="AH138" s="5155"/>
      <c r="AI138" s="5157"/>
      <c r="AJ138" s="5155"/>
      <c r="AK138" s="5157"/>
      <c r="AL138" s="5155"/>
      <c r="AM138" s="5156"/>
      <c r="AN138" s="5136"/>
      <c r="AO138" s="5134"/>
      <c r="AP138" s="5128"/>
      <c r="AQ138" s="5128"/>
      <c r="AR138" s="5128"/>
      <c r="AS138" s="5157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15"/>
      <c r="B139" s="4080" t="s">
        <v>1061</v>
      </c>
      <c r="C139" s="5158">
        <f t="shared" si="63"/>
        <v>0</v>
      </c>
      <c r="D139" s="5159">
        <f t="shared" si="64"/>
        <v>0</v>
      </c>
      <c r="E139" s="1735">
        <f t="shared" si="65"/>
        <v>0</v>
      </c>
      <c r="F139" s="5160"/>
      <c r="G139" s="1736"/>
      <c r="H139" s="5160"/>
      <c r="I139" s="1736"/>
      <c r="J139" s="5160"/>
      <c r="K139" s="1736"/>
      <c r="L139" s="5161"/>
      <c r="M139" s="5162"/>
      <c r="N139" s="5160"/>
      <c r="O139" s="5163"/>
      <c r="P139" s="5160"/>
      <c r="Q139" s="5163"/>
      <c r="R139" s="5161"/>
      <c r="S139" s="5163"/>
      <c r="T139" s="5161"/>
      <c r="U139" s="5163"/>
      <c r="V139" s="5160"/>
      <c r="W139" s="1736"/>
      <c r="X139" s="5161"/>
      <c r="Y139" s="1736"/>
      <c r="Z139" s="5161"/>
      <c r="AA139" s="5163"/>
      <c r="AB139" s="5161"/>
      <c r="AC139" s="5163"/>
      <c r="AD139" s="5161"/>
      <c r="AE139" s="5163"/>
      <c r="AF139" s="5161"/>
      <c r="AG139" s="5163"/>
      <c r="AH139" s="5161"/>
      <c r="AI139" s="5163"/>
      <c r="AJ139" s="5161"/>
      <c r="AK139" s="5163"/>
      <c r="AL139" s="5161"/>
      <c r="AM139" s="5162"/>
      <c r="AN139" s="5164"/>
      <c r="AO139" s="1736"/>
      <c r="AP139" s="5165"/>
      <c r="AQ139" s="5165"/>
      <c r="AR139" s="5165"/>
      <c r="AS139" s="5163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255"/>
      <c r="B140" s="4473" t="s">
        <v>82</v>
      </c>
      <c r="C140" s="5166">
        <f t="shared" si="63"/>
        <v>0</v>
      </c>
      <c r="D140" s="175">
        <f t="shared" ref="D140:AS140" si="79">SUM(D130:D139)</f>
        <v>0</v>
      </c>
      <c r="E140" s="5167">
        <f t="shared" si="79"/>
        <v>0</v>
      </c>
      <c r="F140" s="3245">
        <f t="shared" si="79"/>
        <v>0</v>
      </c>
      <c r="G140" s="5168">
        <f t="shared" si="79"/>
        <v>0</v>
      </c>
      <c r="H140" s="3245">
        <f t="shared" si="79"/>
        <v>0</v>
      </c>
      <c r="I140" s="5168">
        <f t="shared" si="79"/>
        <v>0</v>
      </c>
      <c r="J140" s="3245">
        <f t="shared" si="79"/>
        <v>0</v>
      </c>
      <c r="K140" s="5168">
        <f t="shared" si="79"/>
        <v>0</v>
      </c>
      <c r="L140" s="5110">
        <f t="shared" si="79"/>
        <v>0</v>
      </c>
      <c r="M140" s="176">
        <f t="shared" si="79"/>
        <v>0</v>
      </c>
      <c r="N140" s="3245">
        <f t="shared" si="79"/>
        <v>0</v>
      </c>
      <c r="O140" s="177">
        <f t="shared" si="79"/>
        <v>0</v>
      </c>
      <c r="P140" s="3245">
        <f t="shared" si="79"/>
        <v>0</v>
      </c>
      <c r="Q140" s="177">
        <f t="shared" si="79"/>
        <v>0</v>
      </c>
      <c r="R140" s="5169">
        <f t="shared" si="79"/>
        <v>0</v>
      </c>
      <c r="S140" s="177">
        <f t="shared" si="79"/>
        <v>0</v>
      </c>
      <c r="T140" s="3245">
        <f t="shared" si="79"/>
        <v>0</v>
      </c>
      <c r="U140" s="5168">
        <f t="shared" si="79"/>
        <v>0</v>
      </c>
      <c r="V140" s="178">
        <f t="shared" si="79"/>
        <v>0</v>
      </c>
      <c r="W140" s="177">
        <f t="shared" si="79"/>
        <v>0</v>
      </c>
      <c r="X140" s="5110">
        <f t="shared" si="79"/>
        <v>0</v>
      </c>
      <c r="Y140" s="5168">
        <f t="shared" si="79"/>
        <v>0</v>
      </c>
      <c r="Z140" s="178">
        <f t="shared" si="79"/>
        <v>0</v>
      </c>
      <c r="AA140" s="5168">
        <f t="shared" si="79"/>
        <v>0</v>
      </c>
      <c r="AB140" s="178">
        <f t="shared" si="79"/>
        <v>0</v>
      </c>
      <c r="AC140" s="5168">
        <f t="shared" si="79"/>
        <v>0</v>
      </c>
      <c r="AD140" s="178">
        <f t="shared" si="79"/>
        <v>0</v>
      </c>
      <c r="AE140" s="5168">
        <f t="shared" si="79"/>
        <v>0</v>
      </c>
      <c r="AF140" s="178">
        <f t="shared" si="79"/>
        <v>0</v>
      </c>
      <c r="AG140" s="5168">
        <f t="shared" si="79"/>
        <v>0</v>
      </c>
      <c r="AH140" s="178">
        <f t="shared" si="79"/>
        <v>0</v>
      </c>
      <c r="AI140" s="5168">
        <f t="shared" si="79"/>
        <v>0</v>
      </c>
      <c r="AJ140" s="178">
        <f t="shared" si="79"/>
        <v>0</v>
      </c>
      <c r="AK140" s="5168">
        <f t="shared" si="79"/>
        <v>0</v>
      </c>
      <c r="AL140" s="178">
        <f t="shared" si="79"/>
        <v>0</v>
      </c>
      <c r="AM140" s="5169">
        <f t="shared" si="79"/>
        <v>0</v>
      </c>
      <c r="AN140" s="179">
        <f t="shared" si="79"/>
        <v>0</v>
      </c>
      <c r="AO140" s="5168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515" t="s">
        <v>4178</v>
      </c>
      <c r="B141" s="2560" t="s">
        <v>69</v>
      </c>
      <c r="C141" s="5170">
        <f t="shared" si="63"/>
        <v>0</v>
      </c>
      <c r="D141" s="5171">
        <f t="shared" ref="D141:D150" si="81">SUM(F141+H141+J141+L141+N141+P141+R141+T141+V141+X141+Z141+AB141+AD141+AF141+AH141+AJ141+AL141)</f>
        <v>0</v>
      </c>
      <c r="E141" s="5172">
        <f t="shared" ref="E141:E150" si="82">SUM(G141+I141+K141+M141+O141+Q141+S141+U141+W141+Y141+AA141+AC141+AE141+AG141+AI141+AK141+AM141)</f>
        <v>0</v>
      </c>
      <c r="F141" s="5173"/>
      <c r="G141" s="5174"/>
      <c r="H141" s="5173"/>
      <c r="I141" s="5174"/>
      <c r="J141" s="5173"/>
      <c r="K141" s="5174"/>
      <c r="L141" s="5175"/>
      <c r="M141" s="5176"/>
      <c r="N141" s="5173"/>
      <c r="O141" s="1737"/>
      <c r="P141" s="5173"/>
      <c r="Q141" s="1737"/>
      <c r="R141" s="5175"/>
      <c r="S141" s="1737"/>
      <c r="T141" s="5175"/>
      <c r="U141" s="1737"/>
      <c r="V141" s="5173"/>
      <c r="W141" s="5174"/>
      <c r="X141" s="5175"/>
      <c r="Y141" s="5174"/>
      <c r="Z141" s="5175"/>
      <c r="AA141" s="1737"/>
      <c r="AB141" s="5175"/>
      <c r="AC141" s="1737"/>
      <c r="AD141" s="5175"/>
      <c r="AE141" s="1737"/>
      <c r="AF141" s="5175"/>
      <c r="AG141" s="1737"/>
      <c r="AH141" s="5175"/>
      <c r="AI141" s="1737"/>
      <c r="AJ141" s="5175"/>
      <c r="AK141" s="1737"/>
      <c r="AL141" s="5175"/>
      <c r="AM141" s="5176"/>
      <c r="AN141" s="5130"/>
      <c r="AO141" s="5174"/>
      <c r="AP141" s="5177"/>
      <c r="AQ141" s="5177"/>
      <c r="AR141" s="5177"/>
      <c r="AS141" s="173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15"/>
      <c r="B142" s="4048" t="s">
        <v>1055</v>
      </c>
      <c r="C142" s="5152">
        <f t="shared" si="63"/>
        <v>0</v>
      </c>
      <c r="D142" s="5153">
        <f t="shared" si="81"/>
        <v>0</v>
      </c>
      <c r="E142" s="5154">
        <f t="shared" si="82"/>
        <v>0</v>
      </c>
      <c r="F142" s="5127"/>
      <c r="G142" s="5134"/>
      <c r="H142" s="5127"/>
      <c r="I142" s="5134"/>
      <c r="J142" s="5127"/>
      <c r="K142" s="5134"/>
      <c r="L142" s="5155"/>
      <c r="M142" s="5156"/>
      <c r="N142" s="5127"/>
      <c r="O142" s="5157"/>
      <c r="P142" s="5127"/>
      <c r="Q142" s="5157"/>
      <c r="R142" s="5155"/>
      <c r="S142" s="5157"/>
      <c r="T142" s="5155"/>
      <c r="U142" s="5157"/>
      <c r="V142" s="5127"/>
      <c r="W142" s="5134"/>
      <c r="X142" s="5155"/>
      <c r="Y142" s="5134"/>
      <c r="Z142" s="5155"/>
      <c r="AA142" s="5157"/>
      <c r="AB142" s="5155"/>
      <c r="AC142" s="5157"/>
      <c r="AD142" s="5155"/>
      <c r="AE142" s="5157"/>
      <c r="AF142" s="5155"/>
      <c r="AG142" s="5157"/>
      <c r="AH142" s="5155"/>
      <c r="AI142" s="5157"/>
      <c r="AJ142" s="5155"/>
      <c r="AK142" s="5157"/>
      <c r="AL142" s="5155"/>
      <c r="AM142" s="5156"/>
      <c r="AN142" s="5136"/>
      <c r="AO142" s="5134"/>
      <c r="AP142" s="5128"/>
      <c r="AQ142" s="5128"/>
      <c r="AR142" s="5128"/>
      <c r="AS142" s="5157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15"/>
      <c r="B143" s="4048" t="s">
        <v>103</v>
      </c>
      <c r="C143" s="5152">
        <f t="shared" si="63"/>
        <v>0</v>
      </c>
      <c r="D143" s="5153">
        <f t="shared" si="81"/>
        <v>0</v>
      </c>
      <c r="E143" s="5154">
        <f t="shared" si="82"/>
        <v>0</v>
      </c>
      <c r="F143" s="5127"/>
      <c r="G143" s="5134"/>
      <c r="H143" s="5127"/>
      <c r="I143" s="5134"/>
      <c r="J143" s="5127"/>
      <c r="K143" s="5134"/>
      <c r="L143" s="5155"/>
      <c r="M143" s="5156"/>
      <c r="N143" s="5127"/>
      <c r="O143" s="5157"/>
      <c r="P143" s="5127"/>
      <c r="Q143" s="5157"/>
      <c r="R143" s="5155"/>
      <c r="S143" s="5157"/>
      <c r="T143" s="5155"/>
      <c r="U143" s="5157"/>
      <c r="V143" s="5127"/>
      <c r="W143" s="5134"/>
      <c r="X143" s="5155"/>
      <c r="Y143" s="5134"/>
      <c r="Z143" s="5155"/>
      <c r="AA143" s="5157"/>
      <c r="AB143" s="5155"/>
      <c r="AC143" s="5157"/>
      <c r="AD143" s="5155"/>
      <c r="AE143" s="5157"/>
      <c r="AF143" s="5155"/>
      <c r="AG143" s="5157"/>
      <c r="AH143" s="5155"/>
      <c r="AI143" s="5157"/>
      <c r="AJ143" s="5155"/>
      <c r="AK143" s="5157"/>
      <c r="AL143" s="5155"/>
      <c r="AM143" s="5156"/>
      <c r="AN143" s="5136"/>
      <c r="AO143" s="5134"/>
      <c r="AP143" s="5128"/>
      <c r="AQ143" s="5128"/>
      <c r="AR143" s="5128"/>
      <c r="AS143" s="5157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15"/>
      <c r="B144" s="4048" t="s">
        <v>4176</v>
      </c>
      <c r="C144" s="5152">
        <f t="shared" si="63"/>
        <v>0</v>
      </c>
      <c r="D144" s="5153">
        <f t="shared" si="81"/>
        <v>0</v>
      </c>
      <c r="E144" s="5154">
        <f t="shared" si="82"/>
        <v>0</v>
      </c>
      <c r="F144" s="5127"/>
      <c r="G144" s="5134"/>
      <c r="H144" s="5127"/>
      <c r="I144" s="5134"/>
      <c r="J144" s="5127"/>
      <c r="K144" s="5134"/>
      <c r="L144" s="5155"/>
      <c r="M144" s="5156"/>
      <c r="N144" s="5127"/>
      <c r="O144" s="5157"/>
      <c r="P144" s="5127"/>
      <c r="Q144" s="5157"/>
      <c r="R144" s="5155"/>
      <c r="S144" s="5157"/>
      <c r="T144" s="5155"/>
      <c r="U144" s="5157"/>
      <c r="V144" s="5127"/>
      <c r="W144" s="5134"/>
      <c r="X144" s="5155"/>
      <c r="Y144" s="5134"/>
      <c r="Z144" s="5155"/>
      <c r="AA144" s="5157"/>
      <c r="AB144" s="5155"/>
      <c r="AC144" s="5157"/>
      <c r="AD144" s="5155"/>
      <c r="AE144" s="5157"/>
      <c r="AF144" s="5155"/>
      <c r="AG144" s="5157"/>
      <c r="AH144" s="5155"/>
      <c r="AI144" s="5157"/>
      <c r="AJ144" s="5155"/>
      <c r="AK144" s="5157"/>
      <c r="AL144" s="5155"/>
      <c r="AM144" s="5156"/>
      <c r="AN144" s="5136"/>
      <c r="AO144" s="5134"/>
      <c r="AP144" s="5128"/>
      <c r="AQ144" s="5128"/>
      <c r="AR144" s="5128"/>
      <c r="AS144" s="5157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15"/>
      <c r="B145" s="4048" t="s">
        <v>1056</v>
      </c>
      <c r="C145" s="5152">
        <f t="shared" si="63"/>
        <v>0</v>
      </c>
      <c r="D145" s="5153">
        <f t="shared" si="81"/>
        <v>0</v>
      </c>
      <c r="E145" s="5154">
        <f t="shared" si="82"/>
        <v>0</v>
      </c>
      <c r="F145" s="5127"/>
      <c r="G145" s="5134"/>
      <c r="H145" s="5127"/>
      <c r="I145" s="5134"/>
      <c r="J145" s="5127"/>
      <c r="K145" s="5134"/>
      <c r="L145" s="5155"/>
      <c r="M145" s="5156"/>
      <c r="N145" s="5127"/>
      <c r="O145" s="5157"/>
      <c r="P145" s="5127"/>
      <c r="Q145" s="5157"/>
      <c r="R145" s="5155"/>
      <c r="S145" s="5157"/>
      <c r="T145" s="5155"/>
      <c r="U145" s="5157"/>
      <c r="V145" s="5127"/>
      <c r="W145" s="5134"/>
      <c r="X145" s="5155"/>
      <c r="Y145" s="5134"/>
      <c r="Z145" s="5155"/>
      <c r="AA145" s="5157"/>
      <c r="AB145" s="5155"/>
      <c r="AC145" s="5157"/>
      <c r="AD145" s="5155"/>
      <c r="AE145" s="5157"/>
      <c r="AF145" s="5155"/>
      <c r="AG145" s="5157"/>
      <c r="AH145" s="5155"/>
      <c r="AI145" s="5157"/>
      <c r="AJ145" s="5155"/>
      <c r="AK145" s="5157"/>
      <c r="AL145" s="5155"/>
      <c r="AM145" s="5156"/>
      <c r="AN145" s="5136"/>
      <c r="AO145" s="5134"/>
      <c r="AP145" s="5128"/>
      <c r="AQ145" s="5128"/>
      <c r="AR145" s="5128"/>
      <c r="AS145" s="5157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15"/>
      <c r="B146" s="4048" t="s">
        <v>1096</v>
      </c>
      <c r="C146" s="5152">
        <f t="shared" si="63"/>
        <v>0</v>
      </c>
      <c r="D146" s="5153">
        <f t="shared" si="81"/>
        <v>0</v>
      </c>
      <c r="E146" s="5154">
        <f t="shared" si="82"/>
        <v>0</v>
      </c>
      <c r="F146" s="5127"/>
      <c r="G146" s="5134"/>
      <c r="H146" s="5127"/>
      <c r="I146" s="5134"/>
      <c r="J146" s="5127"/>
      <c r="K146" s="5134"/>
      <c r="L146" s="5155"/>
      <c r="M146" s="5156"/>
      <c r="N146" s="5127"/>
      <c r="O146" s="5157"/>
      <c r="P146" s="5127"/>
      <c r="Q146" s="5157"/>
      <c r="R146" s="5155"/>
      <c r="S146" s="5157"/>
      <c r="T146" s="5155"/>
      <c r="U146" s="5157"/>
      <c r="V146" s="5127"/>
      <c r="W146" s="5134"/>
      <c r="X146" s="5155"/>
      <c r="Y146" s="5134"/>
      <c r="Z146" s="5155"/>
      <c r="AA146" s="5157"/>
      <c r="AB146" s="5155"/>
      <c r="AC146" s="5157"/>
      <c r="AD146" s="5155"/>
      <c r="AE146" s="5157"/>
      <c r="AF146" s="5155"/>
      <c r="AG146" s="5157"/>
      <c r="AH146" s="5155"/>
      <c r="AI146" s="5157"/>
      <c r="AJ146" s="5155"/>
      <c r="AK146" s="5157"/>
      <c r="AL146" s="5155"/>
      <c r="AM146" s="5156"/>
      <c r="AN146" s="5136"/>
      <c r="AO146" s="5134"/>
      <c r="AP146" s="5128"/>
      <c r="AQ146" s="5128"/>
      <c r="AR146" s="5128"/>
      <c r="AS146" s="5157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15"/>
      <c r="B147" s="4048" t="s">
        <v>1058</v>
      </c>
      <c r="C147" s="5152">
        <f t="shared" si="63"/>
        <v>0</v>
      </c>
      <c r="D147" s="5153">
        <f t="shared" si="81"/>
        <v>0</v>
      </c>
      <c r="E147" s="5154">
        <f t="shared" si="82"/>
        <v>0</v>
      </c>
      <c r="F147" s="5127"/>
      <c r="G147" s="5134"/>
      <c r="H147" s="5127"/>
      <c r="I147" s="5134"/>
      <c r="J147" s="5127"/>
      <c r="K147" s="5134"/>
      <c r="L147" s="5155"/>
      <c r="M147" s="5156"/>
      <c r="N147" s="5127"/>
      <c r="O147" s="5157"/>
      <c r="P147" s="5127"/>
      <c r="Q147" s="5157"/>
      <c r="R147" s="5155"/>
      <c r="S147" s="5157"/>
      <c r="T147" s="5155"/>
      <c r="U147" s="5157"/>
      <c r="V147" s="5127"/>
      <c r="W147" s="5134"/>
      <c r="X147" s="5155"/>
      <c r="Y147" s="5134"/>
      <c r="Z147" s="5155"/>
      <c r="AA147" s="5157"/>
      <c r="AB147" s="5155"/>
      <c r="AC147" s="5157"/>
      <c r="AD147" s="5155"/>
      <c r="AE147" s="5157"/>
      <c r="AF147" s="5155"/>
      <c r="AG147" s="5157"/>
      <c r="AH147" s="5155"/>
      <c r="AI147" s="5157"/>
      <c r="AJ147" s="5155"/>
      <c r="AK147" s="5157"/>
      <c r="AL147" s="5155"/>
      <c r="AM147" s="5156"/>
      <c r="AN147" s="5136"/>
      <c r="AO147" s="5134"/>
      <c r="AP147" s="5128"/>
      <c r="AQ147" s="5128"/>
      <c r="AR147" s="5128"/>
      <c r="AS147" s="5157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15"/>
      <c r="B148" s="4048" t="s">
        <v>4177</v>
      </c>
      <c r="C148" s="5152">
        <f t="shared" si="63"/>
        <v>0</v>
      </c>
      <c r="D148" s="5153">
        <f t="shared" si="81"/>
        <v>0</v>
      </c>
      <c r="E148" s="5154">
        <f t="shared" si="82"/>
        <v>0</v>
      </c>
      <c r="F148" s="5127"/>
      <c r="G148" s="5134"/>
      <c r="H148" s="5127"/>
      <c r="I148" s="5134"/>
      <c r="J148" s="5127"/>
      <c r="K148" s="5134"/>
      <c r="L148" s="5155"/>
      <c r="M148" s="5156"/>
      <c r="N148" s="5127"/>
      <c r="O148" s="5157"/>
      <c r="P148" s="5127"/>
      <c r="Q148" s="5157"/>
      <c r="R148" s="5155"/>
      <c r="S148" s="5157"/>
      <c r="T148" s="5155"/>
      <c r="U148" s="5157"/>
      <c r="V148" s="5127"/>
      <c r="W148" s="5134"/>
      <c r="X148" s="5155"/>
      <c r="Y148" s="5134"/>
      <c r="Z148" s="5155"/>
      <c r="AA148" s="5157"/>
      <c r="AB148" s="5155"/>
      <c r="AC148" s="5157"/>
      <c r="AD148" s="5155"/>
      <c r="AE148" s="5157"/>
      <c r="AF148" s="5155"/>
      <c r="AG148" s="5157"/>
      <c r="AH148" s="5155"/>
      <c r="AI148" s="5157"/>
      <c r="AJ148" s="5155"/>
      <c r="AK148" s="5157"/>
      <c r="AL148" s="5155"/>
      <c r="AM148" s="5156"/>
      <c r="AN148" s="5136"/>
      <c r="AO148" s="5134"/>
      <c r="AP148" s="5128"/>
      <c r="AQ148" s="5128"/>
      <c r="AR148" s="5128"/>
      <c r="AS148" s="5157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15"/>
      <c r="B149" s="4048" t="s">
        <v>1060</v>
      </c>
      <c r="C149" s="5152">
        <f t="shared" si="63"/>
        <v>0</v>
      </c>
      <c r="D149" s="5153">
        <f t="shared" si="81"/>
        <v>0</v>
      </c>
      <c r="E149" s="5154">
        <f t="shared" si="82"/>
        <v>0</v>
      </c>
      <c r="F149" s="5127"/>
      <c r="G149" s="5134"/>
      <c r="H149" s="5127"/>
      <c r="I149" s="5134"/>
      <c r="J149" s="5127"/>
      <c r="K149" s="5134"/>
      <c r="L149" s="5155"/>
      <c r="M149" s="5156"/>
      <c r="N149" s="5127"/>
      <c r="O149" s="5157"/>
      <c r="P149" s="5127"/>
      <c r="Q149" s="5157"/>
      <c r="R149" s="5155"/>
      <c r="S149" s="5157"/>
      <c r="T149" s="5155"/>
      <c r="U149" s="5157"/>
      <c r="V149" s="5127"/>
      <c r="W149" s="5134"/>
      <c r="X149" s="5155"/>
      <c r="Y149" s="5134"/>
      <c r="Z149" s="5155"/>
      <c r="AA149" s="5157"/>
      <c r="AB149" s="5155"/>
      <c r="AC149" s="5157"/>
      <c r="AD149" s="5155"/>
      <c r="AE149" s="5157"/>
      <c r="AF149" s="5155"/>
      <c r="AG149" s="5157"/>
      <c r="AH149" s="5155"/>
      <c r="AI149" s="5157"/>
      <c r="AJ149" s="5155"/>
      <c r="AK149" s="5157"/>
      <c r="AL149" s="5155"/>
      <c r="AM149" s="5156"/>
      <c r="AN149" s="5136"/>
      <c r="AO149" s="5134"/>
      <c r="AP149" s="5128"/>
      <c r="AQ149" s="5128"/>
      <c r="AR149" s="5128"/>
      <c r="AS149" s="5157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15"/>
      <c r="B150" s="4186" t="s">
        <v>1061</v>
      </c>
      <c r="C150" s="5158">
        <f t="shared" si="63"/>
        <v>0</v>
      </c>
      <c r="D150" s="5159">
        <f t="shared" si="81"/>
        <v>0</v>
      </c>
      <c r="E150" s="1735">
        <f t="shared" si="82"/>
        <v>0</v>
      </c>
      <c r="F150" s="5160"/>
      <c r="G150" s="1736"/>
      <c r="H150" s="5160"/>
      <c r="I150" s="1736"/>
      <c r="J150" s="5160"/>
      <c r="K150" s="1736"/>
      <c r="L150" s="5161"/>
      <c r="M150" s="5162"/>
      <c r="N150" s="5160"/>
      <c r="O150" s="5163"/>
      <c r="P150" s="5160"/>
      <c r="Q150" s="5163"/>
      <c r="R150" s="5161"/>
      <c r="S150" s="5163"/>
      <c r="T150" s="5161"/>
      <c r="U150" s="5163"/>
      <c r="V150" s="5160"/>
      <c r="W150" s="1736"/>
      <c r="X150" s="5161"/>
      <c r="Y150" s="1736"/>
      <c r="Z150" s="5161"/>
      <c r="AA150" s="5163"/>
      <c r="AB150" s="5161"/>
      <c r="AC150" s="5163"/>
      <c r="AD150" s="5161"/>
      <c r="AE150" s="5163"/>
      <c r="AF150" s="5161"/>
      <c r="AG150" s="5163"/>
      <c r="AH150" s="5161"/>
      <c r="AI150" s="5163"/>
      <c r="AJ150" s="5161"/>
      <c r="AK150" s="5163"/>
      <c r="AL150" s="5161"/>
      <c r="AM150" s="5162"/>
      <c r="AN150" s="5164"/>
      <c r="AO150" s="1736"/>
      <c r="AP150" s="5165"/>
      <c r="AQ150" s="5165"/>
      <c r="AR150" s="5165"/>
      <c r="AS150" s="5163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255"/>
      <c r="B151" s="4473" t="s">
        <v>82</v>
      </c>
      <c r="C151" s="5166">
        <f t="shared" si="63"/>
        <v>0</v>
      </c>
      <c r="D151" s="175">
        <f t="shared" ref="D151:AS151" si="96">SUM(D141:D150)</f>
        <v>0</v>
      </c>
      <c r="E151" s="5167">
        <f t="shared" si="96"/>
        <v>0</v>
      </c>
      <c r="F151" s="3245">
        <f t="shared" si="96"/>
        <v>0</v>
      </c>
      <c r="G151" s="5168">
        <f t="shared" si="96"/>
        <v>0</v>
      </c>
      <c r="H151" s="3245">
        <f t="shared" si="96"/>
        <v>0</v>
      </c>
      <c r="I151" s="5168">
        <f t="shared" si="96"/>
        <v>0</v>
      </c>
      <c r="J151" s="3245">
        <f t="shared" si="96"/>
        <v>0</v>
      </c>
      <c r="K151" s="5168">
        <f t="shared" si="96"/>
        <v>0</v>
      </c>
      <c r="L151" s="5110">
        <f t="shared" si="96"/>
        <v>0</v>
      </c>
      <c r="M151" s="176">
        <f t="shared" si="96"/>
        <v>0</v>
      </c>
      <c r="N151" s="3245">
        <f t="shared" si="96"/>
        <v>0</v>
      </c>
      <c r="O151" s="177">
        <f t="shared" si="96"/>
        <v>0</v>
      </c>
      <c r="P151" s="3245">
        <f t="shared" si="96"/>
        <v>0</v>
      </c>
      <c r="Q151" s="177">
        <f t="shared" si="96"/>
        <v>0</v>
      </c>
      <c r="R151" s="5169">
        <f t="shared" si="96"/>
        <v>0</v>
      </c>
      <c r="S151" s="177">
        <f t="shared" si="96"/>
        <v>0</v>
      </c>
      <c r="T151" s="3245">
        <f t="shared" si="96"/>
        <v>0</v>
      </c>
      <c r="U151" s="5168">
        <f t="shared" si="96"/>
        <v>0</v>
      </c>
      <c r="V151" s="178">
        <f t="shared" si="96"/>
        <v>0</v>
      </c>
      <c r="W151" s="177">
        <f t="shared" si="96"/>
        <v>0</v>
      </c>
      <c r="X151" s="5110">
        <f t="shared" si="96"/>
        <v>0</v>
      </c>
      <c r="Y151" s="5168">
        <f t="shared" si="96"/>
        <v>0</v>
      </c>
      <c r="Z151" s="178">
        <f t="shared" si="96"/>
        <v>0</v>
      </c>
      <c r="AA151" s="5168">
        <f t="shared" si="96"/>
        <v>0</v>
      </c>
      <c r="AB151" s="178">
        <f t="shared" si="96"/>
        <v>0</v>
      </c>
      <c r="AC151" s="5168">
        <f t="shared" si="96"/>
        <v>0</v>
      </c>
      <c r="AD151" s="178">
        <f t="shared" si="96"/>
        <v>0</v>
      </c>
      <c r="AE151" s="5168">
        <f t="shared" si="96"/>
        <v>0</v>
      </c>
      <c r="AF151" s="178">
        <f t="shared" si="96"/>
        <v>0</v>
      </c>
      <c r="AG151" s="5168">
        <f t="shared" si="96"/>
        <v>0</v>
      </c>
      <c r="AH151" s="178">
        <f t="shared" si="96"/>
        <v>0</v>
      </c>
      <c r="AI151" s="5168">
        <f t="shared" si="96"/>
        <v>0</v>
      </c>
      <c r="AJ151" s="178">
        <f t="shared" si="96"/>
        <v>0</v>
      </c>
      <c r="AK151" s="5168">
        <f t="shared" si="96"/>
        <v>0</v>
      </c>
      <c r="AL151" s="178">
        <f t="shared" si="96"/>
        <v>0</v>
      </c>
      <c r="AM151" s="5169">
        <f t="shared" si="96"/>
        <v>0</v>
      </c>
      <c r="AN151" s="179">
        <f t="shared" si="96"/>
        <v>0</v>
      </c>
      <c r="AO151" s="5168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78" t="s">
        <v>31</v>
      </c>
      <c r="B153" s="7078" t="s">
        <v>32</v>
      </c>
      <c r="C153" s="7038" t="s">
        <v>82</v>
      </c>
      <c r="D153" s="7039"/>
      <c r="E153" s="7040"/>
      <c r="F153" s="6558" t="s">
        <v>106</v>
      </c>
      <c r="G153" s="7096"/>
      <c r="H153" s="7096"/>
      <c r="I153" s="7096"/>
      <c r="J153" s="7096"/>
      <c r="K153" s="7096"/>
      <c r="L153" s="7096"/>
      <c r="M153" s="7096"/>
      <c r="N153" s="7096"/>
      <c r="O153" s="7096"/>
      <c r="P153" s="7096"/>
      <c r="Q153" s="7096"/>
      <c r="R153" s="7096"/>
      <c r="S153" s="7096"/>
      <c r="T153" s="7096"/>
      <c r="U153" s="7096"/>
      <c r="V153" s="7096"/>
      <c r="W153" s="7096"/>
      <c r="X153" s="7096"/>
      <c r="Y153" s="7096"/>
      <c r="Z153" s="7096"/>
      <c r="AA153" s="7096"/>
      <c r="AB153" s="7096"/>
      <c r="AC153" s="7096"/>
      <c r="AD153" s="7096"/>
      <c r="AE153" s="7096"/>
      <c r="AF153" s="7096"/>
      <c r="AG153" s="6553"/>
      <c r="AH153" s="6736" t="s">
        <v>41</v>
      </c>
      <c r="AI153" s="7040" t="s">
        <v>42</v>
      </c>
    </row>
    <row r="154" spans="1:95" ht="15" customHeight="1" x14ac:dyDescent="0.25">
      <c r="A154" s="5496"/>
      <c r="B154" s="5496"/>
      <c r="C154" s="6852"/>
      <c r="D154" s="6161"/>
      <c r="E154" s="6162"/>
      <c r="F154" s="6558" t="s">
        <v>49</v>
      </c>
      <c r="G154" s="7107"/>
      <c r="H154" s="6558" t="s">
        <v>50</v>
      </c>
      <c r="I154" s="7107"/>
      <c r="J154" s="6549" t="s">
        <v>51</v>
      </c>
      <c r="K154" s="7095"/>
      <c r="L154" s="6549" t="s">
        <v>52</v>
      </c>
      <c r="M154" s="7095"/>
      <c r="N154" s="6549" t="s">
        <v>53</v>
      </c>
      <c r="O154" s="7095"/>
      <c r="P154" s="6549" t="s">
        <v>54</v>
      </c>
      <c r="Q154" s="7095"/>
      <c r="R154" s="6549" t="s">
        <v>55</v>
      </c>
      <c r="S154" s="7095"/>
      <c r="T154" s="6549" t="s">
        <v>56</v>
      </c>
      <c r="U154" s="7095"/>
      <c r="V154" s="6549" t="s">
        <v>57</v>
      </c>
      <c r="W154" s="7095"/>
      <c r="X154" s="6549" t="s">
        <v>58</v>
      </c>
      <c r="Y154" s="7095"/>
      <c r="Z154" s="6549" t="s">
        <v>59</v>
      </c>
      <c r="AA154" s="7095"/>
      <c r="AB154" s="6549" t="s">
        <v>60</v>
      </c>
      <c r="AC154" s="7095"/>
      <c r="AD154" s="6549" t="s">
        <v>61</v>
      </c>
      <c r="AE154" s="7095"/>
      <c r="AF154" s="6549" t="s">
        <v>62</v>
      </c>
      <c r="AG154" s="6551"/>
      <c r="AH154" s="5491"/>
      <c r="AI154" s="5484"/>
    </row>
    <row r="155" spans="1:95" ht="15" customHeight="1" x14ac:dyDescent="0.25">
      <c r="A155" s="6159"/>
      <c r="B155" s="6159"/>
      <c r="C155" s="4070" t="s">
        <v>84</v>
      </c>
      <c r="D155" s="3565" t="s">
        <v>63</v>
      </c>
      <c r="E155" s="4886" t="s">
        <v>64</v>
      </c>
      <c r="F155" s="3564" t="s">
        <v>63</v>
      </c>
      <c r="G155" s="4886" t="s">
        <v>64</v>
      </c>
      <c r="H155" s="3564" t="s">
        <v>63</v>
      </c>
      <c r="I155" s="4886" t="s">
        <v>64</v>
      </c>
      <c r="J155" s="3564" t="s">
        <v>63</v>
      </c>
      <c r="K155" s="4886" t="s">
        <v>64</v>
      </c>
      <c r="L155" s="3564" t="s">
        <v>63</v>
      </c>
      <c r="M155" s="4886" t="s">
        <v>64</v>
      </c>
      <c r="N155" s="3564" t="s">
        <v>63</v>
      </c>
      <c r="O155" s="4886" t="s">
        <v>64</v>
      </c>
      <c r="P155" s="3564" t="s">
        <v>63</v>
      </c>
      <c r="Q155" s="4886" t="s">
        <v>64</v>
      </c>
      <c r="R155" s="3564" t="s">
        <v>63</v>
      </c>
      <c r="S155" s="4886" t="s">
        <v>64</v>
      </c>
      <c r="T155" s="3564" t="s">
        <v>63</v>
      </c>
      <c r="U155" s="4886" t="s">
        <v>64</v>
      </c>
      <c r="V155" s="3564" t="s">
        <v>63</v>
      </c>
      <c r="W155" s="4886" t="s">
        <v>64</v>
      </c>
      <c r="X155" s="3564" t="s">
        <v>63</v>
      </c>
      <c r="Y155" s="4886" t="s">
        <v>64</v>
      </c>
      <c r="Z155" s="3564" t="s">
        <v>63</v>
      </c>
      <c r="AA155" s="4886" t="s">
        <v>64</v>
      </c>
      <c r="AB155" s="3564" t="s">
        <v>63</v>
      </c>
      <c r="AC155" s="4886" t="s">
        <v>64</v>
      </c>
      <c r="AD155" s="3564" t="s">
        <v>63</v>
      </c>
      <c r="AE155" s="4886" t="s">
        <v>64</v>
      </c>
      <c r="AF155" s="3564" t="s">
        <v>63</v>
      </c>
      <c r="AG155" s="3559" t="s">
        <v>64</v>
      </c>
      <c r="AH155" s="5492"/>
      <c r="AI155" s="6162"/>
    </row>
    <row r="156" spans="1:95" ht="15" customHeight="1" x14ac:dyDescent="0.25">
      <c r="A156" s="7051" t="s">
        <v>4180</v>
      </c>
      <c r="B156" s="3052" t="s">
        <v>69</v>
      </c>
      <c r="C156" s="5178">
        <f t="shared" ref="C156:C163" si="98">SUM(D156:E156)</f>
        <v>0</v>
      </c>
      <c r="D156" s="1069">
        <f t="shared" ref="D156:E163" si="99">SUM(F156+H156+J156+L156+N156+P156+R156+T156+V156+X156+Z156+AB156+AD156+AF156)</f>
        <v>0</v>
      </c>
      <c r="E156" s="5145">
        <f t="shared" si="99"/>
        <v>0</v>
      </c>
      <c r="F156" s="4564"/>
      <c r="G156" s="5017"/>
      <c r="H156" s="4564"/>
      <c r="I156" s="5017"/>
      <c r="J156" s="4564"/>
      <c r="K156" s="5017"/>
      <c r="L156" s="4564"/>
      <c r="M156" s="5017"/>
      <c r="N156" s="4564"/>
      <c r="O156" s="5017"/>
      <c r="P156" s="4564"/>
      <c r="Q156" s="5017"/>
      <c r="R156" s="4564"/>
      <c r="S156" s="5017"/>
      <c r="T156" s="4564"/>
      <c r="U156" s="5017"/>
      <c r="V156" s="4564"/>
      <c r="W156" s="5017"/>
      <c r="X156" s="4564"/>
      <c r="Y156" s="5017"/>
      <c r="Z156" s="4564"/>
      <c r="AA156" s="5017"/>
      <c r="AB156" s="4564"/>
      <c r="AC156" s="5017"/>
      <c r="AD156" s="4564"/>
      <c r="AE156" s="5017"/>
      <c r="AF156" s="4564"/>
      <c r="AG156" s="4589"/>
      <c r="AH156" s="4590"/>
      <c r="AI156" s="4587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15"/>
      <c r="B157" s="4280" t="s">
        <v>103</v>
      </c>
      <c r="C157" s="5179">
        <f t="shared" si="98"/>
        <v>0</v>
      </c>
      <c r="D157" s="5153">
        <f t="shared" si="99"/>
        <v>0</v>
      </c>
      <c r="E157" s="5154">
        <f t="shared" si="99"/>
        <v>0</v>
      </c>
      <c r="F157" s="4568"/>
      <c r="G157" s="5019"/>
      <c r="H157" s="4568"/>
      <c r="I157" s="5019"/>
      <c r="J157" s="4568"/>
      <c r="K157" s="5019"/>
      <c r="L157" s="4568"/>
      <c r="M157" s="5019"/>
      <c r="N157" s="4568"/>
      <c r="O157" s="5019"/>
      <c r="P157" s="4568"/>
      <c r="Q157" s="5019"/>
      <c r="R157" s="4568"/>
      <c r="S157" s="5019"/>
      <c r="T157" s="4568"/>
      <c r="U157" s="5019"/>
      <c r="V157" s="4568"/>
      <c r="W157" s="5019"/>
      <c r="X157" s="4568"/>
      <c r="Y157" s="5019"/>
      <c r="Z157" s="4568"/>
      <c r="AA157" s="5019"/>
      <c r="AB157" s="4568"/>
      <c r="AC157" s="5019"/>
      <c r="AD157" s="4568"/>
      <c r="AE157" s="5019"/>
      <c r="AF157" s="4568"/>
      <c r="AG157" s="4594"/>
      <c r="AH157" s="4595"/>
      <c r="AI157" s="4592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15"/>
      <c r="B158" s="4600" t="s">
        <v>110</v>
      </c>
      <c r="C158" s="5179">
        <f t="shared" si="98"/>
        <v>0</v>
      </c>
      <c r="D158" s="5153">
        <f t="shared" si="99"/>
        <v>0</v>
      </c>
      <c r="E158" s="5154">
        <f t="shared" si="99"/>
        <v>0</v>
      </c>
      <c r="F158" s="4568"/>
      <c r="G158" s="5019"/>
      <c r="H158" s="4568"/>
      <c r="I158" s="5019"/>
      <c r="J158" s="4568"/>
      <c r="K158" s="5019"/>
      <c r="L158" s="4568"/>
      <c r="M158" s="5019"/>
      <c r="N158" s="4568"/>
      <c r="O158" s="5019"/>
      <c r="P158" s="4568"/>
      <c r="Q158" s="5019"/>
      <c r="R158" s="4568"/>
      <c r="S158" s="5019"/>
      <c r="T158" s="4568"/>
      <c r="U158" s="5019"/>
      <c r="V158" s="4568"/>
      <c r="W158" s="5019"/>
      <c r="X158" s="4568"/>
      <c r="Y158" s="5019"/>
      <c r="Z158" s="4568"/>
      <c r="AA158" s="5019"/>
      <c r="AB158" s="4568"/>
      <c r="AC158" s="5019"/>
      <c r="AD158" s="4568"/>
      <c r="AE158" s="5019"/>
      <c r="AF158" s="4568"/>
      <c r="AG158" s="4594"/>
      <c r="AH158" s="4595"/>
      <c r="AI158" s="4592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255"/>
      <c r="B159" s="4661" t="s">
        <v>199</v>
      </c>
      <c r="C159" s="5180">
        <f t="shared" si="98"/>
        <v>0</v>
      </c>
      <c r="D159" s="5159">
        <f t="shared" si="99"/>
        <v>0</v>
      </c>
      <c r="E159" s="1735">
        <f t="shared" si="99"/>
        <v>0</v>
      </c>
      <c r="F159" s="4573"/>
      <c r="G159" s="5074"/>
      <c r="H159" s="4573"/>
      <c r="I159" s="5074"/>
      <c r="J159" s="4573"/>
      <c r="K159" s="5074"/>
      <c r="L159" s="4573"/>
      <c r="M159" s="5074"/>
      <c r="N159" s="4573"/>
      <c r="O159" s="5074"/>
      <c r="P159" s="4573"/>
      <c r="Q159" s="5074"/>
      <c r="R159" s="4573"/>
      <c r="S159" s="5074"/>
      <c r="T159" s="4573"/>
      <c r="U159" s="5074"/>
      <c r="V159" s="4573"/>
      <c r="W159" s="5074"/>
      <c r="X159" s="4573"/>
      <c r="Y159" s="5074"/>
      <c r="Z159" s="4573"/>
      <c r="AA159" s="5074"/>
      <c r="AB159" s="4573"/>
      <c r="AC159" s="5074"/>
      <c r="AD159" s="4573"/>
      <c r="AE159" s="5074"/>
      <c r="AF159" s="4573"/>
      <c r="AG159" s="4598"/>
      <c r="AH159" s="4599"/>
      <c r="AI159" s="1671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051" t="s">
        <v>4181</v>
      </c>
      <c r="B160" s="3052" t="s">
        <v>69</v>
      </c>
      <c r="C160" s="5178">
        <f t="shared" si="98"/>
        <v>0</v>
      </c>
      <c r="D160" s="1069">
        <f t="shared" si="99"/>
        <v>0</v>
      </c>
      <c r="E160" s="5145">
        <f t="shared" si="99"/>
        <v>0</v>
      </c>
      <c r="F160" s="4564"/>
      <c r="G160" s="5017"/>
      <c r="H160" s="4564"/>
      <c r="I160" s="5017"/>
      <c r="J160" s="4564"/>
      <c r="K160" s="5017"/>
      <c r="L160" s="4564"/>
      <c r="M160" s="5017"/>
      <c r="N160" s="4564"/>
      <c r="O160" s="5017"/>
      <c r="P160" s="4564"/>
      <c r="Q160" s="5017"/>
      <c r="R160" s="4564"/>
      <c r="S160" s="5017"/>
      <c r="T160" s="4564"/>
      <c r="U160" s="5017"/>
      <c r="V160" s="4564"/>
      <c r="W160" s="5017"/>
      <c r="X160" s="4564"/>
      <c r="Y160" s="5017"/>
      <c r="Z160" s="4564"/>
      <c r="AA160" s="5017"/>
      <c r="AB160" s="4564"/>
      <c r="AC160" s="5017"/>
      <c r="AD160" s="4564"/>
      <c r="AE160" s="5017"/>
      <c r="AF160" s="4564"/>
      <c r="AG160" s="4589"/>
      <c r="AH160" s="4590"/>
      <c r="AI160" s="4587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15"/>
      <c r="B161" s="4280" t="s">
        <v>103</v>
      </c>
      <c r="C161" s="5179">
        <f t="shared" si="98"/>
        <v>0</v>
      </c>
      <c r="D161" s="5153">
        <f t="shared" si="99"/>
        <v>0</v>
      </c>
      <c r="E161" s="5154">
        <f t="shared" si="99"/>
        <v>0</v>
      </c>
      <c r="F161" s="4568"/>
      <c r="G161" s="5019"/>
      <c r="H161" s="4568"/>
      <c r="I161" s="5019"/>
      <c r="J161" s="4568"/>
      <c r="K161" s="5019"/>
      <c r="L161" s="4568"/>
      <c r="M161" s="5019"/>
      <c r="N161" s="4568"/>
      <c r="O161" s="5019"/>
      <c r="P161" s="4568"/>
      <c r="Q161" s="5019"/>
      <c r="R161" s="4568"/>
      <c r="S161" s="5019"/>
      <c r="T161" s="4568"/>
      <c r="U161" s="5019"/>
      <c r="V161" s="4568"/>
      <c r="W161" s="5019"/>
      <c r="X161" s="4568"/>
      <c r="Y161" s="5019"/>
      <c r="Z161" s="4568"/>
      <c r="AA161" s="5019"/>
      <c r="AB161" s="4568"/>
      <c r="AC161" s="5019"/>
      <c r="AD161" s="4568"/>
      <c r="AE161" s="5019"/>
      <c r="AF161" s="4568"/>
      <c r="AG161" s="4594"/>
      <c r="AH161" s="4595"/>
      <c r="AI161" s="4592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15"/>
      <c r="B162" s="4600" t="s">
        <v>110</v>
      </c>
      <c r="C162" s="5179">
        <f t="shared" si="98"/>
        <v>0</v>
      </c>
      <c r="D162" s="5153">
        <f t="shared" si="99"/>
        <v>0</v>
      </c>
      <c r="E162" s="5154">
        <f t="shared" si="99"/>
        <v>0</v>
      </c>
      <c r="F162" s="4568"/>
      <c r="G162" s="5019"/>
      <c r="H162" s="4568"/>
      <c r="I162" s="5019"/>
      <c r="J162" s="4568"/>
      <c r="K162" s="5019"/>
      <c r="L162" s="4568"/>
      <c r="M162" s="5019"/>
      <c r="N162" s="4568"/>
      <c r="O162" s="5019"/>
      <c r="P162" s="4568"/>
      <c r="Q162" s="5019"/>
      <c r="R162" s="4568"/>
      <c r="S162" s="5019"/>
      <c r="T162" s="4568"/>
      <c r="U162" s="5019"/>
      <c r="V162" s="4568"/>
      <c r="W162" s="5019"/>
      <c r="X162" s="4568"/>
      <c r="Y162" s="5019"/>
      <c r="Z162" s="4568"/>
      <c r="AA162" s="5019"/>
      <c r="AB162" s="4568"/>
      <c r="AC162" s="5019"/>
      <c r="AD162" s="4568"/>
      <c r="AE162" s="5019"/>
      <c r="AF162" s="4568"/>
      <c r="AG162" s="4594"/>
      <c r="AH162" s="4595"/>
      <c r="AI162" s="4592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255"/>
      <c r="B163" s="4661" t="s">
        <v>199</v>
      </c>
      <c r="C163" s="5180">
        <f t="shared" si="98"/>
        <v>0</v>
      </c>
      <c r="D163" s="5159">
        <f t="shared" si="99"/>
        <v>0</v>
      </c>
      <c r="E163" s="1735">
        <f t="shared" si="99"/>
        <v>0</v>
      </c>
      <c r="F163" s="4573"/>
      <c r="G163" s="5074"/>
      <c r="H163" s="4573"/>
      <c r="I163" s="5074"/>
      <c r="J163" s="4573"/>
      <c r="K163" s="5074"/>
      <c r="L163" s="4573"/>
      <c r="M163" s="5074"/>
      <c r="N163" s="4573"/>
      <c r="O163" s="5074"/>
      <c r="P163" s="4573"/>
      <c r="Q163" s="5074"/>
      <c r="R163" s="4573"/>
      <c r="S163" s="5074"/>
      <c r="T163" s="4573"/>
      <c r="U163" s="5074"/>
      <c r="V163" s="4573"/>
      <c r="W163" s="5074"/>
      <c r="X163" s="4573"/>
      <c r="Y163" s="5074"/>
      <c r="Z163" s="4573"/>
      <c r="AA163" s="5074"/>
      <c r="AB163" s="4573"/>
      <c r="AC163" s="5074"/>
      <c r="AD163" s="4573"/>
      <c r="AE163" s="5074"/>
      <c r="AF163" s="4573"/>
      <c r="AG163" s="4598"/>
      <c r="AH163" s="4599"/>
      <c r="AI163" s="1671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78" t="s">
        <v>1639</v>
      </c>
      <c r="B165" s="7038" t="s">
        <v>82</v>
      </c>
      <c r="C165" s="7039"/>
      <c r="D165" s="7040"/>
      <c r="E165" s="6558" t="s">
        <v>106</v>
      </c>
      <c r="F165" s="7096"/>
      <c r="G165" s="7096"/>
      <c r="H165" s="7096"/>
      <c r="I165" s="7096"/>
      <c r="J165" s="7096"/>
      <c r="K165" s="7096"/>
      <c r="L165" s="7096"/>
      <c r="M165" s="7096"/>
      <c r="N165" s="7096"/>
      <c r="O165" s="7096"/>
      <c r="P165" s="7096"/>
      <c r="Q165" s="7096"/>
      <c r="R165" s="7096"/>
      <c r="S165" s="7096"/>
      <c r="T165" s="7096"/>
      <c r="U165" s="7096"/>
      <c r="V165" s="7096"/>
      <c r="W165" s="7096"/>
      <c r="X165" s="7096"/>
      <c r="Y165" s="7096"/>
      <c r="Z165" s="7096"/>
      <c r="AA165" s="7096"/>
      <c r="AB165" s="7096"/>
      <c r="AC165" s="7096"/>
      <c r="AD165" s="7096"/>
      <c r="AE165" s="7096"/>
      <c r="AF165" s="6553"/>
      <c r="AG165" s="6732" t="s">
        <v>2231</v>
      </c>
      <c r="AH165" s="7186" t="s">
        <v>41</v>
      </c>
      <c r="AI165" s="7040" t="s">
        <v>42</v>
      </c>
    </row>
    <row r="166" spans="1:90" s="114" customFormat="1" ht="15" customHeight="1" x14ac:dyDescent="0.25">
      <c r="A166" s="5496"/>
      <c r="B166" s="6852"/>
      <c r="C166" s="6161"/>
      <c r="D166" s="6162"/>
      <c r="E166" s="6558" t="s">
        <v>49</v>
      </c>
      <c r="F166" s="7107"/>
      <c r="G166" s="6558" t="s">
        <v>50</v>
      </c>
      <c r="H166" s="7107"/>
      <c r="I166" s="6549" t="s">
        <v>51</v>
      </c>
      <c r="J166" s="7095"/>
      <c r="K166" s="6549" t="s">
        <v>52</v>
      </c>
      <c r="L166" s="7095"/>
      <c r="M166" s="6549" t="s">
        <v>53</v>
      </c>
      <c r="N166" s="7095"/>
      <c r="O166" s="6549" t="s">
        <v>54</v>
      </c>
      <c r="P166" s="7095"/>
      <c r="Q166" s="6549" t="s">
        <v>55</v>
      </c>
      <c r="R166" s="7095"/>
      <c r="S166" s="6549" t="s">
        <v>56</v>
      </c>
      <c r="T166" s="7095"/>
      <c r="U166" s="6549" t="s">
        <v>57</v>
      </c>
      <c r="V166" s="7095"/>
      <c r="W166" s="6549" t="s">
        <v>58</v>
      </c>
      <c r="X166" s="7095"/>
      <c r="Y166" s="6549" t="s">
        <v>59</v>
      </c>
      <c r="Z166" s="7095"/>
      <c r="AA166" s="6549" t="s">
        <v>60</v>
      </c>
      <c r="AB166" s="7095"/>
      <c r="AC166" s="6549" t="s">
        <v>61</v>
      </c>
      <c r="AD166" s="7095"/>
      <c r="AE166" s="6549" t="s">
        <v>62</v>
      </c>
      <c r="AF166" s="7094"/>
      <c r="AG166" s="6650"/>
      <c r="AH166" s="5556"/>
      <c r="AI166" s="5484"/>
    </row>
    <row r="167" spans="1:90" s="114" customFormat="1" ht="15" customHeight="1" x14ac:dyDescent="0.25">
      <c r="A167" s="6159"/>
      <c r="B167" s="4070" t="s">
        <v>84</v>
      </c>
      <c r="C167" s="2648" t="s">
        <v>63</v>
      </c>
      <c r="D167" s="4886" t="s">
        <v>64</v>
      </c>
      <c r="E167" s="3564" t="s">
        <v>63</v>
      </c>
      <c r="F167" s="4886" t="s">
        <v>64</v>
      </c>
      <c r="G167" s="3564" t="s">
        <v>63</v>
      </c>
      <c r="H167" s="4886" t="s">
        <v>64</v>
      </c>
      <c r="I167" s="3564" t="s">
        <v>63</v>
      </c>
      <c r="J167" s="4886" t="s">
        <v>64</v>
      </c>
      <c r="K167" s="3564" t="s">
        <v>63</v>
      </c>
      <c r="L167" s="4886" t="s">
        <v>64</v>
      </c>
      <c r="M167" s="3564" t="s">
        <v>63</v>
      </c>
      <c r="N167" s="4886" t="s">
        <v>64</v>
      </c>
      <c r="O167" s="3564" t="s">
        <v>63</v>
      </c>
      <c r="P167" s="4886" t="s">
        <v>64</v>
      </c>
      <c r="Q167" s="3564" t="s">
        <v>63</v>
      </c>
      <c r="R167" s="4886" t="s">
        <v>64</v>
      </c>
      <c r="S167" s="3564" t="s">
        <v>63</v>
      </c>
      <c r="T167" s="4886" t="s">
        <v>64</v>
      </c>
      <c r="U167" s="3564" t="s">
        <v>63</v>
      </c>
      <c r="V167" s="4886" t="s">
        <v>64</v>
      </c>
      <c r="W167" s="3564" t="s">
        <v>63</v>
      </c>
      <c r="X167" s="4886" t="s">
        <v>64</v>
      </c>
      <c r="Y167" s="3564" t="s">
        <v>63</v>
      </c>
      <c r="Z167" s="4886" t="s">
        <v>64</v>
      </c>
      <c r="AA167" s="3564" t="s">
        <v>63</v>
      </c>
      <c r="AB167" s="4886" t="s">
        <v>64</v>
      </c>
      <c r="AC167" s="3564" t="s">
        <v>63</v>
      </c>
      <c r="AD167" s="4886" t="s">
        <v>64</v>
      </c>
      <c r="AE167" s="3564" t="s">
        <v>63</v>
      </c>
      <c r="AF167" s="4885" t="s">
        <v>64</v>
      </c>
      <c r="AG167" s="6373"/>
      <c r="AH167" s="6178"/>
      <c r="AI167" s="6162"/>
    </row>
    <row r="168" spans="1:90" s="114" customFormat="1" ht="15" customHeight="1" x14ac:dyDescent="0.25">
      <c r="A168" s="2881" t="s">
        <v>4171</v>
      </c>
      <c r="B168" s="5144">
        <f>SUM(C168:D168)</f>
        <v>0</v>
      </c>
      <c r="C168" s="1069">
        <f t="shared" ref="C168:D170" si="105">+E168+G168+I168+K168+M168+O168+Q168+S168+U168+W168+Y168+AA168+AC168+AE168</f>
        <v>0</v>
      </c>
      <c r="D168" s="5145">
        <f t="shared" si="105"/>
        <v>0</v>
      </c>
      <c r="E168" s="4564">
        <v>0</v>
      </c>
      <c r="F168" s="5017">
        <v>0</v>
      </c>
      <c r="G168" s="4564">
        <v>0</v>
      </c>
      <c r="H168" s="5017">
        <v>0</v>
      </c>
      <c r="I168" s="4564">
        <v>0</v>
      </c>
      <c r="J168" s="5017">
        <v>0</v>
      </c>
      <c r="K168" s="4564">
        <v>0</v>
      </c>
      <c r="L168" s="5017">
        <v>0</v>
      </c>
      <c r="M168" s="4564">
        <v>0</v>
      </c>
      <c r="N168" s="5017">
        <v>0</v>
      </c>
      <c r="O168" s="4564">
        <v>0</v>
      </c>
      <c r="P168" s="5017">
        <v>0</v>
      </c>
      <c r="Q168" s="4564">
        <v>0</v>
      </c>
      <c r="R168" s="5017">
        <v>0</v>
      </c>
      <c r="S168" s="4564">
        <v>0</v>
      </c>
      <c r="T168" s="5017">
        <v>0</v>
      </c>
      <c r="U168" s="4564">
        <v>0</v>
      </c>
      <c r="V168" s="5017">
        <v>0</v>
      </c>
      <c r="W168" s="4564">
        <v>0</v>
      </c>
      <c r="X168" s="5017">
        <v>0</v>
      </c>
      <c r="Y168" s="4564">
        <v>0</v>
      </c>
      <c r="Z168" s="5017">
        <v>0</v>
      </c>
      <c r="AA168" s="4564">
        <v>0</v>
      </c>
      <c r="AB168" s="5017">
        <v>0</v>
      </c>
      <c r="AC168" s="4564">
        <v>0</v>
      </c>
      <c r="AD168" s="5017">
        <v>0</v>
      </c>
      <c r="AE168" s="4564">
        <v>0</v>
      </c>
      <c r="AF168" s="5181">
        <v>0</v>
      </c>
      <c r="AG168" s="5182"/>
      <c r="AH168" s="4564"/>
      <c r="AI168" s="4587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881" t="s">
        <v>4172</v>
      </c>
      <c r="B169" s="5170">
        <f>SUM(C169:D169)</f>
        <v>0</v>
      </c>
      <c r="C169" s="5171">
        <f t="shared" si="105"/>
        <v>0</v>
      </c>
      <c r="D169" s="5172">
        <f t="shared" si="105"/>
        <v>0</v>
      </c>
      <c r="E169" s="4568">
        <v>0</v>
      </c>
      <c r="F169" s="5019">
        <v>0</v>
      </c>
      <c r="G169" s="4568">
        <v>0</v>
      </c>
      <c r="H169" s="5019">
        <v>0</v>
      </c>
      <c r="I169" s="4568">
        <v>0</v>
      </c>
      <c r="J169" s="5019">
        <v>0</v>
      </c>
      <c r="K169" s="4568">
        <v>0</v>
      </c>
      <c r="L169" s="5019">
        <v>0</v>
      </c>
      <c r="M169" s="4568">
        <v>0</v>
      </c>
      <c r="N169" s="5019">
        <v>0</v>
      </c>
      <c r="O169" s="4568">
        <v>0</v>
      </c>
      <c r="P169" s="5019">
        <v>0</v>
      </c>
      <c r="Q169" s="4568">
        <v>0</v>
      </c>
      <c r="R169" s="5019">
        <v>0</v>
      </c>
      <c r="S169" s="4568">
        <v>0</v>
      </c>
      <c r="T169" s="5019">
        <v>0</v>
      </c>
      <c r="U169" s="4568">
        <v>0</v>
      </c>
      <c r="V169" s="5019">
        <v>0</v>
      </c>
      <c r="W169" s="4568">
        <v>0</v>
      </c>
      <c r="X169" s="5019">
        <v>0</v>
      </c>
      <c r="Y169" s="4568">
        <v>0</v>
      </c>
      <c r="Z169" s="5019">
        <v>0</v>
      </c>
      <c r="AA169" s="4568">
        <v>0</v>
      </c>
      <c r="AB169" s="5019">
        <v>0</v>
      </c>
      <c r="AC169" s="4568">
        <v>0</v>
      </c>
      <c r="AD169" s="5019">
        <v>0</v>
      </c>
      <c r="AE169" s="4568">
        <v>0</v>
      </c>
      <c r="AF169" s="5183">
        <v>0</v>
      </c>
      <c r="AG169" s="5184"/>
      <c r="AH169" s="4568"/>
      <c r="AI169" s="4592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881" t="s">
        <v>4183</v>
      </c>
      <c r="B170" s="5170">
        <f>SUM(C170:D170)</f>
        <v>0</v>
      </c>
      <c r="C170" s="5171">
        <f t="shared" si="105"/>
        <v>0</v>
      </c>
      <c r="D170" s="5172">
        <f t="shared" si="105"/>
        <v>0</v>
      </c>
      <c r="E170" s="5067">
        <v>0</v>
      </c>
      <c r="F170" s="1730">
        <v>0</v>
      </c>
      <c r="G170" s="5067">
        <v>0</v>
      </c>
      <c r="H170" s="1730">
        <v>0</v>
      </c>
      <c r="I170" s="5067">
        <v>0</v>
      </c>
      <c r="J170" s="1730">
        <v>0</v>
      </c>
      <c r="K170" s="5067">
        <v>0</v>
      </c>
      <c r="L170" s="1730">
        <v>0</v>
      </c>
      <c r="M170" s="5067">
        <v>0</v>
      </c>
      <c r="N170" s="1730">
        <v>0</v>
      </c>
      <c r="O170" s="5067">
        <v>0</v>
      </c>
      <c r="P170" s="1730">
        <v>0</v>
      </c>
      <c r="Q170" s="5067">
        <v>0</v>
      </c>
      <c r="R170" s="1730">
        <v>0</v>
      </c>
      <c r="S170" s="5067">
        <v>0</v>
      </c>
      <c r="T170" s="1730">
        <v>0</v>
      </c>
      <c r="U170" s="5067">
        <v>0</v>
      </c>
      <c r="V170" s="1730">
        <v>0</v>
      </c>
      <c r="W170" s="5067">
        <v>0</v>
      </c>
      <c r="X170" s="1730">
        <v>0</v>
      </c>
      <c r="Y170" s="5067">
        <v>0</v>
      </c>
      <c r="Z170" s="1730">
        <v>0</v>
      </c>
      <c r="AA170" s="5067">
        <v>0</v>
      </c>
      <c r="AB170" s="1730">
        <v>0</v>
      </c>
      <c r="AC170" s="5067">
        <v>0</v>
      </c>
      <c r="AD170" s="1730">
        <v>0</v>
      </c>
      <c r="AE170" s="5067">
        <v>0</v>
      </c>
      <c r="AF170" s="5185">
        <v>0</v>
      </c>
      <c r="AG170" s="5119"/>
      <c r="AH170" s="5067"/>
      <c r="AI170" s="5018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58" t="s">
        <v>4184</v>
      </c>
      <c r="B171" s="5186"/>
      <c r="C171" s="5187"/>
      <c r="D171" s="1738"/>
      <c r="E171" s="5188"/>
      <c r="F171" s="180"/>
      <c r="G171" s="5188"/>
      <c r="H171" s="180"/>
      <c r="I171" s="5188"/>
      <c r="J171" s="180"/>
      <c r="K171" s="5188"/>
      <c r="L171" s="180"/>
      <c r="M171" s="5188"/>
      <c r="N171" s="180"/>
      <c r="O171" s="5188"/>
      <c r="P171" s="180"/>
      <c r="Q171" s="5188"/>
      <c r="R171" s="180"/>
      <c r="S171" s="5188"/>
      <c r="T171" s="180"/>
      <c r="U171" s="5188"/>
      <c r="V171" s="180"/>
      <c r="W171" s="5188"/>
      <c r="X171" s="180"/>
      <c r="Y171" s="5188"/>
      <c r="Z171" s="180"/>
      <c r="AA171" s="5188"/>
      <c r="AB171" s="180"/>
      <c r="AC171" s="5188"/>
      <c r="AD171" s="180"/>
      <c r="AE171" s="5188"/>
      <c r="AF171" s="181"/>
      <c r="AG171" s="182"/>
      <c r="AH171" s="5188"/>
      <c r="AI171" s="518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63" t="s">
        <v>2412</v>
      </c>
      <c r="B173" s="7063" t="s">
        <v>4170</v>
      </c>
      <c r="C173" s="7179" t="s">
        <v>4186</v>
      </c>
      <c r="D173" s="7092"/>
      <c r="E173" s="7063" t="s">
        <v>4187</v>
      </c>
      <c r="F173" s="7179" t="s">
        <v>34</v>
      </c>
      <c r="G173" s="7092"/>
      <c r="H173" s="7092"/>
      <c r="I173" s="7092"/>
      <c r="J173" s="7092"/>
      <c r="K173" s="7092"/>
      <c r="L173" s="7092"/>
      <c r="M173" s="7092"/>
      <c r="N173" s="7092"/>
      <c r="O173" s="7092"/>
      <c r="P173" s="7092"/>
      <c r="Q173" s="7092"/>
      <c r="R173" s="7092"/>
      <c r="S173" s="7092"/>
      <c r="T173" s="7093"/>
    </row>
    <row r="174" spans="1:90" s="114" customFormat="1" ht="21" x14ac:dyDescent="0.25">
      <c r="A174" s="6629"/>
      <c r="B174" s="6629"/>
      <c r="C174" s="5191" t="s">
        <v>4171</v>
      </c>
      <c r="D174" s="4987" t="s">
        <v>4188</v>
      </c>
      <c r="E174" s="6629"/>
      <c r="F174" s="5191" t="s">
        <v>86</v>
      </c>
      <c r="G174" s="5192" t="s">
        <v>87</v>
      </c>
      <c r="H174" s="5192" t="s">
        <v>88</v>
      </c>
      <c r="I174" s="5192" t="s">
        <v>89</v>
      </c>
      <c r="J174" s="5192" t="s">
        <v>2090</v>
      </c>
      <c r="K174" s="5192" t="s">
        <v>91</v>
      </c>
      <c r="L174" s="5192" t="s">
        <v>228</v>
      </c>
      <c r="M174" s="5192" t="s">
        <v>93</v>
      </c>
      <c r="N174" s="5192" t="s">
        <v>229</v>
      </c>
      <c r="O174" s="5192" t="s">
        <v>4189</v>
      </c>
      <c r="P174" s="5192" t="s">
        <v>4190</v>
      </c>
      <c r="Q174" s="5192" t="s">
        <v>4191</v>
      </c>
      <c r="R174" s="5192" t="s">
        <v>231</v>
      </c>
      <c r="S174" s="5192" t="s">
        <v>4192</v>
      </c>
      <c r="T174" s="4987" t="s">
        <v>4193</v>
      </c>
    </row>
    <row r="175" spans="1:90" s="114" customFormat="1" ht="15" customHeight="1" x14ac:dyDescent="0.25">
      <c r="A175" s="2881" t="s">
        <v>103</v>
      </c>
      <c r="B175" s="3052">
        <f>SUM(C175:D175)</f>
        <v>0</v>
      </c>
      <c r="C175" s="5067"/>
      <c r="D175" s="5099"/>
      <c r="E175" s="3052">
        <f>+F175+G175+H175+I175+K175+L175+M175+N175+O175+P175+Q175+R175+S175+T175</f>
        <v>0</v>
      </c>
      <c r="F175" s="4568"/>
      <c r="G175" s="4569"/>
      <c r="H175" s="4569"/>
      <c r="I175" s="4569"/>
      <c r="J175" s="1071"/>
      <c r="K175" s="4569"/>
      <c r="L175" s="4569"/>
      <c r="M175" s="4569"/>
      <c r="N175" s="4569"/>
      <c r="O175" s="4569"/>
      <c r="P175" s="4569"/>
      <c r="Q175" s="4569"/>
      <c r="R175" s="4569"/>
      <c r="S175" s="4569"/>
      <c r="T175" s="4592"/>
    </row>
    <row r="176" spans="1:90" s="114" customFormat="1" ht="15" customHeight="1" x14ac:dyDescent="0.25">
      <c r="A176" s="2881" t="s">
        <v>69</v>
      </c>
      <c r="B176" s="4404">
        <f>SUM(C176:D176)</f>
        <v>0</v>
      </c>
      <c r="C176" s="4568"/>
      <c r="D176" s="4593"/>
      <c r="E176" s="4600">
        <f>+F176+G176+H176+I176+K176+L176+M176+N176+O176+P176+Q176+R176+S176+T176</f>
        <v>0</v>
      </c>
      <c r="F176" s="4568"/>
      <c r="G176" s="4569"/>
      <c r="H176" s="4569"/>
      <c r="I176" s="4569"/>
      <c r="J176" s="5193"/>
      <c r="K176" s="4569"/>
      <c r="L176" s="4569"/>
      <c r="M176" s="4569"/>
      <c r="N176" s="4569"/>
      <c r="O176" s="4569"/>
      <c r="P176" s="4569"/>
      <c r="Q176" s="4569"/>
      <c r="R176" s="4569"/>
      <c r="S176" s="4569"/>
      <c r="T176" s="4592"/>
    </row>
    <row r="177" spans="1:20" s="114" customFormat="1" ht="15" customHeight="1" x14ac:dyDescent="0.25">
      <c r="A177" s="2881" t="s">
        <v>110</v>
      </c>
      <c r="B177" s="4404">
        <f>SUM(C177:D177)</f>
        <v>0</v>
      </c>
      <c r="C177" s="4568"/>
      <c r="D177" s="4593"/>
      <c r="E177" s="4600">
        <f>SUM(F177:T177)</f>
        <v>0</v>
      </c>
      <c r="F177" s="4568"/>
      <c r="G177" s="4569"/>
      <c r="H177" s="4569"/>
      <c r="I177" s="4569"/>
      <c r="J177" s="4569"/>
      <c r="K177" s="4569"/>
      <c r="L177" s="4569"/>
      <c r="M177" s="4569"/>
      <c r="N177" s="4569"/>
      <c r="O177" s="4569"/>
      <c r="P177" s="4569"/>
      <c r="Q177" s="4569"/>
      <c r="R177" s="4569"/>
      <c r="S177" s="4569"/>
      <c r="T177" s="4592"/>
    </row>
    <row r="178" spans="1:20" s="114" customFormat="1" ht="15" customHeight="1" x14ac:dyDescent="0.25">
      <c r="A178" s="4223" t="s">
        <v>4194</v>
      </c>
      <c r="B178" s="3680">
        <f>SUM(C178:D178)</f>
        <v>0</v>
      </c>
      <c r="C178" s="4573"/>
      <c r="D178" s="4597"/>
      <c r="E178" s="5194">
        <f>+F178+G178+H178+I178+K178+L178+M178+N178+O178+P178+Q178+R178+S178+T178</f>
        <v>0</v>
      </c>
      <c r="F178" s="4573"/>
      <c r="G178" s="4574"/>
      <c r="H178" s="4574"/>
      <c r="I178" s="4574"/>
      <c r="J178" s="183"/>
      <c r="K178" s="4574"/>
      <c r="L178" s="4574"/>
      <c r="M178" s="4574"/>
      <c r="N178" s="4574"/>
      <c r="O178" s="4574"/>
      <c r="P178" s="4574"/>
      <c r="Q178" s="4574"/>
      <c r="R178" s="4574"/>
      <c r="S178" s="4574"/>
      <c r="T178" s="1671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78" t="s">
        <v>4196</v>
      </c>
      <c r="B180" s="7158" t="s">
        <v>4197</v>
      </c>
      <c r="C180" s="7137"/>
      <c r="D180" s="7138"/>
      <c r="E180" s="7158" t="s">
        <v>4198</v>
      </c>
      <c r="F180" s="7137"/>
      <c r="G180" s="7138"/>
    </row>
    <row r="181" spans="1:20" s="114" customFormat="1" ht="15" customHeight="1" x14ac:dyDescent="0.25">
      <c r="A181" s="6159"/>
      <c r="B181" s="5195" t="s">
        <v>84</v>
      </c>
      <c r="C181" s="5191" t="s">
        <v>63</v>
      </c>
      <c r="D181" s="4987" t="s">
        <v>64</v>
      </c>
      <c r="E181" s="5195" t="s">
        <v>84</v>
      </c>
      <c r="F181" s="5191" t="s">
        <v>63</v>
      </c>
      <c r="G181" s="4987" t="s">
        <v>64</v>
      </c>
    </row>
    <row r="182" spans="1:20" s="114" customFormat="1" ht="15" customHeight="1" x14ac:dyDescent="0.25">
      <c r="A182" s="2881" t="s">
        <v>4199</v>
      </c>
      <c r="B182" s="5196">
        <f>SUM(C182:D182)</f>
        <v>0</v>
      </c>
      <c r="C182" s="5197"/>
      <c r="D182" s="5198"/>
      <c r="E182" s="5196">
        <f>SUM(F182:G182)</f>
        <v>0</v>
      </c>
      <c r="F182" s="5197"/>
      <c r="G182" s="5198"/>
    </row>
    <row r="183" spans="1:20" s="114" customFormat="1" ht="15" customHeight="1" x14ac:dyDescent="0.25">
      <c r="A183" s="4223" t="s">
        <v>4200</v>
      </c>
      <c r="B183" s="5199">
        <f>SUM(C183:D183)</f>
        <v>0</v>
      </c>
      <c r="C183" s="5200"/>
      <c r="D183" s="5201"/>
      <c r="E183" s="5199">
        <f>SUM(F183:G183)</f>
        <v>0</v>
      </c>
      <c r="F183" s="5200"/>
      <c r="G183" s="5201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80" t="s">
        <v>224</v>
      </c>
      <c r="B185" s="7181" t="s">
        <v>4170</v>
      </c>
      <c r="C185" s="7183" t="s">
        <v>4202</v>
      </c>
      <c r="D185" s="7184"/>
      <c r="E185" s="7185"/>
      <c r="F185" s="7063" t="s">
        <v>4187</v>
      </c>
      <c r="G185" s="7088" t="s">
        <v>34</v>
      </c>
      <c r="H185" s="7089"/>
      <c r="I185" s="7089"/>
      <c r="J185" s="7089"/>
      <c r="K185" s="7089"/>
      <c r="L185" s="7180"/>
    </row>
    <row r="186" spans="1:20" ht="21" x14ac:dyDescent="0.25">
      <c r="A186" s="6267"/>
      <c r="B186" s="7182"/>
      <c r="C186" s="5202" t="s">
        <v>4203</v>
      </c>
      <c r="D186" s="5203" t="s">
        <v>4172</v>
      </c>
      <c r="E186" s="5204" t="s">
        <v>4204</v>
      </c>
      <c r="F186" s="6629"/>
      <c r="G186" s="5205" t="s">
        <v>227</v>
      </c>
      <c r="H186" s="4986" t="s">
        <v>4205</v>
      </c>
      <c r="I186" s="4986" t="s">
        <v>4206</v>
      </c>
      <c r="J186" s="4986" t="s">
        <v>4207</v>
      </c>
      <c r="K186" s="4986" t="s">
        <v>4208</v>
      </c>
      <c r="L186" s="5206" t="s">
        <v>4209</v>
      </c>
    </row>
    <row r="187" spans="1:20" x14ac:dyDescent="0.25">
      <c r="A187" s="2881" t="s">
        <v>4210</v>
      </c>
      <c r="B187" s="4659">
        <f>SUM(C187:D187)</f>
        <v>1</v>
      </c>
      <c r="C187" s="5067">
        <v>1</v>
      </c>
      <c r="D187" s="5068"/>
      <c r="E187" s="5207"/>
      <c r="F187" s="3052">
        <f>SUM(G187:L187)</f>
        <v>1</v>
      </c>
      <c r="G187" s="4564"/>
      <c r="H187" s="1062"/>
      <c r="I187" s="1062"/>
      <c r="J187" s="1062">
        <v>1</v>
      </c>
      <c r="K187" s="1062">
        <v>0</v>
      </c>
      <c r="L187" s="5018"/>
    </row>
    <row r="188" spans="1:20" x14ac:dyDescent="0.25">
      <c r="A188" s="2881" t="s">
        <v>4211</v>
      </c>
      <c r="B188" s="4600">
        <f>SUM(C188:E188)</f>
        <v>8</v>
      </c>
      <c r="C188" s="4568"/>
      <c r="D188" s="4569"/>
      <c r="E188" s="5099">
        <v>8</v>
      </c>
      <c r="F188" s="4600">
        <f>SUM(G188:L188)</f>
        <v>8</v>
      </c>
      <c r="G188" s="4568">
        <v>3</v>
      </c>
      <c r="H188" s="4569">
        <v>2</v>
      </c>
      <c r="I188" s="4569">
        <v>0</v>
      </c>
      <c r="J188" s="4569">
        <v>1</v>
      </c>
      <c r="K188" s="4569">
        <v>2</v>
      </c>
      <c r="L188" s="4592"/>
    </row>
    <row r="189" spans="1:20" x14ac:dyDescent="0.25">
      <c r="A189" s="4223" t="s">
        <v>4212</v>
      </c>
      <c r="B189" s="5112">
        <f>SUM(C189:D189)</f>
        <v>0</v>
      </c>
      <c r="C189" s="4573"/>
      <c r="D189" s="4574"/>
      <c r="E189" s="1739"/>
      <c r="F189" s="3680">
        <f>SUM(G189:L189)</f>
        <v>0</v>
      </c>
      <c r="G189" s="4573"/>
      <c r="H189" s="4574"/>
      <c r="I189" s="4574"/>
      <c r="J189" s="4574">
        <v>0</v>
      </c>
      <c r="K189" s="4574">
        <v>0</v>
      </c>
      <c r="L189" s="1671"/>
    </row>
    <row r="190" spans="1:20" s="113" customFormat="1" ht="17.100000000000001" customHeight="1" x14ac:dyDescent="0.25">
      <c r="A190" s="7166" t="s">
        <v>4213</v>
      </c>
      <c r="B190" s="7166"/>
      <c r="C190" s="7166"/>
    </row>
    <row r="191" spans="1:20" ht="15" customHeight="1" x14ac:dyDescent="0.25">
      <c r="A191" s="7052" t="s">
        <v>4214</v>
      </c>
      <c r="B191" s="7081"/>
      <c r="C191" s="7037" t="s">
        <v>4215</v>
      </c>
      <c r="D191" s="7176" t="s">
        <v>4216</v>
      </c>
      <c r="E191" s="7177"/>
      <c r="F191" s="7177"/>
      <c r="G191" s="7177"/>
      <c r="H191" s="7177"/>
      <c r="I191" s="7177"/>
      <c r="J191" s="7178"/>
      <c r="K191" s="7096" t="s">
        <v>4217</v>
      </c>
      <c r="L191" s="7096"/>
      <c r="M191" s="7096"/>
      <c r="N191" s="7107"/>
    </row>
    <row r="192" spans="1:20" ht="21" x14ac:dyDescent="0.25">
      <c r="A192" s="6972"/>
      <c r="B192" s="6244"/>
      <c r="C192" s="6165"/>
      <c r="D192" s="5202" t="s">
        <v>4203</v>
      </c>
      <c r="E192" s="5203" t="s">
        <v>4218</v>
      </c>
      <c r="F192" s="5203" t="s">
        <v>4219</v>
      </c>
      <c r="G192" s="5204" t="s">
        <v>4220</v>
      </c>
      <c r="H192" s="5208" t="s">
        <v>4187</v>
      </c>
      <c r="I192" s="5202" t="s">
        <v>464</v>
      </c>
      <c r="J192" s="5204" t="s">
        <v>4221</v>
      </c>
      <c r="K192" s="5202" t="s">
        <v>4222</v>
      </c>
      <c r="L192" s="5203" t="s">
        <v>4223</v>
      </c>
      <c r="M192" s="5203" t="s">
        <v>4224</v>
      </c>
      <c r="N192" s="5209" t="s">
        <v>4225</v>
      </c>
    </row>
    <row r="193" spans="1:91" ht="15" customHeight="1" x14ac:dyDescent="0.25">
      <c r="A193" s="7051" t="s">
        <v>4226</v>
      </c>
      <c r="B193" s="5210" t="s">
        <v>4227</v>
      </c>
      <c r="C193" s="3052">
        <f>SUM(E193+G193)</f>
        <v>0</v>
      </c>
      <c r="D193" s="5211"/>
      <c r="E193" s="4569"/>
      <c r="F193" s="1071"/>
      <c r="G193" s="4593"/>
      <c r="H193" s="3052">
        <f>+K193+L193+M193</f>
        <v>0</v>
      </c>
      <c r="I193" s="5211"/>
      <c r="J193" s="5212"/>
      <c r="K193" s="4593"/>
      <c r="L193" s="4569"/>
      <c r="M193" s="4569"/>
      <c r="N193" s="5213"/>
    </row>
    <row r="194" spans="1:91" ht="15" customHeight="1" x14ac:dyDescent="0.25">
      <c r="A194" s="5515"/>
      <c r="B194" s="4280" t="s">
        <v>4228</v>
      </c>
      <c r="C194" s="4600">
        <f>SUM(D194+E194+G194)</f>
        <v>0</v>
      </c>
      <c r="D194" s="4568"/>
      <c r="E194" s="4569"/>
      <c r="F194" s="5214"/>
      <c r="G194" s="4593"/>
      <c r="H194" s="4600">
        <f>SUM(I194:M194)</f>
        <v>0</v>
      </c>
      <c r="I194" s="5067"/>
      <c r="J194" s="5018"/>
      <c r="K194" s="4593"/>
      <c r="L194" s="4569"/>
      <c r="M194" s="4569"/>
      <c r="N194" s="5213"/>
    </row>
    <row r="195" spans="1:91" ht="15" customHeight="1" x14ac:dyDescent="0.25">
      <c r="A195" s="5515"/>
      <c r="B195" s="4280" t="s">
        <v>4229</v>
      </c>
      <c r="C195" s="4600">
        <f>+F195+G195</f>
        <v>0</v>
      </c>
      <c r="D195" s="5215"/>
      <c r="E195" s="5214"/>
      <c r="F195" s="4569"/>
      <c r="G195" s="4593"/>
      <c r="H195" s="4600">
        <f>SUM(I195:M195)</f>
        <v>0</v>
      </c>
      <c r="I195" s="4568"/>
      <c r="J195" s="4592"/>
      <c r="K195" s="4593"/>
      <c r="L195" s="4569"/>
      <c r="M195" s="4569"/>
      <c r="N195" s="5207"/>
    </row>
    <row r="196" spans="1:91" ht="15" customHeight="1" x14ac:dyDescent="0.25">
      <c r="A196" s="6255"/>
      <c r="B196" s="4839" t="s">
        <v>4230</v>
      </c>
      <c r="C196" s="2996">
        <f>SUM(D196:G196)</f>
        <v>0</v>
      </c>
      <c r="D196" s="4573"/>
      <c r="E196" s="4574"/>
      <c r="F196" s="4574"/>
      <c r="G196" s="1671"/>
      <c r="H196" s="5194">
        <f>+N196</f>
        <v>0</v>
      </c>
      <c r="I196" s="5216"/>
      <c r="J196" s="1739"/>
      <c r="K196" s="5217"/>
      <c r="L196" s="5218"/>
      <c r="M196" s="5218"/>
      <c r="N196" s="1671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62" t="s">
        <v>224</v>
      </c>
      <c r="B198" s="7162" t="s">
        <v>4232</v>
      </c>
      <c r="C198" s="7163" t="s">
        <v>4233</v>
      </c>
      <c r="D198" s="7156" t="s">
        <v>4217</v>
      </c>
      <c r="E198" s="7165"/>
      <c r="F198" s="7156" t="s">
        <v>4234</v>
      </c>
      <c r="G198" s="7157"/>
      <c r="H198" s="7157"/>
      <c r="I198" s="7157"/>
      <c r="J198" s="7157"/>
      <c r="K198" s="7157"/>
      <c r="L198" s="7157"/>
      <c r="M198" s="7157"/>
      <c r="N198" s="7157"/>
      <c r="O198" s="7157"/>
      <c r="P198" s="7157"/>
      <c r="Q198" s="7157"/>
      <c r="R198" s="7157"/>
      <c r="S198" s="7157"/>
      <c r="T198" s="7144" t="s">
        <v>464</v>
      </c>
      <c r="U198" s="7150" t="s">
        <v>72</v>
      </c>
    </row>
    <row r="199" spans="1:91" s="114" customFormat="1" ht="21" x14ac:dyDescent="0.25">
      <c r="A199" s="7162"/>
      <c r="B199" s="7162"/>
      <c r="C199" s="7164"/>
      <c r="D199" s="5191" t="s">
        <v>4222</v>
      </c>
      <c r="E199" s="4987" t="s">
        <v>4235</v>
      </c>
      <c r="F199" s="5220" t="s">
        <v>540</v>
      </c>
      <c r="G199" s="5221" t="s">
        <v>334</v>
      </c>
      <c r="H199" s="5221" t="s">
        <v>335</v>
      </c>
      <c r="I199" s="5221" t="s">
        <v>99</v>
      </c>
      <c r="J199" s="5221" t="s">
        <v>49</v>
      </c>
      <c r="K199" s="5221" t="s">
        <v>314</v>
      </c>
      <c r="L199" s="5221" t="s">
        <v>51</v>
      </c>
      <c r="M199" s="5221" t="s">
        <v>52</v>
      </c>
      <c r="N199" s="5221" t="s">
        <v>53</v>
      </c>
      <c r="O199" s="5221" t="s">
        <v>54</v>
      </c>
      <c r="P199" s="5221" t="s">
        <v>55</v>
      </c>
      <c r="Q199" s="5221" t="s">
        <v>56</v>
      </c>
      <c r="R199" s="5221" t="s">
        <v>57</v>
      </c>
      <c r="S199" s="5222" t="s">
        <v>58</v>
      </c>
      <c r="T199" s="7146"/>
      <c r="U199" s="7152"/>
    </row>
    <row r="200" spans="1:91" s="114" customFormat="1" ht="15" customHeight="1" x14ac:dyDescent="0.25">
      <c r="A200" s="4567" t="s">
        <v>4236</v>
      </c>
      <c r="B200" s="4568">
        <v>25</v>
      </c>
      <c r="C200" s="5223">
        <f>SUM(D200:S200)</f>
        <v>22</v>
      </c>
      <c r="D200" s="4568">
        <v>0</v>
      </c>
      <c r="E200" s="4593">
        <v>0</v>
      </c>
      <c r="F200" s="4568">
        <v>0</v>
      </c>
      <c r="G200" s="4569">
        <v>0</v>
      </c>
      <c r="H200" s="4569">
        <v>0</v>
      </c>
      <c r="I200" s="4569">
        <v>0</v>
      </c>
      <c r="J200" s="4569">
        <v>0</v>
      </c>
      <c r="K200" s="4569">
        <v>1</v>
      </c>
      <c r="L200" s="4569">
        <v>3</v>
      </c>
      <c r="M200" s="4569">
        <v>4</v>
      </c>
      <c r="N200" s="4569">
        <v>2</v>
      </c>
      <c r="O200" s="4569">
        <v>5</v>
      </c>
      <c r="P200" s="4569">
        <v>2</v>
      </c>
      <c r="Q200" s="4569">
        <v>3</v>
      </c>
      <c r="R200" s="4569">
        <v>0</v>
      </c>
      <c r="S200" s="5183">
        <v>2</v>
      </c>
      <c r="T200" s="5098">
        <v>0</v>
      </c>
      <c r="U200" s="5018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67" t="s">
        <v>4237</v>
      </c>
      <c r="B201" s="4568"/>
      <c r="C201" s="5224">
        <f>SUM(D201:S201)</f>
        <v>0</v>
      </c>
      <c r="D201" s="4568"/>
      <c r="E201" s="4593"/>
      <c r="F201" s="4568"/>
      <c r="G201" s="4569"/>
      <c r="H201" s="4569"/>
      <c r="I201" s="4569"/>
      <c r="J201" s="4569"/>
      <c r="K201" s="4569"/>
      <c r="L201" s="4569"/>
      <c r="M201" s="4569"/>
      <c r="N201" s="4569"/>
      <c r="O201" s="4569"/>
      <c r="P201" s="4569"/>
      <c r="Q201" s="4569"/>
      <c r="R201" s="4569"/>
      <c r="S201" s="5183"/>
      <c r="T201" s="4595"/>
      <c r="U201" s="4592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81" t="s">
        <v>4238</v>
      </c>
      <c r="B202" s="4596"/>
      <c r="C202" s="5225">
        <f>SUM(D202:S202)</f>
        <v>0</v>
      </c>
      <c r="D202" s="4573"/>
      <c r="E202" s="4597"/>
      <c r="F202" s="4573"/>
      <c r="G202" s="4574"/>
      <c r="H202" s="4574"/>
      <c r="I202" s="4574"/>
      <c r="J202" s="4574"/>
      <c r="K202" s="4574"/>
      <c r="L202" s="4574"/>
      <c r="M202" s="4574"/>
      <c r="N202" s="4574"/>
      <c r="O202" s="4574"/>
      <c r="P202" s="4574"/>
      <c r="Q202" s="4574"/>
      <c r="R202" s="4574"/>
      <c r="S202" s="5226"/>
      <c r="T202" s="4599"/>
      <c r="U202" s="1671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67" t="s">
        <v>4239</v>
      </c>
      <c r="B203" s="7167"/>
      <c r="C203" s="7167"/>
      <c r="D203" s="7167"/>
      <c r="E203" s="7167"/>
      <c r="F203" s="7167"/>
      <c r="G203" s="7167"/>
      <c r="H203" s="7167"/>
      <c r="I203" s="7167"/>
      <c r="J203" s="7167"/>
      <c r="CK203" s="114"/>
      <c r="CL203" s="114"/>
      <c r="CM203" s="114"/>
    </row>
    <row r="204" spans="1:91" ht="15" customHeight="1" x14ac:dyDescent="0.25">
      <c r="A204" s="6603" t="s">
        <v>3336</v>
      </c>
      <c r="B204" s="6603" t="s">
        <v>4240</v>
      </c>
      <c r="C204" s="7158" t="s">
        <v>4217</v>
      </c>
      <c r="D204" s="7138"/>
      <c r="E204" s="7137" t="s">
        <v>4234</v>
      </c>
      <c r="F204" s="7137"/>
      <c r="G204" s="7137"/>
      <c r="H204" s="7137"/>
      <c r="I204" s="7137"/>
      <c r="J204" s="7159"/>
      <c r="K204" s="7160" t="s">
        <v>464</v>
      </c>
      <c r="L204" s="7063" t="s">
        <v>72</v>
      </c>
      <c r="CK204" s="114"/>
      <c r="CL204" s="114"/>
      <c r="CM204" s="114"/>
    </row>
    <row r="205" spans="1:91" ht="21" x14ac:dyDescent="0.25">
      <c r="A205" s="6603"/>
      <c r="B205" s="6603"/>
      <c r="C205" s="5191" t="s">
        <v>4222</v>
      </c>
      <c r="D205" s="4987" t="s">
        <v>4235</v>
      </c>
      <c r="E205" s="5227" t="s">
        <v>540</v>
      </c>
      <c r="F205" s="5192" t="s">
        <v>334</v>
      </c>
      <c r="G205" s="5192" t="s">
        <v>335</v>
      </c>
      <c r="H205" s="5192" t="s">
        <v>99</v>
      </c>
      <c r="I205" s="5192" t="s">
        <v>49</v>
      </c>
      <c r="J205" s="4985" t="s">
        <v>3193</v>
      </c>
      <c r="K205" s="7161"/>
      <c r="L205" s="6629"/>
      <c r="CK205" s="114"/>
      <c r="CL205" s="114"/>
      <c r="CM205" s="114"/>
    </row>
    <row r="206" spans="1:91" x14ac:dyDescent="0.25">
      <c r="A206" s="4567" t="s">
        <v>4241</v>
      </c>
      <c r="B206" s="5228">
        <f>SUM(C206:J206)</f>
        <v>0</v>
      </c>
      <c r="C206" s="4568"/>
      <c r="D206" s="5019"/>
      <c r="E206" s="4593"/>
      <c r="F206" s="4569"/>
      <c r="G206" s="4569"/>
      <c r="H206" s="4569"/>
      <c r="I206" s="4569"/>
      <c r="J206" s="5183"/>
      <c r="K206" s="5119"/>
      <c r="L206" s="5229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81" t="s">
        <v>4242</v>
      </c>
      <c r="B207" s="4736">
        <f>SUM(C207:J207)</f>
        <v>0</v>
      </c>
      <c r="C207" s="4573"/>
      <c r="D207" s="5074"/>
      <c r="E207" s="4597"/>
      <c r="F207" s="4574"/>
      <c r="G207" s="4574"/>
      <c r="H207" s="4574"/>
      <c r="I207" s="4574"/>
      <c r="J207" s="5226"/>
      <c r="K207" s="5230"/>
      <c r="L207" s="4596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67" t="s">
        <v>4243</v>
      </c>
      <c r="B208" s="7167"/>
      <c r="C208" s="7167"/>
      <c r="D208" s="7167"/>
      <c r="E208" s="7167"/>
      <c r="F208" s="7167"/>
      <c r="G208" s="7167"/>
    </row>
    <row r="209" spans="1:7" ht="15" customHeight="1" x14ac:dyDescent="0.25">
      <c r="A209" s="7130" t="s">
        <v>3229</v>
      </c>
      <c r="B209" s="7130" t="s">
        <v>4170</v>
      </c>
      <c r="C209" s="6549" t="s">
        <v>4234</v>
      </c>
      <c r="D209" s="7094"/>
      <c r="E209" s="7094"/>
      <c r="F209" s="7094"/>
      <c r="G209" s="7095"/>
    </row>
    <row r="210" spans="1:7" ht="15" customHeight="1" x14ac:dyDescent="0.25">
      <c r="A210" s="7131"/>
      <c r="B210" s="7131"/>
      <c r="C210" s="3564" t="s">
        <v>352</v>
      </c>
      <c r="D210" s="3565" t="s">
        <v>335</v>
      </c>
      <c r="E210" s="2648" t="s">
        <v>99</v>
      </c>
      <c r="F210" s="2648" t="s">
        <v>49</v>
      </c>
      <c r="G210" s="2523" t="s">
        <v>50</v>
      </c>
    </row>
    <row r="211" spans="1:7" ht="15" customHeight="1" x14ac:dyDescent="0.25">
      <c r="A211" s="5231" t="s">
        <v>4244</v>
      </c>
      <c r="B211" s="5232">
        <f>SUM(C211:G211)</f>
        <v>0</v>
      </c>
      <c r="C211" s="5233"/>
      <c r="D211" s="5234"/>
      <c r="E211" s="5234"/>
      <c r="F211" s="5235"/>
      <c r="G211" s="5236"/>
    </row>
    <row r="212" spans="1:7" s="113" customFormat="1" ht="18" customHeight="1" x14ac:dyDescent="0.25">
      <c r="A212" s="7166" t="s">
        <v>4245</v>
      </c>
      <c r="B212" s="7166"/>
      <c r="C212" s="7166"/>
      <c r="D212" s="7166"/>
    </row>
    <row r="213" spans="1:7" x14ac:dyDescent="0.25">
      <c r="A213" s="7078" t="s">
        <v>4246</v>
      </c>
      <c r="B213" s="6549" t="s">
        <v>3668</v>
      </c>
      <c r="C213" s="7094"/>
      <c r="D213" s="7095"/>
    </row>
    <row r="214" spans="1:7" x14ac:dyDescent="0.25">
      <c r="A214" s="5496"/>
      <c r="B214" s="3562" t="s">
        <v>3671</v>
      </c>
      <c r="C214" s="6558" t="s">
        <v>1641</v>
      </c>
      <c r="D214" s="7107"/>
    </row>
    <row r="215" spans="1:7" x14ac:dyDescent="0.25">
      <c r="A215" s="6159"/>
      <c r="B215" s="3727" t="s">
        <v>3841</v>
      </c>
      <c r="C215" s="3564" t="s">
        <v>3811</v>
      </c>
      <c r="D215" s="4886" t="s">
        <v>2582</v>
      </c>
    </row>
    <row r="216" spans="1:7" ht="15" customHeight="1" x14ac:dyDescent="0.25">
      <c r="A216" s="5237" t="s">
        <v>3900</v>
      </c>
      <c r="B216" s="5238"/>
      <c r="C216" s="5091"/>
      <c r="D216" s="5239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500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8" t="str">
        <f>CONCATENATE("MES: ",NOMBRE!B6, " (",NOMBRE!C6,NOMBRE!D6,")")</f>
        <v>MES: MAYO (05)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40" t="s">
        <v>4247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U6" s="5540"/>
      <c r="V6" s="5540"/>
      <c r="W6" s="5540"/>
      <c r="X6" s="5540"/>
      <c r="Y6" s="5540"/>
      <c r="Z6" s="5540"/>
      <c r="AA6" s="5540"/>
      <c r="AB6" s="5540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29" t="s">
        <v>4248</v>
      </c>
      <c r="B8" s="7229"/>
      <c r="C8" s="7229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30" t="s">
        <v>4249</v>
      </c>
      <c r="B9" s="7231"/>
      <c r="C9" s="7232"/>
      <c r="D9" s="6260" t="s">
        <v>82</v>
      </c>
      <c r="E9" s="6261"/>
      <c r="F9" s="6256"/>
      <c r="G9" s="7212" t="s">
        <v>34</v>
      </c>
      <c r="H9" s="7094"/>
      <c r="I9" s="7094"/>
      <c r="J9" s="7094"/>
      <c r="K9" s="7094"/>
      <c r="L9" s="7094"/>
      <c r="M9" s="7094"/>
      <c r="N9" s="7094"/>
      <c r="O9" s="7094"/>
      <c r="P9" s="7094"/>
      <c r="Q9" s="7094"/>
      <c r="R9" s="7094"/>
      <c r="S9" s="7094"/>
      <c r="T9" s="7094"/>
      <c r="U9" s="7094"/>
      <c r="V9" s="7094"/>
      <c r="W9" s="7094"/>
      <c r="X9" s="7094"/>
      <c r="Y9" s="7094"/>
      <c r="Z9" s="7094"/>
      <c r="AA9" s="7094"/>
      <c r="AB9" s="7094"/>
      <c r="AC9" s="7094"/>
      <c r="AD9" s="7094"/>
      <c r="AE9" s="7094"/>
      <c r="AF9" s="7094"/>
      <c r="AG9" s="7094"/>
      <c r="AH9" s="7094"/>
      <c r="AI9" s="7094"/>
      <c r="AJ9" s="7094"/>
      <c r="AK9" s="7094"/>
      <c r="AL9" s="7094"/>
      <c r="AM9" s="7094"/>
      <c r="AN9" s="7236"/>
      <c r="AO9" s="7108" t="s">
        <v>331</v>
      </c>
      <c r="AP9" s="7040" t="s">
        <v>42</v>
      </c>
      <c r="AQ9" s="7108" t="s">
        <v>39</v>
      </c>
      <c r="AR9" s="7040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502" t="s">
        <v>42</v>
      </c>
      <c r="CL9" s="7228" t="s">
        <v>39</v>
      </c>
      <c r="CM9" s="7228" t="s">
        <v>40</v>
      </c>
    </row>
    <row r="10" spans="1:91" ht="15" customHeight="1" x14ac:dyDescent="0.25">
      <c r="A10" s="7233"/>
      <c r="B10" s="7234"/>
      <c r="C10" s="7235"/>
      <c r="D10" s="6259"/>
      <c r="E10" s="6262"/>
      <c r="F10" s="6224"/>
      <c r="G10" s="7225" t="s">
        <v>1382</v>
      </c>
      <c r="H10" s="7107"/>
      <c r="I10" s="7227" t="s">
        <v>1383</v>
      </c>
      <c r="J10" s="7107"/>
      <c r="K10" s="7227" t="s">
        <v>4251</v>
      </c>
      <c r="L10" s="7107"/>
      <c r="M10" s="7227" t="s">
        <v>49</v>
      </c>
      <c r="N10" s="7107"/>
      <c r="O10" s="7227" t="s">
        <v>50</v>
      </c>
      <c r="P10" s="7107"/>
      <c r="Q10" s="7227" t="s">
        <v>993</v>
      </c>
      <c r="R10" s="7107"/>
      <c r="S10" s="7227" t="s">
        <v>645</v>
      </c>
      <c r="T10" s="7107"/>
      <c r="U10" s="7227" t="s">
        <v>53</v>
      </c>
      <c r="V10" s="7107"/>
      <c r="W10" s="7227" t="s">
        <v>54</v>
      </c>
      <c r="X10" s="7107"/>
      <c r="Y10" s="7227" t="s">
        <v>994</v>
      </c>
      <c r="Z10" s="7107"/>
      <c r="AA10" s="7227" t="s">
        <v>56</v>
      </c>
      <c r="AB10" s="7107"/>
      <c r="AC10" s="7227" t="s">
        <v>57</v>
      </c>
      <c r="AD10" s="7107"/>
      <c r="AE10" s="7227" t="s">
        <v>58</v>
      </c>
      <c r="AF10" s="7107"/>
      <c r="AG10" s="7227" t="s">
        <v>59</v>
      </c>
      <c r="AH10" s="7107"/>
      <c r="AI10" s="7227" t="s">
        <v>60</v>
      </c>
      <c r="AJ10" s="7107"/>
      <c r="AK10" s="7227" t="s">
        <v>61</v>
      </c>
      <c r="AL10" s="7107"/>
      <c r="AM10" s="7237" t="s">
        <v>1453</v>
      </c>
      <c r="AN10" s="7236"/>
      <c r="AO10" s="5559"/>
      <c r="AP10" s="5484"/>
      <c r="AQ10" s="5559"/>
      <c r="AR10" s="5484"/>
      <c r="CA10" s="30"/>
      <c r="CB10" s="30"/>
      <c r="CC10" s="30"/>
      <c r="CD10" s="224"/>
      <c r="CE10" s="224"/>
      <c r="CJ10" s="30"/>
      <c r="CK10" s="5502"/>
      <c r="CL10" s="7228"/>
      <c r="CM10" s="7228"/>
    </row>
    <row r="11" spans="1:91" x14ac:dyDescent="0.25">
      <c r="A11" s="7233"/>
      <c r="B11" s="7234"/>
      <c r="C11" s="7235"/>
      <c r="D11" s="66" t="s">
        <v>84</v>
      </c>
      <c r="E11" s="780" t="s">
        <v>63</v>
      </c>
      <c r="F11" s="18" t="s">
        <v>64</v>
      </c>
      <c r="G11" s="5241" t="s">
        <v>63</v>
      </c>
      <c r="H11" s="4886" t="s">
        <v>64</v>
      </c>
      <c r="I11" s="5242" t="s">
        <v>63</v>
      </c>
      <c r="J11" s="4886" t="s">
        <v>64</v>
      </c>
      <c r="K11" s="5242" t="s">
        <v>63</v>
      </c>
      <c r="L11" s="4886" t="s">
        <v>64</v>
      </c>
      <c r="M11" s="5242" t="s">
        <v>63</v>
      </c>
      <c r="N11" s="4886" t="s">
        <v>64</v>
      </c>
      <c r="O11" s="5242" t="s">
        <v>63</v>
      </c>
      <c r="P11" s="4886" t="s">
        <v>64</v>
      </c>
      <c r="Q11" s="5242" t="s">
        <v>63</v>
      </c>
      <c r="R11" s="4886" t="s">
        <v>64</v>
      </c>
      <c r="S11" s="5242" t="s">
        <v>63</v>
      </c>
      <c r="T11" s="4886" t="s">
        <v>64</v>
      </c>
      <c r="U11" s="5242" t="s">
        <v>63</v>
      </c>
      <c r="V11" s="4886" t="s">
        <v>64</v>
      </c>
      <c r="W11" s="5242" t="s">
        <v>63</v>
      </c>
      <c r="X11" s="4886" t="s">
        <v>64</v>
      </c>
      <c r="Y11" s="5242" t="s">
        <v>63</v>
      </c>
      <c r="Z11" s="4886" t="s">
        <v>64</v>
      </c>
      <c r="AA11" s="5242" t="s">
        <v>63</v>
      </c>
      <c r="AB11" s="4886" t="s">
        <v>64</v>
      </c>
      <c r="AC11" s="5242" t="s">
        <v>63</v>
      </c>
      <c r="AD11" s="4886" t="s">
        <v>64</v>
      </c>
      <c r="AE11" s="5242" t="s">
        <v>63</v>
      </c>
      <c r="AF11" s="4886" t="s">
        <v>64</v>
      </c>
      <c r="AG11" s="5242" t="s">
        <v>63</v>
      </c>
      <c r="AH11" s="4886" t="s">
        <v>64</v>
      </c>
      <c r="AI11" s="5242" t="s">
        <v>63</v>
      </c>
      <c r="AJ11" s="4886" t="s">
        <v>64</v>
      </c>
      <c r="AK11" s="5242" t="s">
        <v>63</v>
      </c>
      <c r="AL11" s="4886" t="s">
        <v>64</v>
      </c>
      <c r="AM11" s="5242" t="s">
        <v>63</v>
      </c>
      <c r="AN11" s="5243" t="s">
        <v>64</v>
      </c>
      <c r="AO11" s="6322"/>
      <c r="AP11" s="6162" t="s">
        <v>64</v>
      </c>
      <c r="AQ11" s="6322"/>
      <c r="AR11" s="6162"/>
      <c r="CA11" s="30"/>
      <c r="CB11" s="30" t="s">
        <v>64</v>
      </c>
      <c r="CC11" s="30" t="s">
        <v>64</v>
      </c>
      <c r="CD11" s="224"/>
      <c r="CE11" s="224"/>
      <c r="CJ11" s="30"/>
      <c r="CK11" s="5502" t="s">
        <v>64</v>
      </c>
      <c r="CL11" s="7228"/>
      <c r="CM11" s="7228"/>
    </row>
    <row r="12" spans="1:91" ht="15" customHeight="1" x14ac:dyDescent="0.25">
      <c r="A12" s="7238" t="s">
        <v>4252</v>
      </c>
      <c r="B12" s="7241" t="s">
        <v>4253</v>
      </c>
      <c r="C12" s="5244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971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39"/>
      <c r="B13" s="7242"/>
      <c r="C13" s="3698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39"/>
      <c r="B14" s="7241" t="s">
        <v>4256</v>
      </c>
      <c r="C14" s="5245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39"/>
      <c r="B15" s="7243"/>
      <c r="C15" s="4407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39"/>
      <c r="B16" s="7243"/>
      <c r="C16" s="4407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39"/>
      <c r="B17" s="7243"/>
      <c r="C17" s="4407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39"/>
      <c r="B18" s="7243"/>
      <c r="C18" s="4407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39"/>
      <c r="B19" s="7243"/>
      <c r="C19" s="4407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39"/>
      <c r="B20" s="7243"/>
      <c r="C20" s="5246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39"/>
      <c r="B21" s="7243"/>
      <c r="C21" s="5246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39"/>
      <c r="B22" s="7243"/>
      <c r="C22" s="4407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40"/>
      <c r="B23" s="7242"/>
      <c r="C23" s="972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213" t="s">
        <v>787</v>
      </c>
      <c r="B24" s="7213" t="s">
        <v>4253</v>
      </c>
      <c r="C24" s="5244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597"/>
      <c r="B25" s="6597"/>
      <c r="C25" s="4735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597"/>
      <c r="B26" s="6597"/>
      <c r="C26" s="4735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597"/>
      <c r="B27" s="6597"/>
      <c r="C27" s="4735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597"/>
      <c r="B28" s="6597"/>
      <c r="C28" s="4735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597"/>
      <c r="B29" s="6598"/>
      <c r="C29" s="3698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597"/>
      <c r="B30" s="7213" t="s">
        <v>4256</v>
      </c>
      <c r="C30" s="5244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597"/>
      <c r="B31" s="6597"/>
      <c r="C31" s="4735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597"/>
      <c r="B32" s="6597"/>
      <c r="C32" s="4735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597"/>
      <c r="B33" s="6597"/>
      <c r="C33" s="4735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598"/>
      <c r="B34" s="6598"/>
      <c r="C34" s="3698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211" t="s">
        <v>1412</v>
      </c>
      <c r="B36" s="7217" t="s">
        <v>1114</v>
      </c>
      <c r="C36" s="6260" t="s">
        <v>82</v>
      </c>
      <c r="D36" s="5777"/>
      <c r="E36" s="6999"/>
      <c r="F36" s="7212" t="s">
        <v>106</v>
      </c>
      <c r="G36" s="7094"/>
      <c r="H36" s="7094"/>
      <c r="I36" s="7094"/>
      <c r="J36" s="7094"/>
      <c r="K36" s="7094"/>
      <c r="L36" s="7094"/>
      <c r="M36" s="7094"/>
      <c r="N36" s="7094"/>
      <c r="O36" s="7094"/>
      <c r="P36" s="7094"/>
      <c r="Q36" s="7094"/>
      <c r="R36" s="7094"/>
      <c r="S36" s="7094"/>
      <c r="T36" s="7094"/>
      <c r="U36" s="7094"/>
      <c r="V36" s="7094"/>
      <c r="W36" s="7094"/>
      <c r="X36" s="7094"/>
      <c r="Y36" s="7094"/>
      <c r="Z36" s="7094"/>
      <c r="AA36" s="7094"/>
      <c r="AB36" s="7094"/>
      <c r="AC36" s="7094"/>
      <c r="AD36" s="7094"/>
      <c r="AE36" s="7094"/>
      <c r="AF36" s="7094"/>
      <c r="AG36" s="7094"/>
      <c r="AH36" s="7094"/>
      <c r="AI36" s="7094"/>
      <c r="AJ36" s="7088" t="s">
        <v>4274</v>
      </c>
      <c r="AK36" s="6612"/>
      <c r="AL36" s="6612"/>
      <c r="AM36" s="6612"/>
      <c r="AN36" s="6612"/>
      <c r="AO36" s="6612"/>
      <c r="AP36" s="6612"/>
      <c r="AQ36" s="6612"/>
      <c r="AR36" s="6612"/>
      <c r="AS36" s="7180"/>
      <c r="AT36" s="7221" t="s">
        <v>4275</v>
      </c>
      <c r="AU36" s="7222"/>
      <c r="AV36" s="7214" t="s">
        <v>4276</v>
      </c>
      <c r="AW36" s="7214"/>
    </row>
    <row r="37" spans="1:92" x14ac:dyDescent="0.25">
      <c r="A37" s="7211"/>
      <c r="B37" s="7218"/>
      <c r="C37" s="6223"/>
      <c r="D37" s="7220"/>
      <c r="E37" s="7000"/>
      <c r="F37" s="7225" t="s">
        <v>1382</v>
      </c>
      <c r="G37" s="7107"/>
      <c r="H37" s="7227" t="s">
        <v>1383</v>
      </c>
      <c r="I37" s="7107"/>
      <c r="J37" s="7227" t="s">
        <v>99</v>
      </c>
      <c r="K37" s="7107"/>
      <c r="L37" s="7227" t="s">
        <v>4277</v>
      </c>
      <c r="M37" s="7107"/>
      <c r="N37" s="7227" t="s">
        <v>4278</v>
      </c>
      <c r="O37" s="7107"/>
      <c r="P37" s="7227" t="s">
        <v>993</v>
      </c>
      <c r="Q37" s="7107"/>
      <c r="R37" s="7227" t="s">
        <v>645</v>
      </c>
      <c r="S37" s="7107"/>
      <c r="T37" s="7227" t="s">
        <v>53</v>
      </c>
      <c r="U37" s="7107"/>
      <c r="V37" s="7227" t="s">
        <v>4279</v>
      </c>
      <c r="W37" s="7107"/>
      <c r="X37" s="7227" t="s">
        <v>994</v>
      </c>
      <c r="Y37" s="7107"/>
      <c r="Z37" s="7227" t="s">
        <v>56</v>
      </c>
      <c r="AA37" s="7107"/>
      <c r="AB37" s="7227" t="s">
        <v>57</v>
      </c>
      <c r="AC37" s="7107"/>
      <c r="AD37" s="7227" t="s">
        <v>58</v>
      </c>
      <c r="AE37" s="7107"/>
      <c r="AF37" s="7227" t="s">
        <v>59</v>
      </c>
      <c r="AG37" s="7107"/>
      <c r="AH37" s="7227" t="s">
        <v>4280</v>
      </c>
      <c r="AI37" s="7096"/>
      <c r="AJ37" s="7226"/>
      <c r="AK37" s="6613"/>
      <c r="AL37" s="6613"/>
      <c r="AM37" s="6613"/>
      <c r="AN37" s="6613"/>
      <c r="AO37" s="6613"/>
      <c r="AP37" s="6613"/>
      <c r="AQ37" s="6613"/>
      <c r="AR37" s="6613"/>
      <c r="AS37" s="6267"/>
      <c r="AT37" s="7223"/>
      <c r="AU37" s="7224"/>
      <c r="AV37" s="7214"/>
      <c r="AW37" s="7214"/>
      <c r="CC37" s="801"/>
    </row>
    <row r="38" spans="1:92" ht="33.75" customHeight="1" x14ac:dyDescent="0.25">
      <c r="A38" s="7211"/>
      <c r="B38" s="7219"/>
      <c r="C38" s="66" t="s">
        <v>84</v>
      </c>
      <c r="D38" s="780" t="s">
        <v>63</v>
      </c>
      <c r="E38" s="18" t="s">
        <v>64</v>
      </c>
      <c r="F38" s="5241" t="s">
        <v>63</v>
      </c>
      <c r="G38" s="4886" t="s">
        <v>64</v>
      </c>
      <c r="H38" s="5242" t="s">
        <v>63</v>
      </c>
      <c r="I38" s="4886" t="s">
        <v>64</v>
      </c>
      <c r="J38" s="5242" t="s">
        <v>63</v>
      </c>
      <c r="K38" s="4886" t="s">
        <v>64</v>
      </c>
      <c r="L38" s="5242" t="s">
        <v>63</v>
      </c>
      <c r="M38" s="4886" t="s">
        <v>64</v>
      </c>
      <c r="N38" s="5242" t="s">
        <v>63</v>
      </c>
      <c r="O38" s="4886" t="s">
        <v>64</v>
      </c>
      <c r="P38" s="5242" t="s">
        <v>63</v>
      </c>
      <c r="Q38" s="4886" t="s">
        <v>64</v>
      </c>
      <c r="R38" s="5242" t="s">
        <v>63</v>
      </c>
      <c r="S38" s="4886" t="s">
        <v>64</v>
      </c>
      <c r="T38" s="5242" t="s">
        <v>63</v>
      </c>
      <c r="U38" s="4886" t="s">
        <v>64</v>
      </c>
      <c r="V38" s="5242" t="s">
        <v>63</v>
      </c>
      <c r="W38" s="4886" t="s">
        <v>64</v>
      </c>
      <c r="X38" s="5242" t="s">
        <v>63</v>
      </c>
      <c r="Y38" s="4886" t="s">
        <v>64</v>
      </c>
      <c r="Z38" s="5242" t="s">
        <v>63</v>
      </c>
      <c r="AA38" s="4886" t="s">
        <v>64</v>
      </c>
      <c r="AB38" s="5242" t="s">
        <v>63</v>
      </c>
      <c r="AC38" s="4886" t="s">
        <v>64</v>
      </c>
      <c r="AD38" s="5242" t="s">
        <v>63</v>
      </c>
      <c r="AE38" s="4886" t="s">
        <v>64</v>
      </c>
      <c r="AF38" s="5242" t="s">
        <v>63</v>
      </c>
      <c r="AG38" s="4886" t="s">
        <v>64</v>
      </c>
      <c r="AH38" s="5242" t="s">
        <v>63</v>
      </c>
      <c r="AI38" s="4886" t="s">
        <v>64</v>
      </c>
      <c r="AJ38" s="5248" t="s">
        <v>69</v>
      </c>
      <c r="AK38" s="5249" t="s">
        <v>103</v>
      </c>
      <c r="AL38" s="5249" t="s">
        <v>1456</v>
      </c>
      <c r="AM38" s="5250" t="s">
        <v>104</v>
      </c>
      <c r="AN38" s="5249" t="s">
        <v>1055</v>
      </c>
      <c r="AO38" s="5249" t="s">
        <v>4281</v>
      </c>
      <c r="AP38" s="5249" t="s">
        <v>110</v>
      </c>
      <c r="AQ38" s="5249" t="s">
        <v>515</v>
      </c>
      <c r="AR38" s="5250" t="s">
        <v>1058</v>
      </c>
      <c r="AS38" s="5250" t="s">
        <v>1056</v>
      </c>
      <c r="AT38" s="5191" t="s">
        <v>63</v>
      </c>
      <c r="AU38" s="4987" t="s">
        <v>64</v>
      </c>
      <c r="AV38" s="5191" t="s">
        <v>4282</v>
      </c>
      <c r="AW38" s="4987" t="s">
        <v>4283</v>
      </c>
      <c r="BU38" s="801"/>
      <c r="BW38" s="801"/>
      <c r="BX38" s="802"/>
      <c r="BY38" s="802"/>
      <c r="BZ38" s="7210" t="s">
        <v>4284</v>
      </c>
      <c r="CA38" s="7210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211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973"/>
      <c r="AW39" s="974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211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211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211" t="s">
        <v>4292</v>
      </c>
      <c r="B42" s="5251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211"/>
      <c r="B43" s="3675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253" t="s">
        <v>4295</v>
      </c>
      <c r="B44" s="975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76"/>
      <c r="AW44" s="1025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953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953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254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211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76"/>
      <c r="AW48" s="1025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213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211" t="s">
        <v>597</v>
      </c>
      <c r="B50" s="5252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76"/>
      <c r="AW50" s="1025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211"/>
      <c r="B51" s="3675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14" t="s">
        <v>4304</v>
      </c>
      <c r="B53" s="5190" t="s">
        <v>3645</v>
      </c>
      <c r="C53" s="5253" t="s">
        <v>3325</v>
      </c>
      <c r="D53" s="4880" t="s">
        <v>4305</v>
      </c>
      <c r="K53" s="136"/>
    </row>
    <row r="54" spans="1:92" ht="15" customHeight="1" x14ac:dyDescent="0.25">
      <c r="A54" s="7214"/>
      <c r="B54" s="5254" t="s">
        <v>4306</v>
      </c>
      <c r="C54" s="5255"/>
      <c r="D54" s="5256"/>
      <c r="J54" s="136"/>
    </row>
    <row r="55" spans="1:92" ht="15" customHeight="1" x14ac:dyDescent="0.25">
      <c r="A55" s="7214"/>
      <c r="B55" s="5257" t="s">
        <v>4307</v>
      </c>
      <c r="C55" s="5258"/>
      <c r="D55" s="5259"/>
      <c r="J55" s="136"/>
    </row>
    <row r="56" spans="1:92" ht="15" customHeight="1" x14ac:dyDescent="0.25">
      <c r="A56" s="7214"/>
      <c r="B56" s="5260" t="s">
        <v>937</v>
      </c>
      <c r="C56" s="5261">
        <f>SUM(C54:C55)</f>
        <v>0</v>
      </c>
      <c r="D56" s="526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15" t="s">
        <v>4309</v>
      </c>
      <c r="B58" s="7211" t="s">
        <v>4310</v>
      </c>
      <c r="C58" s="7211"/>
      <c r="D58" s="7211"/>
      <c r="E58" s="7179" t="s">
        <v>4311</v>
      </c>
      <c r="F58" s="7093"/>
    </row>
    <row r="59" spans="1:92" s="138" customFormat="1" ht="27" customHeight="1" x14ac:dyDescent="0.25">
      <c r="A59" s="7216"/>
      <c r="B59" s="5263" t="s">
        <v>3645</v>
      </c>
      <c r="C59" s="5264" t="s">
        <v>4312</v>
      </c>
      <c r="D59" s="5264" t="s">
        <v>4313</v>
      </c>
      <c r="E59" s="5265" t="s">
        <v>4312</v>
      </c>
      <c r="F59" s="5266" t="s">
        <v>2600</v>
      </c>
    </row>
    <row r="60" spans="1:92" s="138" customFormat="1" x14ac:dyDescent="0.25">
      <c r="A60" s="7088" t="s">
        <v>4314</v>
      </c>
      <c r="B60" s="5254" t="s">
        <v>4315</v>
      </c>
      <c r="C60" s="5267"/>
      <c r="D60" s="5267"/>
      <c r="E60" s="5255"/>
      <c r="F60" s="5256"/>
    </row>
    <row r="61" spans="1:92" s="138" customFormat="1" x14ac:dyDescent="0.25">
      <c r="A61" s="7226"/>
      <c r="B61" s="5257" t="s">
        <v>4316</v>
      </c>
      <c r="C61" s="5268"/>
      <c r="D61" s="5268"/>
      <c r="E61" s="5269"/>
      <c r="F61" s="5259"/>
    </row>
    <row r="62" spans="1:92" s="138" customFormat="1" x14ac:dyDescent="0.25">
      <c r="A62" s="7088" t="s">
        <v>4317</v>
      </c>
      <c r="B62" s="5245" t="s">
        <v>4315</v>
      </c>
      <c r="C62" s="5267"/>
      <c r="D62" s="5267"/>
      <c r="E62" s="5270"/>
      <c r="F62" s="5271"/>
    </row>
    <row r="63" spans="1:92" s="138" customFormat="1" x14ac:dyDescent="0.25">
      <c r="A63" s="7226"/>
      <c r="B63" s="5257" t="s">
        <v>4316</v>
      </c>
      <c r="C63" s="5268"/>
      <c r="D63" s="5268"/>
      <c r="E63" s="5272"/>
      <c r="F63" s="5273"/>
    </row>
    <row r="64" spans="1:92" s="138" customFormat="1" x14ac:dyDescent="0.25">
      <c r="A64" s="7088" t="s">
        <v>4318</v>
      </c>
      <c r="B64" s="5254" t="s">
        <v>4315</v>
      </c>
      <c r="C64" s="5267"/>
      <c r="D64" s="5267"/>
      <c r="E64" s="5255"/>
      <c r="F64" s="5256"/>
      <c r="BD64" s="17"/>
      <c r="BE64" s="17"/>
    </row>
    <row r="65" spans="1:57" s="17" customFormat="1" x14ac:dyDescent="0.25">
      <c r="A65" s="7226"/>
      <c r="B65" s="5260" t="s">
        <v>4316</v>
      </c>
      <c r="C65" s="5268"/>
      <c r="D65" s="5268"/>
      <c r="E65" s="5258"/>
      <c r="F65" s="525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088" t="s">
        <v>4319</v>
      </c>
      <c r="B66" s="5254" t="s">
        <v>4315</v>
      </c>
      <c r="C66" s="5267"/>
      <c r="D66" s="5267"/>
      <c r="E66" s="5255"/>
      <c r="F66" s="5256"/>
    </row>
    <row r="67" spans="1:57" s="138" customFormat="1" x14ac:dyDescent="0.25">
      <c r="A67" s="7226"/>
      <c r="B67" s="5257" t="s">
        <v>4316</v>
      </c>
      <c r="C67" s="5268"/>
      <c r="D67" s="5268"/>
      <c r="E67" s="5258"/>
      <c r="F67" s="5259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215" t="s">
        <v>4321</v>
      </c>
      <c r="B69" s="7245" t="s">
        <v>4322</v>
      </c>
      <c r="C69" s="7246"/>
      <c r="D69" s="7246"/>
      <c r="E69" s="7246"/>
      <c r="F69" s="7246"/>
      <c r="G69" s="7247"/>
      <c r="H69" s="7179" t="s">
        <v>1069</v>
      </c>
      <c r="I69" s="7092"/>
      <c r="J69" s="7092"/>
      <c r="K69" s="7093"/>
      <c r="L69" s="224"/>
      <c r="M69" s="224"/>
    </row>
    <row r="70" spans="1:57" s="138" customFormat="1" ht="26.25" customHeight="1" x14ac:dyDescent="0.25">
      <c r="A70" s="7244"/>
      <c r="B70" s="7215" t="s">
        <v>4323</v>
      </c>
      <c r="C70" s="7248"/>
      <c r="D70" s="7249" t="s">
        <v>4324</v>
      </c>
      <c r="E70" s="7250"/>
      <c r="F70" s="7249" t="s">
        <v>4325</v>
      </c>
      <c r="G70" s="7250"/>
      <c r="H70" s="7251" t="s">
        <v>63</v>
      </c>
      <c r="I70" s="7252"/>
      <c r="J70" s="7251" t="s">
        <v>64</v>
      </c>
      <c r="K70" s="7252"/>
      <c r="L70" s="17"/>
      <c r="M70" s="17"/>
    </row>
    <row r="71" spans="1:57" s="138" customFormat="1" ht="24.75" customHeight="1" x14ac:dyDescent="0.25">
      <c r="A71" s="7216"/>
      <c r="B71" s="5274" t="s">
        <v>4315</v>
      </c>
      <c r="C71" s="977" t="s">
        <v>4316</v>
      </c>
      <c r="D71" s="844" t="s">
        <v>4315</v>
      </c>
      <c r="E71" s="1026" t="s">
        <v>4316</v>
      </c>
      <c r="F71" s="844" t="s">
        <v>4315</v>
      </c>
      <c r="G71" s="1026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245" t="s">
        <v>4327</v>
      </c>
      <c r="B72" s="2625"/>
      <c r="C72" s="846"/>
      <c r="D72" s="5275"/>
      <c r="E72" s="5271"/>
      <c r="F72" s="847"/>
      <c r="G72" s="848"/>
      <c r="H72" s="847"/>
      <c r="I72" s="848"/>
      <c r="J72" s="2636"/>
      <c r="K72" s="2625"/>
      <c r="L72" s="17"/>
      <c r="M72" s="17"/>
    </row>
    <row r="73" spans="1:57" s="138" customFormat="1" x14ac:dyDescent="0.25">
      <c r="A73" s="5260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3" s="691"/>
    </row>
    <row r="4" spans="1:90" s="483" customFormat="1" x14ac:dyDescent="0.25">
      <c r="A4" s="28" t="str">
        <f>CONCATENATE("MES: ",NOMBRE!B6, " (",NOMBRE!C6,NOMBRE!D6,")")</f>
        <v>MES: MAYO (05)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255" t="s">
        <v>4330</v>
      </c>
      <c r="B6" s="7255"/>
      <c r="C6" s="7255"/>
      <c r="D6" s="7255"/>
      <c r="E6" s="7255"/>
      <c r="F6" s="7255"/>
      <c r="G6" s="7255"/>
      <c r="H6" s="7255"/>
      <c r="I6" s="7255"/>
      <c r="J6" s="7255"/>
      <c r="K6" s="7255"/>
      <c r="L6" s="7255"/>
      <c r="M6" s="7255"/>
      <c r="N6" s="7255"/>
      <c r="O6" s="7255"/>
      <c r="P6" s="7255"/>
      <c r="Q6" s="7255"/>
      <c r="R6" s="7255"/>
      <c r="S6" s="7255"/>
      <c r="T6" s="7255"/>
      <c r="U6" s="7255"/>
      <c r="V6" s="7255"/>
      <c r="W6" s="7255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256" t="s">
        <v>224</v>
      </c>
      <c r="B10" s="7256" t="s">
        <v>32</v>
      </c>
      <c r="C10" s="7257" t="s">
        <v>463</v>
      </c>
      <c r="D10" s="7257"/>
      <c r="E10" s="7257"/>
      <c r="F10" s="7258" t="s">
        <v>106</v>
      </c>
      <c r="G10" s="7258"/>
      <c r="H10" s="7258"/>
      <c r="I10" s="7258"/>
      <c r="J10" s="7258"/>
      <c r="K10" s="7258"/>
      <c r="L10" s="7258"/>
      <c r="M10" s="7258"/>
      <c r="N10" s="7258"/>
      <c r="O10" s="7258"/>
      <c r="P10" s="7258"/>
      <c r="Q10" s="7258"/>
      <c r="R10" s="7258"/>
      <c r="S10" s="7258"/>
      <c r="T10" s="7258"/>
      <c r="U10" s="7258"/>
      <c r="V10" s="7258"/>
      <c r="W10" s="7258"/>
      <c r="X10" s="7258"/>
      <c r="Y10" s="7258"/>
      <c r="Z10" s="7258"/>
      <c r="AA10" s="7258"/>
      <c r="AB10" s="7258"/>
      <c r="AC10" s="7258"/>
      <c r="AD10" s="7258"/>
      <c r="AE10" s="7258"/>
      <c r="AF10" s="7258"/>
      <c r="AG10" s="7258"/>
      <c r="AH10" s="7258"/>
      <c r="AI10" s="7258"/>
      <c r="AJ10" s="7258"/>
      <c r="AK10" s="7258"/>
      <c r="AL10" s="7258"/>
      <c r="AM10" s="7259"/>
      <c r="AN10" s="7178" t="s">
        <v>41</v>
      </c>
    </row>
    <row r="11" spans="1:90" s="483" customFormat="1" ht="14.25" customHeight="1" x14ac:dyDescent="0.25">
      <c r="A11" s="7256"/>
      <c r="B11" s="7256"/>
      <c r="C11" s="7257"/>
      <c r="D11" s="7257"/>
      <c r="E11" s="7257"/>
      <c r="F11" s="7260" t="s">
        <v>352</v>
      </c>
      <c r="G11" s="7260"/>
      <c r="H11" s="7260" t="s">
        <v>335</v>
      </c>
      <c r="I11" s="7260"/>
      <c r="J11" s="7260" t="s">
        <v>99</v>
      </c>
      <c r="K11" s="7260"/>
      <c r="L11" s="7260" t="s">
        <v>49</v>
      </c>
      <c r="M11" s="7260"/>
      <c r="N11" s="7260" t="s">
        <v>50</v>
      </c>
      <c r="O11" s="7260"/>
      <c r="P11" s="7260" t="s">
        <v>51</v>
      </c>
      <c r="Q11" s="7260"/>
      <c r="R11" s="7260" t="s">
        <v>52</v>
      </c>
      <c r="S11" s="7260"/>
      <c r="T11" s="7260" t="s">
        <v>53</v>
      </c>
      <c r="U11" s="7260"/>
      <c r="V11" s="7260" t="s">
        <v>54</v>
      </c>
      <c r="W11" s="7260"/>
      <c r="X11" s="7260" t="s">
        <v>55</v>
      </c>
      <c r="Y11" s="7260"/>
      <c r="Z11" s="7260" t="s">
        <v>56</v>
      </c>
      <c r="AA11" s="7260"/>
      <c r="AB11" s="7260" t="s">
        <v>57</v>
      </c>
      <c r="AC11" s="7260"/>
      <c r="AD11" s="7260" t="s">
        <v>58</v>
      </c>
      <c r="AE11" s="7260"/>
      <c r="AF11" s="7260" t="s">
        <v>59</v>
      </c>
      <c r="AG11" s="7260"/>
      <c r="AH11" s="7260" t="s">
        <v>60</v>
      </c>
      <c r="AI11" s="7260"/>
      <c r="AJ11" s="7260" t="s">
        <v>61</v>
      </c>
      <c r="AK11" s="7260"/>
      <c r="AL11" s="7260" t="s">
        <v>62</v>
      </c>
      <c r="AM11" s="7259"/>
      <c r="AN11" s="7178"/>
    </row>
    <row r="12" spans="1:90" s="483" customFormat="1" x14ac:dyDescent="0.25">
      <c r="A12" s="7256"/>
      <c r="B12" s="7256"/>
      <c r="C12" s="5276" t="s">
        <v>84</v>
      </c>
      <c r="D12" s="5277" t="s">
        <v>63</v>
      </c>
      <c r="E12" s="5278" t="s">
        <v>64</v>
      </c>
      <c r="F12" s="5279" t="s">
        <v>63</v>
      </c>
      <c r="G12" s="1024" t="s">
        <v>64</v>
      </c>
      <c r="H12" s="5279" t="s">
        <v>63</v>
      </c>
      <c r="I12" s="1024" t="s">
        <v>64</v>
      </c>
      <c r="J12" s="5279" t="s">
        <v>63</v>
      </c>
      <c r="K12" s="1024" t="s">
        <v>64</v>
      </c>
      <c r="L12" s="5279" t="s">
        <v>63</v>
      </c>
      <c r="M12" s="1024" t="s">
        <v>64</v>
      </c>
      <c r="N12" s="5279" t="s">
        <v>63</v>
      </c>
      <c r="O12" s="1024" t="s">
        <v>64</v>
      </c>
      <c r="P12" s="5279" t="s">
        <v>63</v>
      </c>
      <c r="Q12" s="1024" t="s">
        <v>64</v>
      </c>
      <c r="R12" s="5279" t="s">
        <v>63</v>
      </c>
      <c r="S12" s="1024" t="s">
        <v>64</v>
      </c>
      <c r="T12" s="5279" t="s">
        <v>63</v>
      </c>
      <c r="U12" s="1024" t="s">
        <v>64</v>
      </c>
      <c r="V12" s="5279" t="s">
        <v>63</v>
      </c>
      <c r="W12" s="1024" t="s">
        <v>64</v>
      </c>
      <c r="X12" s="5279" t="s">
        <v>63</v>
      </c>
      <c r="Y12" s="1024" t="s">
        <v>64</v>
      </c>
      <c r="Z12" s="5279" t="s">
        <v>63</v>
      </c>
      <c r="AA12" s="1024" t="s">
        <v>64</v>
      </c>
      <c r="AB12" s="5279" t="s">
        <v>63</v>
      </c>
      <c r="AC12" s="1024" t="s">
        <v>64</v>
      </c>
      <c r="AD12" s="5279" t="s">
        <v>63</v>
      </c>
      <c r="AE12" s="1024" t="s">
        <v>64</v>
      </c>
      <c r="AF12" s="5279" t="s">
        <v>63</v>
      </c>
      <c r="AG12" s="1024" t="s">
        <v>64</v>
      </c>
      <c r="AH12" s="5279" t="s">
        <v>63</v>
      </c>
      <c r="AI12" s="1024" t="s">
        <v>64</v>
      </c>
      <c r="AJ12" s="5279" t="s">
        <v>63</v>
      </c>
      <c r="AK12" s="1024" t="s">
        <v>64</v>
      </c>
      <c r="AL12" s="5279" t="s">
        <v>63</v>
      </c>
      <c r="AM12" s="5280" t="s">
        <v>64</v>
      </c>
      <c r="AN12" s="7178"/>
    </row>
    <row r="13" spans="1:90" x14ac:dyDescent="0.25">
      <c r="A13" s="7261" t="s">
        <v>4333</v>
      </c>
      <c r="B13" s="5281" t="s">
        <v>1056</v>
      </c>
      <c r="C13" s="5282">
        <f>SUM(D13,E13)</f>
        <v>0</v>
      </c>
      <c r="D13" s="5283">
        <f t="shared" ref="D13:E16" si="0">SUM(F13,H13,J13,L13,N13,P13,R13,T13,V13,X13,Z13,AB13,AD13,AF13,AH13,AJ13,AL13)</f>
        <v>0</v>
      </c>
      <c r="E13" s="5284">
        <f t="shared" si="0"/>
        <v>0</v>
      </c>
      <c r="F13" s="2327"/>
      <c r="G13" s="5285"/>
      <c r="H13" s="2327"/>
      <c r="I13" s="5285"/>
      <c r="J13" s="2327"/>
      <c r="K13" s="5285"/>
      <c r="L13" s="2327"/>
      <c r="M13" s="5285"/>
      <c r="N13" s="2327"/>
      <c r="O13" s="5285"/>
      <c r="P13" s="2327"/>
      <c r="Q13" s="5285"/>
      <c r="R13" s="2327"/>
      <c r="S13" s="5285"/>
      <c r="T13" s="2327"/>
      <c r="U13" s="5285"/>
      <c r="V13" s="2327"/>
      <c r="W13" s="5285"/>
      <c r="X13" s="2327"/>
      <c r="Y13" s="5285"/>
      <c r="Z13" s="2327"/>
      <c r="AA13" s="5285"/>
      <c r="AB13" s="2327"/>
      <c r="AC13" s="5285"/>
      <c r="AD13" s="2327"/>
      <c r="AE13" s="5285"/>
      <c r="AF13" s="2327"/>
      <c r="AG13" s="5285"/>
      <c r="AH13" s="2327"/>
      <c r="AI13" s="5285"/>
      <c r="AJ13" s="2327"/>
      <c r="AK13" s="5285"/>
      <c r="AL13" s="2326"/>
      <c r="AM13" s="5286"/>
      <c r="AN13" s="5287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61"/>
      <c r="B14" s="5288" t="s">
        <v>4334</v>
      </c>
      <c r="C14" s="2544">
        <f>SUM(D14,E14)</f>
        <v>0</v>
      </c>
      <c r="D14" s="2545">
        <f t="shared" si="0"/>
        <v>0</v>
      </c>
      <c r="E14" s="4222">
        <f>SUM(G14,I14,K14,M14,O14,Q14,S14,U14,W14,Y14,AA14,AC14,AE14,AG14,AI14,AK14,AM14)</f>
        <v>0</v>
      </c>
      <c r="F14" s="2326"/>
      <c r="G14" s="2324"/>
      <c r="H14" s="2326"/>
      <c r="I14" s="2324"/>
      <c r="J14" s="2326"/>
      <c r="K14" s="2324"/>
      <c r="L14" s="2326"/>
      <c r="M14" s="2324"/>
      <c r="N14" s="2326"/>
      <c r="O14" s="2324"/>
      <c r="P14" s="2326"/>
      <c r="Q14" s="2324"/>
      <c r="R14" s="2326"/>
      <c r="S14" s="2324"/>
      <c r="T14" s="2326"/>
      <c r="U14" s="2324"/>
      <c r="V14" s="2326"/>
      <c r="W14" s="2324"/>
      <c r="X14" s="2326"/>
      <c r="Y14" s="2324"/>
      <c r="Z14" s="2326"/>
      <c r="AA14" s="2324"/>
      <c r="AB14" s="2326"/>
      <c r="AC14" s="2324"/>
      <c r="AD14" s="2326"/>
      <c r="AE14" s="2324"/>
      <c r="AF14" s="2326"/>
      <c r="AG14" s="2324"/>
      <c r="AH14" s="2326"/>
      <c r="AI14" s="2324"/>
      <c r="AJ14" s="2326"/>
      <c r="AK14" s="2324"/>
      <c r="AL14" s="2327"/>
      <c r="AM14" s="1741"/>
      <c r="AN14" s="2324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61"/>
      <c r="B15" s="5289" t="s">
        <v>4335</v>
      </c>
      <c r="C15" s="4652">
        <f>SUM(D15,E15)</f>
        <v>0</v>
      </c>
      <c r="D15" s="5290">
        <f t="shared" si="0"/>
        <v>0</v>
      </c>
      <c r="E15" s="5291">
        <f t="shared" si="0"/>
        <v>0</v>
      </c>
      <c r="F15" s="2326"/>
      <c r="G15" s="2324"/>
      <c r="H15" s="2326"/>
      <c r="I15" s="2324"/>
      <c r="J15" s="2326"/>
      <c r="K15" s="2324"/>
      <c r="L15" s="2326"/>
      <c r="M15" s="2324"/>
      <c r="N15" s="2326"/>
      <c r="O15" s="2324"/>
      <c r="P15" s="2326"/>
      <c r="Q15" s="2324"/>
      <c r="R15" s="2326"/>
      <c r="S15" s="2324"/>
      <c r="T15" s="2326"/>
      <c r="U15" s="2324"/>
      <c r="V15" s="2326"/>
      <c r="W15" s="2324"/>
      <c r="X15" s="2326"/>
      <c r="Y15" s="2324"/>
      <c r="Z15" s="2326"/>
      <c r="AA15" s="2324"/>
      <c r="AB15" s="2326"/>
      <c r="AC15" s="2324"/>
      <c r="AD15" s="2326"/>
      <c r="AE15" s="2324"/>
      <c r="AF15" s="2326"/>
      <c r="AG15" s="2324"/>
      <c r="AH15" s="2326"/>
      <c r="AI15" s="2324"/>
      <c r="AJ15" s="2326"/>
      <c r="AK15" s="2324"/>
      <c r="AL15" s="2327"/>
      <c r="AM15" s="862"/>
      <c r="AN15" s="2324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79" t="s">
        <v>82</v>
      </c>
      <c r="B16" s="7179"/>
      <c r="C16" s="5292">
        <f>SUM(D16,E16)</f>
        <v>0</v>
      </c>
      <c r="D16" s="5293">
        <f t="shared" si="0"/>
        <v>0</v>
      </c>
      <c r="E16" s="5294">
        <f t="shared" si="0"/>
        <v>0</v>
      </c>
      <c r="F16" s="5295">
        <f>SUM(F13:F15)</f>
        <v>0</v>
      </c>
      <c r="G16" s="4932">
        <f t="shared" ref="G16:AM16" si="4">SUM(G13:G15)</f>
        <v>0</v>
      </c>
      <c r="H16" s="5295">
        <f>SUM(H13:H15)</f>
        <v>0</v>
      </c>
      <c r="I16" s="4932">
        <f t="shared" si="4"/>
        <v>0</v>
      </c>
      <c r="J16" s="5295">
        <f t="shared" si="4"/>
        <v>0</v>
      </c>
      <c r="K16" s="5296">
        <f>SUM(K13:K15)</f>
        <v>0</v>
      </c>
      <c r="L16" s="5295">
        <f t="shared" si="4"/>
        <v>0</v>
      </c>
      <c r="M16" s="5296">
        <f t="shared" si="4"/>
        <v>0</v>
      </c>
      <c r="N16" s="5295">
        <f t="shared" si="4"/>
        <v>0</v>
      </c>
      <c r="O16" s="5296">
        <f t="shared" si="4"/>
        <v>0</v>
      </c>
      <c r="P16" s="5295">
        <f t="shared" si="4"/>
        <v>0</v>
      </c>
      <c r="Q16" s="5296">
        <f t="shared" si="4"/>
        <v>0</v>
      </c>
      <c r="R16" s="5295">
        <f t="shared" si="4"/>
        <v>0</v>
      </c>
      <c r="S16" s="5296">
        <f t="shared" si="4"/>
        <v>0</v>
      </c>
      <c r="T16" s="5295">
        <f t="shared" si="4"/>
        <v>0</v>
      </c>
      <c r="U16" s="5296">
        <f t="shared" si="4"/>
        <v>0</v>
      </c>
      <c r="V16" s="5295">
        <f t="shared" si="4"/>
        <v>0</v>
      </c>
      <c r="W16" s="5296">
        <f t="shared" si="4"/>
        <v>0</v>
      </c>
      <c r="X16" s="5295">
        <f t="shared" si="4"/>
        <v>0</v>
      </c>
      <c r="Y16" s="5296">
        <f t="shared" si="4"/>
        <v>0</v>
      </c>
      <c r="Z16" s="5297">
        <f t="shared" si="4"/>
        <v>0</v>
      </c>
      <c r="AA16" s="5298">
        <f t="shared" si="4"/>
        <v>0</v>
      </c>
      <c r="AB16" s="5297">
        <f t="shared" si="4"/>
        <v>0</v>
      </c>
      <c r="AC16" s="5298">
        <f t="shared" si="4"/>
        <v>0</v>
      </c>
      <c r="AD16" s="5297">
        <f t="shared" si="4"/>
        <v>0</v>
      </c>
      <c r="AE16" s="5298">
        <f t="shared" si="4"/>
        <v>0</v>
      </c>
      <c r="AF16" s="5297">
        <f t="shared" si="4"/>
        <v>0</v>
      </c>
      <c r="AG16" s="5298">
        <f t="shared" si="4"/>
        <v>0</v>
      </c>
      <c r="AH16" s="5297">
        <f t="shared" si="4"/>
        <v>0</v>
      </c>
      <c r="AI16" s="5298">
        <f t="shared" si="4"/>
        <v>0</v>
      </c>
      <c r="AJ16" s="5297">
        <f t="shared" si="4"/>
        <v>0</v>
      </c>
      <c r="AK16" s="5298">
        <f t="shared" si="4"/>
        <v>0</v>
      </c>
      <c r="AL16" s="5299">
        <f t="shared" si="4"/>
        <v>0</v>
      </c>
      <c r="AM16" s="5300">
        <f t="shared" si="4"/>
        <v>0</v>
      </c>
      <c r="AN16" s="5301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063" t="s">
        <v>4337</v>
      </c>
      <c r="B18" s="7213" t="s">
        <v>1413</v>
      </c>
      <c r="C18" s="7227" t="s">
        <v>4338</v>
      </c>
      <c r="D18" s="7096"/>
      <c r="E18" s="7096"/>
      <c r="F18" s="7107"/>
      <c r="G18" s="7262" t="s">
        <v>4339</v>
      </c>
      <c r="H18" s="7262"/>
      <c r="I18" s="7262"/>
      <c r="J18" s="7262"/>
      <c r="K18" s="7262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063"/>
      <c r="B19" s="7213"/>
      <c r="C19" s="7263" t="s">
        <v>4340</v>
      </c>
      <c r="D19" s="7264" t="s">
        <v>4341</v>
      </c>
      <c r="E19" s="7264" t="s">
        <v>4342</v>
      </c>
      <c r="F19" s="7107" t="s">
        <v>4343</v>
      </c>
      <c r="G19" s="7263" t="s">
        <v>4344</v>
      </c>
      <c r="H19" s="7264" t="s">
        <v>4345</v>
      </c>
      <c r="I19" s="7264" t="s">
        <v>4346</v>
      </c>
      <c r="J19" s="7264" t="s">
        <v>4347</v>
      </c>
      <c r="K19" s="7107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063"/>
      <c r="B20" s="7213"/>
      <c r="C20" s="7263"/>
      <c r="D20" s="7264"/>
      <c r="E20" s="7264"/>
      <c r="F20" s="7107"/>
      <c r="G20" s="7263"/>
      <c r="H20" s="7264"/>
      <c r="I20" s="7264"/>
      <c r="J20" s="7264"/>
      <c r="K20" s="7107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303" t="s">
        <v>4349</v>
      </c>
      <c r="B21" s="5304">
        <f>SUM(D21:K21)</f>
        <v>0</v>
      </c>
      <c r="C21" s="5305"/>
      <c r="D21" s="1045"/>
      <c r="E21" s="1045"/>
      <c r="F21" s="5306"/>
      <c r="G21" s="5307"/>
      <c r="H21" s="1045"/>
      <c r="I21" s="1045"/>
      <c r="J21" s="1045"/>
      <c r="K21" s="5306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94" t="s">
        <v>4350</v>
      </c>
      <c r="B22" s="5308">
        <f>SUM(C22:K22)</f>
        <v>0</v>
      </c>
      <c r="C22" s="4149"/>
      <c r="D22" s="4244"/>
      <c r="E22" s="4244"/>
      <c r="F22" s="4150"/>
      <c r="G22" s="4149"/>
      <c r="H22" s="4244"/>
      <c r="I22" s="4244"/>
      <c r="J22" s="4244"/>
      <c r="K22" s="4150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839" t="s">
        <v>4351</v>
      </c>
      <c r="B23" s="5309">
        <f>SUM(C23:K23)</f>
        <v>0</v>
      </c>
      <c r="C23" s="4149"/>
      <c r="D23" s="4244"/>
      <c r="E23" s="4244"/>
      <c r="F23" s="4150"/>
      <c r="G23" s="4149"/>
      <c r="H23" s="4244"/>
      <c r="I23" s="4244"/>
      <c r="J23" s="4244"/>
      <c r="K23" s="1276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240" t="s">
        <v>82</v>
      </c>
      <c r="B24" s="5310">
        <f>SUM(B21:B23)</f>
        <v>0</v>
      </c>
      <c r="C24" s="5295">
        <f>SUM(C22:C23)</f>
        <v>0</v>
      </c>
      <c r="D24" s="5311">
        <f t="shared" ref="D24:K24" si="5">SUM(D21:D23)</f>
        <v>0</v>
      </c>
      <c r="E24" s="5311">
        <f t="shared" si="5"/>
        <v>0</v>
      </c>
      <c r="F24" s="4932">
        <f t="shared" si="5"/>
        <v>0</v>
      </c>
      <c r="G24" s="5295">
        <f t="shared" si="5"/>
        <v>0</v>
      </c>
      <c r="H24" s="5311">
        <f t="shared" si="5"/>
        <v>0</v>
      </c>
      <c r="I24" s="5311">
        <f t="shared" si="5"/>
        <v>0</v>
      </c>
      <c r="J24" s="5311">
        <f t="shared" si="5"/>
        <v>0</v>
      </c>
      <c r="K24" s="4932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081" t="s">
        <v>224</v>
      </c>
      <c r="B26" s="7078" t="s">
        <v>32</v>
      </c>
      <c r="C26" s="7269" t="s">
        <v>82</v>
      </c>
      <c r="D26" s="7269"/>
      <c r="E26" s="7269"/>
      <c r="F26" s="7274" t="s">
        <v>106</v>
      </c>
      <c r="G26" s="7275"/>
      <c r="H26" s="7275"/>
      <c r="I26" s="7275"/>
      <c r="J26" s="7275"/>
      <c r="K26" s="7275"/>
      <c r="L26" s="7275"/>
      <c r="M26" s="7275"/>
      <c r="N26" s="7275"/>
      <c r="O26" s="7275"/>
      <c r="P26" s="7275"/>
      <c r="Q26" s="7275"/>
      <c r="R26" s="7275"/>
      <c r="S26" s="7275"/>
      <c r="T26" s="7275"/>
      <c r="U26" s="7276"/>
      <c r="V26" s="7277" t="s">
        <v>4353</v>
      </c>
      <c r="W26" s="7278"/>
      <c r="X26" s="7278"/>
      <c r="Y26" s="7278"/>
      <c r="Z26" s="7278"/>
      <c r="AA26" s="7278"/>
      <c r="AB26" s="7278"/>
      <c r="AC26" s="7278"/>
      <c r="AD26" s="7278"/>
      <c r="AE26" s="7278"/>
      <c r="AF26" s="7278"/>
      <c r="AG26" s="7278"/>
      <c r="AH26" s="7278"/>
      <c r="AI26" s="7279"/>
      <c r="AJ26" s="7185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081"/>
      <c r="B27" s="7078"/>
      <c r="C27" s="7269"/>
      <c r="D27" s="7269"/>
      <c r="E27" s="7269"/>
      <c r="F27" s="7265" t="s">
        <v>3910</v>
      </c>
      <c r="G27" s="7266"/>
      <c r="H27" s="7265" t="s">
        <v>4354</v>
      </c>
      <c r="I27" s="7267"/>
      <c r="J27" s="7266" t="s">
        <v>1504</v>
      </c>
      <c r="K27" s="7267"/>
      <c r="L27" s="7265" t="s">
        <v>1505</v>
      </c>
      <c r="M27" s="7267"/>
      <c r="N27" s="7265" t="s">
        <v>1506</v>
      </c>
      <c r="O27" s="7267"/>
      <c r="P27" s="7265" t="s">
        <v>1507</v>
      </c>
      <c r="Q27" s="7267"/>
      <c r="R27" s="7265" t="s">
        <v>1508</v>
      </c>
      <c r="S27" s="7267"/>
      <c r="T27" s="7272" t="s">
        <v>956</v>
      </c>
      <c r="U27" s="7273"/>
      <c r="V27" s="7107" t="s">
        <v>4340</v>
      </c>
      <c r="W27" s="7268"/>
      <c r="X27" s="7214" t="s">
        <v>4341</v>
      </c>
      <c r="Y27" s="7214"/>
      <c r="Z27" s="7214"/>
      <c r="AA27" s="7270" t="s">
        <v>4345</v>
      </c>
      <c r="AB27" s="7270"/>
      <c r="AC27" s="7270"/>
      <c r="AD27" s="7270" t="s">
        <v>4348</v>
      </c>
      <c r="AE27" s="7270"/>
      <c r="AF27" s="7270"/>
      <c r="AG27" s="7260" t="s">
        <v>4355</v>
      </c>
      <c r="AH27" s="7260"/>
      <c r="AI27" s="7259"/>
      <c r="AJ27" s="579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081"/>
      <c r="B28" s="7078"/>
      <c r="C28" s="5312" t="s">
        <v>84</v>
      </c>
      <c r="D28" s="5313" t="s">
        <v>63</v>
      </c>
      <c r="E28" s="4888" t="s">
        <v>64</v>
      </c>
      <c r="F28" s="5312" t="s">
        <v>63</v>
      </c>
      <c r="G28" s="4888" t="s">
        <v>64</v>
      </c>
      <c r="H28" s="5312" t="s">
        <v>63</v>
      </c>
      <c r="I28" s="4888" t="s">
        <v>64</v>
      </c>
      <c r="J28" s="5313" t="s">
        <v>63</v>
      </c>
      <c r="K28" s="4887" t="s">
        <v>64</v>
      </c>
      <c r="L28" s="5312" t="s">
        <v>63</v>
      </c>
      <c r="M28" s="4888" t="s">
        <v>64</v>
      </c>
      <c r="N28" s="5312" t="s">
        <v>63</v>
      </c>
      <c r="O28" s="4888" t="s">
        <v>64</v>
      </c>
      <c r="P28" s="5312" t="s">
        <v>63</v>
      </c>
      <c r="Q28" s="4888" t="s">
        <v>64</v>
      </c>
      <c r="R28" s="5312" t="s">
        <v>63</v>
      </c>
      <c r="S28" s="4888" t="s">
        <v>64</v>
      </c>
      <c r="T28" s="5312" t="s">
        <v>63</v>
      </c>
      <c r="U28" s="5314" t="s">
        <v>64</v>
      </c>
      <c r="V28" s="5315" t="s">
        <v>4350</v>
      </c>
      <c r="W28" s="4880" t="s">
        <v>4351</v>
      </c>
      <c r="X28" s="5191" t="s">
        <v>4349</v>
      </c>
      <c r="Y28" s="5192" t="s">
        <v>4350</v>
      </c>
      <c r="Z28" s="5219" t="s">
        <v>4351</v>
      </c>
      <c r="AA28" s="5220" t="s">
        <v>4349</v>
      </c>
      <c r="AB28" s="5221" t="s">
        <v>4350</v>
      </c>
      <c r="AC28" s="5219" t="s">
        <v>4351</v>
      </c>
      <c r="AD28" s="5220" t="s">
        <v>4349</v>
      </c>
      <c r="AE28" s="5221" t="s">
        <v>4350</v>
      </c>
      <c r="AF28" s="5219" t="s">
        <v>4351</v>
      </c>
      <c r="AG28" s="5220" t="s">
        <v>4349</v>
      </c>
      <c r="AH28" s="5221" t="s">
        <v>4350</v>
      </c>
      <c r="AI28" s="5316" t="s">
        <v>4351</v>
      </c>
      <c r="AJ28" s="6241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271" t="s">
        <v>4356</v>
      </c>
      <c r="B29" s="5317" t="s">
        <v>4357</v>
      </c>
      <c r="C29" s="5318">
        <f>SUM(D29,E29)</f>
        <v>0</v>
      </c>
      <c r="D29" s="4654">
        <f>SUM(F29,H29,J29,L29,N29,P29,R29,T29)</f>
        <v>0</v>
      </c>
      <c r="E29" s="4071">
        <f>SUM(G29,I29,K29,M29,O29,Q29,S29,U29)</f>
        <v>0</v>
      </c>
      <c r="F29" s="2387"/>
      <c r="G29" s="2388"/>
      <c r="H29" s="2387"/>
      <c r="I29" s="1194"/>
      <c r="J29" s="2389"/>
      <c r="K29" s="3165"/>
      <c r="L29" s="2387"/>
      <c r="M29" s="1194"/>
      <c r="N29" s="2387"/>
      <c r="O29" s="1194"/>
      <c r="P29" s="2387"/>
      <c r="Q29" s="1194"/>
      <c r="R29" s="2387"/>
      <c r="S29" s="1194"/>
      <c r="T29" s="2387"/>
      <c r="U29" s="1195"/>
      <c r="V29" s="4042"/>
      <c r="W29" s="4041"/>
      <c r="X29" s="5319"/>
      <c r="Y29" s="1049"/>
      <c r="Z29" s="1049"/>
      <c r="AA29" s="5319"/>
      <c r="AB29" s="1049"/>
      <c r="AC29" s="1049"/>
      <c r="AD29" s="5319"/>
      <c r="AE29" s="1049"/>
      <c r="AF29" s="1049"/>
      <c r="AG29" s="5319"/>
      <c r="AH29" s="1049"/>
      <c r="AI29" s="1130"/>
      <c r="AJ29" s="5320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71"/>
      <c r="B30" s="5321" t="s">
        <v>1056</v>
      </c>
      <c r="C30" s="4036">
        <f>SUM(D30,E30)</f>
        <v>0</v>
      </c>
      <c r="D30" s="4654">
        <f t="shared" ref="D30:E50" si="6">SUM(F30,H30,J30,L30,N30,P30,R30,T30)</f>
        <v>0</v>
      </c>
      <c r="E30" s="4071">
        <f t="shared" si="6"/>
        <v>0</v>
      </c>
      <c r="F30" s="4039"/>
      <c r="G30" s="4040"/>
      <c r="H30" s="4039"/>
      <c r="I30" s="4041"/>
      <c r="J30" s="4042"/>
      <c r="K30" s="4043"/>
      <c r="L30" s="4039"/>
      <c r="M30" s="4041"/>
      <c r="N30" s="4039"/>
      <c r="O30" s="4041"/>
      <c r="P30" s="4039"/>
      <c r="Q30" s="4041"/>
      <c r="R30" s="4039"/>
      <c r="S30" s="4041"/>
      <c r="T30" s="4039"/>
      <c r="U30" s="4045"/>
      <c r="V30" s="4042"/>
      <c r="W30" s="4041"/>
      <c r="X30" s="4039"/>
      <c r="Y30" s="4047"/>
      <c r="Z30" s="4047"/>
      <c r="AA30" s="4039"/>
      <c r="AB30" s="4047"/>
      <c r="AC30" s="4047"/>
      <c r="AD30" s="4039"/>
      <c r="AE30" s="4047"/>
      <c r="AF30" s="4047"/>
      <c r="AG30" s="4039"/>
      <c r="AH30" s="4047"/>
      <c r="AI30" s="4045"/>
      <c r="AJ30" s="4194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71"/>
      <c r="B31" s="5321" t="s">
        <v>4358</v>
      </c>
      <c r="C31" s="4036">
        <f>SUM(D31,E31)</f>
        <v>0</v>
      </c>
      <c r="D31" s="4654">
        <f t="shared" si="6"/>
        <v>0</v>
      </c>
      <c r="E31" s="4071">
        <f t="shared" si="6"/>
        <v>0</v>
      </c>
      <c r="F31" s="4039"/>
      <c r="G31" s="4040"/>
      <c r="H31" s="4039"/>
      <c r="I31" s="4041"/>
      <c r="J31" s="4042"/>
      <c r="K31" s="4043"/>
      <c r="L31" s="4039"/>
      <c r="M31" s="4041"/>
      <c r="N31" s="4039"/>
      <c r="O31" s="4041"/>
      <c r="P31" s="4039"/>
      <c r="Q31" s="4041"/>
      <c r="R31" s="4039"/>
      <c r="S31" s="4041"/>
      <c r="T31" s="4039"/>
      <c r="U31" s="4045"/>
      <c r="V31" s="4042"/>
      <c r="W31" s="4041"/>
      <c r="X31" s="4039"/>
      <c r="Y31" s="4047"/>
      <c r="Z31" s="4047"/>
      <c r="AA31" s="4039"/>
      <c r="AB31" s="4047"/>
      <c r="AC31" s="4047"/>
      <c r="AD31" s="4039"/>
      <c r="AE31" s="4047"/>
      <c r="AF31" s="4047"/>
      <c r="AG31" s="4039"/>
      <c r="AH31" s="4047"/>
      <c r="AI31" s="4045"/>
      <c r="AJ31" s="4194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71"/>
      <c r="B32" s="5322" t="s">
        <v>4359</v>
      </c>
      <c r="C32" s="4095">
        <f>SUM(D32,E32)</f>
        <v>0</v>
      </c>
      <c r="D32" s="4184">
        <f t="shared" si="6"/>
        <v>0</v>
      </c>
      <c r="E32" s="1491">
        <f t="shared" si="6"/>
        <v>0</v>
      </c>
      <c r="F32" s="4063"/>
      <c r="G32" s="1160"/>
      <c r="H32" s="4063"/>
      <c r="I32" s="4064"/>
      <c r="J32" s="4065"/>
      <c r="K32" s="4065"/>
      <c r="L32" s="4063"/>
      <c r="M32" s="4064"/>
      <c r="N32" s="4063"/>
      <c r="O32" s="4064"/>
      <c r="P32" s="4063"/>
      <c r="Q32" s="4064"/>
      <c r="R32" s="4063"/>
      <c r="S32" s="4064"/>
      <c r="T32" s="4063"/>
      <c r="U32" s="4067"/>
      <c r="V32" s="4065"/>
      <c r="W32" s="4064"/>
      <c r="X32" s="1206"/>
      <c r="Y32" s="1167"/>
      <c r="Z32" s="1167"/>
      <c r="AA32" s="1206"/>
      <c r="AB32" s="1167"/>
      <c r="AC32" s="1167"/>
      <c r="AD32" s="1206"/>
      <c r="AE32" s="1167"/>
      <c r="AF32" s="1167"/>
      <c r="AG32" s="1206"/>
      <c r="AH32" s="1167"/>
      <c r="AI32" s="1248"/>
      <c r="AJ32" s="1367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71"/>
      <c r="B33" s="5323" t="s">
        <v>4360</v>
      </c>
      <c r="C33" s="3234">
        <f>SUM(D33,E33)</f>
        <v>0</v>
      </c>
      <c r="D33" s="1021">
        <f t="shared" si="6"/>
        <v>0</v>
      </c>
      <c r="E33" s="1014">
        <f t="shared" si="6"/>
        <v>0</v>
      </c>
      <c r="F33" s="2387"/>
      <c r="G33" s="2388"/>
      <c r="H33" s="2387"/>
      <c r="I33" s="1194"/>
      <c r="J33" s="2389"/>
      <c r="K33" s="2389"/>
      <c r="L33" s="2387"/>
      <c r="M33" s="1194"/>
      <c r="N33" s="2387"/>
      <c r="O33" s="1194"/>
      <c r="P33" s="2387"/>
      <c r="Q33" s="1194"/>
      <c r="R33" s="2387"/>
      <c r="S33" s="1194"/>
      <c r="T33" s="2387"/>
      <c r="U33" s="1195"/>
      <c r="V33" s="5324"/>
      <c r="W33" s="5325"/>
      <c r="X33" s="5326"/>
      <c r="Y33" s="5327"/>
      <c r="Z33" s="5327"/>
      <c r="AA33" s="5326"/>
      <c r="AB33" s="5327"/>
      <c r="AC33" s="5325"/>
      <c r="AD33" s="5328"/>
      <c r="AE33" s="5327"/>
      <c r="AF33" s="5325"/>
      <c r="AG33" s="5328"/>
      <c r="AH33" s="5327"/>
      <c r="AI33" s="5329"/>
      <c r="AJ33" s="5330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27" t="s">
        <v>82</v>
      </c>
      <c r="B34" s="7227"/>
      <c r="C34" s="5331">
        <f>SUM(C29:C33)</f>
        <v>0</v>
      </c>
      <c r="D34" s="5332">
        <f>SUM(F34,H34,J34,L34,N34,P34,R34,T34)</f>
        <v>0</v>
      </c>
      <c r="E34" s="4970">
        <f>SUM(G34,I34,K34,M34,O34,Q34,S34,U34)</f>
        <v>0</v>
      </c>
      <c r="F34" s="5333">
        <f>SUM(F29:F33)</f>
        <v>0</v>
      </c>
      <c r="G34" s="5334">
        <f t="shared" ref="G34:U34" si="10">SUM(G29:G33)</f>
        <v>0</v>
      </c>
      <c r="H34" s="5333">
        <f t="shared" si="10"/>
        <v>0</v>
      </c>
      <c r="I34" s="5335">
        <f t="shared" si="10"/>
        <v>0</v>
      </c>
      <c r="J34" s="5334">
        <f t="shared" si="10"/>
        <v>0</v>
      </c>
      <c r="K34" s="5334">
        <f t="shared" si="10"/>
        <v>0</v>
      </c>
      <c r="L34" s="5333">
        <f t="shared" si="10"/>
        <v>0</v>
      </c>
      <c r="M34" s="5334">
        <f t="shared" si="10"/>
        <v>0</v>
      </c>
      <c r="N34" s="5333">
        <f t="shared" si="10"/>
        <v>0</v>
      </c>
      <c r="O34" s="5334">
        <f t="shared" si="10"/>
        <v>0</v>
      </c>
      <c r="P34" s="5333">
        <f t="shared" si="10"/>
        <v>0</v>
      </c>
      <c r="Q34" s="5334">
        <f t="shared" si="10"/>
        <v>0</v>
      </c>
      <c r="R34" s="5333">
        <f t="shared" si="10"/>
        <v>0</v>
      </c>
      <c r="S34" s="5334">
        <f t="shared" si="10"/>
        <v>0</v>
      </c>
      <c r="T34" s="5333">
        <f t="shared" si="10"/>
        <v>0</v>
      </c>
      <c r="U34" s="5336">
        <f t="shared" si="10"/>
        <v>0</v>
      </c>
      <c r="V34" s="5337"/>
      <c r="W34" s="5338"/>
      <c r="X34" s="5337"/>
      <c r="Y34" s="5338"/>
      <c r="Z34" s="5339"/>
      <c r="AA34" s="5338"/>
      <c r="AB34" s="5338"/>
      <c r="AC34" s="5339"/>
      <c r="AD34" s="5338"/>
      <c r="AE34" s="5338"/>
      <c r="AF34" s="5339"/>
      <c r="AG34" s="5338"/>
      <c r="AH34" s="5338"/>
      <c r="AI34" s="5340"/>
      <c r="AJ34" s="5341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262" t="s">
        <v>4361</v>
      </c>
      <c r="B35" s="5281" t="s">
        <v>4358</v>
      </c>
      <c r="C35" s="5318">
        <f t="shared" ref="C35:C39" si="11">SUM(D35,E35)</f>
        <v>0</v>
      </c>
      <c r="D35" s="4654">
        <f t="shared" si="6"/>
        <v>0</v>
      </c>
      <c r="E35" s="4071">
        <f t="shared" si="6"/>
        <v>0</v>
      </c>
      <c r="F35" s="4039"/>
      <c r="G35" s="4040"/>
      <c r="H35" s="4039"/>
      <c r="I35" s="4040"/>
      <c r="J35" s="4042"/>
      <c r="K35" s="4040"/>
      <c r="L35" s="4039"/>
      <c r="M35" s="4040"/>
      <c r="N35" s="4039"/>
      <c r="O35" s="4040"/>
      <c r="P35" s="4039"/>
      <c r="Q35" s="4040"/>
      <c r="R35" s="4039"/>
      <c r="S35" s="4040"/>
      <c r="T35" s="4039"/>
      <c r="U35" s="5342"/>
      <c r="V35" s="2389"/>
      <c r="W35" s="2388"/>
      <c r="X35" s="5319"/>
      <c r="Y35" s="1049"/>
      <c r="Z35" s="1049"/>
      <c r="AA35" s="5319"/>
      <c r="AB35" s="1049"/>
      <c r="AC35" s="1049"/>
      <c r="AD35" s="5319"/>
      <c r="AE35" s="1049"/>
      <c r="AF35" s="1836"/>
      <c r="AG35" s="5343"/>
      <c r="AH35" s="1049"/>
      <c r="AI35" s="1130"/>
      <c r="AJ35" s="5320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62"/>
      <c r="B36" s="5288" t="s">
        <v>4362</v>
      </c>
      <c r="C36" s="4036">
        <f>SUM(D36,E36)</f>
        <v>0</v>
      </c>
      <c r="D36" s="4654">
        <f t="shared" si="6"/>
        <v>0</v>
      </c>
      <c r="E36" s="4071">
        <f t="shared" si="6"/>
        <v>0</v>
      </c>
      <c r="F36" s="4039"/>
      <c r="G36" s="4040"/>
      <c r="H36" s="4039"/>
      <c r="I36" s="4040"/>
      <c r="J36" s="4042"/>
      <c r="K36" s="4040"/>
      <c r="L36" s="4039"/>
      <c r="M36" s="4040"/>
      <c r="N36" s="4039"/>
      <c r="O36" s="4040"/>
      <c r="P36" s="4039"/>
      <c r="Q36" s="4040"/>
      <c r="R36" s="4039"/>
      <c r="S36" s="4040"/>
      <c r="T36" s="4039"/>
      <c r="U36" s="5342"/>
      <c r="V36" s="4042"/>
      <c r="W36" s="4040"/>
      <c r="X36" s="4039"/>
      <c r="Y36" s="4047"/>
      <c r="Z36" s="4047"/>
      <c r="AA36" s="4039"/>
      <c r="AB36" s="4047"/>
      <c r="AC36" s="4047"/>
      <c r="AD36" s="4039"/>
      <c r="AE36" s="4047"/>
      <c r="AF36" s="4047"/>
      <c r="AG36" s="4039"/>
      <c r="AH36" s="4047"/>
      <c r="AI36" s="4045"/>
      <c r="AJ36" s="4194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62"/>
      <c r="B37" s="5288" t="s">
        <v>4363</v>
      </c>
      <c r="C37" s="4036">
        <f t="shared" si="11"/>
        <v>0</v>
      </c>
      <c r="D37" s="4654">
        <f t="shared" si="6"/>
        <v>0</v>
      </c>
      <c r="E37" s="4071">
        <f t="shared" si="6"/>
        <v>0</v>
      </c>
      <c r="F37" s="4039"/>
      <c r="G37" s="4040"/>
      <c r="H37" s="4039"/>
      <c r="I37" s="4040"/>
      <c r="J37" s="4042"/>
      <c r="K37" s="4040"/>
      <c r="L37" s="4039"/>
      <c r="M37" s="4040"/>
      <c r="N37" s="4039"/>
      <c r="O37" s="4040"/>
      <c r="P37" s="4039"/>
      <c r="Q37" s="4040"/>
      <c r="R37" s="4039"/>
      <c r="S37" s="4040"/>
      <c r="T37" s="4039"/>
      <c r="U37" s="5342"/>
      <c r="V37" s="4042"/>
      <c r="W37" s="4040"/>
      <c r="X37" s="4039"/>
      <c r="Y37" s="4047"/>
      <c r="Z37" s="4047"/>
      <c r="AA37" s="4039"/>
      <c r="AB37" s="4047"/>
      <c r="AC37" s="4047"/>
      <c r="AD37" s="4039"/>
      <c r="AE37" s="4047"/>
      <c r="AF37" s="4047"/>
      <c r="AG37" s="4039"/>
      <c r="AH37" s="4047"/>
      <c r="AI37" s="4045"/>
      <c r="AJ37" s="4194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62"/>
      <c r="B38" s="5288" t="s">
        <v>1056</v>
      </c>
      <c r="C38" s="4036">
        <f t="shared" si="11"/>
        <v>0</v>
      </c>
      <c r="D38" s="4654">
        <f t="shared" si="6"/>
        <v>0</v>
      </c>
      <c r="E38" s="4071">
        <f t="shared" si="6"/>
        <v>0</v>
      </c>
      <c r="F38" s="4039"/>
      <c r="G38" s="4040"/>
      <c r="H38" s="4039"/>
      <c r="I38" s="4040"/>
      <c r="J38" s="4042"/>
      <c r="K38" s="4040"/>
      <c r="L38" s="4039"/>
      <c r="M38" s="4040"/>
      <c r="N38" s="4039"/>
      <c r="O38" s="4040"/>
      <c r="P38" s="4039"/>
      <c r="Q38" s="4040"/>
      <c r="R38" s="4039"/>
      <c r="S38" s="4040"/>
      <c r="T38" s="4039"/>
      <c r="U38" s="5342"/>
      <c r="V38" s="4042"/>
      <c r="W38" s="4040"/>
      <c r="X38" s="4039"/>
      <c r="Y38" s="4047"/>
      <c r="Z38" s="4047"/>
      <c r="AA38" s="4039"/>
      <c r="AB38" s="4047"/>
      <c r="AC38" s="4047"/>
      <c r="AD38" s="4039"/>
      <c r="AE38" s="4047"/>
      <c r="AF38" s="4047"/>
      <c r="AG38" s="1206"/>
      <c r="AH38" s="4047"/>
      <c r="AI38" s="4045"/>
      <c r="AJ38" s="1367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62"/>
      <c r="B39" s="5288" t="s">
        <v>1055</v>
      </c>
      <c r="C39" s="4095">
        <f t="shared" si="11"/>
        <v>0</v>
      </c>
      <c r="D39" s="1021">
        <f t="shared" si="6"/>
        <v>0</v>
      </c>
      <c r="E39" s="1014">
        <f t="shared" si="6"/>
        <v>0</v>
      </c>
      <c r="F39" s="4039"/>
      <c r="G39" s="4040"/>
      <c r="H39" s="4039"/>
      <c r="I39" s="4040"/>
      <c r="J39" s="4042"/>
      <c r="K39" s="4040"/>
      <c r="L39" s="4039"/>
      <c r="M39" s="4040"/>
      <c r="N39" s="4039"/>
      <c r="O39" s="4040"/>
      <c r="P39" s="4039"/>
      <c r="Q39" s="4040"/>
      <c r="R39" s="4039"/>
      <c r="S39" s="4040"/>
      <c r="T39" s="4039"/>
      <c r="U39" s="4045"/>
      <c r="V39" s="4042"/>
      <c r="W39" s="4040"/>
      <c r="X39" s="4039"/>
      <c r="Y39" s="4047"/>
      <c r="Z39" s="4047"/>
      <c r="AA39" s="4039"/>
      <c r="AB39" s="4047"/>
      <c r="AC39" s="4047"/>
      <c r="AD39" s="4039"/>
      <c r="AE39" s="4047"/>
      <c r="AF39" s="4047"/>
      <c r="AG39" s="4063"/>
      <c r="AH39" s="1157"/>
      <c r="AI39" s="1195"/>
      <c r="AJ39" s="4196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27" t="s">
        <v>82</v>
      </c>
      <c r="B40" s="7227"/>
      <c r="C40" s="5331">
        <f>SUM(C35:C39)</f>
        <v>0</v>
      </c>
      <c r="D40" s="5332">
        <f t="shared" si="6"/>
        <v>0</v>
      </c>
      <c r="E40" s="4970">
        <f t="shared" si="6"/>
        <v>0</v>
      </c>
      <c r="F40" s="5333">
        <f t="shared" ref="F40:U40" si="15">SUM(F35:F39)</f>
        <v>0</v>
      </c>
      <c r="G40" s="5334">
        <f t="shared" si="15"/>
        <v>0</v>
      </c>
      <c r="H40" s="5333">
        <f t="shared" si="15"/>
        <v>0</v>
      </c>
      <c r="I40" s="5335">
        <f t="shared" si="15"/>
        <v>0</v>
      </c>
      <c r="J40" s="5334">
        <f t="shared" si="15"/>
        <v>0</v>
      </c>
      <c r="K40" s="5334">
        <f t="shared" si="15"/>
        <v>0</v>
      </c>
      <c r="L40" s="5333">
        <f t="shared" si="15"/>
        <v>0</v>
      </c>
      <c r="M40" s="5334">
        <f t="shared" si="15"/>
        <v>0</v>
      </c>
      <c r="N40" s="5333">
        <f t="shared" si="15"/>
        <v>0</v>
      </c>
      <c r="O40" s="5334">
        <f t="shared" si="15"/>
        <v>0</v>
      </c>
      <c r="P40" s="5333">
        <f t="shared" si="15"/>
        <v>0</v>
      </c>
      <c r="Q40" s="5334">
        <f>SUM(Q35:Q39)</f>
        <v>0</v>
      </c>
      <c r="R40" s="5333">
        <f>SUM(R35:R39)</f>
        <v>0</v>
      </c>
      <c r="S40" s="5334">
        <f t="shared" si="15"/>
        <v>0</v>
      </c>
      <c r="T40" s="5333">
        <f t="shared" si="15"/>
        <v>0</v>
      </c>
      <c r="U40" s="5336">
        <f t="shared" si="15"/>
        <v>0</v>
      </c>
      <c r="V40" s="5338"/>
      <c r="W40" s="5338"/>
      <c r="X40" s="5337"/>
      <c r="Y40" s="5338"/>
      <c r="Z40" s="5339"/>
      <c r="AA40" s="5338"/>
      <c r="AB40" s="5338"/>
      <c r="AC40" s="5339"/>
      <c r="AD40" s="5338"/>
      <c r="AE40" s="5338"/>
      <c r="AF40" s="5339"/>
      <c r="AG40" s="5338"/>
      <c r="AH40" s="5338"/>
      <c r="AI40" s="5339"/>
      <c r="AJ40" s="5341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268" t="s">
        <v>4364</v>
      </c>
      <c r="B41" s="5281" t="s">
        <v>4358</v>
      </c>
      <c r="C41" s="4036">
        <f t="shared" ref="C41:C49" si="16">SUM(D41,E41)</f>
        <v>0</v>
      </c>
      <c r="D41" s="4654">
        <f t="shared" si="6"/>
        <v>0</v>
      </c>
      <c r="E41" s="4071">
        <f t="shared" si="6"/>
        <v>0</v>
      </c>
      <c r="F41" s="4039"/>
      <c r="G41" s="4040"/>
      <c r="H41" s="4039"/>
      <c r="I41" s="4040"/>
      <c r="J41" s="4042"/>
      <c r="K41" s="4040"/>
      <c r="L41" s="4039"/>
      <c r="M41" s="4040"/>
      <c r="N41" s="4039"/>
      <c r="O41" s="4040"/>
      <c r="P41" s="4039"/>
      <c r="Q41" s="4040"/>
      <c r="R41" s="4039"/>
      <c r="S41" s="4040"/>
      <c r="T41" s="4039"/>
      <c r="U41" s="4045"/>
      <c r="V41" s="4042"/>
      <c r="W41" s="4040"/>
      <c r="X41" s="5319"/>
      <c r="Y41" s="1049"/>
      <c r="Z41" s="1049"/>
      <c r="AA41" s="5319"/>
      <c r="AB41" s="1049"/>
      <c r="AC41" s="1836"/>
      <c r="AD41" s="5343"/>
      <c r="AE41" s="1049"/>
      <c r="AF41" s="1836"/>
      <c r="AG41" s="5343"/>
      <c r="AH41" s="1049"/>
      <c r="AI41" s="1130"/>
      <c r="AJ41" s="5320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68"/>
      <c r="B42" s="5288" t="s">
        <v>4362</v>
      </c>
      <c r="C42" s="4036">
        <f t="shared" si="16"/>
        <v>0</v>
      </c>
      <c r="D42" s="4654">
        <f t="shared" si="6"/>
        <v>0</v>
      </c>
      <c r="E42" s="4071">
        <f t="shared" si="6"/>
        <v>0</v>
      </c>
      <c r="F42" s="4039"/>
      <c r="G42" s="4040"/>
      <c r="H42" s="4039"/>
      <c r="I42" s="4040"/>
      <c r="J42" s="4042"/>
      <c r="K42" s="4040"/>
      <c r="L42" s="4039"/>
      <c r="M42" s="4040"/>
      <c r="N42" s="4039"/>
      <c r="O42" s="4040"/>
      <c r="P42" s="4039"/>
      <c r="Q42" s="4040"/>
      <c r="R42" s="4039"/>
      <c r="S42" s="4040"/>
      <c r="T42" s="4039"/>
      <c r="U42" s="5342"/>
      <c r="V42" s="4042"/>
      <c r="W42" s="4040"/>
      <c r="X42" s="4039"/>
      <c r="Y42" s="4047"/>
      <c r="Z42" s="4047"/>
      <c r="AA42" s="4039"/>
      <c r="AB42" s="4047"/>
      <c r="AC42" s="4041"/>
      <c r="AD42" s="4042"/>
      <c r="AE42" s="4047"/>
      <c r="AF42" s="4041"/>
      <c r="AG42" s="4042"/>
      <c r="AH42" s="4047"/>
      <c r="AI42" s="4045"/>
      <c r="AJ42" s="4194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68"/>
      <c r="B43" s="5288" t="s">
        <v>4363</v>
      </c>
      <c r="C43" s="4036">
        <f t="shared" si="16"/>
        <v>0</v>
      </c>
      <c r="D43" s="4654">
        <f t="shared" si="6"/>
        <v>0</v>
      </c>
      <c r="E43" s="4071">
        <f t="shared" si="6"/>
        <v>0</v>
      </c>
      <c r="F43" s="4039"/>
      <c r="G43" s="4040"/>
      <c r="H43" s="4039"/>
      <c r="I43" s="4040"/>
      <c r="J43" s="4042"/>
      <c r="K43" s="4040"/>
      <c r="L43" s="4039"/>
      <c r="M43" s="4040"/>
      <c r="N43" s="4039"/>
      <c r="O43" s="4040"/>
      <c r="P43" s="4039"/>
      <c r="Q43" s="4040"/>
      <c r="R43" s="4039"/>
      <c r="S43" s="4040"/>
      <c r="T43" s="4039"/>
      <c r="U43" s="5342"/>
      <c r="V43" s="4042"/>
      <c r="W43" s="4040"/>
      <c r="X43" s="4039"/>
      <c r="Y43" s="4047"/>
      <c r="Z43" s="4047"/>
      <c r="AA43" s="4039"/>
      <c r="AB43" s="4047"/>
      <c r="AC43" s="4041"/>
      <c r="AD43" s="4042"/>
      <c r="AE43" s="4047"/>
      <c r="AF43" s="4041"/>
      <c r="AG43" s="4042"/>
      <c r="AH43" s="4047"/>
      <c r="AI43" s="4045"/>
      <c r="AJ43" s="4194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68"/>
      <c r="B44" s="5288" t="s">
        <v>1056</v>
      </c>
      <c r="C44" s="4036">
        <f t="shared" si="16"/>
        <v>0</v>
      </c>
      <c r="D44" s="4654">
        <f t="shared" si="6"/>
        <v>0</v>
      </c>
      <c r="E44" s="4071">
        <f t="shared" si="6"/>
        <v>0</v>
      </c>
      <c r="F44" s="4039"/>
      <c r="G44" s="4040"/>
      <c r="H44" s="4039"/>
      <c r="I44" s="4040"/>
      <c r="J44" s="4042"/>
      <c r="K44" s="4040"/>
      <c r="L44" s="4039"/>
      <c r="M44" s="4040"/>
      <c r="N44" s="4039"/>
      <c r="O44" s="4040"/>
      <c r="P44" s="4039"/>
      <c r="Q44" s="4040"/>
      <c r="R44" s="4039"/>
      <c r="S44" s="4040"/>
      <c r="T44" s="4039"/>
      <c r="U44" s="5342"/>
      <c r="V44" s="4042"/>
      <c r="W44" s="4040"/>
      <c r="X44" s="4039"/>
      <c r="Y44" s="4047"/>
      <c r="Z44" s="4047"/>
      <c r="AA44" s="4039"/>
      <c r="AB44" s="4047"/>
      <c r="AC44" s="4041"/>
      <c r="AD44" s="4042"/>
      <c r="AE44" s="4047"/>
      <c r="AF44" s="4041"/>
      <c r="AG44" s="4042"/>
      <c r="AH44" s="4047"/>
      <c r="AI44" s="4045"/>
      <c r="AJ44" s="4194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68"/>
      <c r="B45" s="5288" t="s">
        <v>1055</v>
      </c>
      <c r="C45" s="1746">
        <f t="shared" si="16"/>
        <v>0</v>
      </c>
      <c r="D45" s="1021">
        <f t="shared" si="6"/>
        <v>0</v>
      </c>
      <c r="E45" s="1014">
        <f t="shared" si="6"/>
        <v>0</v>
      </c>
      <c r="F45" s="4039"/>
      <c r="G45" s="4040"/>
      <c r="H45" s="4039"/>
      <c r="I45" s="4040"/>
      <c r="J45" s="4042"/>
      <c r="K45" s="4040"/>
      <c r="L45" s="4039"/>
      <c r="M45" s="4040"/>
      <c r="N45" s="4039"/>
      <c r="O45" s="4040"/>
      <c r="P45" s="4039"/>
      <c r="Q45" s="4040"/>
      <c r="R45" s="4039"/>
      <c r="S45" s="4040"/>
      <c r="T45" s="4039"/>
      <c r="U45" s="5342"/>
      <c r="V45" s="4042"/>
      <c r="W45" s="4040"/>
      <c r="X45" s="4039"/>
      <c r="Y45" s="4047"/>
      <c r="Z45" s="4047"/>
      <c r="AA45" s="4039"/>
      <c r="AB45" s="4047"/>
      <c r="AC45" s="4041"/>
      <c r="AD45" s="4042"/>
      <c r="AE45" s="4047"/>
      <c r="AF45" s="4041"/>
      <c r="AG45" s="4042"/>
      <c r="AH45" s="4047"/>
      <c r="AI45" s="4045"/>
      <c r="AJ45" s="4194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27" t="s">
        <v>82</v>
      </c>
      <c r="B46" s="7227"/>
      <c r="C46" s="5331">
        <f t="shared" si="16"/>
        <v>0</v>
      </c>
      <c r="D46" s="5332">
        <f t="shared" si="6"/>
        <v>0</v>
      </c>
      <c r="E46" s="4970">
        <f t="shared" si="6"/>
        <v>0</v>
      </c>
      <c r="F46" s="5333">
        <f t="shared" ref="F46:S46" si="20">SUM(F41:F45)</f>
        <v>0</v>
      </c>
      <c r="G46" s="5334">
        <f t="shared" si="20"/>
        <v>0</v>
      </c>
      <c r="H46" s="5333">
        <f t="shared" si="20"/>
        <v>0</v>
      </c>
      <c r="I46" s="5335">
        <f t="shared" si="20"/>
        <v>0</v>
      </c>
      <c r="J46" s="5334">
        <f t="shared" si="20"/>
        <v>0</v>
      </c>
      <c r="K46" s="5334">
        <f t="shared" si="20"/>
        <v>0</v>
      </c>
      <c r="L46" s="5333">
        <f t="shared" si="20"/>
        <v>0</v>
      </c>
      <c r="M46" s="5334">
        <f t="shared" si="20"/>
        <v>0</v>
      </c>
      <c r="N46" s="5333">
        <f t="shared" si="20"/>
        <v>0</v>
      </c>
      <c r="O46" s="5334">
        <f t="shared" si="20"/>
        <v>0</v>
      </c>
      <c r="P46" s="5333">
        <f t="shared" si="20"/>
        <v>0</v>
      </c>
      <c r="Q46" s="5334">
        <f t="shared" si="20"/>
        <v>0</v>
      </c>
      <c r="R46" s="5333">
        <f t="shared" si="20"/>
        <v>0</v>
      </c>
      <c r="S46" s="5334">
        <f t="shared" si="20"/>
        <v>0</v>
      </c>
      <c r="T46" s="5333">
        <f t="shared" ref="T46:U46" si="21">SUM(T41:T45)</f>
        <v>0</v>
      </c>
      <c r="U46" s="5344">
        <f t="shared" si="21"/>
        <v>0</v>
      </c>
      <c r="V46" s="5337"/>
      <c r="W46" s="5338"/>
      <c r="X46" s="5338"/>
      <c r="Y46" s="5338"/>
      <c r="Z46" s="5339"/>
      <c r="AA46" s="5338"/>
      <c r="AB46" s="5338"/>
      <c r="AC46" s="5339"/>
      <c r="AD46" s="5338"/>
      <c r="AE46" s="5338"/>
      <c r="AF46" s="5339"/>
      <c r="AG46" s="5338"/>
      <c r="AH46" s="5338"/>
      <c r="AI46" s="5339"/>
      <c r="AJ46" s="5341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268" t="s">
        <v>4365</v>
      </c>
      <c r="B47" s="5281" t="s">
        <v>4358</v>
      </c>
      <c r="C47" s="4036">
        <f t="shared" si="16"/>
        <v>0</v>
      </c>
      <c r="D47" s="4654">
        <f t="shared" si="6"/>
        <v>0</v>
      </c>
      <c r="E47" s="4071">
        <f t="shared" si="6"/>
        <v>0</v>
      </c>
      <c r="F47" s="4039"/>
      <c r="G47" s="4040"/>
      <c r="H47" s="4039"/>
      <c r="I47" s="4040"/>
      <c r="J47" s="4042"/>
      <c r="K47" s="4040"/>
      <c r="L47" s="4039"/>
      <c r="M47" s="4040"/>
      <c r="N47" s="4039"/>
      <c r="O47" s="4040"/>
      <c r="P47" s="4039"/>
      <c r="Q47" s="4040"/>
      <c r="R47" s="4039"/>
      <c r="S47" s="4040"/>
      <c r="T47" s="4039"/>
      <c r="U47" s="5342"/>
      <c r="V47" s="4042"/>
      <c r="W47" s="4040"/>
      <c r="X47" s="4039"/>
      <c r="Y47" s="4047"/>
      <c r="Z47" s="1049"/>
      <c r="AA47" s="5319"/>
      <c r="AB47" s="1049"/>
      <c r="AC47" s="1049"/>
      <c r="AD47" s="5319"/>
      <c r="AE47" s="1049"/>
      <c r="AF47" s="1049"/>
      <c r="AG47" s="5319"/>
      <c r="AH47" s="1049"/>
      <c r="AI47" s="1130"/>
      <c r="AJ47" s="5320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68"/>
      <c r="B48" s="5288" t="s">
        <v>4362</v>
      </c>
      <c r="C48" s="4036">
        <f t="shared" si="16"/>
        <v>0</v>
      </c>
      <c r="D48" s="4654">
        <f t="shared" si="6"/>
        <v>0</v>
      </c>
      <c r="E48" s="4071">
        <f t="shared" si="6"/>
        <v>0</v>
      </c>
      <c r="F48" s="4039"/>
      <c r="G48" s="4040"/>
      <c r="H48" s="4039"/>
      <c r="I48" s="4040"/>
      <c r="J48" s="4042"/>
      <c r="K48" s="4040"/>
      <c r="L48" s="4039"/>
      <c r="M48" s="4040"/>
      <c r="N48" s="4039"/>
      <c r="O48" s="4040"/>
      <c r="P48" s="4039"/>
      <c r="Q48" s="4040"/>
      <c r="R48" s="4039"/>
      <c r="S48" s="4040"/>
      <c r="T48" s="4039"/>
      <c r="U48" s="5342"/>
      <c r="V48" s="4042"/>
      <c r="W48" s="4040"/>
      <c r="X48" s="4039"/>
      <c r="Y48" s="4047"/>
      <c r="Z48" s="4047"/>
      <c r="AA48" s="4039"/>
      <c r="AB48" s="4047"/>
      <c r="AC48" s="4047"/>
      <c r="AD48" s="4039"/>
      <c r="AE48" s="4047"/>
      <c r="AF48" s="4047"/>
      <c r="AG48" s="4039"/>
      <c r="AH48" s="4047"/>
      <c r="AI48" s="4045"/>
      <c r="AJ48" s="4194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68"/>
      <c r="B49" s="5288" t="s">
        <v>4363</v>
      </c>
      <c r="C49" s="4036">
        <f t="shared" si="16"/>
        <v>0</v>
      </c>
      <c r="D49" s="1021">
        <f t="shared" si="6"/>
        <v>0</v>
      </c>
      <c r="E49" s="1014">
        <f t="shared" si="6"/>
        <v>0</v>
      </c>
      <c r="F49" s="4039"/>
      <c r="G49" s="4040"/>
      <c r="H49" s="4039"/>
      <c r="I49" s="4040"/>
      <c r="J49" s="4042"/>
      <c r="K49" s="4040"/>
      <c r="L49" s="4039"/>
      <c r="M49" s="4040"/>
      <c r="N49" s="4039"/>
      <c r="O49" s="4040"/>
      <c r="P49" s="4039"/>
      <c r="Q49" s="4040"/>
      <c r="R49" s="4039"/>
      <c r="S49" s="4040"/>
      <c r="T49" s="4039"/>
      <c r="U49" s="5342"/>
      <c r="V49" s="4042"/>
      <c r="W49" s="4040"/>
      <c r="X49" s="4039"/>
      <c r="Y49" s="4047"/>
      <c r="Z49" s="4047"/>
      <c r="AA49" s="4039"/>
      <c r="AB49" s="4047"/>
      <c r="AC49" s="4047"/>
      <c r="AD49" s="4039"/>
      <c r="AE49" s="4047"/>
      <c r="AF49" s="4047"/>
      <c r="AG49" s="4039"/>
      <c r="AH49" s="4047"/>
      <c r="AI49" s="4045"/>
      <c r="AJ49" s="4196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37" t="s">
        <v>82</v>
      </c>
      <c r="B50" s="7237"/>
      <c r="C50" s="5331">
        <f t="shared" ref="C50:U50" si="25">SUM(C47:C49)</f>
        <v>0</v>
      </c>
      <c r="D50" s="5332">
        <f t="shared" si="6"/>
        <v>0</v>
      </c>
      <c r="E50" s="4970">
        <f t="shared" si="6"/>
        <v>0</v>
      </c>
      <c r="F50" s="5333">
        <f>SUM(F47:F49)</f>
        <v>0</v>
      </c>
      <c r="G50" s="5334">
        <f>SUM(G47:G49)</f>
        <v>0</v>
      </c>
      <c r="H50" s="5333">
        <f>SUM(H47:H49)</f>
        <v>0</v>
      </c>
      <c r="I50" s="5335">
        <f>SUM(I47:I49)</f>
        <v>0</v>
      </c>
      <c r="J50" s="5334">
        <f t="shared" si="25"/>
        <v>0</v>
      </c>
      <c r="K50" s="5334">
        <f t="shared" si="25"/>
        <v>0</v>
      </c>
      <c r="L50" s="5333">
        <f t="shared" si="25"/>
        <v>0</v>
      </c>
      <c r="M50" s="5334">
        <f t="shared" si="25"/>
        <v>0</v>
      </c>
      <c r="N50" s="5333">
        <f t="shared" si="25"/>
        <v>0</v>
      </c>
      <c r="O50" s="5334">
        <f t="shared" si="25"/>
        <v>0</v>
      </c>
      <c r="P50" s="5333">
        <f t="shared" si="25"/>
        <v>0</v>
      </c>
      <c r="Q50" s="5334">
        <f t="shared" si="25"/>
        <v>0</v>
      </c>
      <c r="R50" s="5333">
        <f t="shared" si="25"/>
        <v>0</v>
      </c>
      <c r="S50" s="5334">
        <f t="shared" si="25"/>
        <v>0</v>
      </c>
      <c r="T50" s="5333">
        <f t="shared" si="25"/>
        <v>0</v>
      </c>
      <c r="U50" s="5344">
        <f t="shared" si="25"/>
        <v>0</v>
      </c>
      <c r="V50" s="5337"/>
      <c r="W50" s="5338"/>
      <c r="X50" s="5337"/>
      <c r="Y50" s="5338"/>
      <c r="Z50" s="5339"/>
      <c r="AA50" s="5338"/>
      <c r="AB50" s="5338"/>
      <c r="AC50" s="5339"/>
      <c r="AD50" s="5338"/>
      <c r="AE50" s="5338"/>
      <c r="AF50" s="5339"/>
      <c r="AG50" s="5338"/>
      <c r="AH50" s="5338"/>
      <c r="AI50" s="5340"/>
      <c r="AJ50" s="5345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078" t="s">
        <v>284</v>
      </c>
      <c r="B52" s="7269" t="s">
        <v>82</v>
      </c>
      <c r="C52" s="7269"/>
      <c r="D52" s="7269"/>
      <c r="E52" s="7281" t="s">
        <v>106</v>
      </c>
      <c r="F52" s="7282"/>
      <c r="G52" s="7282"/>
      <c r="H52" s="7282"/>
      <c r="I52" s="7282"/>
      <c r="J52" s="7282"/>
      <c r="K52" s="7282"/>
      <c r="L52" s="7282"/>
      <c r="M52" s="7282"/>
      <c r="N52" s="7282"/>
      <c r="O52" s="7282"/>
      <c r="P52" s="7282"/>
      <c r="Q52" s="7282"/>
      <c r="R52" s="7282"/>
      <c r="S52" s="7282"/>
      <c r="T52" s="7283"/>
      <c r="U52" s="6580" t="s">
        <v>4340</v>
      </c>
      <c r="V52" s="7040"/>
      <c r="W52" s="7284" t="s">
        <v>4341</v>
      </c>
      <c r="X52" s="6619"/>
      <c r="Y52" s="7080"/>
      <c r="Z52" s="7285" t="s">
        <v>4345</v>
      </c>
      <c r="AA52" s="7286"/>
      <c r="AB52" s="7287"/>
      <c r="AC52" s="7285" t="s">
        <v>4348</v>
      </c>
      <c r="AD52" s="7286"/>
      <c r="AE52" s="7287"/>
      <c r="AF52" s="7257" t="s">
        <v>4355</v>
      </c>
      <c r="AG52" s="7291"/>
      <c r="AH52" s="7292"/>
      <c r="AI52" s="7185" t="s">
        <v>41</v>
      </c>
      <c r="AJ52" s="7280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078"/>
      <c r="B53" s="7269"/>
      <c r="C53" s="7269"/>
      <c r="D53" s="7269"/>
      <c r="E53" s="7265" t="s">
        <v>3910</v>
      </c>
      <c r="F53" s="7266"/>
      <c r="G53" s="7265" t="s">
        <v>4354</v>
      </c>
      <c r="H53" s="7267"/>
      <c r="I53" s="7266" t="s">
        <v>1504</v>
      </c>
      <c r="J53" s="7267"/>
      <c r="K53" s="7265" t="s">
        <v>1505</v>
      </c>
      <c r="L53" s="7267"/>
      <c r="M53" s="7265" t="s">
        <v>1506</v>
      </c>
      <c r="N53" s="7267"/>
      <c r="O53" s="7265" t="s">
        <v>1507</v>
      </c>
      <c r="P53" s="7267"/>
      <c r="Q53" s="7265" t="s">
        <v>1508</v>
      </c>
      <c r="R53" s="7267"/>
      <c r="S53" s="7272" t="s">
        <v>956</v>
      </c>
      <c r="T53" s="7273"/>
      <c r="U53" s="6161"/>
      <c r="V53" s="6162"/>
      <c r="W53" s="6935"/>
      <c r="X53" s="6791"/>
      <c r="Y53" s="6622"/>
      <c r="Z53" s="7288"/>
      <c r="AA53" s="7289"/>
      <c r="AB53" s="7290"/>
      <c r="AC53" s="7288"/>
      <c r="AD53" s="7289"/>
      <c r="AE53" s="7290"/>
      <c r="AF53" s="7293"/>
      <c r="AG53" s="7294"/>
      <c r="AH53" s="7295"/>
      <c r="AI53" s="5797"/>
      <c r="AJ53" s="7280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078"/>
      <c r="B54" s="5312" t="s">
        <v>84</v>
      </c>
      <c r="C54" s="5346" t="s">
        <v>63</v>
      </c>
      <c r="D54" s="4888" t="s">
        <v>64</v>
      </c>
      <c r="E54" s="5312" t="s">
        <v>63</v>
      </c>
      <c r="F54" s="4888" t="s">
        <v>64</v>
      </c>
      <c r="G54" s="5312" t="s">
        <v>63</v>
      </c>
      <c r="H54" s="4888" t="s">
        <v>64</v>
      </c>
      <c r="I54" s="5312" t="s">
        <v>63</v>
      </c>
      <c r="J54" s="4888" t="s">
        <v>64</v>
      </c>
      <c r="K54" s="5312" t="s">
        <v>63</v>
      </c>
      <c r="L54" s="4888" t="s">
        <v>64</v>
      </c>
      <c r="M54" s="5312" t="s">
        <v>63</v>
      </c>
      <c r="N54" s="4888" t="s">
        <v>64</v>
      </c>
      <c r="O54" s="5312" t="s">
        <v>63</v>
      </c>
      <c r="P54" s="4888" t="s">
        <v>64</v>
      </c>
      <c r="Q54" s="5312" t="s">
        <v>63</v>
      </c>
      <c r="R54" s="4888" t="s">
        <v>64</v>
      </c>
      <c r="S54" s="5312" t="s">
        <v>63</v>
      </c>
      <c r="T54" s="5314" t="s">
        <v>64</v>
      </c>
      <c r="U54" s="5315" t="s">
        <v>4350</v>
      </c>
      <c r="V54" s="3635" t="s">
        <v>4351</v>
      </c>
      <c r="W54" s="5191" t="s">
        <v>4349</v>
      </c>
      <c r="X54" s="5192" t="s">
        <v>4350</v>
      </c>
      <c r="Y54" s="3651" t="s">
        <v>4351</v>
      </c>
      <c r="Z54" s="5220" t="s">
        <v>4349</v>
      </c>
      <c r="AA54" s="5221" t="s">
        <v>4350</v>
      </c>
      <c r="AB54" s="4990" t="s">
        <v>4351</v>
      </c>
      <c r="AC54" s="5220" t="s">
        <v>4349</v>
      </c>
      <c r="AD54" s="5221" t="s">
        <v>4350</v>
      </c>
      <c r="AE54" s="4990" t="s">
        <v>4351</v>
      </c>
      <c r="AF54" s="5220" t="s">
        <v>4349</v>
      </c>
      <c r="AG54" s="5221" t="s">
        <v>4350</v>
      </c>
      <c r="AH54" s="5316" t="s">
        <v>4351</v>
      </c>
      <c r="AI54" s="5797"/>
      <c r="AJ54" s="7280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47" t="s">
        <v>4367</v>
      </c>
      <c r="B55" s="5318">
        <f>SUM(C55,D55)</f>
        <v>0</v>
      </c>
      <c r="C55" s="5348">
        <f t="shared" ref="C55:D57" si="26">SUM(E55,G55,I55,K55,M55,O55,Q55,S55)</f>
        <v>0</v>
      </c>
      <c r="D55" s="5349">
        <f t="shared" si="26"/>
        <v>0</v>
      </c>
      <c r="E55" s="4039"/>
      <c r="F55" s="4040"/>
      <c r="G55" s="4039"/>
      <c r="H55" s="4040"/>
      <c r="I55" s="4039"/>
      <c r="J55" s="4040"/>
      <c r="K55" s="4039"/>
      <c r="L55" s="4040"/>
      <c r="M55" s="4039"/>
      <c r="N55" s="4040"/>
      <c r="O55" s="4039"/>
      <c r="P55" s="4040"/>
      <c r="Q55" s="4039"/>
      <c r="R55" s="4040"/>
      <c r="S55" s="4039"/>
      <c r="T55" s="5342"/>
      <c r="U55" s="5343"/>
      <c r="V55" s="5350"/>
      <c r="W55" s="5343"/>
      <c r="X55" s="1049"/>
      <c r="Y55" s="5350"/>
      <c r="Z55" s="5319"/>
      <c r="AA55" s="1049"/>
      <c r="AB55" s="1049"/>
      <c r="AC55" s="5319"/>
      <c r="AD55" s="1049"/>
      <c r="AE55" s="1049"/>
      <c r="AF55" s="5319"/>
      <c r="AG55" s="1049"/>
      <c r="AH55" s="1130"/>
      <c r="AI55" s="5350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13" t="s">
        <v>1063</v>
      </c>
      <c r="B56" s="4036">
        <f>SUM(C56,D56)</f>
        <v>0</v>
      </c>
      <c r="C56" s="4654">
        <f t="shared" si="26"/>
        <v>0</v>
      </c>
      <c r="D56" s="4071">
        <f t="shared" si="26"/>
        <v>0</v>
      </c>
      <c r="E56" s="4039"/>
      <c r="F56" s="4040"/>
      <c r="G56" s="4039"/>
      <c r="H56" s="4040"/>
      <c r="I56" s="4039"/>
      <c r="J56" s="4040"/>
      <c r="K56" s="4039"/>
      <c r="L56" s="4040"/>
      <c r="M56" s="4039"/>
      <c r="N56" s="4040"/>
      <c r="O56" s="4039"/>
      <c r="P56" s="4040"/>
      <c r="Q56" s="4039"/>
      <c r="R56" s="4040"/>
      <c r="S56" s="4039"/>
      <c r="T56" s="5342"/>
      <c r="U56" s="4042"/>
      <c r="V56" s="4040"/>
      <c r="W56" s="4042"/>
      <c r="X56" s="4047"/>
      <c r="Y56" s="4040"/>
      <c r="Z56" s="4039"/>
      <c r="AA56" s="4047"/>
      <c r="AB56" s="4047"/>
      <c r="AC56" s="4039"/>
      <c r="AD56" s="4047"/>
      <c r="AE56" s="4047"/>
      <c r="AF56" s="4039"/>
      <c r="AG56" s="4047"/>
      <c r="AH56" s="4045"/>
      <c r="AI56" s="4040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83" t="s">
        <v>4368</v>
      </c>
      <c r="B57" s="4036">
        <f>SUM(C57,D57)</f>
        <v>0</v>
      </c>
      <c r="C57" s="4068">
        <f t="shared" si="26"/>
        <v>0</v>
      </c>
      <c r="D57" s="4654">
        <f t="shared" si="26"/>
        <v>0</v>
      </c>
      <c r="E57" s="1206"/>
      <c r="F57" s="1210"/>
      <c r="G57" s="1206"/>
      <c r="H57" s="1210"/>
      <c r="I57" s="1206"/>
      <c r="J57" s="1210"/>
      <c r="K57" s="1206"/>
      <c r="L57" s="1210"/>
      <c r="M57" s="1206"/>
      <c r="N57" s="1210"/>
      <c r="O57" s="1206"/>
      <c r="P57" s="1210"/>
      <c r="Q57" s="1206"/>
      <c r="R57" s="1210"/>
      <c r="S57" s="1206"/>
      <c r="T57" s="1159"/>
      <c r="U57" s="4065"/>
      <c r="V57" s="1160"/>
      <c r="W57" s="4065"/>
      <c r="X57" s="4083"/>
      <c r="Y57" s="1160"/>
      <c r="Z57" s="4063"/>
      <c r="AA57" s="4083"/>
      <c r="AB57" s="4083"/>
      <c r="AC57" s="4063"/>
      <c r="AD57" s="4083"/>
      <c r="AE57" s="4083"/>
      <c r="AF57" s="4063"/>
      <c r="AG57" s="4083"/>
      <c r="AH57" s="4067"/>
      <c r="AI57" s="1160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473" t="s">
        <v>82</v>
      </c>
      <c r="B58" s="5331">
        <f>SUM(C58,D58)</f>
        <v>0</v>
      </c>
      <c r="C58" s="5332">
        <f t="shared" ref="C58:T58" si="30">SUM(C55:C57)</f>
        <v>0</v>
      </c>
      <c r="D58" s="5332">
        <f t="shared" si="30"/>
        <v>0</v>
      </c>
      <c r="E58" s="5333">
        <f t="shared" si="30"/>
        <v>0</v>
      </c>
      <c r="F58" s="5334">
        <f t="shared" si="30"/>
        <v>0</v>
      </c>
      <c r="G58" s="5333">
        <f t="shared" si="30"/>
        <v>0</v>
      </c>
      <c r="H58" s="5334">
        <f t="shared" si="30"/>
        <v>0</v>
      </c>
      <c r="I58" s="5333">
        <f t="shared" si="30"/>
        <v>0</v>
      </c>
      <c r="J58" s="5334">
        <f t="shared" si="30"/>
        <v>0</v>
      </c>
      <c r="K58" s="5333">
        <f t="shared" si="30"/>
        <v>0</v>
      </c>
      <c r="L58" s="5351">
        <f t="shared" si="30"/>
        <v>0</v>
      </c>
      <c r="M58" s="5333">
        <f t="shared" si="30"/>
        <v>0</v>
      </c>
      <c r="N58" s="5335">
        <f t="shared" si="30"/>
        <v>0</v>
      </c>
      <c r="O58" s="5333">
        <f t="shared" si="30"/>
        <v>0</v>
      </c>
      <c r="P58" s="5335">
        <f t="shared" si="30"/>
        <v>0</v>
      </c>
      <c r="Q58" s="5333">
        <f t="shared" si="30"/>
        <v>0</v>
      </c>
      <c r="R58" s="5335">
        <f t="shared" si="30"/>
        <v>0</v>
      </c>
      <c r="S58" s="5120">
        <f t="shared" si="30"/>
        <v>0</v>
      </c>
      <c r="T58" s="5344">
        <f t="shared" si="30"/>
        <v>0</v>
      </c>
      <c r="U58" s="5338"/>
      <c r="V58" s="5338"/>
      <c r="W58" s="5338"/>
      <c r="X58" s="5338"/>
      <c r="Y58" s="5339"/>
      <c r="Z58" s="5337"/>
      <c r="AA58" s="5338"/>
      <c r="AB58" s="5339"/>
      <c r="AC58" s="5337"/>
      <c r="AD58" s="5338"/>
      <c r="AE58" s="5339"/>
      <c r="AF58" s="5337"/>
      <c r="AG58" s="5338"/>
      <c r="AH58" s="5340"/>
      <c r="AI58" s="5345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078" t="s">
        <v>3344</v>
      </c>
      <c r="B61" s="7081" t="s">
        <v>32</v>
      </c>
      <c r="C61" s="7052" t="s">
        <v>82</v>
      </c>
      <c r="D61" s="7052"/>
      <c r="E61" s="7052"/>
      <c r="F61" s="7281" t="s">
        <v>106</v>
      </c>
      <c r="G61" s="7282"/>
      <c r="H61" s="7282"/>
      <c r="I61" s="7282"/>
      <c r="J61" s="7282"/>
      <c r="K61" s="7282"/>
      <c r="L61" s="7282"/>
      <c r="M61" s="7282"/>
      <c r="N61" s="7282"/>
      <c r="O61" s="7282"/>
      <c r="P61" s="7282"/>
      <c r="Q61" s="7282"/>
      <c r="R61" s="7282"/>
      <c r="S61" s="7282"/>
      <c r="T61" s="7282"/>
      <c r="U61" s="7283"/>
      <c r="V61" s="6580" t="s">
        <v>4340</v>
      </c>
      <c r="W61" s="7040"/>
      <c r="X61" s="7284" t="s">
        <v>4341</v>
      </c>
      <c r="Y61" s="6619"/>
      <c r="Z61" s="7080"/>
      <c r="AA61" s="7285" t="s">
        <v>4345</v>
      </c>
      <c r="AB61" s="7286"/>
      <c r="AC61" s="7287"/>
      <c r="AD61" s="7285" t="s">
        <v>4348</v>
      </c>
      <c r="AE61" s="7286"/>
      <c r="AF61" s="7287"/>
      <c r="AG61" s="7257" t="s">
        <v>4355</v>
      </c>
      <c r="AH61" s="7291"/>
      <c r="AI61" s="7292"/>
      <c r="AJ61" s="7185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96"/>
      <c r="B62" s="7081"/>
      <c r="C62" s="7052"/>
      <c r="D62" s="7052"/>
      <c r="E62" s="7052"/>
      <c r="F62" s="7265" t="s">
        <v>3910</v>
      </c>
      <c r="G62" s="7266"/>
      <c r="H62" s="7265" t="s">
        <v>4354</v>
      </c>
      <c r="I62" s="7267"/>
      <c r="J62" s="7266" t="s">
        <v>1504</v>
      </c>
      <c r="K62" s="7267"/>
      <c r="L62" s="7265" t="s">
        <v>1505</v>
      </c>
      <c r="M62" s="7267"/>
      <c r="N62" s="7265" t="s">
        <v>1506</v>
      </c>
      <c r="O62" s="7267"/>
      <c r="P62" s="7265" t="s">
        <v>1507</v>
      </c>
      <c r="Q62" s="7267"/>
      <c r="R62" s="7265" t="s">
        <v>1508</v>
      </c>
      <c r="S62" s="7267"/>
      <c r="T62" s="7272" t="s">
        <v>956</v>
      </c>
      <c r="U62" s="7273"/>
      <c r="V62" s="6161"/>
      <c r="W62" s="6162"/>
      <c r="X62" s="6935"/>
      <c r="Y62" s="6791"/>
      <c r="Z62" s="6622"/>
      <c r="AA62" s="7288"/>
      <c r="AB62" s="7289"/>
      <c r="AC62" s="7290"/>
      <c r="AD62" s="7288"/>
      <c r="AE62" s="7289"/>
      <c r="AF62" s="7290"/>
      <c r="AG62" s="7293"/>
      <c r="AH62" s="7294"/>
      <c r="AI62" s="7295"/>
      <c r="AJ62" s="7185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159"/>
      <c r="B63" s="7081"/>
      <c r="C63" s="5312" t="s">
        <v>84</v>
      </c>
      <c r="D63" s="5313" t="s">
        <v>63</v>
      </c>
      <c r="E63" s="4757" t="s">
        <v>64</v>
      </c>
      <c r="F63" s="4913" t="s">
        <v>63</v>
      </c>
      <c r="G63" s="4757" t="s">
        <v>64</v>
      </c>
      <c r="H63" s="4914" t="s">
        <v>63</v>
      </c>
      <c r="I63" s="3588" t="s">
        <v>64</v>
      </c>
      <c r="J63" s="4913" t="s">
        <v>63</v>
      </c>
      <c r="K63" s="4757" t="s">
        <v>64</v>
      </c>
      <c r="L63" s="4914" t="s">
        <v>63</v>
      </c>
      <c r="M63" s="3588" t="s">
        <v>64</v>
      </c>
      <c r="N63" s="4913" t="s">
        <v>63</v>
      </c>
      <c r="O63" s="4757" t="s">
        <v>64</v>
      </c>
      <c r="P63" s="4914" t="s">
        <v>63</v>
      </c>
      <c r="Q63" s="3588" t="s">
        <v>64</v>
      </c>
      <c r="R63" s="4913" t="s">
        <v>63</v>
      </c>
      <c r="S63" s="4757" t="s">
        <v>64</v>
      </c>
      <c r="T63" s="4914" t="s">
        <v>63</v>
      </c>
      <c r="U63" s="4915" t="s">
        <v>64</v>
      </c>
      <c r="V63" s="5315" t="s">
        <v>4350</v>
      </c>
      <c r="W63" s="3635" t="s">
        <v>4351</v>
      </c>
      <c r="X63" s="5191" t="s">
        <v>4349</v>
      </c>
      <c r="Y63" s="5192" t="s">
        <v>4350</v>
      </c>
      <c r="Z63" s="4990" t="s">
        <v>4351</v>
      </c>
      <c r="AA63" s="5220" t="s">
        <v>4349</v>
      </c>
      <c r="AB63" s="5221" t="s">
        <v>4350</v>
      </c>
      <c r="AC63" s="4990" t="s">
        <v>4351</v>
      </c>
      <c r="AD63" s="5220" t="s">
        <v>4349</v>
      </c>
      <c r="AE63" s="5221" t="s">
        <v>4350</v>
      </c>
      <c r="AF63" s="4990" t="s">
        <v>4351</v>
      </c>
      <c r="AG63" s="5220" t="s">
        <v>4349</v>
      </c>
      <c r="AH63" s="5221" t="s">
        <v>4350</v>
      </c>
      <c r="AI63" s="5316" t="s">
        <v>4351</v>
      </c>
      <c r="AJ63" s="7185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213" t="s">
        <v>4371</v>
      </c>
      <c r="B64" s="5352" t="s">
        <v>4357</v>
      </c>
      <c r="C64" s="5353">
        <f t="shared" ref="C64:C71" si="31">SUM(D64:E64)</f>
        <v>0</v>
      </c>
      <c r="D64" s="5354">
        <f t="shared" ref="D64:E71" si="32">SUM(F64,H64,J64,L64,N64,P64,R64,T64)</f>
        <v>0</v>
      </c>
      <c r="E64" s="5355">
        <f t="shared" si="32"/>
        <v>0</v>
      </c>
      <c r="F64" s="5356"/>
      <c r="G64" s="5306"/>
      <c r="H64" s="5356"/>
      <c r="I64" s="5357"/>
      <c r="J64" s="5307"/>
      <c r="K64" s="2273"/>
      <c r="L64" s="5356"/>
      <c r="M64" s="5357"/>
      <c r="N64" s="5307"/>
      <c r="O64" s="2273"/>
      <c r="P64" s="5356"/>
      <c r="Q64" s="5357"/>
      <c r="R64" s="5307"/>
      <c r="S64" s="2273"/>
      <c r="T64" s="5356"/>
      <c r="U64" s="1127"/>
      <c r="V64" s="5356"/>
      <c r="W64" s="2273"/>
      <c r="X64" s="4039"/>
      <c r="Y64" s="4047"/>
      <c r="Z64" s="2273"/>
      <c r="AA64" s="4039"/>
      <c r="AB64" s="4047"/>
      <c r="AC64" s="2273"/>
      <c r="AD64" s="4039"/>
      <c r="AE64" s="4047"/>
      <c r="AF64" s="2273"/>
      <c r="AG64" s="4039"/>
      <c r="AH64" s="4047"/>
      <c r="AI64" s="1127"/>
      <c r="AJ64" s="5320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98"/>
      <c r="B65" s="1438" t="s">
        <v>4359</v>
      </c>
      <c r="C65" s="2269">
        <f t="shared" si="31"/>
        <v>0</v>
      </c>
      <c r="D65" s="1009">
        <f t="shared" si="32"/>
        <v>0</v>
      </c>
      <c r="E65" s="2961">
        <f t="shared" si="32"/>
        <v>0</v>
      </c>
      <c r="F65" s="4173"/>
      <c r="G65" s="1278"/>
      <c r="H65" s="4173"/>
      <c r="I65" s="4174"/>
      <c r="J65" s="4165"/>
      <c r="K65" s="3987"/>
      <c r="L65" s="4173"/>
      <c r="M65" s="4174"/>
      <c r="N65" s="4165"/>
      <c r="O65" s="3987"/>
      <c r="P65" s="4173"/>
      <c r="Q65" s="4174"/>
      <c r="R65" s="4165"/>
      <c r="S65" s="3987"/>
      <c r="T65" s="4165"/>
      <c r="U65" s="4250"/>
      <c r="V65" s="4251"/>
      <c r="W65" s="3987"/>
      <c r="X65" s="4063"/>
      <c r="Y65" s="4083"/>
      <c r="Z65" s="3987"/>
      <c r="AA65" s="4063"/>
      <c r="AB65" s="4083"/>
      <c r="AC65" s="3987"/>
      <c r="AD65" s="4063"/>
      <c r="AE65" s="4083"/>
      <c r="AF65" s="3987"/>
      <c r="AG65" s="4063"/>
      <c r="AH65" s="4083"/>
      <c r="AI65" s="4250"/>
      <c r="AJ65" s="1367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13" t="s">
        <v>4372</v>
      </c>
      <c r="B66" s="5358" t="s">
        <v>4357</v>
      </c>
      <c r="C66" s="5353">
        <f t="shared" si="31"/>
        <v>0</v>
      </c>
      <c r="D66" s="5354">
        <f t="shared" si="32"/>
        <v>0</v>
      </c>
      <c r="E66" s="5355">
        <f t="shared" si="32"/>
        <v>0</v>
      </c>
      <c r="F66" s="220"/>
      <c r="G66" s="992"/>
      <c r="H66" s="220"/>
      <c r="I66" s="440"/>
      <c r="J66" s="922"/>
      <c r="K66" s="64"/>
      <c r="L66" s="220"/>
      <c r="M66" s="440"/>
      <c r="N66" s="922"/>
      <c r="O66" s="64"/>
      <c r="P66" s="220"/>
      <c r="Q66" s="440"/>
      <c r="R66" s="922"/>
      <c r="S66" s="64"/>
      <c r="T66" s="220"/>
      <c r="U66" s="681"/>
      <c r="V66" s="220"/>
      <c r="W66" s="64"/>
      <c r="X66" s="2387"/>
      <c r="Y66" s="1157"/>
      <c r="Z66" s="64"/>
      <c r="AA66" s="2387"/>
      <c r="AB66" s="1157"/>
      <c r="AC66" s="64"/>
      <c r="AD66" s="2387"/>
      <c r="AE66" s="1157"/>
      <c r="AF66" s="64"/>
      <c r="AG66" s="2387"/>
      <c r="AH66" s="1157"/>
      <c r="AI66" s="681"/>
      <c r="AJ66" s="4555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97"/>
      <c r="B67" s="4015" t="s">
        <v>1056</v>
      </c>
      <c r="C67" s="917">
        <f t="shared" si="31"/>
        <v>0</v>
      </c>
      <c r="D67" s="2385">
        <f t="shared" si="32"/>
        <v>0</v>
      </c>
      <c r="E67" s="2705">
        <f t="shared" si="32"/>
        <v>0</v>
      </c>
      <c r="F67" s="1282"/>
      <c r="G67" s="1276"/>
      <c r="H67" s="1282"/>
      <c r="I67" s="1343"/>
      <c r="J67" s="1275"/>
      <c r="K67" s="1266"/>
      <c r="L67" s="1282"/>
      <c r="M67" s="1343"/>
      <c r="N67" s="1275"/>
      <c r="O67" s="1266"/>
      <c r="P67" s="1282"/>
      <c r="Q67" s="1343"/>
      <c r="R67" s="1275"/>
      <c r="S67" s="1266"/>
      <c r="T67" s="1282"/>
      <c r="U67" s="1272"/>
      <c r="V67" s="1282"/>
      <c r="W67" s="1266"/>
      <c r="X67" s="4039"/>
      <c r="Y67" s="4047"/>
      <c r="Z67" s="1266"/>
      <c r="AA67" s="4039"/>
      <c r="AB67" s="4047"/>
      <c r="AC67" s="1266"/>
      <c r="AD67" s="4039"/>
      <c r="AE67" s="4047"/>
      <c r="AF67" s="1266"/>
      <c r="AG67" s="4039"/>
      <c r="AH67" s="4047"/>
      <c r="AI67" s="1272"/>
      <c r="AJ67" s="1666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98"/>
      <c r="B68" s="3037" t="s">
        <v>4358</v>
      </c>
      <c r="C68" s="4156">
        <f t="shared" si="31"/>
        <v>0</v>
      </c>
      <c r="D68" s="4133">
        <f t="shared" si="32"/>
        <v>0</v>
      </c>
      <c r="E68" s="2961">
        <f t="shared" si="32"/>
        <v>0</v>
      </c>
      <c r="F68" s="4165"/>
      <c r="G68" s="1278"/>
      <c r="H68" s="4173"/>
      <c r="I68" s="4174"/>
      <c r="J68" s="4165"/>
      <c r="K68" s="3987"/>
      <c r="L68" s="4173"/>
      <c r="M68" s="4174"/>
      <c r="N68" s="4165"/>
      <c r="O68" s="3987"/>
      <c r="P68" s="4173"/>
      <c r="Q68" s="4174"/>
      <c r="R68" s="4165"/>
      <c r="S68" s="3987"/>
      <c r="T68" s="4173"/>
      <c r="U68" s="4250"/>
      <c r="V68" s="4173"/>
      <c r="W68" s="3987"/>
      <c r="X68" s="4063"/>
      <c r="Y68" s="4083"/>
      <c r="Z68" s="3987"/>
      <c r="AA68" s="4063"/>
      <c r="AB68" s="4083"/>
      <c r="AC68" s="3987"/>
      <c r="AD68" s="4063"/>
      <c r="AE68" s="4083"/>
      <c r="AF68" s="3987"/>
      <c r="AG68" s="4063"/>
      <c r="AH68" s="4083"/>
      <c r="AI68" s="4250"/>
      <c r="AJ68" s="4469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37" t="s">
        <v>4373</v>
      </c>
      <c r="B69" s="5358" t="s">
        <v>4357</v>
      </c>
      <c r="C69" s="5359">
        <f t="shared" si="31"/>
        <v>0</v>
      </c>
      <c r="D69" s="5360">
        <f>SUM(F69,H69,J69,L69,N69,P69,R69,T69)</f>
        <v>0</v>
      </c>
      <c r="E69" s="5355">
        <f t="shared" si="32"/>
        <v>0</v>
      </c>
      <c r="F69" s="5343"/>
      <c r="G69" s="1194"/>
      <c r="H69" s="5343"/>
      <c r="I69" s="1194"/>
      <c r="J69" s="5343"/>
      <c r="K69" s="1194"/>
      <c r="L69" s="5343"/>
      <c r="M69" s="1194"/>
      <c r="N69" s="5343"/>
      <c r="O69" s="1194"/>
      <c r="P69" s="5343"/>
      <c r="Q69" s="1194"/>
      <c r="R69" s="5343"/>
      <c r="S69" s="1194"/>
      <c r="T69" s="5343"/>
      <c r="U69" s="1195"/>
      <c r="V69" s="220"/>
      <c r="W69" s="64"/>
      <c r="X69" s="2387"/>
      <c r="Y69" s="1157"/>
      <c r="Z69" s="64"/>
      <c r="AA69" s="2387"/>
      <c r="AB69" s="1157"/>
      <c r="AC69" s="64"/>
      <c r="AD69" s="2387"/>
      <c r="AE69" s="1157"/>
      <c r="AF69" s="64"/>
      <c r="AG69" s="2387"/>
      <c r="AH69" s="1157"/>
      <c r="AI69" s="681"/>
      <c r="AJ69" s="992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37"/>
      <c r="B70" s="4015" t="s">
        <v>1056</v>
      </c>
      <c r="C70" s="4649">
        <f t="shared" si="31"/>
        <v>0</v>
      </c>
      <c r="D70" s="4209">
        <f>SUM(F70,H70,J70,L70,N70,P70,R70,T70,)</f>
        <v>0</v>
      </c>
      <c r="E70" s="2705">
        <f t="shared" si="32"/>
        <v>0</v>
      </c>
      <c r="F70" s="4042"/>
      <c r="G70" s="4041"/>
      <c r="H70" s="4042"/>
      <c r="I70" s="4041"/>
      <c r="J70" s="4042"/>
      <c r="K70" s="4041"/>
      <c r="L70" s="4042"/>
      <c r="M70" s="4041"/>
      <c r="N70" s="4042"/>
      <c r="O70" s="4041"/>
      <c r="P70" s="4042"/>
      <c r="Q70" s="4041"/>
      <c r="R70" s="4042"/>
      <c r="S70" s="4041"/>
      <c r="T70" s="4042"/>
      <c r="U70" s="4045"/>
      <c r="V70" s="1282"/>
      <c r="W70" s="1266"/>
      <c r="X70" s="4039"/>
      <c r="Y70" s="4047"/>
      <c r="Z70" s="1266"/>
      <c r="AA70" s="4039"/>
      <c r="AB70" s="4047"/>
      <c r="AC70" s="1266"/>
      <c r="AD70" s="4039"/>
      <c r="AE70" s="4047"/>
      <c r="AF70" s="1266"/>
      <c r="AG70" s="4039"/>
      <c r="AH70" s="4047"/>
      <c r="AI70" s="1272"/>
      <c r="AJ70" s="1276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68"/>
      <c r="B71" s="5361" t="s">
        <v>4358</v>
      </c>
      <c r="C71" s="4224">
        <f t="shared" si="31"/>
        <v>0</v>
      </c>
      <c r="D71" s="4211">
        <f>SUM(F71,H71,J71,L71,N71,P71,R71,T71,)</f>
        <v>0</v>
      </c>
      <c r="E71" s="2961">
        <f t="shared" si="32"/>
        <v>0</v>
      </c>
      <c r="F71" s="4063"/>
      <c r="G71" s="4064"/>
      <c r="H71" s="4065"/>
      <c r="I71" s="4064"/>
      <c r="J71" s="4065"/>
      <c r="K71" s="4064"/>
      <c r="L71" s="4065"/>
      <c r="M71" s="4064"/>
      <c r="N71" s="4065"/>
      <c r="O71" s="4064"/>
      <c r="P71" s="4065"/>
      <c r="Q71" s="4064"/>
      <c r="R71" s="4065"/>
      <c r="S71" s="4064"/>
      <c r="T71" s="4065"/>
      <c r="U71" s="4067"/>
      <c r="V71" s="4173"/>
      <c r="W71" s="3987"/>
      <c r="X71" s="4063"/>
      <c r="Y71" s="4083"/>
      <c r="Z71" s="3987"/>
      <c r="AA71" s="4063"/>
      <c r="AB71" s="4083"/>
      <c r="AC71" s="3987"/>
      <c r="AD71" s="4063"/>
      <c r="AE71" s="4083"/>
      <c r="AF71" s="3987"/>
      <c r="AG71" s="4063"/>
      <c r="AH71" s="4083"/>
      <c r="AI71" s="4250"/>
      <c r="AJ71" s="1278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296" t="s">
        <v>4375</v>
      </c>
      <c r="B73" s="7296" t="s">
        <v>1182</v>
      </c>
      <c r="C73" s="7296" t="s">
        <v>2599</v>
      </c>
      <c r="D73" s="7297" t="s">
        <v>2600</v>
      </c>
      <c r="E73" s="7299" t="s">
        <v>4353</v>
      </c>
      <c r="F73" s="7299"/>
      <c r="G73" s="7299"/>
      <c r="H73" s="7299"/>
      <c r="I73" s="7277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368"/>
      <c r="B74" s="6368"/>
      <c r="C74" s="6368"/>
      <c r="D74" s="7298"/>
      <c r="E74" s="5362" t="s">
        <v>4340</v>
      </c>
      <c r="F74" s="5363" t="s">
        <v>4341</v>
      </c>
      <c r="G74" s="5363" t="s">
        <v>4345</v>
      </c>
      <c r="H74" s="5363" t="s">
        <v>4348</v>
      </c>
      <c r="I74" s="4912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296" t="s">
        <v>1089</v>
      </c>
      <c r="B75" s="5352" t="s">
        <v>4357</v>
      </c>
      <c r="C75" s="5364"/>
      <c r="D75" s="5365"/>
      <c r="E75" s="5366"/>
      <c r="F75" s="1049"/>
      <c r="G75" s="1049"/>
      <c r="H75" s="1049"/>
      <c r="I75" s="5350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296"/>
      <c r="B76" s="1438" t="s">
        <v>4359</v>
      </c>
      <c r="C76" s="1435"/>
      <c r="D76" s="1445"/>
      <c r="E76" s="1166"/>
      <c r="F76" s="1167"/>
      <c r="G76" s="1167"/>
      <c r="H76" s="1167"/>
      <c r="I76" s="121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296" t="s">
        <v>1088</v>
      </c>
      <c r="B77" s="5352" t="s">
        <v>4357</v>
      </c>
      <c r="C77" s="5364"/>
      <c r="D77" s="5365"/>
      <c r="E77" s="5366"/>
      <c r="F77" s="1049"/>
      <c r="G77" s="1049"/>
      <c r="H77" s="1049"/>
      <c r="I77" s="5350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986"/>
      <c r="B78" s="4164" t="s">
        <v>4359</v>
      </c>
      <c r="C78" s="4485"/>
      <c r="D78" s="5367"/>
      <c r="E78" s="4082"/>
      <c r="F78" s="4083"/>
      <c r="G78" s="4083"/>
      <c r="H78" s="4083"/>
      <c r="I78" s="1160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300" t="s">
        <v>1062</v>
      </c>
      <c r="B79" s="553" t="s">
        <v>1056</v>
      </c>
      <c r="C79" s="3684"/>
      <c r="D79" s="3170"/>
      <c r="E79" s="2390"/>
      <c r="F79" s="1157"/>
      <c r="G79" s="1157"/>
      <c r="H79" s="1157"/>
      <c r="I79" s="238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301"/>
      <c r="B80" s="5368" t="s">
        <v>4357</v>
      </c>
      <c r="C80" s="4482"/>
      <c r="D80" s="5369"/>
      <c r="E80" s="4046"/>
      <c r="F80" s="4047"/>
      <c r="G80" s="4047"/>
      <c r="H80" s="4047"/>
      <c r="I80" s="4040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301"/>
      <c r="B81" s="5370" t="s">
        <v>4358</v>
      </c>
      <c r="C81" s="4485"/>
      <c r="D81" s="5367"/>
      <c r="E81" s="4082"/>
      <c r="F81" s="4083"/>
      <c r="G81" s="4083"/>
      <c r="H81" s="4083"/>
      <c r="I81" s="1160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302" t="s">
        <v>4377</v>
      </c>
      <c r="B83" s="7296" t="s">
        <v>32</v>
      </c>
      <c r="C83" s="6747" t="s">
        <v>82</v>
      </c>
      <c r="D83" s="6747"/>
      <c r="E83" s="6747"/>
      <c r="F83" s="7281" t="s">
        <v>106</v>
      </c>
      <c r="G83" s="7282"/>
      <c r="H83" s="7282"/>
      <c r="I83" s="7282"/>
      <c r="J83" s="7282"/>
      <c r="K83" s="7282"/>
      <c r="L83" s="7282"/>
      <c r="M83" s="7282"/>
      <c r="N83" s="7282"/>
      <c r="O83" s="7282"/>
      <c r="P83" s="7282"/>
      <c r="Q83" s="7282"/>
      <c r="R83" s="7282"/>
      <c r="S83" s="7282"/>
      <c r="T83" s="7282"/>
      <c r="U83" s="7283"/>
      <c r="V83" s="7040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302"/>
      <c r="B84" s="6367"/>
      <c r="C84" s="6747"/>
      <c r="D84" s="6747"/>
      <c r="E84" s="6747"/>
      <c r="F84" s="7038" t="s">
        <v>3910</v>
      </c>
      <c r="G84" s="7038"/>
      <c r="H84" s="7237" t="s">
        <v>4354</v>
      </c>
      <c r="I84" s="7237"/>
      <c r="J84" s="7227" t="s">
        <v>1504</v>
      </c>
      <c r="K84" s="7227"/>
      <c r="L84" s="7038" t="s">
        <v>1505</v>
      </c>
      <c r="M84" s="7038"/>
      <c r="N84" s="7038" t="s">
        <v>1506</v>
      </c>
      <c r="O84" s="7038"/>
      <c r="P84" s="7237" t="s">
        <v>1507</v>
      </c>
      <c r="Q84" s="7237"/>
      <c r="R84" s="7052" t="s">
        <v>1508</v>
      </c>
      <c r="S84" s="7052"/>
      <c r="T84" s="7237" t="s">
        <v>956</v>
      </c>
      <c r="U84" s="7303"/>
      <c r="V84" s="5484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302"/>
      <c r="B85" s="6368"/>
      <c r="C85" s="5371" t="s">
        <v>84</v>
      </c>
      <c r="D85" s="5372" t="s">
        <v>63</v>
      </c>
      <c r="E85" s="5373" t="s">
        <v>64</v>
      </c>
      <c r="F85" s="5312" t="s">
        <v>63</v>
      </c>
      <c r="G85" s="5374" t="s">
        <v>64</v>
      </c>
      <c r="H85" s="5313" t="s">
        <v>63</v>
      </c>
      <c r="I85" s="5374" t="s">
        <v>64</v>
      </c>
      <c r="J85" s="5313" t="s">
        <v>63</v>
      </c>
      <c r="K85" s="5374" t="s">
        <v>64</v>
      </c>
      <c r="L85" s="5313" t="s">
        <v>63</v>
      </c>
      <c r="M85" s="5374" t="s">
        <v>64</v>
      </c>
      <c r="N85" s="5313" t="s">
        <v>63</v>
      </c>
      <c r="O85" s="5374" t="s">
        <v>64</v>
      </c>
      <c r="P85" s="5313" t="s">
        <v>63</v>
      </c>
      <c r="Q85" s="5374" t="s">
        <v>64</v>
      </c>
      <c r="R85" s="5313" t="s">
        <v>63</v>
      </c>
      <c r="S85" s="5374" t="s">
        <v>64</v>
      </c>
      <c r="T85" s="5313" t="s">
        <v>63</v>
      </c>
      <c r="U85" s="5375" t="s">
        <v>64</v>
      </c>
      <c r="V85" s="6162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96" t="s">
        <v>4378</v>
      </c>
      <c r="B86" s="5376" t="s">
        <v>4357</v>
      </c>
      <c r="C86" s="5377">
        <f t="shared" ref="C86:C94" si="36">SUM(D86:E86)</f>
        <v>0</v>
      </c>
      <c r="D86" s="5360">
        <f>SUM(F86,H86,J86,L86,N86,P86,R86,T86,)</f>
        <v>0</v>
      </c>
      <c r="E86" s="5284">
        <f t="shared" ref="E86:E94" si="37">SUM(G86,I86,K86,M86,O86,Q86,S86,U86)</f>
        <v>0</v>
      </c>
      <c r="F86" s="5378"/>
      <c r="G86" s="4502"/>
      <c r="H86" s="5378"/>
      <c r="I86" s="4502"/>
      <c r="J86" s="5378"/>
      <c r="K86" s="4502"/>
      <c r="L86" s="5378"/>
      <c r="M86" s="4502"/>
      <c r="N86" s="5378"/>
      <c r="O86" s="4502"/>
      <c r="P86" s="5378"/>
      <c r="Q86" s="4502"/>
      <c r="R86" s="5378"/>
      <c r="S86" s="4502"/>
      <c r="T86" s="5378"/>
      <c r="U86" s="5379"/>
      <c r="V86" s="5380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04"/>
      <c r="B87" s="3423" t="s">
        <v>1056</v>
      </c>
      <c r="C87" s="978">
        <f t="shared" si="36"/>
        <v>0</v>
      </c>
      <c r="D87" s="4208">
        <f t="shared" ref="D87:D94" si="38">SUM(F87,H87,J87,L87,N87,P87,R87,T87)</f>
        <v>0</v>
      </c>
      <c r="E87" s="4222">
        <f t="shared" si="37"/>
        <v>0</v>
      </c>
      <c r="F87" s="1244"/>
      <c r="G87" s="1207"/>
      <c r="H87" s="1244"/>
      <c r="I87" s="1207"/>
      <c r="J87" s="1244"/>
      <c r="K87" s="1207"/>
      <c r="L87" s="1244"/>
      <c r="M87" s="1207"/>
      <c r="N87" s="1244"/>
      <c r="O87" s="1207"/>
      <c r="P87" s="1244"/>
      <c r="Q87" s="1207"/>
      <c r="R87" s="1244"/>
      <c r="S87" s="1207"/>
      <c r="T87" s="1244"/>
      <c r="U87" s="1248"/>
      <c r="V87" s="1210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86"/>
      <c r="B88" s="5381" t="s">
        <v>4358</v>
      </c>
      <c r="C88" s="5382">
        <f t="shared" si="36"/>
        <v>0</v>
      </c>
      <c r="D88" s="4211">
        <f t="shared" si="38"/>
        <v>0</v>
      </c>
      <c r="E88" s="3704">
        <f t="shared" si="37"/>
        <v>0</v>
      </c>
      <c r="F88" s="4065"/>
      <c r="G88" s="4064"/>
      <c r="H88" s="4065"/>
      <c r="I88" s="4064"/>
      <c r="J88" s="4065"/>
      <c r="K88" s="4064"/>
      <c r="L88" s="4065"/>
      <c r="M88" s="4064"/>
      <c r="N88" s="4065"/>
      <c r="O88" s="4064"/>
      <c r="P88" s="4065"/>
      <c r="Q88" s="4064"/>
      <c r="R88" s="4065"/>
      <c r="S88" s="4064"/>
      <c r="T88" s="4065"/>
      <c r="U88" s="4067"/>
      <c r="V88" s="1160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96" t="s">
        <v>4379</v>
      </c>
      <c r="B89" s="5376" t="s">
        <v>4357</v>
      </c>
      <c r="C89" s="5377">
        <f t="shared" si="36"/>
        <v>0</v>
      </c>
      <c r="D89" s="5360">
        <f t="shared" si="38"/>
        <v>0</v>
      </c>
      <c r="E89" s="5284">
        <f t="shared" si="37"/>
        <v>0</v>
      </c>
      <c r="F89" s="5378"/>
      <c r="G89" s="4502"/>
      <c r="H89" s="5378"/>
      <c r="I89" s="4502"/>
      <c r="J89" s="5378"/>
      <c r="K89" s="4502"/>
      <c r="L89" s="5378"/>
      <c r="M89" s="4502"/>
      <c r="N89" s="5378"/>
      <c r="O89" s="4502"/>
      <c r="P89" s="5378"/>
      <c r="Q89" s="4502"/>
      <c r="R89" s="5378"/>
      <c r="S89" s="4502"/>
      <c r="T89" s="5378"/>
      <c r="U89" s="5379"/>
      <c r="V89" s="5380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04"/>
      <c r="B90" s="4629" t="s">
        <v>1056</v>
      </c>
      <c r="C90" s="978">
        <f t="shared" si="36"/>
        <v>0</v>
      </c>
      <c r="D90" s="4208">
        <f t="shared" si="38"/>
        <v>0</v>
      </c>
      <c r="E90" s="4222">
        <f t="shared" si="37"/>
        <v>0</v>
      </c>
      <c r="F90" s="1244"/>
      <c r="G90" s="1207"/>
      <c r="H90" s="1244"/>
      <c r="I90" s="1207"/>
      <c r="J90" s="1244"/>
      <c r="K90" s="1207"/>
      <c r="L90" s="1244"/>
      <c r="M90" s="1207"/>
      <c r="N90" s="1244"/>
      <c r="O90" s="1207"/>
      <c r="P90" s="1244"/>
      <c r="Q90" s="1207"/>
      <c r="R90" s="1244"/>
      <c r="S90" s="1207"/>
      <c r="T90" s="1244"/>
      <c r="U90" s="1248"/>
      <c r="V90" s="1210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86"/>
      <c r="B91" s="4181" t="s">
        <v>4358</v>
      </c>
      <c r="C91" s="5382">
        <f t="shared" si="36"/>
        <v>0</v>
      </c>
      <c r="D91" s="4211">
        <f t="shared" si="38"/>
        <v>0</v>
      </c>
      <c r="E91" s="3704">
        <f t="shared" si="37"/>
        <v>0</v>
      </c>
      <c r="F91" s="4065"/>
      <c r="G91" s="4064"/>
      <c r="H91" s="4065"/>
      <c r="I91" s="4064"/>
      <c r="J91" s="4065"/>
      <c r="K91" s="4064"/>
      <c r="L91" s="4065"/>
      <c r="M91" s="4064"/>
      <c r="N91" s="4065"/>
      <c r="O91" s="4064"/>
      <c r="P91" s="4065"/>
      <c r="Q91" s="4064"/>
      <c r="R91" s="4065"/>
      <c r="S91" s="4064"/>
      <c r="T91" s="4065"/>
      <c r="U91" s="4067"/>
      <c r="V91" s="1160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67" t="s">
        <v>4380</v>
      </c>
      <c r="B92" s="5383" t="s">
        <v>4357</v>
      </c>
      <c r="C92" s="3303">
        <f t="shared" si="36"/>
        <v>0</v>
      </c>
      <c r="D92" s="4208">
        <f t="shared" si="38"/>
        <v>0</v>
      </c>
      <c r="E92" s="4222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008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67"/>
      <c r="B93" s="4629" t="s">
        <v>1056</v>
      </c>
      <c r="C93" s="978">
        <f t="shared" si="36"/>
        <v>0</v>
      </c>
      <c r="D93" s="4208">
        <f t="shared" si="38"/>
        <v>0</v>
      </c>
      <c r="E93" s="4222">
        <f t="shared" si="37"/>
        <v>0</v>
      </c>
      <c r="F93" s="1244"/>
      <c r="G93" s="1207"/>
      <c r="H93" s="1244"/>
      <c r="I93" s="1207"/>
      <c r="J93" s="1244"/>
      <c r="K93" s="1207"/>
      <c r="L93" s="1244"/>
      <c r="M93" s="1207"/>
      <c r="N93" s="1244"/>
      <c r="O93" s="1207"/>
      <c r="P93" s="1244"/>
      <c r="Q93" s="1207"/>
      <c r="R93" s="1244"/>
      <c r="S93" s="1207"/>
      <c r="T93" s="1244"/>
      <c r="U93" s="1248"/>
      <c r="V93" s="1210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368"/>
      <c r="B94" s="5381" t="s">
        <v>4358</v>
      </c>
      <c r="C94" s="5382">
        <f t="shared" si="36"/>
        <v>0</v>
      </c>
      <c r="D94" s="4211">
        <f t="shared" si="38"/>
        <v>0</v>
      </c>
      <c r="E94" s="3704">
        <f t="shared" si="37"/>
        <v>0</v>
      </c>
      <c r="F94" s="1244"/>
      <c r="G94" s="1207"/>
      <c r="H94" s="1244"/>
      <c r="I94" s="4064"/>
      <c r="J94" s="4065"/>
      <c r="K94" s="4064"/>
      <c r="L94" s="4065"/>
      <c r="M94" s="4064"/>
      <c r="N94" s="4065"/>
      <c r="O94" s="4064"/>
      <c r="P94" s="4065"/>
      <c r="Q94" s="4064"/>
      <c r="R94" s="4065"/>
      <c r="S94" s="4064"/>
      <c r="T94" s="4065"/>
      <c r="U94" s="4067"/>
      <c r="V94" s="1160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05" t="s">
        <v>4381</v>
      </c>
      <c r="B95" s="7306"/>
      <c r="C95" s="7306"/>
      <c r="D95" s="7306"/>
      <c r="E95" s="7306"/>
      <c r="F95" s="7306"/>
      <c r="G95" s="7306"/>
      <c r="H95" s="7306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247" t="s">
        <v>1660</v>
      </c>
      <c r="C96" s="5384" t="s">
        <v>4358</v>
      </c>
      <c r="D96" s="5385" t="s">
        <v>4362</v>
      </c>
      <c r="E96" s="5363" t="s">
        <v>4357</v>
      </c>
      <c r="F96" s="4912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386" t="s">
        <v>4382</v>
      </c>
      <c r="B97" s="3648">
        <f>SUM(C97:F97)</f>
        <v>0</v>
      </c>
      <c r="C97" s="5387"/>
      <c r="D97" s="5388"/>
      <c r="E97" s="5389"/>
      <c r="F97" s="5390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94" t="s">
        <v>4383</v>
      </c>
      <c r="B98" s="5391">
        <f>SUM(C98:F98)</f>
        <v>0</v>
      </c>
      <c r="C98" s="5387"/>
      <c r="D98" s="5388"/>
      <c r="E98" s="5388"/>
      <c r="F98" s="5392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393" t="s">
        <v>4384</v>
      </c>
      <c r="B99" s="5394">
        <f>SUM(C99:F99)</f>
        <v>0</v>
      </c>
      <c r="C99" s="5395"/>
      <c r="D99" s="5396"/>
      <c r="E99" s="5396"/>
      <c r="F99" s="5397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307" t="s">
        <v>4385</v>
      </c>
      <c r="B100" s="7308"/>
      <c r="C100" s="7308"/>
      <c r="D100" s="7307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6725" t="s">
        <v>1114</v>
      </c>
      <c r="B101" s="7309" t="s">
        <v>2599</v>
      </c>
      <c r="C101" s="7309" t="s">
        <v>2600</v>
      </c>
      <c r="D101" s="7281" t="s">
        <v>106</v>
      </c>
      <c r="E101" s="7282"/>
      <c r="F101" s="7282"/>
      <c r="G101" s="7282"/>
      <c r="H101" s="7282"/>
      <c r="I101" s="7282"/>
      <c r="J101" s="7282"/>
      <c r="K101" s="7282"/>
      <c r="L101" s="7282"/>
      <c r="M101" s="7282"/>
      <c r="N101" s="7282"/>
      <c r="O101" s="7282"/>
      <c r="P101" s="7282"/>
      <c r="Q101" s="7282"/>
      <c r="R101" s="7282"/>
      <c r="S101" s="7283"/>
      <c r="T101" s="7310" t="s">
        <v>4386</v>
      </c>
      <c r="U101" s="7311"/>
      <c r="V101" s="7311"/>
      <c r="W101" s="7311"/>
      <c r="X101" s="7312"/>
      <c r="Y101" s="7040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462"/>
      <c r="B102" s="6367"/>
      <c r="C102" s="6367"/>
      <c r="D102" s="7158" t="s">
        <v>3910</v>
      </c>
      <c r="E102" s="7137"/>
      <c r="F102" s="7158" t="s">
        <v>4354</v>
      </c>
      <c r="G102" s="7138"/>
      <c r="H102" s="7137" t="s">
        <v>1504</v>
      </c>
      <c r="I102" s="7138"/>
      <c r="J102" s="7158" t="s">
        <v>1505</v>
      </c>
      <c r="K102" s="7138"/>
      <c r="L102" s="7158" t="s">
        <v>1506</v>
      </c>
      <c r="M102" s="7138"/>
      <c r="N102" s="7158" t="s">
        <v>1507</v>
      </c>
      <c r="O102" s="7138"/>
      <c r="P102" s="7158" t="s">
        <v>1508</v>
      </c>
      <c r="Q102" s="7138"/>
      <c r="R102" s="7214" t="s">
        <v>956</v>
      </c>
      <c r="S102" s="7317"/>
      <c r="T102" s="7318" t="s">
        <v>4340</v>
      </c>
      <c r="U102" s="7313" t="s">
        <v>4341</v>
      </c>
      <c r="V102" s="7313" t="s">
        <v>4345</v>
      </c>
      <c r="W102" s="7313" t="s">
        <v>4348</v>
      </c>
      <c r="X102" s="7315" t="s">
        <v>4355</v>
      </c>
      <c r="Y102" s="7040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6329"/>
      <c r="B103" s="6368"/>
      <c r="C103" s="6368"/>
      <c r="D103" s="4913" t="s">
        <v>63</v>
      </c>
      <c r="E103" s="4757" t="s">
        <v>64</v>
      </c>
      <c r="F103" s="4914" t="s">
        <v>63</v>
      </c>
      <c r="G103" s="3588" t="s">
        <v>64</v>
      </c>
      <c r="H103" s="4913" t="s">
        <v>63</v>
      </c>
      <c r="I103" s="4757" t="s">
        <v>64</v>
      </c>
      <c r="J103" s="4914" t="s">
        <v>63</v>
      </c>
      <c r="K103" s="3588" t="s">
        <v>64</v>
      </c>
      <c r="L103" s="4913" t="s">
        <v>63</v>
      </c>
      <c r="M103" s="4757" t="s">
        <v>64</v>
      </c>
      <c r="N103" s="4914" t="s">
        <v>63</v>
      </c>
      <c r="O103" s="3588" t="s">
        <v>64</v>
      </c>
      <c r="P103" s="4913" t="s">
        <v>63</v>
      </c>
      <c r="Q103" s="4757" t="s">
        <v>64</v>
      </c>
      <c r="R103" s="4914" t="s">
        <v>63</v>
      </c>
      <c r="S103" s="5314" t="s">
        <v>64</v>
      </c>
      <c r="T103" s="7319"/>
      <c r="U103" s="7314"/>
      <c r="V103" s="7314"/>
      <c r="W103" s="7314"/>
      <c r="X103" s="7316"/>
      <c r="Y103" s="7040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398" t="s">
        <v>4387</v>
      </c>
      <c r="B104" s="5399"/>
      <c r="C104" s="5364"/>
      <c r="D104" s="5319"/>
      <c r="E104" s="1836"/>
      <c r="F104" s="5319"/>
      <c r="G104" s="1836"/>
      <c r="H104" s="5319"/>
      <c r="I104" s="1836"/>
      <c r="J104" s="5319"/>
      <c r="K104" s="1836"/>
      <c r="L104" s="5319"/>
      <c r="M104" s="1836"/>
      <c r="N104" s="5319"/>
      <c r="O104" s="1836"/>
      <c r="P104" s="5319"/>
      <c r="Q104" s="1836"/>
      <c r="R104" s="5319"/>
      <c r="S104" s="1130"/>
      <c r="T104" s="5366"/>
      <c r="U104" s="1049"/>
      <c r="V104" s="1049"/>
      <c r="W104" s="1049"/>
      <c r="X104" s="5400"/>
      <c r="Y104" s="5350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401" t="s">
        <v>4388</v>
      </c>
      <c r="B105" s="4081"/>
      <c r="C105" s="4485"/>
      <c r="D105" s="4063"/>
      <c r="E105" s="4064"/>
      <c r="F105" s="4063"/>
      <c r="G105" s="4064"/>
      <c r="H105" s="4063"/>
      <c r="I105" s="4064"/>
      <c r="J105" s="4063"/>
      <c r="K105" s="4064"/>
      <c r="L105" s="4063"/>
      <c r="M105" s="4064"/>
      <c r="N105" s="4063"/>
      <c r="O105" s="4064"/>
      <c r="P105" s="4063"/>
      <c r="Q105" s="4064"/>
      <c r="R105" s="4063"/>
      <c r="S105" s="4067"/>
      <c r="T105" s="4082"/>
      <c r="U105" s="4083"/>
      <c r="V105" s="4083"/>
      <c r="W105" s="4083"/>
      <c r="X105" s="1159"/>
      <c r="Y105" s="1160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320" t="s">
        <v>4389</v>
      </c>
      <c r="B106" s="7320"/>
      <c r="C106" s="7320"/>
      <c r="D106" s="7320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666" t="s">
        <v>1114</v>
      </c>
      <c r="B107" s="979" t="s">
        <v>1115</v>
      </c>
      <c r="C107" s="5000" t="s">
        <v>4390</v>
      </c>
      <c r="D107" s="4738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402" t="s">
        <v>1118</v>
      </c>
      <c r="B108" s="5403"/>
      <c r="C108" s="5404"/>
      <c r="D108" s="5287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35" t="s">
        <v>1119</v>
      </c>
      <c r="B109" s="5405"/>
      <c r="C109" s="2326"/>
      <c r="D109" s="5406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35" t="s">
        <v>1120</v>
      </c>
      <c r="B110" s="5405"/>
      <c r="C110" s="2326"/>
      <c r="D110" s="2324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407" t="s">
        <v>4392</v>
      </c>
      <c r="B111" s="5405"/>
      <c r="C111" s="2326"/>
      <c r="D111" s="2324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754" t="s">
        <v>4393</v>
      </c>
      <c r="B112" s="5408"/>
      <c r="C112" s="3096"/>
      <c r="D112" s="3097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213" t="s">
        <v>34</v>
      </c>
      <c r="B114" s="7321" t="s">
        <v>4395</v>
      </c>
      <c r="C114" s="7299" t="s">
        <v>4396</v>
      </c>
      <c r="D114" s="7299"/>
      <c r="E114" s="7299"/>
      <c r="F114" s="7299"/>
      <c r="G114" s="7277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97"/>
      <c r="B115" s="7134"/>
      <c r="C115" s="7322" t="s">
        <v>4397</v>
      </c>
      <c r="D115" s="6816" t="s">
        <v>4398</v>
      </c>
      <c r="E115" s="6816" t="s">
        <v>4345</v>
      </c>
      <c r="F115" s="6816" t="s">
        <v>4348</v>
      </c>
      <c r="G115" s="7302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98"/>
      <c r="B116" s="7135"/>
      <c r="C116" s="6482"/>
      <c r="D116" s="5536"/>
      <c r="E116" s="5536"/>
      <c r="F116" s="5536"/>
      <c r="G116" s="6330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51" t="s">
        <v>3910</v>
      </c>
      <c r="B117" s="5409"/>
      <c r="C117" s="5410"/>
      <c r="D117" s="1072"/>
      <c r="E117" s="1072"/>
      <c r="F117" s="1072"/>
      <c r="G117" s="5287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11" t="s">
        <v>4354</v>
      </c>
      <c r="B118" s="5412"/>
      <c r="C118" s="5413"/>
      <c r="D118" s="5414"/>
      <c r="E118" s="2574"/>
      <c r="F118" s="5414"/>
      <c r="G118" s="2324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15" t="s">
        <v>1504</v>
      </c>
      <c r="B119" s="5412"/>
      <c r="C119" s="5413"/>
      <c r="D119" s="2574"/>
      <c r="E119" s="2574"/>
      <c r="F119" s="2574"/>
      <c r="G119" s="2324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11" t="s">
        <v>1505</v>
      </c>
      <c r="B120" s="5412"/>
      <c r="C120" s="5413"/>
      <c r="D120" s="2574"/>
      <c r="E120" s="2574"/>
      <c r="F120" s="2574"/>
      <c r="G120" s="2324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11" t="s">
        <v>1506</v>
      </c>
      <c r="B121" s="5412"/>
      <c r="C121" s="5413"/>
      <c r="D121" s="2574"/>
      <c r="E121" s="2574"/>
      <c r="F121" s="2574"/>
      <c r="G121" s="2324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11" t="s">
        <v>1507</v>
      </c>
      <c r="B122" s="5412"/>
      <c r="C122" s="5416"/>
      <c r="D122" s="5414"/>
      <c r="E122" s="5414"/>
      <c r="F122" s="5414"/>
      <c r="G122" s="5406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11" t="s">
        <v>1508</v>
      </c>
      <c r="B123" s="5412"/>
      <c r="C123" s="5413"/>
      <c r="D123" s="2574"/>
      <c r="E123" s="2574"/>
      <c r="F123" s="2574"/>
      <c r="G123" s="2324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417" t="s">
        <v>956</v>
      </c>
      <c r="B124" s="872"/>
      <c r="C124" s="873"/>
      <c r="D124" s="5418"/>
      <c r="E124" s="398"/>
      <c r="F124" s="5418"/>
      <c r="G124" s="3097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302" t="s">
        <v>82</v>
      </c>
      <c r="B125" s="5419">
        <f>SUM(B117:B124)</f>
        <v>0</v>
      </c>
      <c r="C125" s="5420">
        <f t="shared" ref="C125:G125" si="42">SUM(C117:C124)</f>
        <v>0</v>
      </c>
      <c r="D125" s="5421">
        <f t="shared" si="42"/>
        <v>0</v>
      </c>
      <c r="E125" s="5421">
        <f t="shared" si="42"/>
        <v>0</v>
      </c>
      <c r="F125" s="5421">
        <f>SUM(F117:F124)</f>
        <v>0</v>
      </c>
      <c r="G125" s="5294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E8" sqref="E8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23" t="s">
        <v>4399</v>
      </c>
      <c r="D1" s="7324"/>
      <c r="E1" s="7325"/>
    </row>
    <row r="2" spans="3:5" ht="42.75" customHeight="1" x14ac:dyDescent="0.2">
      <c r="C2" s="98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MAYO  / AÑO:  2025</v>
      </c>
      <c r="D2" s="75"/>
      <c r="E2" s="1027"/>
    </row>
    <row r="3" spans="3:5" ht="34.5" customHeight="1" x14ac:dyDescent="0.2">
      <c r="C3" s="5422" t="s">
        <v>4400</v>
      </c>
      <c r="D3" s="5422" t="s">
        <v>4401</v>
      </c>
      <c r="E3" s="5423" t="s">
        <v>4402</v>
      </c>
    </row>
    <row r="4" spans="3:5" ht="22.5" customHeight="1" x14ac:dyDescent="0.2">
      <c r="C4" s="5424" t="s">
        <v>4403</v>
      </c>
      <c r="D4" s="5425">
        <f>NOMBRE!A32</f>
        <v>0</v>
      </c>
      <c r="E4" s="1027"/>
    </row>
    <row r="5" spans="3:5" ht="22.5" customHeight="1" x14ac:dyDescent="0.2">
      <c r="C5" s="5424" t="s">
        <v>4404</v>
      </c>
      <c r="D5" s="5426">
        <f>'A01'!B258</f>
        <v>0</v>
      </c>
      <c r="E5" s="5427" t="str">
        <f>IF('A01'!A258=0,"SIN DATOS","")</f>
        <v/>
      </c>
    </row>
    <row r="6" spans="3:5" ht="22.5" customHeight="1" x14ac:dyDescent="0.2">
      <c r="C6" s="5424" t="s">
        <v>4405</v>
      </c>
      <c r="D6" s="5426">
        <f>'A02'!B51</f>
        <v>0</v>
      </c>
      <c r="E6" s="5427" t="str">
        <f>IF('A02'!A51=0,"SIN DATOS","")</f>
        <v/>
      </c>
    </row>
    <row r="7" spans="3:5" ht="22.5" customHeight="1" x14ac:dyDescent="0.2">
      <c r="C7" s="5424" t="s">
        <v>4406</v>
      </c>
      <c r="D7" s="5428">
        <f>'A03'!B278</f>
        <v>2</v>
      </c>
      <c r="E7" s="5427" t="str">
        <f>IF('A03'!A278=0,"SIN DATOS","")</f>
        <v/>
      </c>
    </row>
    <row r="8" spans="3:5" ht="22.5" customHeight="1" x14ac:dyDescent="0.2">
      <c r="C8" s="5424" t="s">
        <v>4407</v>
      </c>
      <c r="D8" s="5426">
        <f>'A04'!A240</f>
        <v>0</v>
      </c>
      <c r="E8" s="5427" t="str">
        <f>IF('A04'!A239=0,"SIN DATOS","")</f>
        <v/>
      </c>
    </row>
    <row r="9" spans="3:5" ht="22.5" customHeight="1" x14ac:dyDescent="0.2">
      <c r="C9" s="5424" t="s">
        <v>4408</v>
      </c>
      <c r="D9" s="5426">
        <f>'A05'!B437</f>
        <v>0</v>
      </c>
      <c r="E9" s="5427" t="str">
        <f>IF('A05'!A437=0,"SIN DATOS","")</f>
        <v/>
      </c>
    </row>
    <row r="10" spans="3:5" ht="22.5" customHeight="1" x14ac:dyDescent="0.2">
      <c r="C10" s="5424" t="s">
        <v>4409</v>
      </c>
      <c r="D10" s="5426">
        <f>'A06'!B205</f>
        <v>0</v>
      </c>
      <c r="E10" s="5427" t="str">
        <f>IF('A06'!A205=0,"SIN DATOS","")</f>
        <v/>
      </c>
    </row>
    <row r="11" spans="3:5" ht="22.5" customHeight="1" x14ac:dyDescent="0.2">
      <c r="C11" s="5424" t="s">
        <v>4410</v>
      </c>
      <c r="D11" s="5426">
        <f>'A07'!B239</f>
        <v>0</v>
      </c>
      <c r="E11" s="5427" t="str">
        <f>IF('A07'!A239=0,"SIN DATOS","")</f>
        <v/>
      </c>
    </row>
    <row r="12" spans="3:5" ht="22.5" customHeight="1" x14ac:dyDescent="0.2">
      <c r="C12" s="5424" t="s">
        <v>4411</v>
      </c>
      <c r="D12" s="5426">
        <f>'A08'!B248</f>
        <v>0</v>
      </c>
      <c r="E12" s="5427" t="str">
        <f>IF('A08'!A248=0,"SIN DATOS","")</f>
        <v>SIN DATOS</v>
      </c>
    </row>
    <row r="13" spans="3:5" ht="22.5" customHeight="1" x14ac:dyDescent="0.2">
      <c r="C13" s="5424" t="s">
        <v>4412</v>
      </c>
      <c r="D13" s="5426">
        <f>'A09'!B384</f>
        <v>0</v>
      </c>
      <c r="E13" s="5427" t="str">
        <f>IF('A09'!A384=0,"SIN DATOS","")</f>
        <v/>
      </c>
    </row>
    <row r="14" spans="3:5" ht="22.5" customHeight="1" x14ac:dyDescent="0.2">
      <c r="C14" s="5424" t="s">
        <v>4413</v>
      </c>
      <c r="D14" s="5426">
        <f>'A11'!B311</f>
        <v>0</v>
      </c>
      <c r="E14" s="5427" t="str">
        <f>IF('A11'!A311=0,"SIN DATOS","")</f>
        <v>SIN DATOS</v>
      </c>
    </row>
    <row r="15" spans="3:5" ht="22.5" customHeight="1" x14ac:dyDescent="0.2">
      <c r="C15" s="5424" t="s">
        <v>4414</v>
      </c>
      <c r="D15" s="5426">
        <f>A11a!B150</f>
        <v>0</v>
      </c>
      <c r="E15" s="5427" t="str">
        <f>IF(A11a!A150=0,"SIN DATOS","")</f>
        <v/>
      </c>
    </row>
    <row r="16" spans="3:5" ht="22.5" customHeight="1" x14ac:dyDescent="0.2">
      <c r="C16" s="5424" t="s">
        <v>4415</v>
      </c>
      <c r="D16" s="5426">
        <f>A19a!B202</f>
        <v>0</v>
      </c>
      <c r="E16" s="5427" t="str">
        <f>IF(A19a!A202=0,"SIN DATOS","")</f>
        <v/>
      </c>
    </row>
    <row r="17" spans="3:5" ht="22.5" customHeight="1" x14ac:dyDescent="0.2">
      <c r="C17" s="5424" t="s">
        <v>4416</v>
      </c>
      <c r="D17" s="5426">
        <f>A19b!B200</f>
        <v>0</v>
      </c>
      <c r="E17" s="5427" t="str">
        <f>IF(A19b!A200=0,"SIN DATOS","")</f>
        <v/>
      </c>
    </row>
    <row r="18" spans="3:5" ht="22.5" customHeight="1" x14ac:dyDescent="0.2">
      <c r="C18" s="5424" t="s">
        <v>4417</v>
      </c>
      <c r="D18" s="5429">
        <f>'A21'!B204</f>
        <v>0</v>
      </c>
      <c r="E18" s="5427" t="str">
        <f>IF('A21'!A204=0,"SIN DATOS","")</f>
        <v>SIN DATOS</v>
      </c>
    </row>
    <row r="19" spans="3:5" ht="22.5" customHeight="1" x14ac:dyDescent="0.2">
      <c r="C19" s="5424" t="s">
        <v>4418</v>
      </c>
      <c r="D19" s="5430">
        <f>'A23'!B215</f>
        <v>0</v>
      </c>
      <c r="E19" s="5427" t="str">
        <f>IF('A23'!A215=0,"SIN DATOS","")</f>
        <v/>
      </c>
    </row>
    <row r="20" spans="3:5" ht="22.5" customHeight="1" x14ac:dyDescent="0.2">
      <c r="C20" s="5424" t="s">
        <v>4419</v>
      </c>
      <c r="D20" s="5429">
        <f>'A24'!B179</f>
        <v>0</v>
      </c>
      <c r="E20" s="5427" t="str">
        <f>IF('A24'!A179=0,"SIN DATOS","")</f>
        <v>SIN DATOS</v>
      </c>
    </row>
    <row r="21" spans="3:5" ht="22.5" customHeight="1" x14ac:dyDescent="0.2">
      <c r="C21" s="5424" t="s">
        <v>4420</v>
      </c>
      <c r="D21" s="5429">
        <f>'A25'!B320</f>
        <v>0</v>
      </c>
      <c r="E21" s="5427" t="str">
        <f>IF('A25'!A320=0,"SIN DATOS","")</f>
        <v>SIN DATOS</v>
      </c>
    </row>
    <row r="22" spans="3:5" ht="22.5" customHeight="1" x14ac:dyDescent="0.2">
      <c r="C22" s="5424" t="s">
        <v>4421</v>
      </c>
      <c r="D22" s="5429">
        <f>'A26'!B150</f>
        <v>0</v>
      </c>
      <c r="E22" s="5427" t="str">
        <f>IF('A26'!A150=0,"SIN DATOS","")</f>
        <v/>
      </c>
    </row>
    <row r="23" spans="3:5" ht="22.5" customHeight="1" x14ac:dyDescent="0.2">
      <c r="C23" s="5424" t="s">
        <v>4422</v>
      </c>
      <c r="D23" s="5429">
        <f>'A27'!B249</f>
        <v>0</v>
      </c>
      <c r="E23" s="5427" t="str">
        <f>IF('A27'!A249=0,"SIN DATOS","")</f>
        <v/>
      </c>
    </row>
    <row r="24" spans="3:5" ht="22.5" customHeight="1" x14ac:dyDescent="0.2">
      <c r="C24" s="5424" t="s">
        <v>4423</v>
      </c>
      <c r="D24" s="5429">
        <f>'A28'!B351</f>
        <v>0</v>
      </c>
      <c r="E24" s="5427" t="str">
        <f>IF('A28'!A351=0,"SIN DATOS","")</f>
        <v/>
      </c>
    </row>
    <row r="25" spans="3:5" ht="22.5" customHeight="1" x14ac:dyDescent="0.2">
      <c r="C25" s="5424" t="s">
        <v>4424</v>
      </c>
      <c r="D25" s="5429">
        <f>'A29'!B202</f>
        <v>0</v>
      </c>
      <c r="E25" s="5427" t="str">
        <f>IF('A29'!A202=0,"SIN DATOS","")</f>
        <v/>
      </c>
    </row>
    <row r="26" spans="3:5" ht="22.5" customHeight="1" x14ac:dyDescent="0.2">
      <c r="C26" s="5424" t="s">
        <v>4425</v>
      </c>
      <c r="D26" s="5429">
        <f>'A30'!B174</f>
        <v>0</v>
      </c>
      <c r="E26" s="5427" t="str">
        <f>IF('A30'!A174=0,"SIN DATOS","")</f>
        <v>SIN DATOS</v>
      </c>
    </row>
    <row r="27" spans="3:5" ht="22.5" customHeight="1" x14ac:dyDescent="0.2">
      <c r="C27" s="5424" t="s">
        <v>4426</v>
      </c>
      <c r="D27" s="5429">
        <f>A30AR!B138</f>
        <v>0</v>
      </c>
      <c r="E27" s="5427" t="str">
        <f>IF(A30AR!A138=0,"SIN DATOS","")</f>
        <v>SIN DATOS</v>
      </c>
    </row>
    <row r="28" spans="3:5" ht="22.5" customHeight="1" x14ac:dyDescent="0.2">
      <c r="C28" s="5424" t="s">
        <v>4427</v>
      </c>
      <c r="D28" s="5429">
        <f>'A31'!B130</f>
        <v>0</v>
      </c>
      <c r="E28" s="5427" t="str">
        <f>IF('A31'!A130=0,"SIN DATOS","")</f>
        <v>SIN DATOS</v>
      </c>
    </row>
    <row r="29" spans="3:5" ht="22.5" customHeight="1" x14ac:dyDescent="0.2">
      <c r="C29" s="5424" t="s">
        <v>4428</v>
      </c>
      <c r="D29" s="5429">
        <f>'A32'!B236</f>
        <v>0</v>
      </c>
      <c r="E29" s="5427" t="str">
        <f>IF('A32'!A236=0,"SIN DATOS","")</f>
        <v/>
      </c>
    </row>
    <row r="30" spans="3:5" ht="22.5" customHeight="1" x14ac:dyDescent="0.2">
      <c r="C30" s="5424" t="s">
        <v>4429</v>
      </c>
      <c r="D30" s="5429">
        <f>'A33'!B101</f>
        <v>0</v>
      </c>
      <c r="E30" s="5427" t="str">
        <f>IF('A33'!A101=0,"SIN DATOS","")</f>
        <v>SIN DATOS</v>
      </c>
    </row>
    <row r="31" spans="3:5" ht="22.5" customHeight="1" x14ac:dyDescent="0.2">
      <c r="C31" s="5424" t="s">
        <v>4430</v>
      </c>
      <c r="D31" s="5429">
        <f>'A34'!B150</f>
        <v>0</v>
      </c>
      <c r="E31" s="5427" t="str">
        <f>IF('A34'!A150=0,"SIN DATOS","")</f>
        <v>SIN DATOS</v>
      </c>
    </row>
    <row r="32" spans="3:5" ht="27.75" customHeight="1" x14ac:dyDescent="0.2">
      <c r="C32" s="5431" t="s">
        <v>82</v>
      </c>
      <c r="D32" s="5432">
        <f>SUM(D4:D31)</f>
        <v>2</v>
      </c>
      <c r="E32" s="543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26" t="s">
        <v>4431</v>
      </c>
      <c r="B1" s="7327"/>
      <c r="C1" s="7327"/>
      <c r="D1" s="7327"/>
      <c r="E1" s="7327"/>
      <c r="F1" s="732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MAYO  / AÑO:  2025</v>
      </c>
    </row>
    <row r="5" spans="1:6" ht="58.5" customHeight="1" x14ac:dyDescent="0.25">
      <c r="B5" s="5434" t="s">
        <v>4432</v>
      </c>
      <c r="E5" s="5434"/>
    </row>
    <row r="7" spans="1:6" x14ac:dyDescent="0.25">
      <c r="B7" s="7329" t="str">
        <f>IF(Control!D32&gt;0,"ANTES DE EJECUTAR LA MACRO REVISE LA HOJA CONTROL, EXISTEN ERRORES","")</f>
        <v>ANTES DE EJECUTAR LA MACRO REVISE LA HOJA CONTROL, EXISTEN ERRORES</v>
      </c>
      <c r="C7" s="7330"/>
      <c r="D7" s="7330"/>
      <c r="E7" s="7331"/>
    </row>
    <row r="8" spans="1:6" x14ac:dyDescent="0.25">
      <c r="B8" s="7332"/>
      <c r="C8" s="7333"/>
      <c r="D8" s="7333"/>
      <c r="E8" s="7334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2025-12-30T19:01:52Z</dcterms:modified>
  <cp:category/>
  <cp:contentStatus/>
</cp:coreProperties>
</file>