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SEPTIEMBRE\"/>
    </mc:Choice>
  </mc:AlternateContent>
  <xr:revisionPtr revIDLastSave="0" documentId="13_ncr:1_{F7953337-66C8-4FC1-A58B-C610014DBD2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H80" i="37" s="1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J80" i="37"/>
  <c r="CQ80" i="37"/>
  <c r="CK81" i="37"/>
  <c r="CL89" i="37"/>
  <c r="CC89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80" i="37" l="1"/>
  <c r="CE19" i="37"/>
  <c r="CJ19" i="37"/>
  <c r="CP19" i="37"/>
  <c r="CH88" i="37"/>
  <c r="CM80" i="37"/>
  <c r="CA19" i="37"/>
  <c r="CD80" i="37"/>
  <c r="CE80" i="37"/>
  <c r="CN80" i="37"/>
  <c r="CQ19" i="37"/>
  <c r="CP80" i="37"/>
  <c r="CD19" i="37"/>
  <c r="CQ39" i="37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26" i="37"/>
  <c r="AV45" i="37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8" i="13" l="1"/>
  <c r="O78" i="13" s="1"/>
  <c r="CA73" i="13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0" i="13" l="1"/>
  <c r="AY221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A168" i="24" l="1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U55" i="32" s="1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AQ66" i="32" l="1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2" i="41" l="1"/>
  <c r="CA32" i="41"/>
  <c r="CB39" i="41"/>
  <c r="CA39" i="41"/>
  <c r="CB38" i="41"/>
  <c r="CA38" i="41"/>
  <c r="CA37" i="41"/>
  <c r="CB37" i="41"/>
  <c r="CA36" i="41"/>
  <c r="CB36" i="41"/>
  <c r="CA35" i="41"/>
  <c r="CB35" i="41"/>
  <c r="CB34" i="41"/>
  <c r="CA34" i="41"/>
  <c r="CA62" i="41"/>
  <c r="CB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9" i="41" l="1"/>
  <c r="R38" i="41"/>
  <c r="R37" i="41"/>
  <c r="R3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37" i="3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<sst xmlns="http://schemas.openxmlformats.org/spreadsheetml/2006/main" count="15246" uniqueCount="4434">
  <si>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</si>
  <si>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</si>
  <si>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</si>
  <si>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</si>
  <si>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</si>
  <si>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</si>
  <si>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</si>
  <si>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SEPTIEMBRE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</si>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</sst>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9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6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1" fontId="65" fillId="44" borderId="924" xfId="0" applyNumberFormat="1" applyFont="1" applyFill="1" applyBorder="1" applyProtection="1">
      <protection locked="0"/>
    </xf>
    <xf numFmtId="1" fontId="65" fillId="44" borderId="921" xfId="0" applyNumberFormat="1" applyFont="1" applyFill="1" applyBorder="1" applyProtection="1">
      <protection locked="0"/>
    </xf>
    <xf numFmtId="1" fontId="65" fillId="44" borderId="931" xfId="0" applyNumberFormat="1" applyFont="1" applyFill="1" applyBorder="1" applyProtection="1">
      <protection locked="0"/>
    </xf>
    <xf numFmtId="1" fontId="65" fillId="44" borderId="930" xfId="0" applyNumberFormat="1" applyFont="1" applyFill="1" applyBorder="1" applyProtection="1">
      <protection locked="0"/>
    </xf>
    <xf numFmtId="1" fontId="65" fillId="44" borderId="917" xfId="0" applyNumberFormat="1" applyFont="1" applyFill="1" applyBorder="1" applyProtection="1">
      <protection locked="0"/>
    </xf>
    <xf numFmtId="1" fontId="65" fillId="44" borderId="932" xfId="0" applyNumberFormat="1" applyFont="1" applyFill="1" applyBorder="1" applyProtection="1">
      <protection locked="0"/>
    </xf>
    <xf numFmtId="1" fontId="65" fillId="44" borderId="916" xfId="0" applyNumberFormat="1" applyFont="1" applyFill="1" applyBorder="1" applyProtection="1">
      <protection locked="0"/>
    </xf>
    <xf numFmtId="1" fontId="65" fillId="44" borderId="926" xfId="0" applyNumberFormat="1" applyFont="1" applyFill="1" applyBorder="1" applyProtection="1">
      <protection locked="0"/>
    </xf>
    <xf numFmtId="1" fontId="65" fillId="44" borderId="1020" xfId="0" applyNumberFormat="1" applyFont="1" applyFill="1" applyBorder="1" applyProtection="1">
      <protection locked="0"/>
    </xf>
    <xf numFmtId="1" fontId="65" fillId="44" borderId="1187" xfId="0" applyNumberFormat="1" applyFont="1" applyFill="1" applyBorder="1" applyProtection="1">
      <protection locked="0"/>
    </xf>
    <xf numFmtId="1" fontId="65" fillId="44" borderId="1188" xfId="0" applyNumberFormat="1" applyFont="1" applyFill="1" applyBorder="1" applyProtection="1">
      <protection locked="0"/>
    </xf>
    <xf numFmtId="1" fontId="65" fillId="44" borderId="1023" xfId="0" applyNumberFormat="1" applyFont="1" applyFill="1" applyBorder="1" applyProtection="1">
      <protection locked="0"/>
    </xf>
    <xf numFmtId="1" fontId="65" fillId="44" borderId="1022" xfId="0" applyNumberFormat="1" applyFont="1" applyFill="1" applyBorder="1" applyProtection="1">
      <protection locked="0"/>
    </xf>
    <xf numFmtId="1" fontId="65" fillId="44" borderId="1189" xfId="0" applyNumberFormat="1" applyFont="1" applyFill="1" applyBorder="1" applyProtection="1">
      <protection locked="0"/>
    </xf>
    <xf numFmtId="1" fontId="65" fillId="44" borderId="1024" xfId="0" applyNumberFormat="1" applyFont="1" applyFill="1" applyBorder="1" applyProtection="1">
      <protection locked="0"/>
    </xf>
    <xf numFmtId="1" fontId="65" fillId="44" borderId="1008" xfId="0" applyNumberFormat="1" applyFont="1" applyFill="1" applyBorder="1" applyProtection="1">
      <protection locked="0"/>
    </xf>
    <xf numFmtId="1" fontId="65" fillId="44" borderId="1190" xfId="0" applyNumberFormat="1" applyFont="1" applyFill="1" applyBorder="1" applyProtection="1">
      <protection locked="0"/>
    </xf>
    <xf numFmtId="1" fontId="65" fillId="44" borderId="1191" xfId="0" applyNumberFormat="1" applyFont="1" applyFill="1" applyBorder="1" applyProtection="1">
      <protection locked="0"/>
    </xf>
    <xf numFmtId="1" fontId="65" fillId="44" borderId="1192" xfId="0" applyNumberFormat="1" applyFont="1" applyFill="1" applyBorder="1" applyProtection="1">
      <protection locked="0"/>
    </xf>
    <xf numFmtId="1" fontId="65" fillId="44" borderId="1009" xfId="0" applyNumberFormat="1" applyFont="1" applyFill="1" applyBorder="1" applyProtection="1">
      <protection locked="0"/>
    </xf>
    <xf numFmtId="1" fontId="65" fillId="44" borderId="1193" xfId="0" applyNumberFormat="1" applyFont="1" applyFill="1" applyBorder="1" applyProtection="1">
      <protection locked="0"/>
    </xf>
    <xf numFmtId="1" fontId="65" fillId="44" borderId="1194" xfId="0" applyNumberFormat="1" applyFont="1" applyFill="1" applyBorder="1" applyProtection="1">
      <protection locked="0"/>
    </xf>
    <xf numFmtId="1" fontId="65" fillId="44" borderId="1195" xfId="0" applyNumberFormat="1" applyFont="1" applyFill="1" applyBorder="1" applyProtection="1">
      <protection locked="0"/>
    </xf>
    <xf numFmtId="1" fontId="65" fillId="44" borderId="1007" xfId="0" applyNumberFormat="1" applyFont="1" applyFill="1" applyBorder="1" applyProtection="1">
      <protection locked="0"/>
    </xf>
    <xf numFmtId="1" fontId="65" fillId="44" borderId="253" xfId="0" applyNumberFormat="1" applyFont="1" applyFill="1" applyBorder="1" applyProtection="1">
      <protection locked="0"/>
    </xf>
    <xf numFmtId="1" fontId="65" fillId="44" borderId="309" xfId="0" applyNumberFormat="1" applyFont="1" applyFill="1" applyBorder="1" applyProtection="1">
      <protection locked="0"/>
    </xf>
    <xf numFmtId="1" fontId="65" fillId="44" borderId="350" xfId="0" applyNumberFormat="1" applyFont="1" applyFill="1" applyBorder="1" applyProtection="1">
      <protection locked="0"/>
    </xf>
    <xf numFmtId="1" fontId="65" fillId="44" borderId="267" xfId="0" applyNumberFormat="1" applyFont="1" applyFill="1" applyBorder="1" applyProtection="1">
      <protection locked="0"/>
    </xf>
    <xf numFmtId="1" fontId="65" fillId="44" borderId="246" xfId="0" applyNumberFormat="1" applyFont="1" applyFill="1" applyBorder="1" applyProtection="1">
      <protection locked="0"/>
    </xf>
    <xf numFmtId="1" fontId="65" fillId="44" borderId="315" xfId="0" applyNumberFormat="1" applyFont="1" applyFill="1" applyBorder="1" applyProtection="1">
      <protection locked="0"/>
    </xf>
    <xf numFmtId="1" fontId="65" fillId="44" borderId="255" xfId="0" applyNumberFormat="1" applyFont="1" applyFill="1" applyBorder="1" applyProtection="1">
      <protection locked="0"/>
    </xf>
    <xf numFmtId="1" fontId="65" fillId="44" borderId="249" xfId="0" applyNumberFormat="1" applyFont="1" applyFill="1" applyBorder="1" applyProtection="1">
      <protection locked="0"/>
    </xf>
    <xf numFmtId="1" fontId="65" fillId="44" borderId="573" xfId="0" applyNumberFormat="1" applyFont="1" applyFill="1" applyBorder="1" applyProtection="1">
      <protection locked="0"/>
    </xf>
    <xf numFmtId="1" fontId="65" fillId="44" borderId="1196" xfId="0" applyNumberFormat="1" applyFont="1" applyFill="1" applyBorder="1" applyProtection="1">
      <protection locked="0"/>
    </xf>
    <xf numFmtId="1" fontId="65" fillId="44" borderId="990" xfId="0" applyNumberFormat="1" applyFont="1" applyFill="1" applyBorder="1" applyProtection="1">
      <protection locked="0"/>
    </xf>
    <xf numFmtId="1" fontId="65" fillId="44" borderId="241" xfId="0" applyNumberFormat="1" applyFont="1" applyFill="1" applyBorder="1" applyProtection="1">
      <protection locked="0"/>
    </xf>
    <xf numFmtId="1" fontId="65" fillId="44" borderId="243" xfId="0" applyNumberFormat="1" applyFont="1" applyFill="1" applyBorder="1" applyProtection="1">
      <protection locked="0"/>
    </xf>
    <xf numFmtId="1" fontId="65" fillId="44" borderId="1197" xfId="0" applyNumberFormat="1" applyFont="1" applyFill="1" applyBorder="1" applyProtection="1">
      <protection locked="0"/>
    </xf>
    <xf numFmtId="1" fontId="65" fillId="44" borderId="239" xfId="0" applyNumberFormat="1" applyFont="1" applyFill="1" applyBorder="1" applyProtection="1">
      <protection locked="0"/>
    </xf>
    <xf numFmtId="1" fontId="65" fillId="44" borderId="240" xfId="0" applyNumberFormat="1" applyFont="1" applyFill="1" applyBorder="1" applyProtection="1">
      <protection locked="0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2" fillId="0" borderId="489" xfId="39" applyNumberFormat="1" applyFont="1" applyBorder="1" applyAlignment="1" applyProtection="1">
      <alignment horizontal="left" wrapText="1"/>
    </xf>
    <xf numFmtId="1" fontId="2" fillId="0" borderId="393" xfId="39" applyNumberFormat="1" applyFont="1" applyBorder="1" applyAlignment="1" applyProtection="1">
      <alignment horizontal="left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1" fontId="2" fillId="3" borderId="393" xfId="0" applyNumberFormat="1" applyFont="1" applyFill="1" applyBorder="1" applyAlignment="1">
      <alignment horizontal="left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0" fontId="3" fillId="0" borderId="582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3" borderId="489" xfId="0" applyNumberFormat="1" applyFont="1" applyFill="1" applyBorder="1" applyAlignment="1">
      <alignment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2" fillId="0" borderId="639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0" fontId="3" fillId="0" borderId="71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50" xfId="0" applyNumberFormat="1" applyFont="1" applyBorder="1"/>
    <xf numFmtId="1" fontId="2" fillId="0" borderId="751" xfId="0" applyNumberFormat="1" applyFont="1" applyBorder="1"/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2" fillId="0" borderId="749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22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2" fillId="0" borderId="290" xfId="0" applyNumberFormat="1" applyFont="1" applyBorder="1" applyAlignment="1">
      <alignment horizontal="left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0" fontId="3" fillId="0" borderId="321" xfId="0" applyFont="1" applyBorder="1" applyAlignment="1">
      <alignment horizontal="left" wrapText="1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64" xfId="0" applyNumberFormat="1" applyFont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00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5" borderId="927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2" fillId="3" borderId="814" xfId="0" applyNumberFormat="1" applyFont="1" applyFill="1" applyBorder="1" applyAlignment="1">
      <alignment horizontal="left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2" fillId="3" borderId="650" xfId="0" applyNumberFormat="1" applyFont="1" applyFill="1" applyBorder="1" applyAlignment="1">
      <alignment horizontal="left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0" borderId="650" xfId="0" applyFont="1" applyBorder="1" applyAlignment="1">
      <alignment horizontal="left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383" xfId="0" applyNumberFormat="1" applyFont="1" applyFill="1" applyBorder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 wrapText="1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970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4" fillId="0" borderId="383" xfId="0" applyNumberFormat="1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2" fillId="3" borderId="969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3" fillId="0" borderId="1032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2" fillId="0" borderId="969" xfId="0" applyFont="1" applyBorder="1" applyAlignment="1">
      <alignment horizontal="left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1019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wrapText="1"/>
    </xf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8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991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0" fontId="2" fillId="0" borderId="1154" xfId="0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0" fontId="2" fillId="0" borderId="991" xfId="2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0" fontId="2" fillId="0" borderId="113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5" borderId="1156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3" sqref="E13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05" t="s">
        <v>0</v>
      </c>
      <c r="B1" s="5606"/>
      <c r="C1" s="5607" t="s">
        <v>1</v>
      </c>
      <c r="D1" s="5608"/>
      <c r="E1" s="5608"/>
      <c r="F1" s="5608"/>
      <c r="G1" s="5608"/>
      <c r="H1" s="5609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5</v>
      </c>
      <c r="C3" s="2002">
        <v>1</v>
      </c>
      <c r="D3" s="2003">
        <v>2</v>
      </c>
      <c r="E3" s="2003">
        <v>1</v>
      </c>
      <c r="F3" s="2003">
        <v>3</v>
      </c>
      <c r="G3" s="2003">
        <v>4</v>
      </c>
      <c r="H3" s="2004">
        <v>7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12" t="s">
        <v>7</v>
      </c>
      <c r="C6" s="2013">
        <v>0</v>
      </c>
      <c r="D6" s="214">
        <v>9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8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610" t="s">
        <v>9</v>
      </c>
      <c r="B9" s="561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10</v>
      </c>
      <c r="B11" s="2018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19" t="s">
        <v>13</v>
      </c>
      <c r="B12" s="2018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12" t="s">
        <v>19</v>
      </c>
      <c r="B15" s="561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0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0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60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7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3" zoomScale="84" zoomScaleNormal="84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SEPTIEMBRE (09)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10" t="s">
        <v>29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41" t="s">
        <v>30</v>
      </c>
      <c r="B8" s="5641"/>
      <c r="C8" s="5641"/>
      <c r="D8" s="5641"/>
      <c r="E8" s="5641"/>
      <c r="F8" s="5641"/>
      <c r="G8" s="5641"/>
      <c r="H8" s="5641"/>
      <c r="I8" s="5641"/>
      <c r="J8" s="5641"/>
      <c r="K8" s="5641"/>
      <c r="L8" s="5641"/>
      <c r="M8" s="5641"/>
      <c r="N8" s="5641"/>
      <c r="O8" s="5641"/>
      <c r="P8" s="5641"/>
      <c r="Q8" s="5641"/>
      <c r="R8" s="5641"/>
      <c r="S8" s="5641"/>
      <c r="T8" s="5641"/>
      <c r="U8" s="5641"/>
      <c r="V8" s="5641"/>
      <c r="W8" s="5641"/>
      <c r="X8" s="5641"/>
      <c r="Y8" s="5641"/>
      <c r="Z8" s="5641"/>
      <c r="AA8" s="5641"/>
      <c r="AB8" s="5641"/>
      <c r="AC8" s="5641"/>
      <c r="AD8" s="5641"/>
      <c r="AE8" s="5641"/>
      <c r="AF8" s="5641"/>
      <c r="AG8" s="5641"/>
      <c r="AH8" s="5641"/>
    </row>
    <row r="9" spans="1:111" x14ac:dyDescent="0.25">
      <c r="A9" s="5662" t="s">
        <v>31</v>
      </c>
      <c r="B9" s="5662" t="s">
        <v>32</v>
      </c>
      <c r="C9" s="5646" t="s">
        <v>33</v>
      </c>
      <c r="D9" s="5691" t="s">
        <v>34</v>
      </c>
      <c r="E9" s="5698"/>
      <c r="F9" s="5698"/>
      <c r="G9" s="5698"/>
      <c r="H9" s="5698"/>
      <c r="I9" s="5698"/>
      <c r="J9" s="5698"/>
      <c r="K9" s="5698"/>
      <c r="L9" s="5698"/>
      <c r="M9" s="5698"/>
      <c r="N9" s="5698"/>
      <c r="O9" s="5698"/>
      <c r="P9" s="5698"/>
      <c r="Q9" s="5698"/>
      <c r="R9" s="5698"/>
      <c r="S9" s="5698"/>
      <c r="T9" s="5699"/>
      <c r="U9" s="5698" t="s">
        <v>35</v>
      </c>
      <c r="V9" s="5699"/>
      <c r="W9" s="5657" t="s">
        <v>36</v>
      </c>
      <c r="X9" s="5708" t="s">
        <v>37</v>
      </c>
      <c r="Y9" s="5708" t="s">
        <v>38</v>
      </c>
      <c r="Z9" s="5708" t="s">
        <v>39</v>
      </c>
      <c r="AA9" s="5708" t="s">
        <v>40</v>
      </c>
      <c r="AB9" s="5708" t="s">
        <v>41</v>
      </c>
      <c r="AC9" s="5708" t="s">
        <v>42</v>
      </c>
      <c r="AD9" s="5650" t="s">
        <v>43</v>
      </c>
      <c r="AE9" s="5712" t="s">
        <v>44</v>
      </c>
      <c r="AF9" s="5666"/>
      <c r="AG9" s="5650"/>
      <c r="AH9" s="5646" t="s">
        <v>45</v>
      </c>
    </row>
    <row r="10" spans="1:111" ht="30" customHeight="1" x14ac:dyDescent="0.25">
      <c r="A10" s="5664"/>
      <c r="B10" s="5664"/>
      <c r="C10" s="5648"/>
      <c r="D10" s="2024" t="s">
        <v>46</v>
      </c>
      <c r="E10" s="1558" t="s">
        <v>47</v>
      </c>
      <c r="F10" s="1558" t="s">
        <v>48</v>
      </c>
      <c r="G10" s="1557" t="s">
        <v>49</v>
      </c>
      <c r="H10" s="1533" t="s">
        <v>50</v>
      </c>
      <c r="I10" s="1533" t="s">
        <v>51</v>
      </c>
      <c r="J10" s="1533" t="s">
        <v>52</v>
      </c>
      <c r="K10" s="1533" t="s">
        <v>53</v>
      </c>
      <c r="L10" s="1533" t="s">
        <v>54</v>
      </c>
      <c r="M10" s="1533" t="s">
        <v>55</v>
      </c>
      <c r="N10" s="1533" t="s">
        <v>56</v>
      </c>
      <c r="O10" s="1533" t="s">
        <v>57</v>
      </c>
      <c r="P10" s="1533" t="s">
        <v>58</v>
      </c>
      <c r="Q10" s="1533" t="s">
        <v>59</v>
      </c>
      <c r="R10" s="1533" t="s">
        <v>60</v>
      </c>
      <c r="S10" s="1533" t="s">
        <v>61</v>
      </c>
      <c r="T10" s="1737" t="s">
        <v>62</v>
      </c>
      <c r="U10" s="2025" t="s">
        <v>63</v>
      </c>
      <c r="V10" s="1826" t="s">
        <v>64</v>
      </c>
      <c r="W10" s="5659"/>
      <c r="X10" s="5709"/>
      <c r="Y10" s="5709"/>
      <c r="Z10" s="5709"/>
      <c r="AA10" s="5709"/>
      <c r="AB10" s="5709"/>
      <c r="AC10" s="5709"/>
      <c r="AD10" s="5652"/>
      <c r="AE10" s="1842" t="s">
        <v>65</v>
      </c>
      <c r="AF10" s="1557" t="s">
        <v>66</v>
      </c>
      <c r="AG10" s="1862" t="s">
        <v>67</v>
      </c>
      <c r="AH10" s="5648"/>
    </row>
    <row r="11" spans="1:111" ht="15" customHeight="1" x14ac:dyDescent="0.25">
      <c r="A11" s="5681" t="s">
        <v>68</v>
      </c>
      <c r="B11" s="2026" t="s">
        <v>69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707"/>
      <c r="B12" s="2036" t="s">
        <v>70</v>
      </c>
      <c r="C12" s="1891">
        <f t="shared" ref="C12:C21" si="8">SUM(F12:N12)</f>
        <v>7</v>
      </c>
      <c r="D12" s="1673"/>
      <c r="E12" s="2037"/>
      <c r="F12" s="1672">
        <v>0</v>
      </c>
      <c r="G12" s="1672">
        <v>0</v>
      </c>
      <c r="H12" s="1672">
        <v>1</v>
      </c>
      <c r="I12" s="1672">
        <v>2</v>
      </c>
      <c r="J12" s="1672">
        <v>2</v>
      </c>
      <c r="K12" s="1672">
        <v>2</v>
      </c>
      <c r="L12" s="1672">
        <v>0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7</v>
      </c>
      <c r="W12" s="1671">
        <v>1</v>
      </c>
      <c r="X12" s="1781"/>
      <c r="Y12" s="1672">
        <v>0</v>
      </c>
      <c r="Z12" s="1672">
        <v>0</v>
      </c>
      <c r="AA12" s="1672">
        <v>0</v>
      </c>
      <c r="AB12" s="1672">
        <v>1</v>
      </c>
      <c r="AC12" s="1672">
        <v>2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681" t="s">
        <v>71</v>
      </c>
      <c r="B13" s="2026" t="s">
        <v>69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682"/>
      <c r="B14" s="2036" t="s">
        <v>70</v>
      </c>
      <c r="C14" s="2043">
        <f t="shared" si="8"/>
        <v>107</v>
      </c>
      <c r="D14" s="2044"/>
      <c r="E14" s="1395"/>
      <c r="F14" s="164">
        <v>0</v>
      </c>
      <c r="G14" s="164">
        <v>5</v>
      </c>
      <c r="H14" s="164">
        <v>17</v>
      </c>
      <c r="I14" s="164">
        <v>48</v>
      </c>
      <c r="J14" s="164">
        <v>19</v>
      </c>
      <c r="K14" s="164">
        <v>17</v>
      </c>
      <c r="L14" s="164">
        <v>1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107</v>
      </c>
      <c r="W14" s="1671">
        <v>44</v>
      </c>
      <c r="X14" s="1781"/>
      <c r="Y14" s="2046"/>
      <c r="Z14" s="1672">
        <v>0</v>
      </c>
      <c r="AA14" s="1672">
        <v>0</v>
      </c>
      <c r="AB14" s="1672">
        <v>22</v>
      </c>
      <c r="AC14" s="1672">
        <v>5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681" t="s">
        <v>72</v>
      </c>
      <c r="B15" s="2026" t="s">
        <v>69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683"/>
      <c r="B16" s="2036" t="s">
        <v>70</v>
      </c>
      <c r="C16" s="1891">
        <f t="shared" si="8"/>
        <v>1</v>
      </c>
      <c r="D16" s="1673"/>
      <c r="E16" s="2037"/>
      <c r="F16" s="405">
        <v>0</v>
      </c>
      <c r="G16" s="405">
        <v>0</v>
      </c>
      <c r="H16" s="405">
        <v>0</v>
      </c>
      <c r="I16" s="405">
        <v>0</v>
      </c>
      <c r="J16" s="405">
        <v>1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1</v>
      </c>
      <c r="W16" s="1671">
        <v>0</v>
      </c>
      <c r="X16" s="1781"/>
      <c r="Y16" s="2046"/>
      <c r="Z16" s="1672">
        <v>0</v>
      </c>
      <c r="AA16" s="1672">
        <v>0</v>
      </c>
      <c r="AB16" s="1672">
        <v>0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681" t="s">
        <v>73</v>
      </c>
      <c r="B17" s="2026" t="s">
        <v>69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683"/>
      <c r="B18" s="2036" t="s">
        <v>70</v>
      </c>
      <c r="C18" s="1891">
        <f t="shared" si="8"/>
        <v>2</v>
      </c>
      <c r="D18" s="1673"/>
      <c r="E18" s="2037"/>
      <c r="F18" s="405">
        <v>0</v>
      </c>
      <c r="G18" s="405">
        <v>0</v>
      </c>
      <c r="H18" s="405">
        <v>0</v>
      </c>
      <c r="I18" s="405">
        <v>1</v>
      </c>
      <c r="J18" s="405">
        <v>0</v>
      </c>
      <c r="K18" s="405">
        <v>0</v>
      </c>
      <c r="L18" s="405">
        <v>1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2</v>
      </c>
      <c r="W18" s="1671">
        <v>0</v>
      </c>
      <c r="X18" s="1781"/>
      <c r="Y18" s="2046"/>
      <c r="Z18" s="1672">
        <v>0</v>
      </c>
      <c r="AA18" s="1672">
        <v>0</v>
      </c>
      <c r="AB18" s="1672">
        <v>0</v>
      </c>
      <c r="AC18" s="1672">
        <v>0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682" t="s">
        <v>74</v>
      </c>
      <c r="B19" s="2026" t="s">
        <v>69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682"/>
      <c r="B20" s="2036" t="s">
        <v>70</v>
      </c>
      <c r="C20" s="2043">
        <f t="shared" si="8"/>
        <v>12</v>
      </c>
      <c r="D20" s="2044"/>
      <c r="E20" s="1395"/>
      <c r="F20" s="164">
        <v>1</v>
      </c>
      <c r="G20" s="164">
        <v>0</v>
      </c>
      <c r="H20" s="164">
        <v>1</v>
      </c>
      <c r="I20" s="164">
        <v>3</v>
      </c>
      <c r="J20" s="164">
        <v>6</v>
      </c>
      <c r="K20" s="164">
        <v>1</v>
      </c>
      <c r="L20" s="164">
        <v>0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12</v>
      </c>
      <c r="W20" s="1668">
        <v>6</v>
      </c>
      <c r="X20" s="1669">
        <v>4</v>
      </c>
      <c r="Y20" s="2046"/>
      <c r="Z20" s="1672">
        <v>0</v>
      </c>
      <c r="AA20" s="1672">
        <v>0</v>
      </c>
      <c r="AB20" s="1672">
        <v>3</v>
      </c>
      <c r="AC20" s="1672">
        <v>2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681" t="s">
        <v>75</v>
      </c>
      <c r="B21" s="2026" t="s">
        <v>69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683"/>
      <c r="B22" s="2036" t="s">
        <v>70</v>
      </c>
      <c r="C22" s="1891">
        <f>SUM(F22:N22)</f>
        <v>1</v>
      </c>
      <c r="D22" s="1673"/>
      <c r="E22" s="2037"/>
      <c r="F22" s="405">
        <v>0</v>
      </c>
      <c r="G22" s="405">
        <v>0</v>
      </c>
      <c r="H22" s="405">
        <v>0</v>
      </c>
      <c r="I22" s="405">
        <v>1</v>
      </c>
      <c r="J22" s="405">
        <v>0</v>
      </c>
      <c r="K22" s="405">
        <v>0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1</v>
      </c>
      <c r="W22" s="1671">
        <v>0</v>
      </c>
      <c r="X22" s="1672">
        <v>0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682" t="s">
        <v>76</v>
      </c>
      <c r="B23" s="2026" t="s">
        <v>69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682"/>
      <c r="B24" s="2036" t="s">
        <v>70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681" t="s">
        <v>77</v>
      </c>
      <c r="B25" s="2026" t="s">
        <v>69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683"/>
      <c r="B26" s="2036" t="s">
        <v>70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711" t="s">
        <v>78</v>
      </c>
      <c r="B27" s="2026" t="s">
        <v>69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711"/>
      <c r="B28" s="2036" t="s">
        <v>70</v>
      </c>
      <c r="C28" s="2055">
        <f>SUM(F28:T28)</f>
        <v>78</v>
      </c>
      <c r="D28" s="1673"/>
      <c r="E28" s="2037"/>
      <c r="F28" s="164">
        <v>0</v>
      </c>
      <c r="G28" s="164">
        <v>1</v>
      </c>
      <c r="H28" s="164">
        <v>6</v>
      </c>
      <c r="I28" s="164">
        <v>10</v>
      </c>
      <c r="J28" s="164">
        <v>6</v>
      </c>
      <c r="K28" s="164">
        <v>7</v>
      </c>
      <c r="L28" s="164">
        <v>8</v>
      </c>
      <c r="M28" s="164">
        <v>4</v>
      </c>
      <c r="N28" s="1672">
        <v>8</v>
      </c>
      <c r="O28" s="405">
        <v>4</v>
      </c>
      <c r="P28" s="405">
        <v>10</v>
      </c>
      <c r="Q28" s="164">
        <v>10</v>
      </c>
      <c r="R28" s="164">
        <v>3</v>
      </c>
      <c r="S28" s="164">
        <v>0</v>
      </c>
      <c r="T28" s="414">
        <v>1</v>
      </c>
      <c r="U28" s="411"/>
      <c r="V28" s="2040">
        <v>78</v>
      </c>
      <c r="W28" s="2053"/>
      <c r="X28" s="1781"/>
      <c r="Y28" s="1672">
        <v>0</v>
      </c>
      <c r="Z28" s="1672">
        <v>0</v>
      </c>
      <c r="AA28" s="1672">
        <v>1</v>
      </c>
      <c r="AB28" s="1672">
        <v>13</v>
      </c>
      <c r="AC28" s="1672">
        <v>3</v>
      </c>
      <c r="AD28" s="2041">
        <v>1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681" t="s">
        <v>79</v>
      </c>
      <c r="B29" s="2026" t="s">
        <v>69</v>
      </c>
      <c r="C29" s="2056">
        <f>SUM(L29:P29)</f>
        <v>2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0</v>
      </c>
      <c r="N29" s="1961">
        <v>2</v>
      </c>
      <c r="O29" s="1961">
        <v>0</v>
      </c>
      <c r="P29" s="1961">
        <v>0</v>
      </c>
      <c r="Q29" s="2031"/>
      <c r="R29" s="2031"/>
      <c r="S29" s="2031"/>
      <c r="T29" s="2048"/>
      <c r="U29" s="2029"/>
      <c r="V29" s="1325">
        <v>2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683"/>
      <c r="B30" s="2036" t="s">
        <v>70</v>
      </c>
      <c r="C30" s="2059">
        <f>SUM(L30:P30)</f>
        <v>13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2</v>
      </c>
      <c r="N30" s="1672">
        <v>3</v>
      </c>
      <c r="O30" s="405">
        <v>6</v>
      </c>
      <c r="P30" s="405">
        <v>2</v>
      </c>
      <c r="Q30" s="415"/>
      <c r="R30" s="415"/>
      <c r="S30" s="415"/>
      <c r="T30" s="416"/>
      <c r="U30" s="2037"/>
      <c r="V30" s="2040">
        <v>13</v>
      </c>
      <c r="W30" s="2053"/>
      <c r="X30" s="1781"/>
      <c r="Y30" s="2046"/>
      <c r="Z30" s="2046"/>
      <c r="AA30" s="2046"/>
      <c r="AB30" s="1672">
        <v>0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682" t="s">
        <v>80</v>
      </c>
      <c r="B31" s="2026" t="s">
        <v>69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683"/>
      <c r="B32" s="2036" t="s">
        <v>70</v>
      </c>
      <c r="C32" s="2036">
        <f>SUM(F32:T32)</f>
        <v>177</v>
      </c>
      <c r="D32" s="1673"/>
      <c r="E32" s="2037"/>
      <c r="F32" s="1672">
        <v>1</v>
      </c>
      <c r="G32" s="1672">
        <v>32</v>
      </c>
      <c r="H32" s="1672">
        <v>29</v>
      </c>
      <c r="I32" s="1672">
        <v>28</v>
      </c>
      <c r="J32" s="1672">
        <v>39</v>
      </c>
      <c r="K32" s="1672">
        <v>21</v>
      </c>
      <c r="L32" s="1672">
        <v>15</v>
      </c>
      <c r="M32" s="1672">
        <v>10</v>
      </c>
      <c r="N32" s="405">
        <v>0</v>
      </c>
      <c r="O32" s="405">
        <v>2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0</v>
      </c>
      <c r="V32" s="2040">
        <v>177</v>
      </c>
      <c r="W32" s="1671">
        <v>18</v>
      </c>
      <c r="X32" s="1781"/>
      <c r="Y32" s="1672">
        <v>0</v>
      </c>
      <c r="Z32" s="1672">
        <v>0</v>
      </c>
      <c r="AA32" s="1672">
        <v>6</v>
      </c>
      <c r="AB32" s="1672">
        <v>42</v>
      </c>
      <c r="AC32" s="1672">
        <v>5</v>
      </c>
      <c r="AD32" s="2041">
        <v>0</v>
      </c>
      <c r="AE32" s="1661">
        <v>0</v>
      </c>
      <c r="AF32" s="1672">
        <v>0</v>
      </c>
      <c r="AG32" s="2041">
        <v>0</v>
      </c>
      <c r="AH32" s="2061">
        <v>0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637" t="s">
        <v>81</v>
      </c>
      <c r="B33" s="5637"/>
      <c r="C33" s="5637"/>
      <c r="D33" s="5637"/>
      <c r="E33" s="5637"/>
      <c r="F33" s="5637"/>
      <c r="G33" s="5637"/>
      <c r="H33" s="5637"/>
      <c r="I33" s="5637"/>
      <c r="J33" s="5637"/>
      <c r="K33" s="5637"/>
      <c r="L33" s="5637"/>
      <c r="M33" s="5637"/>
      <c r="N33" s="5637"/>
      <c r="O33" s="5637"/>
      <c r="P33" s="5637"/>
      <c r="Q33" s="5637"/>
      <c r="R33" s="5637"/>
      <c r="S33" s="5637"/>
      <c r="T33" s="5637"/>
      <c r="U33" s="5637"/>
      <c r="V33" s="5637"/>
      <c r="W33" s="5637"/>
      <c r="X33" s="5637"/>
      <c r="Y33" s="5637"/>
      <c r="Z33" s="5637"/>
      <c r="AA33" s="5637"/>
      <c r="AB33" s="5637"/>
      <c r="AC33" s="5637"/>
      <c r="AD33" s="5637"/>
      <c r="AE33" s="5637"/>
      <c r="AF33" s="5637"/>
      <c r="AG33" s="5637"/>
      <c r="AH33" s="5637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662" t="s">
        <v>31</v>
      </c>
      <c r="B34" s="5662" t="s">
        <v>32</v>
      </c>
      <c r="C34" s="5693" t="s">
        <v>82</v>
      </c>
      <c r="D34" s="5700"/>
      <c r="E34" s="5654"/>
      <c r="F34" s="5691" t="s">
        <v>34</v>
      </c>
      <c r="G34" s="5698"/>
      <c r="H34" s="5698"/>
      <c r="I34" s="5698"/>
      <c r="J34" s="5698"/>
      <c r="K34" s="5698"/>
      <c r="L34" s="5698"/>
      <c r="M34" s="5698"/>
      <c r="N34" s="5698"/>
      <c r="O34" s="5698"/>
      <c r="P34" s="5698"/>
      <c r="Q34" s="5698"/>
      <c r="R34" s="5698"/>
      <c r="S34" s="5698"/>
      <c r="T34" s="5698"/>
      <c r="U34" s="5698"/>
      <c r="V34" s="5698"/>
      <c r="W34" s="5698"/>
      <c r="X34" s="5698"/>
      <c r="Y34" s="5698"/>
      <c r="Z34" s="5698"/>
      <c r="AA34" s="5698"/>
      <c r="AB34" s="5698"/>
      <c r="AC34" s="5698"/>
      <c r="AD34" s="5698"/>
      <c r="AE34" s="5698"/>
      <c r="AF34" s="5698"/>
      <c r="AG34" s="5698"/>
      <c r="AH34" s="5699"/>
      <c r="AI34" s="5701" t="s">
        <v>83</v>
      </c>
      <c r="AJ34" s="5702"/>
      <c r="AK34" s="5703" t="s">
        <v>39</v>
      </c>
      <c r="AL34" s="5705" t="s">
        <v>40</v>
      </c>
      <c r="AM34" s="5705" t="s">
        <v>41</v>
      </c>
      <c r="AN34" s="5695" t="s">
        <v>42</v>
      </c>
    </row>
    <row r="35" spans="1:105" ht="31.5" x14ac:dyDescent="0.25">
      <c r="A35" s="5664"/>
      <c r="B35" s="5664"/>
      <c r="C35" s="1845" t="s">
        <v>84</v>
      </c>
      <c r="D35" s="1846" t="s">
        <v>63</v>
      </c>
      <c r="E35" s="1862" t="s">
        <v>64</v>
      </c>
      <c r="F35" s="2062" t="s">
        <v>85</v>
      </c>
      <c r="G35" s="1557" t="s">
        <v>86</v>
      </c>
      <c r="H35" s="1557" t="s">
        <v>87</v>
      </c>
      <c r="I35" s="1557" t="s">
        <v>88</v>
      </c>
      <c r="J35" s="2063" t="s">
        <v>89</v>
      </c>
      <c r="K35" s="1557" t="s">
        <v>90</v>
      </c>
      <c r="L35" s="1557" t="s">
        <v>91</v>
      </c>
      <c r="M35" s="1557" t="s">
        <v>92</v>
      </c>
      <c r="N35" s="1557" t="s">
        <v>93</v>
      </c>
      <c r="O35" s="1557" t="s">
        <v>94</v>
      </c>
      <c r="P35" s="1557" t="s">
        <v>95</v>
      </c>
      <c r="Q35" s="1557" t="s">
        <v>96</v>
      </c>
      <c r="R35" s="1557" t="s">
        <v>97</v>
      </c>
      <c r="S35" s="1557" t="s">
        <v>98</v>
      </c>
      <c r="T35" s="1533" t="s">
        <v>99</v>
      </c>
      <c r="U35" s="1533" t="s">
        <v>49</v>
      </c>
      <c r="V35" s="1533" t="s">
        <v>50</v>
      </c>
      <c r="W35" s="1533" t="s">
        <v>51</v>
      </c>
      <c r="X35" s="1533" t="s">
        <v>52</v>
      </c>
      <c r="Y35" s="1533" t="s">
        <v>53</v>
      </c>
      <c r="Z35" s="1533" t="s">
        <v>54</v>
      </c>
      <c r="AA35" s="1533" t="s">
        <v>55</v>
      </c>
      <c r="AB35" s="1533" t="s">
        <v>56</v>
      </c>
      <c r="AC35" s="1533" t="s">
        <v>57</v>
      </c>
      <c r="AD35" s="1533" t="s">
        <v>58</v>
      </c>
      <c r="AE35" s="1533" t="s">
        <v>59</v>
      </c>
      <c r="AF35" s="1533" t="s">
        <v>60</v>
      </c>
      <c r="AG35" s="1533" t="s">
        <v>61</v>
      </c>
      <c r="AH35" s="1737" t="s">
        <v>62</v>
      </c>
      <c r="AI35" s="2064" t="s">
        <v>100</v>
      </c>
      <c r="AJ35" s="2065" t="s">
        <v>101</v>
      </c>
      <c r="AK35" s="5704"/>
      <c r="AL35" s="5706"/>
      <c r="AM35" s="5706"/>
      <c r="AN35" s="5696"/>
    </row>
    <row r="36" spans="1:105" ht="15" customHeight="1" x14ac:dyDescent="0.25">
      <c r="A36" s="5681" t="s">
        <v>102</v>
      </c>
      <c r="B36" s="2026" t="s">
        <v>69</v>
      </c>
      <c r="C36" s="2026">
        <f>SUM(D36:E36)</f>
        <v>23</v>
      </c>
      <c r="D36" s="2066">
        <v>7</v>
      </c>
      <c r="E36" s="2067">
        <v>16</v>
      </c>
      <c r="F36" s="2068">
        <v>0</v>
      </c>
      <c r="G36" s="1961">
        <v>10</v>
      </c>
      <c r="H36" s="1961">
        <v>2</v>
      </c>
      <c r="I36" s="1961">
        <v>9</v>
      </c>
      <c r="J36" s="2069">
        <v>1</v>
      </c>
      <c r="K36" s="2069">
        <v>1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10</v>
      </c>
      <c r="AJ36" s="2073">
        <v>0</v>
      </c>
      <c r="AK36" s="2068">
        <v>0</v>
      </c>
      <c r="AL36" s="1961">
        <v>1</v>
      </c>
      <c r="AM36" s="1961">
        <v>5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682"/>
      <c r="B37" s="1642" t="s">
        <v>103</v>
      </c>
      <c r="C37" s="1642">
        <f t="shared" ref="C37:C38" si="41">SUM(D37:E37)</f>
        <v>440</v>
      </c>
      <c r="D37" s="2066">
        <v>212</v>
      </c>
      <c r="E37" s="2067">
        <v>228</v>
      </c>
      <c r="F37" s="1644">
        <v>0</v>
      </c>
      <c r="G37" s="2074">
        <v>0</v>
      </c>
      <c r="H37" s="2074">
        <v>8</v>
      </c>
      <c r="I37" s="1652">
        <v>5</v>
      </c>
      <c r="J37" s="2074">
        <v>19</v>
      </c>
      <c r="K37" s="2074">
        <v>4</v>
      </c>
      <c r="L37" s="1652">
        <v>9</v>
      </c>
      <c r="M37" s="2074">
        <v>13</v>
      </c>
      <c r="N37" s="2074">
        <v>17</v>
      </c>
      <c r="O37" s="1652">
        <v>19</v>
      </c>
      <c r="P37" s="2074">
        <v>34</v>
      </c>
      <c r="Q37" s="2074">
        <v>22</v>
      </c>
      <c r="R37" s="1652">
        <v>15</v>
      </c>
      <c r="S37" s="2074">
        <v>25</v>
      </c>
      <c r="T37" s="2074">
        <v>10</v>
      </c>
      <c r="U37" s="1652">
        <v>1</v>
      </c>
      <c r="V37" s="2074">
        <v>3</v>
      </c>
      <c r="W37" s="2074">
        <v>11</v>
      </c>
      <c r="X37" s="1652">
        <v>12</v>
      </c>
      <c r="Y37" s="2074">
        <v>9</v>
      </c>
      <c r="Z37" s="2074">
        <v>19</v>
      </c>
      <c r="AA37" s="1652">
        <v>11</v>
      </c>
      <c r="AB37" s="2074">
        <v>25</v>
      </c>
      <c r="AC37" s="2074">
        <v>27</v>
      </c>
      <c r="AD37" s="1652">
        <v>35</v>
      </c>
      <c r="AE37" s="2074">
        <v>32</v>
      </c>
      <c r="AF37" s="2074">
        <v>21</v>
      </c>
      <c r="AG37" s="1652">
        <v>19</v>
      </c>
      <c r="AH37" s="2075">
        <v>15</v>
      </c>
      <c r="AI37" s="1644">
        <v>8</v>
      </c>
      <c r="AJ37" s="2076">
        <v>13</v>
      </c>
      <c r="AK37" s="2077">
        <v>0</v>
      </c>
      <c r="AL37" s="2074">
        <v>2</v>
      </c>
      <c r="AM37" s="2074">
        <v>67</v>
      </c>
      <c r="AN37" s="2076">
        <v>5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682"/>
      <c r="B38" s="1642" t="s">
        <v>70</v>
      </c>
      <c r="C38" s="2055">
        <f t="shared" si="41"/>
        <v>91</v>
      </c>
      <c r="D38" s="2066">
        <v>31</v>
      </c>
      <c r="E38" s="2067">
        <v>60</v>
      </c>
      <c r="F38" s="1644">
        <v>13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49</v>
      </c>
      <c r="U38" s="1652">
        <v>28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1</v>
      </c>
      <c r="AF38" s="1652">
        <v>0</v>
      </c>
      <c r="AG38" s="1652">
        <v>0</v>
      </c>
      <c r="AH38" s="1650">
        <v>0</v>
      </c>
      <c r="AI38" s="1644">
        <v>1</v>
      </c>
      <c r="AJ38" s="1658"/>
      <c r="AK38" s="2077">
        <v>1</v>
      </c>
      <c r="AL38" s="2074">
        <v>4</v>
      </c>
      <c r="AM38" s="2074">
        <v>14</v>
      </c>
      <c r="AN38" s="2076">
        <v>2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683"/>
      <c r="B39" s="1844" t="s">
        <v>104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638" t="s">
        <v>105</v>
      </c>
      <c r="B40" s="5638"/>
      <c r="C40" s="5638"/>
      <c r="D40" s="5638"/>
      <c r="E40" s="5638"/>
      <c r="F40" s="5638"/>
      <c r="G40" s="5638"/>
      <c r="H40" s="5638"/>
      <c r="I40" s="5638"/>
      <c r="J40" s="5638"/>
      <c r="K40" s="5638"/>
      <c r="L40" s="5638"/>
      <c r="M40" s="5638"/>
      <c r="N40" s="5638"/>
      <c r="O40" s="5638"/>
      <c r="P40" s="5638"/>
      <c r="Q40" s="5638"/>
      <c r="R40" s="5638"/>
      <c r="S40" s="5638"/>
      <c r="T40" s="5638"/>
      <c r="U40" s="5638"/>
      <c r="V40" s="5638"/>
      <c r="W40" s="5638"/>
      <c r="X40" s="5638"/>
      <c r="Y40" s="5638"/>
      <c r="Z40" s="5638"/>
      <c r="AA40" s="5638"/>
      <c r="AB40" s="5638"/>
      <c r="AC40" s="5638"/>
      <c r="AD40" s="5638"/>
      <c r="AE40" s="5638"/>
      <c r="AF40" s="5638"/>
      <c r="AG40" s="5638"/>
      <c r="AH40" s="5638"/>
      <c r="AI40" s="5638"/>
      <c r="AJ40" s="5638"/>
      <c r="AK40" s="5638"/>
      <c r="AL40" s="5638"/>
      <c r="AM40" s="5639"/>
      <c r="AN40" s="2085"/>
      <c r="AO40" s="426"/>
    </row>
    <row r="41" spans="1:105" ht="15" customHeight="1" x14ac:dyDescent="0.25">
      <c r="A41" s="5662" t="s">
        <v>31</v>
      </c>
      <c r="B41" s="5662" t="s">
        <v>32</v>
      </c>
      <c r="C41" s="5697" t="s">
        <v>82</v>
      </c>
      <c r="D41" s="5666"/>
      <c r="E41" s="5650"/>
      <c r="F41" s="5691" t="s">
        <v>106</v>
      </c>
      <c r="G41" s="5698"/>
      <c r="H41" s="5698"/>
      <c r="I41" s="5698"/>
      <c r="J41" s="5698"/>
      <c r="K41" s="5698"/>
      <c r="L41" s="5698"/>
      <c r="M41" s="5698"/>
      <c r="N41" s="5698"/>
      <c r="O41" s="5698"/>
      <c r="P41" s="5698"/>
      <c r="Q41" s="5698"/>
      <c r="R41" s="5698"/>
      <c r="S41" s="5698"/>
      <c r="T41" s="5698"/>
      <c r="U41" s="5698"/>
      <c r="V41" s="5698"/>
      <c r="W41" s="5698"/>
      <c r="X41" s="5698"/>
      <c r="Y41" s="5698"/>
      <c r="Z41" s="5698"/>
      <c r="AA41" s="5698"/>
      <c r="AB41" s="5698"/>
      <c r="AC41" s="5698"/>
      <c r="AD41" s="5698"/>
      <c r="AE41" s="5698"/>
      <c r="AF41" s="5698"/>
      <c r="AG41" s="5698"/>
      <c r="AH41" s="5698"/>
      <c r="AI41" s="5698"/>
      <c r="AJ41" s="5698"/>
      <c r="AK41" s="5698"/>
      <c r="AL41" s="5698"/>
      <c r="AM41" s="5699"/>
      <c r="AN41" s="5657" t="s">
        <v>41</v>
      </c>
      <c r="AO41" s="5688" t="s">
        <v>42</v>
      </c>
      <c r="AP41" s="5646" t="s">
        <v>107</v>
      </c>
    </row>
    <row r="42" spans="1:105" ht="15" customHeight="1" x14ac:dyDescent="0.25">
      <c r="A42" s="5663"/>
      <c r="B42" s="5663"/>
      <c r="C42" s="5668"/>
      <c r="D42" s="5669"/>
      <c r="E42" s="5651"/>
      <c r="F42" s="5691" t="s">
        <v>108</v>
      </c>
      <c r="G42" s="5692"/>
      <c r="H42" s="5691" t="s">
        <v>47</v>
      </c>
      <c r="I42" s="5692"/>
      <c r="J42" s="5691" t="s">
        <v>48</v>
      </c>
      <c r="K42" s="5692"/>
      <c r="L42" s="5691" t="s">
        <v>49</v>
      </c>
      <c r="M42" s="5692"/>
      <c r="N42" s="5693" t="s">
        <v>50</v>
      </c>
      <c r="O42" s="5654"/>
      <c r="P42" s="5693" t="s">
        <v>51</v>
      </c>
      <c r="Q42" s="5654"/>
      <c r="R42" s="5693" t="s">
        <v>52</v>
      </c>
      <c r="S42" s="5654"/>
      <c r="T42" s="5693" t="s">
        <v>53</v>
      </c>
      <c r="U42" s="5654"/>
      <c r="V42" s="5693" t="s">
        <v>54</v>
      </c>
      <c r="W42" s="5654"/>
      <c r="X42" s="5693" t="s">
        <v>55</v>
      </c>
      <c r="Y42" s="5654"/>
      <c r="Z42" s="5693" t="s">
        <v>56</v>
      </c>
      <c r="AA42" s="5654"/>
      <c r="AB42" s="5693" t="s">
        <v>57</v>
      </c>
      <c r="AC42" s="5654"/>
      <c r="AD42" s="5693" t="s">
        <v>58</v>
      </c>
      <c r="AE42" s="5654"/>
      <c r="AF42" s="5693" t="s">
        <v>59</v>
      </c>
      <c r="AG42" s="5654"/>
      <c r="AH42" s="5693" t="s">
        <v>60</v>
      </c>
      <c r="AI42" s="5654"/>
      <c r="AJ42" s="5693" t="s">
        <v>61</v>
      </c>
      <c r="AK42" s="5654"/>
      <c r="AL42" s="5693" t="s">
        <v>62</v>
      </c>
      <c r="AM42" s="5694"/>
      <c r="AN42" s="5658"/>
      <c r="AO42" s="5689"/>
      <c r="AP42" s="5647"/>
    </row>
    <row r="43" spans="1:105" ht="15" customHeight="1" x14ac:dyDescent="0.25">
      <c r="A43" s="5664"/>
      <c r="B43" s="5664"/>
      <c r="C43" s="1846" t="s">
        <v>84</v>
      </c>
      <c r="D43" s="1864" t="s">
        <v>63</v>
      </c>
      <c r="E43" s="2086" t="s">
        <v>64</v>
      </c>
      <c r="F43" s="1842" t="s">
        <v>63</v>
      </c>
      <c r="G43" s="1862" t="s">
        <v>64</v>
      </c>
      <c r="H43" s="1842" t="s">
        <v>63</v>
      </c>
      <c r="I43" s="1862" t="s">
        <v>64</v>
      </c>
      <c r="J43" s="1842" t="s">
        <v>63</v>
      </c>
      <c r="K43" s="1862" t="s">
        <v>64</v>
      </c>
      <c r="L43" s="1842" t="s">
        <v>63</v>
      </c>
      <c r="M43" s="1862" t="s">
        <v>64</v>
      </c>
      <c r="N43" s="1842" t="s">
        <v>63</v>
      </c>
      <c r="O43" s="1862" t="s">
        <v>64</v>
      </c>
      <c r="P43" s="1842" t="s">
        <v>63</v>
      </c>
      <c r="Q43" s="1862" t="s">
        <v>64</v>
      </c>
      <c r="R43" s="1842" t="s">
        <v>63</v>
      </c>
      <c r="S43" s="1862" t="s">
        <v>64</v>
      </c>
      <c r="T43" s="1842" t="s">
        <v>63</v>
      </c>
      <c r="U43" s="1862" t="s">
        <v>64</v>
      </c>
      <c r="V43" s="1842" t="s">
        <v>63</v>
      </c>
      <c r="W43" s="1862" t="s">
        <v>64</v>
      </c>
      <c r="X43" s="1842" t="s">
        <v>63</v>
      </c>
      <c r="Y43" s="1862" t="s">
        <v>64</v>
      </c>
      <c r="Z43" s="1842" t="s">
        <v>63</v>
      </c>
      <c r="AA43" s="1862" t="s">
        <v>64</v>
      </c>
      <c r="AB43" s="1842" t="s">
        <v>63</v>
      </c>
      <c r="AC43" s="1862" t="s">
        <v>64</v>
      </c>
      <c r="AD43" s="1842" t="s">
        <v>63</v>
      </c>
      <c r="AE43" s="1862" t="s">
        <v>64</v>
      </c>
      <c r="AF43" s="1842" t="s">
        <v>63</v>
      </c>
      <c r="AG43" s="1862" t="s">
        <v>64</v>
      </c>
      <c r="AH43" s="1842" t="s">
        <v>63</v>
      </c>
      <c r="AI43" s="1862" t="s">
        <v>64</v>
      </c>
      <c r="AJ43" s="1842" t="s">
        <v>63</v>
      </c>
      <c r="AK43" s="1862" t="s">
        <v>64</v>
      </c>
      <c r="AL43" s="1842" t="s">
        <v>63</v>
      </c>
      <c r="AM43" s="2087" t="s">
        <v>64</v>
      </c>
      <c r="AN43" s="5659"/>
      <c r="AO43" s="5690"/>
      <c r="AP43" s="5648"/>
    </row>
    <row r="44" spans="1:105" ht="15" customHeight="1" x14ac:dyDescent="0.25">
      <c r="A44" s="5681" t="s">
        <v>109</v>
      </c>
      <c r="B44" s="2026" t="s">
        <v>69</v>
      </c>
      <c r="C44" s="2088">
        <f>SUM(D44:E44)</f>
        <v>140</v>
      </c>
      <c r="D44" s="2089">
        <f>SUM(L44+N44+P44+R44+T44+V44+X44+Z44+AB44+AD44+AF44+AH44+AJ44+AL44)</f>
        <v>49</v>
      </c>
      <c r="E44" s="2090">
        <f>SUM(M44+O44+Q44+S44+U44+W44+Y44+AA44+AC44+AE44+AG44+AI44+AK44+AM44)</f>
        <v>91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0</v>
      </c>
      <c r="P44" s="1960">
        <v>0</v>
      </c>
      <c r="Q44" s="1967">
        <v>1</v>
      </c>
      <c r="R44" s="1960">
        <v>0</v>
      </c>
      <c r="S44" s="1967">
        <v>6</v>
      </c>
      <c r="T44" s="1960">
        <v>0</v>
      </c>
      <c r="U44" s="1967">
        <v>2</v>
      </c>
      <c r="V44" s="1960">
        <v>2</v>
      </c>
      <c r="W44" s="1967">
        <v>8</v>
      </c>
      <c r="X44" s="1960">
        <v>0</v>
      </c>
      <c r="Y44" s="1967">
        <v>6</v>
      </c>
      <c r="Z44" s="1960">
        <v>4</v>
      </c>
      <c r="AA44" s="1967">
        <v>9</v>
      </c>
      <c r="AB44" s="1960">
        <v>3</v>
      </c>
      <c r="AC44" s="1967">
        <v>10</v>
      </c>
      <c r="AD44" s="1960">
        <v>10</v>
      </c>
      <c r="AE44" s="1967">
        <v>15</v>
      </c>
      <c r="AF44" s="1960">
        <v>9</v>
      </c>
      <c r="AG44" s="1967">
        <v>9</v>
      </c>
      <c r="AH44" s="1960">
        <v>8</v>
      </c>
      <c r="AI44" s="1967">
        <v>10</v>
      </c>
      <c r="AJ44" s="1960">
        <v>11</v>
      </c>
      <c r="AK44" s="1967">
        <v>7</v>
      </c>
      <c r="AL44" s="1960">
        <v>2</v>
      </c>
      <c r="AM44" s="1962">
        <v>8</v>
      </c>
      <c r="AN44" s="1983">
        <v>20</v>
      </c>
      <c r="AO44" s="1967">
        <v>1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682"/>
      <c r="B45" s="1642" t="s">
        <v>103</v>
      </c>
      <c r="C45" s="2092">
        <f t="shared" ref="C45:C66" si="49">SUM(D45:E45)</f>
        <v>188</v>
      </c>
      <c r="D45" s="2093">
        <f t="shared" ref="D45:E47" si="50">SUM(L45+N45+P45+R45+T45+V45+X45+Z45+AB45+AD45+AF45+AH45+AJ45+AL45)</f>
        <v>68</v>
      </c>
      <c r="E45" s="2094">
        <f t="shared" si="50"/>
        <v>120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0</v>
      </c>
      <c r="O45" s="1646">
        <v>0</v>
      </c>
      <c r="P45" s="1644">
        <v>1</v>
      </c>
      <c r="Q45" s="1646">
        <v>0</v>
      </c>
      <c r="R45" s="1644">
        <v>0</v>
      </c>
      <c r="S45" s="1646">
        <v>3</v>
      </c>
      <c r="T45" s="1644">
        <v>1</v>
      </c>
      <c r="U45" s="1646">
        <v>4</v>
      </c>
      <c r="V45" s="1644">
        <v>4</v>
      </c>
      <c r="W45" s="1646">
        <v>8</v>
      </c>
      <c r="X45" s="1644">
        <v>3</v>
      </c>
      <c r="Y45" s="1646">
        <v>4</v>
      </c>
      <c r="Z45" s="1644">
        <v>10</v>
      </c>
      <c r="AA45" s="1646">
        <v>16</v>
      </c>
      <c r="AB45" s="1644">
        <v>8</v>
      </c>
      <c r="AC45" s="1646">
        <v>15</v>
      </c>
      <c r="AD45" s="1644">
        <v>12</v>
      </c>
      <c r="AE45" s="1646">
        <v>24</v>
      </c>
      <c r="AF45" s="1644">
        <v>8</v>
      </c>
      <c r="AG45" s="1646">
        <v>16</v>
      </c>
      <c r="AH45" s="1644">
        <v>8</v>
      </c>
      <c r="AI45" s="1646">
        <v>13</v>
      </c>
      <c r="AJ45" s="1644">
        <v>7</v>
      </c>
      <c r="AK45" s="1646">
        <v>10</v>
      </c>
      <c r="AL45" s="1644">
        <v>6</v>
      </c>
      <c r="AM45" s="1650">
        <v>7</v>
      </c>
      <c r="AN45" s="1651">
        <v>33</v>
      </c>
      <c r="AO45" s="1646">
        <v>1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682"/>
      <c r="B46" s="1642" t="s">
        <v>110</v>
      </c>
      <c r="C46" s="2092">
        <f t="shared" si="49"/>
        <v>81</v>
      </c>
      <c r="D46" s="2093">
        <f t="shared" si="50"/>
        <v>29</v>
      </c>
      <c r="E46" s="2094">
        <f t="shared" si="50"/>
        <v>52</v>
      </c>
      <c r="F46" s="248"/>
      <c r="G46" s="331"/>
      <c r="H46" s="407"/>
      <c r="I46" s="331"/>
      <c r="J46" s="407"/>
      <c r="K46" s="331"/>
      <c r="L46" s="1644">
        <v>0</v>
      </c>
      <c r="M46" s="1646">
        <v>0</v>
      </c>
      <c r="N46" s="1644">
        <v>0</v>
      </c>
      <c r="O46" s="1646">
        <v>0</v>
      </c>
      <c r="P46" s="1644">
        <v>1</v>
      </c>
      <c r="Q46" s="1646">
        <v>1</v>
      </c>
      <c r="R46" s="1644">
        <v>0</v>
      </c>
      <c r="S46" s="1646">
        <v>2</v>
      </c>
      <c r="T46" s="1644">
        <v>1</v>
      </c>
      <c r="U46" s="1646">
        <v>0</v>
      </c>
      <c r="V46" s="1644">
        <v>2</v>
      </c>
      <c r="W46" s="1646">
        <v>1</v>
      </c>
      <c r="X46" s="1644">
        <v>0</v>
      </c>
      <c r="Y46" s="1646">
        <v>3</v>
      </c>
      <c r="Z46" s="1644">
        <v>1</v>
      </c>
      <c r="AA46" s="1646">
        <v>10</v>
      </c>
      <c r="AB46" s="1644">
        <v>1</v>
      </c>
      <c r="AC46" s="1646">
        <v>4</v>
      </c>
      <c r="AD46" s="1644">
        <v>3</v>
      </c>
      <c r="AE46" s="1646">
        <v>3</v>
      </c>
      <c r="AF46" s="1644">
        <v>7</v>
      </c>
      <c r="AG46" s="1646">
        <v>7</v>
      </c>
      <c r="AH46" s="1644">
        <v>6</v>
      </c>
      <c r="AI46" s="1646">
        <v>8</v>
      </c>
      <c r="AJ46" s="1644">
        <v>2</v>
      </c>
      <c r="AK46" s="1646">
        <v>7</v>
      </c>
      <c r="AL46" s="1644">
        <v>5</v>
      </c>
      <c r="AM46" s="1650">
        <v>6</v>
      </c>
      <c r="AN46" s="1651">
        <v>10</v>
      </c>
      <c r="AO46" s="1646">
        <v>1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683"/>
      <c r="B47" s="1844" t="s">
        <v>104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682" t="s">
        <v>111</v>
      </c>
      <c r="B48" s="2026" t="s">
        <v>69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682"/>
      <c r="B49" s="1642" t="s">
        <v>103</v>
      </c>
      <c r="C49" s="2100">
        <f t="shared" si="49"/>
        <v>0</v>
      </c>
      <c r="D49" s="428">
        <f t="shared" si="58"/>
        <v>0</v>
      </c>
      <c r="E49" s="429">
        <f t="shared" si="58"/>
        <v>0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0</v>
      </c>
      <c r="AG49" s="26">
        <v>0</v>
      </c>
      <c r="AH49" s="1371">
        <v>0</v>
      </c>
      <c r="AI49" s="26">
        <v>0</v>
      </c>
      <c r="AJ49" s="1371">
        <v>0</v>
      </c>
      <c r="AK49" s="26">
        <v>0</v>
      </c>
      <c r="AL49" s="1371">
        <v>0</v>
      </c>
      <c r="AM49" s="414">
        <v>0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683"/>
      <c r="B50" s="2101" t="s">
        <v>112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84" t="s">
        <v>113</v>
      </c>
      <c r="B51" s="2026" t="s">
        <v>69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682"/>
      <c r="B52" s="1642" t="s">
        <v>103</v>
      </c>
      <c r="C52" s="2100">
        <f t="shared" si="49"/>
        <v>0</v>
      </c>
      <c r="D52" s="428">
        <f t="shared" si="58"/>
        <v>0</v>
      </c>
      <c r="E52" s="429">
        <f t="shared" si="58"/>
        <v>0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0</v>
      </c>
      <c r="AH52" s="1371">
        <v>0</v>
      </c>
      <c r="AI52" s="26">
        <v>0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683"/>
      <c r="B53" s="2101" t="s">
        <v>112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84" t="s">
        <v>114</v>
      </c>
      <c r="B54" s="2026" t="s">
        <v>69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682"/>
      <c r="B55" s="1642" t="s">
        <v>103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683"/>
      <c r="B56" s="1642" t="s">
        <v>70</v>
      </c>
      <c r="C56" s="2111">
        <f t="shared" si="49"/>
        <v>3</v>
      </c>
      <c r="D56" s="2112">
        <f t="shared" si="59"/>
        <v>2</v>
      </c>
      <c r="E56" s="2113">
        <f t="shared" si="60"/>
        <v>1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2</v>
      </c>
      <c r="Q56" s="1662">
        <v>0</v>
      </c>
      <c r="R56" s="1661">
        <v>0</v>
      </c>
      <c r="S56" s="1662">
        <v>1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0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1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85" t="s">
        <v>115</v>
      </c>
      <c r="B57" s="2026" t="s">
        <v>69</v>
      </c>
      <c r="C57" s="2114">
        <f t="shared" si="49"/>
        <v>29</v>
      </c>
      <c r="D57" s="2115">
        <f t="shared" si="59"/>
        <v>7</v>
      </c>
      <c r="E57" s="2116">
        <f t="shared" si="60"/>
        <v>22</v>
      </c>
      <c r="F57" s="1960">
        <v>0</v>
      </c>
      <c r="G57" s="1967">
        <v>2</v>
      </c>
      <c r="H57" s="1960">
        <v>4</v>
      </c>
      <c r="I57" s="1967">
        <v>0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0</v>
      </c>
      <c r="U57" s="1967">
        <v>1</v>
      </c>
      <c r="V57" s="1960">
        <v>0</v>
      </c>
      <c r="W57" s="1967">
        <v>0</v>
      </c>
      <c r="X57" s="1960">
        <v>1</v>
      </c>
      <c r="Y57" s="1967">
        <v>2</v>
      </c>
      <c r="Z57" s="1960">
        <v>0</v>
      </c>
      <c r="AA57" s="1967">
        <v>4</v>
      </c>
      <c r="AB57" s="1960">
        <v>0</v>
      </c>
      <c r="AC57" s="1967">
        <v>0</v>
      </c>
      <c r="AD57" s="1960">
        <v>1</v>
      </c>
      <c r="AE57" s="1967">
        <v>4</v>
      </c>
      <c r="AF57" s="1960">
        <v>0</v>
      </c>
      <c r="AG57" s="1967">
        <v>3</v>
      </c>
      <c r="AH57" s="1960">
        <v>1</v>
      </c>
      <c r="AI57" s="1967">
        <v>2</v>
      </c>
      <c r="AJ57" s="1960">
        <v>0</v>
      </c>
      <c r="AK57" s="1967">
        <v>1</v>
      </c>
      <c r="AL57" s="1960">
        <v>0</v>
      </c>
      <c r="AM57" s="1962">
        <v>3</v>
      </c>
      <c r="AN57" s="1983">
        <v>3</v>
      </c>
      <c r="AO57" s="1967">
        <v>0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682"/>
      <c r="B58" s="1642" t="s">
        <v>103</v>
      </c>
      <c r="C58" s="2117">
        <f t="shared" si="49"/>
        <v>0</v>
      </c>
      <c r="D58" s="2118">
        <f t="shared" si="59"/>
        <v>0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0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682"/>
      <c r="B59" s="1642" t="s">
        <v>70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682"/>
      <c r="B60" s="1642" t="s">
        <v>110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682"/>
      <c r="B61" s="1642" t="s">
        <v>104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683"/>
      <c r="B62" s="2101" t="s">
        <v>112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86" t="s">
        <v>116</v>
      </c>
      <c r="B63" s="2026" t="s">
        <v>69</v>
      </c>
      <c r="C63" s="2124">
        <f t="shared" si="49"/>
        <v>2</v>
      </c>
      <c r="D63" s="2125">
        <f t="shared" ref="D63:E66" si="61">SUM(F63+H63+J63+L63)</f>
        <v>1</v>
      </c>
      <c r="E63" s="2126">
        <f t="shared" si="61"/>
        <v>1</v>
      </c>
      <c r="F63" s="1960">
        <v>0</v>
      </c>
      <c r="G63" s="1967">
        <v>1</v>
      </c>
      <c r="H63" s="1960">
        <v>1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682"/>
      <c r="B64" s="1642" t="s">
        <v>103</v>
      </c>
      <c r="C64" s="2117">
        <f t="shared" si="49"/>
        <v>30</v>
      </c>
      <c r="D64" s="2118">
        <f t="shared" si="61"/>
        <v>16</v>
      </c>
      <c r="E64" s="2119">
        <f t="shared" si="61"/>
        <v>14</v>
      </c>
      <c r="F64" s="1644">
        <v>8</v>
      </c>
      <c r="G64" s="1646">
        <v>11</v>
      </c>
      <c r="H64" s="1644">
        <v>8</v>
      </c>
      <c r="I64" s="1646">
        <v>3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7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682"/>
      <c r="B65" s="1642" t="s">
        <v>70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683"/>
      <c r="B66" s="2036" t="s">
        <v>110</v>
      </c>
      <c r="C66" s="2128">
        <f t="shared" si="49"/>
        <v>20</v>
      </c>
      <c r="D66" s="2129">
        <f t="shared" si="61"/>
        <v>11</v>
      </c>
      <c r="E66" s="2130">
        <f t="shared" si="61"/>
        <v>9</v>
      </c>
      <c r="F66" s="1661">
        <v>10</v>
      </c>
      <c r="G66" s="1662">
        <v>9</v>
      </c>
      <c r="H66" s="1661">
        <v>1</v>
      </c>
      <c r="I66" s="1662">
        <v>0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1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40" t="s">
        <v>117</v>
      </c>
      <c r="B67" s="5640"/>
      <c r="C67" s="5640"/>
      <c r="D67" s="5640"/>
      <c r="E67" s="5640"/>
      <c r="F67" s="5640"/>
      <c r="G67" s="5640"/>
      <c r="H67" s="5640"/>
      <c r="I67" s="5640"/>
      <c r="J67" s="5640"/>
      <c r="K67" s="5640"/>
      <c r="L67" s="5640"/>
      <c r="M67" s="396"/>
      <c r="N67" s="396"/>
    </row>
    <row r="68" spans="1:102" ht="19.899999999999999" customHeight="1" x14ac:dyDescent="0.25">
      <c r="A68" s="5665" t="s">
        <v>118</v>
      </c>
      <c r="B68" s="5667"/>
      <c r="C68" s="5633" t="s">
        <v>99</v>
      </c>
      <c r="D68" s="5670"/>
      <c r="E68" s="5649"/>
      <c r="F68" s="5670" t="s">
        <v>49</v>
      </c>
      <c r="G68" s="5670"/>
      <c r="H68" s="5671"/>
      <c r="I68" s="5679" t="s">
        <v>41</v>
      </c>
      <c r="J68" s="5678" t="s">
        <v>42</v>
      </c>
      <c r="K68" s="5667" t="s">
        <v>39</v>
      </c>
      <c r="L68" s="5678" t="s">
        <v>40</v>
      </c>
    </row>
    <row r="69" spans="1:102" ht="24" customHeight="1" x14ac:dyDescent="0.25">
      <c r="A69" s="5687"/>
      <c r="B69" s="5652"/>
      <c r="C69" s="2134" t="s">
        <v>84</v>
      </c>
      <c r="D69" s="2135" t="s">
        <v>63</v>
      </c>
      <c r="E69" s="2133" t="s">
        <v>64</v>
      </c>
      <c r="F69" s="2132" t="s">
        <v>84</v>
      </c>
      <c r="G69" s="2136" t="s">
        <v>63</v>
      </c>
      <c r="H69" s="2137" t="s">
        <v>64</v>
      </c>
      <c r="I69" s="5680"/>
      <c r="J69" s="5648"/>
      <c r="K69" s="5652"/>
      <c r="L69" s="5648"/>
    </row>
    <row r="70" spans="1:102" ht="15" customHeight="1" x14ac:dyDescent="0.25">
      <c r="A70" s="5673" t="s">
        <v>119</v>
      </c>
      <c r="B70" s="5673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74" t="s">
        <v>120</v>
      </c>
      <c r="B71" s="5674"/>
      <c r="C71" s="1642">
        <f>SUM(D71:E71)</f>
        <v>16</v>
      </c>
      <c r="D71" s="1647">
        <v>5</v>
      </c>
      <c r="E71" s="1645">
        <v>11</v>
      </c>
      <c r="F71" s="1835">
        <f>SUM(G71:H71)</f>
        <v>24</v>
      </c>
      <c r="G71" s="1647">
        <v>0</v>
      </c>
      <c r="H71" s="1650">
        <v>24</v>
      </c>
      <c r="I71" s="431">
        <v>5</v>
      </c>
      <c r="J71" s="432">
        <v>2</v>
      </c>
      <c r="K71" s="1645">
        <v>0</v>
      </c>
      <c r="L71" s="1793">
        <v>2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74" t="s">
        <v>121</v>
      </c>
      <c r="B72" s="5674"/>
      <c r="C72" s="1642">
        <f>SUM(D72:E72)</f>
        <v>42</v>
      </c>
      <c r="D72" s="1647">
        <v>21</v>
      </c>
      <c r="E72" s="1645">
        <v>21</v>
      </c>
      <c r="F72" s="1835">
        <f>SUM(G72:H72)</f>
        <v>5</v>
      </c>
      <c r="G72" s="1647">
        <v>4</v>
      </c>
      <c r="H72" s="1650">
        <v>1</v>
      </c>
      <c r="I72" s="431">
        <v>10</v>
      </c>
      <c r="J72" s="432">
        <v>0</v>
      </c>
      <c r="K72" s="1645">
        <v>1</v>
      </c>
      <c r="L72" s="1793">
        <v>3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75" t="s">
        <v>122</v>
      </c>
      <c r="B73" s="5675"/>
      <c r="C73" s="2055">
        <f>SUM(D73:E73)</f>
        <v>1</v>
      </c>
      <c r="D73" s="1647">
        <v>1</v>
      </c>
      <c r="E73" s="1645">
        <v>0</v>
      </c>
      <c r="F73" s="2140">
        <f>SUM(G73:H73)</f>
        <v>0</v>
      </c>
      <c r="G73" s="1647">
        <v>0</v>
      </c>
      <c r="H73" s="1650">
        <v>0</v>
      </c>
      <c r="I73" s="431">
        <v>0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76" t="s">
        <v>82</v>
      </c>
      <c r="B74" s="5676"/>
      <c r="C74" s="1851">
        <f t="shared" ref="C74:L74" si="67">SUM(C70:C73)</f>
        <v>59</v>
      </c>
      <c r="D74" s="2141">
        <f t="shared" si="67"/>
        <v>27</v>
      </c>
      <c r="E74" s="2142">
        <f t="shared" si="67"/>
        <v>32</v>
      </c>
      <c r="F74" s="2142">
        <f t="shared" si="67"/>
        <v>29</v>
      </c>
      <c r="G74" s="2141">
        <f t="shared" si="67"/>
        <v>4</v>
      </c>
      <c r="H74" s="2143">
        <f t="shared" si="67"/>
        <v>25</v>
      </c>
      <c r="I74" s="2144">
        <f t="shared" si="67"/>
        <v>15</v>
      </c>
      <c r="J74" s="1851">
        <f t="shared" si="67"/>
        <v>2</v>
      </c>
      <c r="K74" s="2142">
        <f t="shared" si="67"/>
        <v>1</v>
      </c>
      <c r="L74" s="1851">
        <f t="shared" si="67"/>
        <v>5</v>
      </c>
    </row>
    <row r="75" spans="1:102" ht="18" customHeight="1" x14ac:dyDescent="0.25">
      <c r="A75" s="5641" t="s">
        <v>123</v>
      </c>
      <c r="B75" s="5641"/>
      <c r="C75" s="5641"/>
      <c r="D75" s="5641"/>
      <c r="E75" s="5641"/>
      <c r="F75" s="5641"/>
      <c r="G75" s="5641"/>
      <c r="H75" s="5641"/>
      <c r="I75" s="5641"/>
      <c r="J75" s="5641"/>
      <c r="K75" s="5641"/>
      <c r="L75" s="5641"/>
      <c r="M75" s="5641"/>
    </row>
    <row r="76" spans="1:102" ht="18" customHeight="1" x14ac:dyDescent="0.25">
      <c r="A76" s="5617" t="s">
        <v>124</v>
      </c>
      <c r="B76" s="5617" t="s">
        <v>82</v>
      </c>
      <c r="C76" s="5617" t="s">
        <v>35</v>
      </c>
      <c r="D76" s="5661"/>
      <c r="E76" s="5660" t="s">
        <v>125</v>
      </c>
      <c r="F76" s="5617"/>
      <c r="G76" s="5649" t="s">
        <v>126</v>
      </c>
      <c r="H76" s="5617"/>
      <c r="I76" s="5661"/>
      <c r="J76" s="5677" t="s">
        <v>41</v>
      </c>
      <c r="K76" s="5672" t="s">
        <v>42</v>
      </c>
      <c r="L76" s="5672" t="s">
        <v>39</v>
      </c>
      <c r="M76" s="5649" t="s">
        <v>40</v>
      </c>
    </row>
    <row r="77" spans="1:102" ht="45" customHeight="1" x14ac:dyDescent="0.25">
      <c r="A77" s="5617"/>
      <c r="B77" s="5617"/>
      <c r="C77" s="2136" t="s">
        <v>63</v>
      </c>
      <c r="D77" s="2147" t="s">
        <v>64</v>
      </c>
      <c r="E77" s="2145" t="s">
        <v>127</v>
      </c>
      <c r="F77" s="2133" t="s">
        <v>128</v>
      </c>
      <c r="G77" s="2136" t="s">
        <v>129</v>
      </c>
      <c r="H77" s="2146" t="s">
        <v>130</v>
      </c>
      <c r="I77" s="2147" t="s">
        <v>131</v>
      </c>
      <c r="J77" s="5677"/>
      <c r="K77" s="5672"/>
      <c r="L77" s="5672"/>
      <c r="M77" s="5649"/>
    </row>
    <row r="78" spans="1:102" ht="15" customHeight="1" x14ac:dyDescent="0.25">
      <c r="A78" s="2026" t="s">
        <v>132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133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134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135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136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137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641" t="s">
        <v>138</v>
      </c>
      <c r="B84" s="5641"/>
      <c r="C84" s="5641"/>
      <c r="D84" s="5641"/>
      <c r="E84" s="5641"/>
      <c r="F84" s="5641"/>
      <c r="G84" s="5641"/>
      <c r="H84" s="5641"/>
      <c r="I84" s="5641"/>
      <c r="J84" s="5641"/>
      <c r="K84" s="5641"/>
      <c r="L84" s="5641"/>
      <c r="M84" s="5641"/>
      <c r="N84" s="5641"/>
      <c r="O84" s="5641"/>
      <c r="P84" s="5641"/>
      <c r="Q84" s="5641"/>
      <c r="R84" s="5641"/>
      <c r="S84" s="5641"/>
      <c r="T84" s="5641"/>
      <c r="U84" s="5641"/>
      <c r="V84" s="5641"/>
      <c r="W84" s="5641"/>
      <c r="X84" s="5641"/>
      <c r="Y84" s="5641"/>
      <c r="Z84" s="5641"/>
      <c r="AA84" s="5641"/>
      <c r="AB84" s="5641"/>
      <c r="AC84" s="5641"/>
      <c r="AD84" s="5641"/>
      <c r="AE84" s="5641"/>
      <c r="AF84" s="5641"/>
      <c r="AG84" s="396"/>
      <c r="AH84" s="396"/>
    </row>
    <row r="85" spans="1:102" ht="15" customHeight="1" x14ac:dyDescent="0.25">
      <c r="A85" s="5662" t="s">
        <v>31</v>
      </c>
      <c r="B85" s="5665" t="s">
        <v>82</v>
      </c>
      <c r="C85" s="5666"/>
      <c r="D85" s="5667"/>
      <c r="E85" s="5633" t="s">
        <v>106</v>
      </c>
      <c r="F85" s="5670"/>
      <c r="G85" s="5670"/>
      <c r="H85" s="5670"/>
      <c r="I85" s="5670"/>
      <c r="J85" s="5670"/>
      <c r="K85" s="5670"/>
      <c r="L85" s="5670"/>
      <c r="M85" s="5670"/>
      <c r="N85" s="5670"/>
      <c r="O85" s="5670"/>
      <c r="P85" s="5670"/>
      <c r="Q85" s="5670"/>
      <c r="R85" s="5670"/>
      <c r="S85" s="5670"/>
      <c r="T85" s="5670"/>
      <c r="U85" s="5670"/>
      <c r="V85" s="5670"/>
      <c r="W85" s="5670"/>
      <c r="X85" s="5670"/>
      <c r="Y85" s="5670"/>
      <c r="Z85" s="5670"/>
      <c r="AA85" s="5670"/>
      <c r="AB85" s="5670"/>
      <c r="AC85" s="5670"/>
      <c r="AD85" s="5670"/>
      <c r="AE85" s="5670"/>
      <c r="AF85" s="5671"/>
      <c r="AG85" s="5657" t="s">
        <v>42</v>
      </c>
      <c r="AH85" s="5650" t="s">
        <v>41</v>
      </c>
    </row>
    <row r="86" spans="1:102" ht="15" customHeight="1" x14ac:dyDescent="0.25">
      <c r="A86" s="5663"/>
      <c r="B86" s="5668"/>
      <c r="C86" s="5669"/>
      <c r="D86" s="5651"/>
      <c r="E86" s="5633" t="s">
        <v>49</v>
      </c>
      <c r="F86" s="5649"/>
      <c r="G86" s="5653" t="s">
        <v>50</v>
      </c>
      <c r="H86" s="5654"/>
      <c r="I86" s="5653" t="s">
        <v>51</v>
      </c>
      <c r="J86" s="5654"/>
      <c r="K86" s="5655" t="s">
        <v>52</v>
      </c>
      <c r="L86" s="5654"/>
      <c r="M86" s="5653" t="s">
        <v>53</v>
      </c>
      <c r="N86" s="5654"/>
      <c r="O86" s="5653" t="s">
        <v>54</v>
      </c>
      <c r="P86" s="5654"/>
      <c r="Q86" s="5653" t="s">
        <v>55</v>
      </c>
      <c r="R86" s="5654"/>
      <c r="S86" s="5653" t="s">
        <v>56</v>
      </c>
      <c r="T86" s="5654"/>
      <c r="U86" s="5653" t="s">
        <v>57</v>
      </c>
      <c r="V86" s="5654"/>
      <c r="W86" s="5653" t="s">
        <v>58</v>
      </c>
      <c r="X86" s="5653"/>
      <c r="Y86" s="5655" t="s">
        <v>59</v>
      </c>
      <c r="Z86" s="5654"/>
      <c r="AA86" s="5655" t="s">
        <v>60</v>
      </c>
      <c r="AB86" s="5654"/>
      <c r="AC86" s="5655" t="s">
        <v>61</v>
      </c>
      <c r="AD86" s="5654"/>
      <c r="AE86" s="5653" t="s">
        <v>62</v>
      </c>
      <c r="AF86" s="5656"/>
      <c r="AG86" s="5658"/>
      <c r="AH86" s="5651"/>
    </row>
    <row r="87" spans="1:102" ht="15" customHeight="1" x14ac:dyDescent="0.25">
      <c r="A87" s="5664"/>
      <c r="B87" s="2153" t="s">
        <v>84</v>
      </c>
      <c r="C87" s="2135" t="s">
        <v>63</v>
      </c>
      <c r="D87" s="2133" t="s">
        <v>64</v>
      </c>
      <c r="E87" s="2136" t="s">
        <v>63</v>
      </c>
      <c r="F87" s="2133" t="s">
        <v>64</v>
      </c>
      <c r="G87" s="2135" t="s">
        <v>63</v>
      </c>
      <c r="H87" s="2133" t="s">
        <v>64</v>
      </c>
      <c r="I87" s="2135" t="s">
        <v>63</v>
      </c>
      <c r="J87" s="2133" t="s">
        <v>64</v>
      </c>
      <c r="K87" s="2136" t="s">
        <v>63</v>
      </c>
      <c r="L87" s="2133" t="s">
        <v>64</v>
      </c>
      <c r="M87" s="2135" t="s">
        <v>63</v>
      </c>
      <c r="N87" s="2133" t="s">
        <v>64</v>
      </c>
      <c r="O87" s="2135" t="s">
        <v>63</v>
      </c>
      <c r="P87" s="2133" t="s">
        <v>64</v>
      </c>
      <c r="Q87" s="2135" t="s">
        <v>63</v>
      </c>
      <c r="R87" s="2133" t="s">
        <v>64</v>
      </c>
      <c r="S87" s="2135" t="s">
        <v>63</v>
      </c>
      <c r="T87" s="2133" t="s">
        <v>64</v>
      </c>
      <c r="U87" s="2135" t="s">
        <v>63</v>
      </c>
      <c r="V87" s="2133" t="s">
        <v>64</v>
      </c>
      <c r="W87" s="2135" t="s">
        <v>63</v>
      </c>
      <c r="X87" s="2132" t="s">
        <v>64</v>
      </c>
      <c r="Y87" s="2136" t="s">
        <v>63</v>
      </c>
      <c r="Z87" s="2133" t="s">
        <v>64</v>
      </c>
      <c r="AA87" s="2136" t="s">
        <v>63</v>
      </c>
      <c r="AB87" s="2133" t="s">
        <v>64</v>
      </c>
      <c r="AC87" s="2136" t="s">
        <v>63</v>
      </c>
      <c r="AD87" s="2133" t="s">
        <v>64</v>
      </c>
      <c r="AE87" s="2135" t="s">
        <v>63</v>
      </c>
      <c r="AF87" s="2147" t="s">
        <v>64</v>
      </c>
      <c r="AG87" s="5659"/>
      <c r="AH87" s="5652"/>
    </row>
    <row r="88" spans="1:102" ht="15" customHeight="1" x14ac:dyDescent="0.25">
      <c r="A88" s="1642" t="s">
        <v>139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140</v>
      </c>
      <c r="B89" s="2154">
        <f t="shared" si="70"/>
        <v>0</v>
      </c>
      <c r="C89" s="2155">
        <f t="shared" si="71"/>
        <v>0</v>
      </c>
      <c r="D89" s="2156">
        <f t="shared" si="72"/>
        <v>0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0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141</v>
      </c>
      <c r="B90" s="1833">
        <f t="shared" si="70"/>
        <v>48</v>
      </c>
      <c r="C90" s="2162">
        <f t="shared" si="71"/>
        <v>11</v>
      </c>
      <c r="D90" s="2123">
        <f t="shared" si="72"/>
        <v>37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0</v>
      </c>
      <c r="K90" s="2164">
        <v>0</v>
      </c>
      <c r="L90" s="436">
        <v>0</v>
      </c>
      <c r="M90" s="2163">
        <v>0</v>
      </c>
      <c r="N90" s="436">
        <v>0</v>
      </c>
      <c r="O90" s="2163">
        <v>1</v>
      </c>
      <c r="P90" s="436">
        <v>1</v>
      </c>
      <c r="Q90" s="2163">
        <v>0</v>
      </c>
      <c r="R90" s="436">
        <v>2</v>
      </c>
      <c r="S90" s="2163">
        <v>1</v>
      </c>
      <c r="T90" s="436">
        <v>9</v>
      </c>
      <c r="U90" s="2163">
        <v>0</v>
      </c>
      <c r="V90" s="436">
        <v>4</v>
      </c>
      <c r="W90" s="2163">
        <v>1</v>
      </c>
      <c r="X90" s="437">
        <v>9</v>
      </c>
      <c r="Y90" s="2164">
        <v>2</v>
      </c>
      <c r="Z90" s="436">
        <v>5</v>
      </c>
      <c r="AA90" s="2164">
        <v>3</v>
      </c>
      <c r="AB90" s="436">
        <v>4</v>
      </c>
      <c r="AC90" s="2164">
        <v>1</v>
      </c>
      <c r="AD90" s="436">
        <v>2</v>
      </c>
      <c r="AE90" s="2163">
        <v>2</v>
      </c>
      <c r="AF90" s="438">
        <v>1</v>
      </c>
      <c r="AG90" s="1671">
        <v>0</v>
      </c>
      <c r="AH90" s="2041">
        <v>7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142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143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144</v>
      </c>
      <c r="B93" s="1833">
        <f t="shared" si="70"/>
        <v>4</v>
      </c>
      <c r="C93" s="2162">
        <f t="shared" si="71"/>
        <v>2</v>
      </c>
      <c r="D93" s="2123">
        <f t="shared" si="72"/>
        <v>2</v>
      </c>
      <c r="E93" s="1344">
        <v>0</v>
      </c>
      <c r="F93" s="244">
        <v>0</v>
      </c>
      <c r="G93" s="2151">
        <v>1</v>
      </c>
      <c r="H93" s="244">
        <v>0</v>
      </c>
      <c r="I93" s="2163">
        <v>0</v>
      </c>
      <c r="J93" s="436">
        <v>0</v>
      </c>
      <c r="K93" s="2164">
        <v>0</v>
      </c>
      <c r="L93" s="436">
        <v>0</v>
      </c>
      <c r="M93" s="2163">
        <v>0</v>
      </c>
      <c r="N93" s="436">
        <v>0</v>
      </c>
      <c r="O93" s="2163">
        <v>0</v>
      </c>
      <c r="P93" s="436">
        <v>0</v>
      </c>
      <c r="Q93" s="2163">
        <v>0</v>
      </c>
      <c r="R93" s="436">
        <v>0</v>
      </c>
      <c r="S93" s="2163">
        <v>0</v>
      </c>
      <c r="T93" s="436">
        <v>0</v>
      </c>
      <c r="U93" s="2163">
        <v>0</v>
      </c>
      <c r="V93" s="436">
        <v>0</v>
      </c>
      <c r="W93" s="2163">
        <v>0</v>
      </c>
      <c r="X93" s="437">
        <v>1</v>
      </c>
      <c r="Y93" s="2164">
        <v>1</v>
      </c>
      <c r="Z93" s="436">
        <v>0</v>
      </c>
      <c r="AA93" s="2164">
        <v>0</v>
      </c>
      <c r="AB93" s="436">
        <v>1</v>
      </c>
      <c r="AC93" s="2164">
        <v>0</v>
      </c>
      <c r="AD93" s="436">
        <v>0</v>
      </c>
      <c r="AE93" s="2163">
        <v>0</v>
      </c>
      <c r="AF93" s="438">
        <v>0</v>
      </c>
      <c r="AG93" s="442">
        <v>0</v>
      </c>
      <c r="AH93" s="1756">
        <v>1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614" t="s">
        <v>145</v>
      </c>
      <c r="B94" s="5614"/>
      <c r="C94" s="5614"/>
      <c r="D94" s="5614"/>
      <c r="E94" s="5614"/>
      <c r="F94" s="5614"/>
      <c r="G94" s="5614"/>
      <c r="H94" s="5614"/>
      <c r="I94" s="5614"/>
      <c r="J94" s="5614"/>
      <c r="K94" s="5614"/>
      <c r="L94" s="5614"/>
      <c r="M94" s="5614"/>
      <c r="N94" s="5614"/>
    </row>
    <row r="95" spans="1:102" ht="15" customHeight="1" x14ac:dyDescent="0.25">
      <c r="A95" s="5616" t="s">
        <v>146</v>
      </c>
      <c r="B95" s="5621" t="s">
        <v>147</v>
      </c>
      <c r="C95" s="5622"/>
      <c r="D95" s="5622"/>
      <c r="E95" s="5622"/>
      <c r="F95" s="5622"/>
      <c r="G95" s="5622"/>
      <c r="H95" s="5622"/>
      <c r="I95" s="5622"/>
      <c r="J95" s="5622"/>
      <c r="K95" s="5622"/>
      <c r="L95" s="5642" t="s">
        <v>148</v>
      </c>
    </row>
    <row r="96" spans="1:102" ht="15" customHeight="1" x14ac:dyDescent="0.25">
      <c r="A96" s="5617"/>
      <c r="B96" s="5618" t="s">
        <v>82</v>
      </c>
      <c r="C96" s="5630" t="s">
        <v>149</v>
      </c>
      <c r="D96" s="5616" t="s">
        <v>150</v>
      </c>
      <c r="E96" s="5616"/>
      <c r="F96" s="5621" t="s">
        <v>151</v>
      </c>
      <c r="G96" s="5622"/>
      <c r="H96" s="5622"/>
      <c r="I96" s="5622"/>
      <c r="J96" s="5622"/>
      <c r="K96" s="5622"/>
      <c r="L96" s="5643"/>
    </row>
    <row r="97" spans="1:99" ht="23.25" customHeight="1" x14ac:dyDescent="0.25">
      <c r="A97" s="5617"/>
      <c r="B97" s="5620"/>
      <c r="C97" s="5631"/>
      <c r="D97" s="2166" t="s">
        <v>152</v>
      </c>
      <c r="E97" s="2167" t="s">
        <v>153</v>
      </c>
      <c r="F97" s="2168" t="s">
        <v>154</v>
      </c>
      <c r="G97" s="2169" t="s">
        <v>155</v>
      </c>
      <c r="H97" s="2169" t="s">
        <v>156</v>
      </c>
      <c r="I97" s="2169" t="s">
        <v>157</v>
      </c>
      <c r="J97" s="2169" t="s">
        <v>158</v>
      </c>
      <c r="K97" s="2165" t="s">
        <v>159</v>
      </c>
      <c r="L97" s="5644"/>
    </row>
    <row r="98" spans="1:99" x14ac:dyDescent="0.25">
      <c r="A98" s="2170" t="s">
        <v>160</v>
      </c>
      <c r="B98" s="443">
        <f t="shared" ref="B98:B111" si="77">SUM(C98:K98)</f>
        <v>4</v>
      </c>
      <c r="C98" s="2171">
        <v>4</v>
      </c>
      <c r="D98" s="2172">
        <v>0</v>
      </c>
      <c r="E98" s="2173">
        <v>0</v>
      </c>
      <c r="F98" s="2172">
        <v>0</v>
      </c>
      <c r="G98" s="2174">
        <v>0</v>
      </c>
      <c r="H98" s="2174">
        <v>0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161</v>
      </c>
      <c r="B99" s="2177">
        <f t="shared" si="77"/>
        <v>39</v>
      </c>
      <c r="C99" s="444">
        <v>34</v>
      </c>
      <c r="D99" s="445">
        <v>1</v>
      </c>
      <c r="E99" s="1339">
        <v>2</v>
      </c>
      <c r="F99" s="445">
        <v>0</v>
      </c>
      <c r="G99" s="446">
        <v>1</v>
      </c>
      <c r="H99" s="446">
        <v>1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162</v>
      </c>
      <c r="B100" s="443">
        <f t="shared" si="77"/>
        <v>32</v>
      </c>
      <c r="C100" s="444">
        <v>28</v>
      </c>
      <c r="D100" s="445">
        <v>0</v>
      </c>
      <c r="E100" s="1339">
        <v>3</v>
      </c>
      <c r="F100" s="445">
        <v>0</v>
      </c>
      <c r="G100" s="446">
        <v>0</v>
      </c>
      <c r="H100" s="446">
        <v>0</v>
      </c>
      <c r="I100" s="446">
        <v>1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163</v>
      </c>
      <c r="B101" s="2177">
        <f t="shared" si="77"/>
        <v>14</v>
      </c>
      <c r="C101" s="444">
        <v>11</v>
      </c>
      <c r="D101" s="445">
        <v>0</v>
      </c>
      <c r="E101" s="1339">
        <v>1</v>
      </c>
      <c r="F101" s="445">
        <v>0</v>
      </c>
      <c r="G101" s="446">
        <v>2</v>
      </c>
      <c r="H101" s="446">
        <v>0</v>
      </c>
      <c r="I101" s="446">
        <v>0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164</v>
      </c>
      <c r="B102" s="2177">
        <f t="shared" si="77"/>
        <v>15</v>
      </c>
      <c r="C102" s="444">
        <v>14</v>
      </c>
      <c r="D102" s="445">
        <v>0</v>
      </c>
      <c r="E102" s="1339">
        <v>1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165</v>
      </c>
      <c r="B103" s="2177">
        <f t="shared" si="77"/>
        <v>14</v>
      </c>
      <c r="C103" s="444">
        <v>13</v>
      </c>
      <c r="D103" s="445">
        <v>0</v>
      </c>
      <c r="E103" s="1339">
        <v>0</v>
      </c>
      <c r="F103" s="445">
        <v>1</v>
      </c>
      <c r="G103" s="446">
        <v>0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166</v>
      </c>
      <c r="B104" s="2177">
        <f t="shared" si="77"/>
        <v>23</v>
      </c>
      <c r="C104" s="444">
        <v>20</v>
      </c>
      <c r="D104" s="445">
        <v>1</v>
      </c>
      <c r="E104" s="1339">
        <v>2</v>
      </c>
      <c r="F104" s="445">
        <v>0</v>
      </c>
      <c r="G104" s="446">
        <v>0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167</v>
      </c>
      <c r="B105" s="2177">
        <f t="shared" si="77"/>
        <v>10</v>
      </c>
      <c r="C105" s="444">
        <v>10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168</v>
      </c>
      <c r="B106" s="2177">
        <f t="shared" si="77"/>
        <v>17</v>
      </c>
      <c r="C106" s="444">
        <v>15</v>
      </c>
      <c r="D106" s="445">
        <v>0</v>
      </c>
      <c r="E106" s="1339">
        <v>2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169</v>
      </c>
      <c r="B107" s="2177">
        <f t="shared" si="77"/>
        <v>2</v>
      </c>
      <c r="C107" s="444">
        <v>2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170</v>
      </c>
      <c r="B108" s="2177">
        <f t="shared" si="77"/>
        <v>0</v>
      </c>
      <c r="C108" s="444">
        <v>0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171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62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82</v>
      </c>
      <c r="B111" s="2186">
        <f t="shared" si="77"/>
        <v>170</v>
      </c>
      <c r="C111" s="2186">
        <f t="shared" ref="C111:L111" si="81">SUM(C98:C110)</f>
        <v>151</v>
      </c>
      <c r="D111" s="2187">
        <f t="shared" si="81"/>
        <v>2</v>
      </c>
      <c r="E111" s="2188">
        <f t="shared" si="81"/>
        <v>11</v>
      </c>
      <c r="F111" s="2187">
        <f t="shared" si="81"/>
        <v>1</v>
      </c>
      <c r="G111" s="447">
        <f t="shared" si="81"/>
        <v>3</v>
      </c>
      <c r="H111" s="447">
        <f t="shared" si="81"/>
        <v>1</v>
      </c>
      <c r="I111" s="447">
        <f t="shared" si="81"/>
        <v>1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172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615" t="s">
        <v>173</v>
      </c>
      <c r="B113" s="5615"/>
      <c r="C113" s="5615"/>
      <c r="D113" s="5615"/>
      <c r="E113" s="5615"/>
      <c r="F113" s="5615"/>
      <c r="G113" s="5615"/>
      <c r="H113" s="5615"/>
      <c r="I113" s="5615"/>
      <c r="J113" s="5615"/>
      <c r="K113" s="5615"/>
      <c r="L113" s="5615"/>
      <c r="M113" s="450"/>
      <c r="N113" s="450"/>
    </row>
    <row r="114" spans="1:99" ht="15" customHeight="1" x14ac:dyDescent="0.25">
      <c r="A114" s="5616" t="s">
        <v>146</v>
      </c>
      <c r="B114" s="5621" t="s">
        <v>174</v>
      </c>
      <c r="C114" s="5622"/>
      <c r="D114" s="5622"/>
      <c r="E114" s="5622"/>
      <c r="F114" s="5622"/>
      <c r="G114" s="5622"/>
      <c r="H114" s="5622"/>
      <c r="I114" s="5622"/>
      <c r="J114" s="5622"/>
      <c r="K114" s="5622"/>
      <c r="L114" s="5642" t="s">
        <v>148</v>
      </c>
    </row>
    <row r="115" spans="1:99" ht="15" customHeight="1" x14ac:dyDescent="0.25">
      <c r="A115" s="5617"/>
      <c r="B115" s="5618" t="s">
        <v>82</v>
      </c>
      <c r="C115" s="5630" t="s">
        <v>149</v>
      </c>
      <c r="D115" s="5616" t="s">
        <v>150</v>
      </c>
      <c r="E115" s="5616"/>
      <c r="F115" s="5621" t="s">
        <v>151</v>
      </c>
      <c r="G115" s="5622"/>
      <c r="H115" s="5622"/>
      <c r="I115" s="5622"/>
      <c r="J115" s="5622"/>
      <c r="K115" s="5622"/>
      <c r="L115" s="5643"/>
    </row>
    <row r="116" spans="1:99" ht="27" customHeight="1" x14ac:dyDescent="0.25">
      <c r="A116" s="5617"/>
      <c r="B116" s="5620"/>
      <c r="C116" s="5631"/>
      <c r="D116" s="2166" t="s">
        <v>152</v>
      </c>
      <c r="E116" s="2167" t="s">
        <v>153</v>
      </c>
      <c r="F116" s="2168" t="s">
        <v>154</v>
      </c>
      <c r="G116" s="2169" t="s">
        <v>155</v>
      </c>
      <c r="H116" s="2169" t="s">
        <v>156</v>
      </c>
      <c r="I116" s="2169" t="s">
        <v>157</v>
      </c>
      <c r="J116" s="2169" t="s">
        <v>158</v>
      </c>
      <c r="K116" s="2165" t="s">
        <v>159</v>
      </c>
      <c r="L116" s="5644"/>
    </row>
    <row r="117" spans="1:99" x14ac:dyDescent="0.25">
      <c r="A117" s="2170" t="s">
        <v>160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161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162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163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164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165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166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167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168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169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170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171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62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82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172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45" t="s">
        <v>175</v>
      </c>
      <c r="B132" s="5645"/>
      <c r="C132" s="5645"/>
      <c r="D132" s="5645"/>
      <c r="E132" s="5645"/>
      <c r="F132" s="5645"/>
      <c r="G132" s="5645"/>
      <c r="H132" s="5645"/>
      <c r="I132" s="5645"/>
      <c r="J132" s="5645"/>
      <c r="K132" s="5645"/>
      <c r="L132" s="451"/>
    </row>
    <row r="133" spans="1:99" ht="15" customHeight="1" x14ac:dyDescent="0.25">
      <c r="A133" s="5616" t="s">
        <v>146</v>
      </c>
      <c r="B133" s="5621" t="s">
        <v>174</v>
      </c>
      <c r="C133" s="5622"/>
      <c r="D133" s="5622"/>
      <c r="E133" s="5622"/>
      <c r="F133" s="5622"/>
      <c r="G133" s="5622"/>
      <c r="H133" s="5622"/>
      <c r="I133" s="5622"/>
      <c r="J133" s="5622"/>
      <c r="K133" s="5622"/>
      <c r="L133" s="5642" t="s">
        <v>148</v>
      </c>
    </row>
    <row r="134" spans="1:99" ht="15" customHeight="1" x14ac:dyDescent="0.25">
      <c r="A134" s="5617"/>
      <c r="B134" s="5618" t="s">
        <v>82</v>
      </c>
      <c r="C134" s="5630" t="s">
        <v>149</v>
      </c>
      <c r="D134" s="5616" t="s">
        <v>150</v>
      </c>
      <c r="E134" s="5616"/>
      <c r="F134" s="5621" t="s">
        <v>151</v>
      </c>
      <c r="G134" s="5622"/>
      <c r="H134" s="5622"/>
      <c r="I134" s="5622"/>
      <c r="J134" s="5622"/>
      <c r="K134" s="5622"/>
      <c r="L134" s="5643"/>
    </row>
    <row r="135" spans="1:99" ht="31.5" x14ac:dyDescent="0.25">
      <c r="A135" s="5617"/>
      <c r="B135" s="5620"/>
      <c r="C135" s="5631"/>
      <c r="D135" s="2166" t="s">
        <v>152</v>
      </c>
      <c r="E135" s="2167" t="s">
        <v>153</v>
      </c>
      <c r="F135" s="2168" t="s">
        <v>154</v>
      </c>
      <c r="G135" s="2169" t="s">
        <v>155</v>
      </c>
      <c r="H135" s="2169" t="s">
        <v>156</v>
      </c>
      <c r="I135" s="2169" t="s">
        <v>157</v>
      </c>
      <c r="J135" s="2169" t="s">
        <v>158</v>
      </c>
      <c r="K135" s="2165" t="s">
        <v>159</v>
      </c>
      <c r="L135" s="5644"/>
    </row>
    <row r="136" spans="1:99" x14ac:dyDescent="0.25">
      <c r="A136" s="2170" t="s">
        <v>160</v>
      </c>
      <c r="B136" s="443">
        <f t="shared" ref="B136:B148" si="87">SUM(C136:K136)</f>
        <v>0</v>
      </c>
      <c r="C136" s="1339">
        <v>0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161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162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163</v>
      </c>
      <c r="B139" s="443">
        <f t="shared" si="87"/>
        <v>1</v>
      </c>
      <c r="C139" s="1339">
        <v>1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164</v>
      </c>
      <c r="B140" s="443">
        <f t="shared" si="87"/>
        <v>0</v>
      </c>
      <c r="C140" s="1339">
        <v>0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165</v>
      </c>
      <c r="B141" s="443">
        <f t="shared" si="87"/>
        <v>0</v>
      </c>
      <c r="C141" s="1339">
        <v>0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166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167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168</v>
      </c>
      <c r="B144" s="443">
        <f t="shared" si="87"/>
        <v>1</v>
      </c>
      <c r="C144" s="1339">
        <v>1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169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170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171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62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82</v>
      </c>
      <c r="B149" s="2186">
        <f>SUM(C149:K149)</f>
        <v>2</v>
      </c>
      <c r="C149" s="2186">
        <f t="shared" ref="C149:L149" si="91">SUM(C136:C148)</f>
        <v>2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176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615" t="s">
        <v>177</v>
      </c>
      <c r="B151" s="5615"/>
      <c r="C151" s="5615"/>
      <c r="D151" s="5615"/>
      <c r="E151" s="5615"/>
      <c r="F151" s="5615"/>
      <c r="G151" s="5615"/>
      <c r="H151" s="5615"/>
      <c r="I151" s="5615"/>
      <c r="J151" s="5615"/>
      <c r="K151" s="5615"/>
      <c r="L151" s="5615"/>
      <c r="M151" s="5615"/>
      <c r="N151" s="450"/>
    </row>
    <row r="152" spans="1:99" ht="18" customHeight="1" x14ac:dyDescent="0.25">
      <c r="A152" s="5616" t="s">
        <v>178</v>
      </c>
      <c r="B152" s="5618" t="s">
        <v>179</v>
      </c>
      <c r="C152" s="5622" t="s">
        <v>180</v>
      </c>
      <c r="D152" s="5622"/>
      <c r="E152" s="5622"/>
      <c r="F152" s="5622"/>
      <c r="G152" s="5624" t="s">
        <v>181</v>
      </c>
      <c r="H152" s="5634" t="s">
        <v>182</v>
      </c>
      <c r="I152" s="5621" t="s">
        <v>183</v>
      </c>
      <c r="J152" s="5622"/>
      <c r="K152" s="5622"/>
      <c r="L152" s="5623"/>
      <c r="M152" s="5627" t="s">
        <v>184</v>
      </c>
    </row>
    <row r="153" spans="1:99" ht="18" customHeight="1" x14ac:dyDescent="0.25">
      <c r="A153" s="5617"/>
      <c r="B153" s="5619"/>
      <c r="C153" s="5630" t="s">
        <v>185</v>
      </c>
      <c r="D153" s="5621" t="s">
        <v>151</v>
      </c>
      <c r="E153" s="5622"/>
      <c r="F153" s="5622"/>
      <c r="G153" s="5625"/>
      <c r="H153" s="5635"/>
      <c r="I153" s="5618" t="s">
        <v>185</v>
      </c>
      <c r="J153" s="5621" t="s">
        <v>151</v>
      </c>
      <c r="K153" s="5622"/>
      <c r="L153" s="5623"/>
      <c r="M153" s="5628"/>
    </row>
    <row r="154" spans="1:99" ht="18" customHeight="1" x14ac:dyDescent="0.25">
      <c r="A154" s="5617"/>
      <c r="B154" s="5620"/>
      <c r="C154" s="5631"/>
      <c r="D154" s="2168" t="s">
        <v>186</v>
      </c>
      <c r="E154" s="2169" t="s">
        <v>187</v>
      </c>
      <c r="F154" s="2165" t="s">
        <v>188</v>
      </c>
      <c r="G154" s="5626"/>
      <c r="H154" s="5636"/>
      <c r="I154" s="5620"/>
      <c r="J154" s="2168" t="s">
        <v>186</v>
      </c>
      <c r="K154" s="2169" t="s">
        <v>187</v>
      </c>
      <c r="L154" s="2193" t="s">
        <v>188</v>
      </c>
      <c r="M154" s="5629"/>
    </row>
    <row r="155" spans="1:99" x14ac:dyDescent="0.25">
      <c r="A155" s="2176" t="s">
        <v>162</v>
      </c>
      <c r="B155" s="1341">
        <v>0</v>
      </c>
      <c r="C155" s="1341">
        <v>0</v>
      </c>
      <c r="D155" s="452">
        <v>0</v>
      </c>
      <c r="E155" s="453">
        <v>0</v>
      </c>
      <c r="F155" s="1342">
        <v>0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163</v>
      </c>
      <c r="B156" s="1341">
        <v>0</v>
      </c>
      <c r="C156" s="1341">
        <v>0</v>
      </c>
      <c r="D156" s="452">
        <v>0</v>
      </c>
      <c r="E156" s="453">
        <v>0</v>
      </c>
      <c r="F156" s="1342">
        <v>0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164</v>
      </c>
      <c r="B157" s="1341">
        <v>0</v>
      </c>
      <c r="C157" s="1341">
        <v>0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165</v>
      </c>
      <c r="B158" s="1341">
        <v>0</v>
      </c>
      <c r="C158" s="1341">
        <v>0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166</v>
      </c>
      <c r="B159" s="1341">
        <v>0</v>
      </c>
      <c r="C159" s="1341">
        <v>0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167</v>
      </c>
      <c r="B160" s="1341">
        <v>0</v>
      </c>
      <c r="C160" s="1341">
        <v>0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168</v>
      </c>
      <c r="B161" s="1341">
        <v>0</v>
      </c>
      <c r="C161" s="1341">
        <v>0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169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170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171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62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82</v>
      </c>
      <c r="B166" s="2186">
        <f>SUM(B155:B165)</f>
        <v>0</v>
      </c>
      <c r="C166" s="2186">
        <f t="shared" ref="C166:M166" si="95">SUM(C155:C165)</f>
        <v>0</v>
      </c>
      <c r="D166" s="2187">
        <f t="shared" si="95"/>
        <v>0</v>
      </c>
      <c r="E166" s="447">
        <f t="shared" si="95"/>
        <v>0</v>
      </c>
      <c r="F166" s="2189">
        <f t="shared" si="95"/>
        <v>0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172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615" t="s">
        <v>189</v>
      </c>
      <c r="B168" s="5615"/>
      <c r="C168" s="5615"/>
      <c r="D168" s="5615"/>
      <c r="E168" s="5615"/>
      <c r="F168" s="5615"/>
      <c r="G168" s="5615"/>
      <c r="H168" s="5615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632" t="s">
        <v>178</v>
      </c>
      <c r="B169" s="5618" t="s">
        <v>82</v>
      </c>
      <c r="C169" s="5622" t="s">
        <v>190</v>
      </c>
      <c r="D169" s="5622"/>
      <c r="E169" s="5622"/>
      <c r="F169" s="5623"/>
      <c r="G169" s="5624" t="s">
        <v>181</v>
      </c>
      <c r="H169" s="5627" t="s">
        <v>191</v>
      </c>
    </row>
    <row r="170" spans="1:100" ht="15" customHeight="1" x14ac:dyDescent="0.25">
      <c r="A170" s="5633"/>
      <c r="B170" s="5619"/>
      <c r="C170" s="5630" t="s">
        <v>185</v>
      </c>
      <c r="D170" s="5621" t="s">
        <v>151</v>
      </c>
      <c r="E170" s="5622"/>
      <c r="F170" s="5622"/>
      <c r="G170" s="5625"/>
      <c r="H170" s="5628"/>
    </row>
    <row r="171" spans="1:100" x14ac:dyDescent="0.25">
      <c r="A171" s="5633"/>
      <c r="B171" s="5620"/>
      <c r="C171" s="5631"/>
      <c r="D171" s="2168" t="s">
        <v>186</v>
      </c>
      <c r="E171" s="2169" t="s">
        <v>187</v>
      </c>
      <c r="F171" s="2165" t="s">
        <v>188</v>
      </c>
      <c r="G171" s="5626"/>
      <c r="H171" s="5629"/>
    </row>
    <row r="172" spans="1:100" x14ac:dyDescent="0.25">
      <c r="A172" s="2176" t="s">
        <v>162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163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164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165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166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167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168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169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170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171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62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82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15" t="s">
        <v>193</v>
      </c>
      <c r="B185" s="5615"/>
      <c r="C185" s="5615"/>
      <c r="D185" s="5615"/>
      <c r="E185" s="5615"/>
      <c r="F185" s="5615"/>
      <c r="G185" s="5615"/>
      <c r="H185" s="5615"/>
      <c r="I185" s="450"/>
      <c r="J185" s="450"/>
      <c r="K185" s="450"/>
      <c r="L185" s="450"/>
      <c r="M185" s="450"/>
    </row>
    <row r="186" spans="1:100" ht="15" customHeight="1" x14ac:dyDescent="0.25">
      <c r="A186" s="5616" t="s">
        <v>178</v>
      </c>
      <c r="B186" s="5618" t="s">
        <v>82</v>
      </c>
      <c r="C186" s="5621" t="s">
        <v>190</v>
      </c>
      <c r="D186" s="5622"/>
      <c r="E186" s="5622"/>
      <c r="F186" s="5623"/>
      <c r="G186" s="5624" t="s">
        <v>181</v>
      </c>
      <c r="H186" s="5627" t="s">
        <v>191</v>
      </c>
      <c r="K186" s="449"/>
    </row>
    <row r="187" spans="1:100" ht="15" customHeight="1" x14ac:dyDescent="0.25">
      <c r="A187" s="5617"/>
      <c r="B187" s="5619"/>
      <c r="C187" s="5630" t="s">
        <v>185</v>
      </c>
      <c r="D187" s="5621" t="s">
        <v>151</v>
      </c>
      <c r="E187" s="5622"/>
      <c r="F187" s="5622"/>
      <c r="G187" s="5625"/>
      <c r="H187" s="5628"/>
      <c r="K187" s="449"/>
    </row>
    <row r="188" spans="1:100" x14ac:dyDescent="0.25">
      <c r="A188" s="5617"/>
      <c r="B188" s="5620"/>
      <c r="C188" s="5631"/>
      <c r="D188" s="2168" t="s">
        <v>186</v>
      </c>
      <c r="E188" s="2169" t="s">
        <v>187</v>
      </c>
      <c r="F188" s="2193" t="s">
        <v>194</v>
      </c>
      <c r="G188" s="5626"/>
      <c r="H188" s="5629"/>
      <c r="K188" s="449"/>
    </row>
    <row r="189" spans="1:100" x14ac:dyDescent="0.25">
      <c r="A189" s="2176" t="s">
        <v>162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163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164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165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166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167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168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169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170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171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62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82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1759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66" zoomScaleNormal="66" workbookViewId="0">
      <selection activeCell="M42" sqref="M4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SEPTIEMBRE (09)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10" t="s">
        <v>195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U6" s="5710"/>
      <c r="V6" s="5710"/>
      <c r="W6" s="5710"/>
      <c r="X6" s="5710"/>
      <c r="Y6" s="5710"/>
      <c r="Z6" s="5710"/>
      <c r="AA6" s="5710"/>
      <c r="AB6" s="5710"/>
      <c r="AC6" s="5710"/>
      <c r="AD6" s="5710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41" t="s">
        <v>196</v>
      </c>
      <c r="B8" s="5641"/>
      <c r="C8" s="5641"/>
      <c r="D8" s="5641"/>
      <c r="E8" s="5641"/>
      <c r="F8" s="5641"/>
      <c r="G8" s="5641"/>
      <c r="H8" s="5641"/>
      <c r="I8" s="5641"/>
      <c r="J8" s="5641"/>
      <c r="K8" s="5641"/>
      <c r="L8" s="5641"/>
      <c r="M8" s="5641"/>
      <c r="N8" s="5641"/>
      <c r="O8" s="5641"/>
      <c r="P8" s="5641"/>
      <c r="Q8" s="5641"/>
      <c r="R8" s="5641"/>
      <c r="S8" s="5641"/>
      <c r="T8" s="5641"/>
      <c r="U8" s="5641"/>
      <c r="V8" s="5641"/>
      <c r="W8" s="5641"/>
      <c r="X8" s="5641"/>
      <c r="Y8" s="5641"/>
      <c r="Z8" s="5641"/>
      <c r="AA8" s="5641"/>
      <c r="AB8" s="5641"/>
      <c r="AC8" s="5641"/>
      <c r="AD8" s="5641"/>
      <c r="AE8" s="5641"/>
      <c r="AF8" s="5641"/>
    </row>
    <row r="9" spans="1:85" ht="15" customHeight="1" x14ac:dyDescent="0.25">
      <c r="A9" s="5646" t="s">
        <v>32</v>
      </c>
      <c r="B9" s="5655" t="s">
        <v>82</v>
      </c>
      <c r="C9" s="5653"/>
      <c r="D9" s="5714"/>
      <c r="E9" s="5715" t="s">
        <v>49</v>
      </c>
      <c r="F9" s="5717"/>
      <c r="G9" s="5715" t="s">
        <v>50</v>
      </c>
      <c r="H9" s="5716"/>
      <c r="I9" s="5715" t="s">
        <v>51</v>
      </c>
      <c r="J9" s="5716"/>
      <c r="K9" s="5715" t="s">
        <v>52</v>
      </c>
      <c r="L9" s="5716"/>
      <c r="M9" s="5715" t="s">
        <v>53</v>
      </c>
      <c r="N9" s="5716"/>
      <c r="O9" s="5715" t="s">
        <v>54</v>
      </c>
      <c r="P9" s="5716"/>
      <c r="Q9" s="5715" t="s">
        <v>55</v>
      </c>
      <c r="R9" s="5716"/>
      <c r="S9" s="5715" t="s">
        <v>56</v>
      </c>
      <c r="T9" s="5716"/>
      <c r="U9" s="5715" t="s">
        <v>57</v>
      </c>
      <c r="V9" s="5716"/>
      <c r="W9" s="5715" t="s">
        <v>58</v>
      </c>
      <c r="X9" s="5716"/>
      <c r="Y9" s="5715" t="s">
        <v>59</v>
      </c>
      <c r="Z9" s="5716"/>
      <c r="AA9" s="5715" t="s">
        <v>60</v>
      </c>
      <c r="AB9" s="5716"/>
      <c r="AC9" s="5715" t="s">
        <v>61</v>
      </c>
      <c r="AD9" s="5716"/>
      <c r="AE9" s="5715" t="s">
        <v>62</v>
      </c>
      <c r="AF9" s="5718"/>
      <c r="AG9" s="5657" t="s">
        <v>41</v>
      </c>
      <c r="AH9" s="5650" t="s">
        <v>42</v>
      </c>
    </row>
    <row r="10" spans="1:85" ht="15" customHeight="1" x14ac:dyDescent="0.25">
      <c r="A10" s="5648"/>
      <c r="B10" s="2153" t="s">
        <v>84</v>
      </c>
      <c r="C10" s="2201" t="s">
        <v>63</v>
      </c>
      <c r="D10" s="2200" t="s">
        <v>64</v>
      </c>
      <c r="E10" s="2201" t="s">
        <v>63</v>
      </c>
      <c r="F10" s="2202" t="s">
        <v>64</v>
      </c>
      <c r="G10" s="2153" t="s">
        <v>63</v>
      </c>
      <c r="H10" s="2202" t="s">
        <v>64</v>
      </c>
      <c r="I10" s="2153" t="s">
        <v>63</v>
      </c>
      <c r="J10" s="2202" t="s">
        <v>64</v>
      </c>
      <c r="K10" s="2153" t="s">
        <v>63</v>
      </c>
      <c r="L10" s="2202" t="s">
        <v>64</v>
      </c>
      <c r="M10" s="2153" t="s">
        <v>63</v>
      </c>
      <c r="N10" s="2202" t="s">
        <v>64</v>
      </c>
      <c r="O10" s="2153" t="s">
        <v>63</v>
      </c>
      <c r="P10" s="2202" t="s">
        <v>64</v>
      </c>
      <c r="Q10" s="2153" t="s">
        <v>63</v>
      </c>
      <c r="R10" s="2202" t="s">
        <v>64</v>
      </c>
      <c r="S10" s="2153" t="s">
        <v>63</v>
      </c>
      <c r="T10" s="2202" t="s">
        <v>64</v>
      </c>
      <c r="U10" s="2153" t="s">
        <v>63</v>
      </c>
      <c r="V10" s="2202" t="s">
        <v>64</v>
      </c>
      <c r="W10" s="2153" t="s">
        <v>63</v>
      </c>
      <c r="X10" s="2202" t="s">
        <v>64</v>
      </c>
      <c r="Y10" s="2153" t="s">
        <v>63</v>
      </c>
      <c r="Z10" s="2202" t="s">
        <v>64</v>
      </c>
      <c r="AA10" s="2153" t="s">
        <v>63</v>
      </c>
      <c r="AB10" s="2202" t="s">
        <v>64</v>
      </c>
      <c r="AC10" s="2153" t="s">
        <v>63</v>
      </c>
      <c r="AD10" s="2202" t="s">
        <v>64</v>
      </c>
      <c r="AE10" s="2153" t="s">
        <v>63</v>
      </c>
      <c r="AF10" s="2203" t="s">
        <v>64</v>
      </c>
      <c r="AG10" s="5659"/>
      <c r="AH10" s="5652"/>
    </row>
    <row r="11" spans="1:85" ht="15" customHeight="1" x14ac:dyDescent="0.25">
      <c r="A11" s="2204" t="s">
        <v>197</v>
      </c>
      <c r="B11" s="2205">
        <f>SUM(B12:B17)</f>
        <v>267</v>
      </c>
      <c r="C11" s="2141">
        <f>SUM(C12:C17)</f>
        <v>125</v>
      </c>
      <c r="D11" s="2142">
        <f>SUM(D12:D17)</f>
        <v>142</v>
      </c>
      <c r="E11" s="2141">
        <f>SUM(E12:E17)</f>
        <v>1</v>
      </c>
      <c r="F11" s="2206">
        <f t="shared" ref="F11:AF11" si="0">SUM(F12:F17)</f>
        <v>0</v>
      </c>
      <c r="G11" s="2141">
        <f t="shared" si="0"/>
        <v>3</v>
      </c>
      <c r="H11" s="2207">
        <f t="shared" si="0"/>
        <v>9</v>
      </c>
      <c r="I11" s="2205">
        <f t="shared" si="0"/>
        <v>9</v>
      </c>
      <c r="J11" s="2207">
        <f t="shared" si="0"/>
        <v>16</v>
      </c>
      <c r="K11" s="2205">
        <f t="shared" si="0"/>
        <v>11</v>
      </c>
      <c r="L11" s="2207">
        <f t="shared" si="0"/>
        <v>16</v>
      </c>
      <c r="M11" s="2205">
        <f t="shared" si="0"/>
        <v>3</v>
      </c>
      <c r="N11" s="2207">
        <f t="shared" si="0"/>
        <v>15</v>
      </c>
      <c r="O11" s="2205">
        <f t="shared" si="0"/>
        <v>14</v>
      </c>
      <c r="P11" s="2207">
        <f t="shared" si="0"/>
        <v>5</v>
      </c>
      <c r="Q11" s="2205">
        <f t="shared" si="0"/>
        <v>10</v>
      </c>
      <c r="R11" s="2207">
        <f t="shared" si="0"/>
        <v>7</v>
      </c>
      <c r="S11" s="2205">
        <f t="shared" si="0"/>
        <v>11</v>
      </c>
      <c r="T11" s="2207">
        <f t="shared" si="0"/>
        <v>12</v>
      </c>
      <c r="U11" s="2205">
        <f t="shared" si="0"/>
        <v>14</v>
      </c>
      <c r="V11" s="2207">
        <f t="shared" si="0"/>
        <v>11</v>
      </c>
      <c r="W11" s="2205">
        <f t="shared" si="0"/>
        <v>15</v>
      </c>
      <c r="X11" s="2207">
        <f t="shared" si="0"/>
        <v>11</v>
      </c>
      <c r="Y11" s="2205">
        <f t="shared" si="0"/>
        <v>11</v>
      </c>
      <c r="Z11" s="2207">
        <f t="shared" si="0"/>
        <v>15</v>
      </c>
      <c r="AA11" s="2205">
        <f t="shared" si="0"/>
        <v>6</v>
      </c>
      <c r="AB11" s="2207">
        <f t="shared" si="0"/>
        <v>12</v>
      </c>
      <c r="AC11" s="2205">
        <f t="shared" si="0"/>
        <v>8</v>
      </c>
      <c r="AD11" s="2207">
        <f t="shared" si="0"/>
        <v>3</v>
      </c>
      <c r="AE11" s="2205">
        <f t="shared" si="0"/>
        <v>9</v>
      </c>
      <c r="AF11" s="2141">
        <f t="shared" si="0"/>
        <v>10</v>
      </c>
      <c r="AG11" s="2208">
        <f>SUM(AG12:AG17)</f>
        <v>47</v>
      </c>
      <c r="AH11" s="2142">
        <f>SUM(AH12:AH17)</f>
        <v>6</v>
      </c>
    </row>
    <row r="12" spans="1:85" ht="15" customHeight="1" x14ac:dyDescent="0.25">
      <c r="A12" s="392" t="s">
        <v>69</v>
      </c>
      <c r="B12" s="2209">
        <f t="shared" ref="B12:B17" si="1">SUM(C12:D12)</f>
        <v>2</v>
      </c>
      <c r="C12" s="1867">
        <f>SUM(E12+G12+I12+K12+M12+O12+Q12+S12+U12+W12+Y12+AA12+AC12+AE12)</f>
        <v>1</v>
      </c>
      <c r="D12" s="2210">
        <f>SUM(F12+H12+J12+L12+N12+P12+R12+T12+V12+X12+Z12+AB12+AD12+AF12)</f>
        <v>1</v>
      </c>
      <c r="E12" s="1328">
        <v>0</v>
      </c>
      <c r="F12" s="320">
        <v>0</v>
      </c>
      <c r="G12" s="246">
        <v>0</v>
      </c>
      <c r="H12" s="320">
        <v>0</v>
      </c>
      <c r="I12" s="246">
        <v>0</v>
      </c>
      <c r="J12" s="320">
        <v>0</v>
      </c>
      <c r="K12" s="246">
        <v>1</v>
      </c>
      <c r="L12" s="320">
        <v>0</v>
      </c>
      <c r="M12" s="246">
        <v>0</v>
      </c>
      <c r="N12" s="320">
        <v>0</v>
      </c>
      <c r="O12" s="246">
        <v>0</v>
      </c>
      <c r="P12" s="320">
        <v>0</v>
      </c>
      <c r="Q12" s="246">
        <v>0</v>
      </c>
      <c r="R12" s="320">
        <v>1</v>
      </c>
      <c r="S12" s="246">
        <v>0</v>
      </c>
      <c r="T12" s="320">
        <v>0</v>
      </c>
      <c r="U12" s="246">
        <v>0</v>
      </c>
      <c r="V12" s="320">
        <v>0</v>
      </c>
      <c r="W12" s="246">
        <v>0</v>
      </c>
      <c r="X12" s="320">
        <v>0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0</v>
      </c>
      <c r="AE12" s="246">
        <v>0</v>
      </c>
      <c r="AF12" s="333">
        <v>0</v>
      </c>
      <c r="AG12" s="251">
        <v>1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103</v>
      </c>
      <c r="B13" s="2209">
        <f t="shared" si="1"/>
        <v>183</v>
      </c>
      <c r="C13" s="2211">
        <f>SUM(E13+G13+I13+K13+M13+O13+Q13+S13+U13+W13+Y13+AA13+AC13+AE13)</f>
        <v>104</v>
      </c>
      <c r="D13" s="1835">
        <f>SUM(F13+H13+J13+L13+N13+P13+R13+T13+V13+X13+Z13+AB13+AD13+AF13)</f>
        <v>79</v>
      </c>
      <c r="E13" s="1647">
        <v>0</v>
      </c>
      <c r="F13" s="1646">
        <v>0</v>
      </c>
      <c r="G13" s="1644">
        <v>3</v>
      </c>
      <c r="H13" s="1646">
        <v>1</v>
      </c>
      <c r="I13" s="1644">
        <v>7</v>
      </c>
      <c r="J13" s="1646">
        <v>6</v>
      </c>
      <c r="K13" s="1644">
        <v>5</v>
      </c>
      <c r="L13" s="1646">
        <v>5</v>
      </c>
      <c r="M13" s="1644">
        <v>3</v>
      </c>
      <c r="N13" s="1646">
        <v>6</v>
      </c>
      <c r="O13" s="1644">
        <v>11</v>
      </c>
      <c r="P13" s="1646">
        <v>4</v>
      </c>
      <c r="Q13" s="1644">
        <v>8</v>
      </c>
      <c r="R13" s="1646">
        <v>4</v>
      </c>
      <c r="S13" s="1644">
        <v>9</v>
      </c>
      <c r="T13" s="1646">
        <v>4</v>
      </c>
      <c r="U13" s="1644">
        <v>14</v>
      </c>
      <c r="V13" s="1646">
        <v>7</v>
      </c>
      <c r="W13" s="1644">
        <v>14</v>
      </c>
      <c r="X13" s="1646">
        <v>8</v>
      </c>
      <c r="Y13" s="1644">
        <v>10</v>
      </c>
      <c r="Z13" s="1646">
        <v>11</v>
      </c>
      <c r="AA13" s="1644">
        <v>5</v>
      </c>
      <c r="AB13" s="1646">
        <v>11</v>
      </c>
      <c r="AC13" s="1644">
        <v>7</v>
      </c>
      <c r="AD13" s="1646">
        <v>3</v>
      </c>
      <c r="AE13" s="1644">
        <v>8</v>
      </c>
      <c r="AF13" s="1650">
        <v>9</v>
      </c>
      <c r="AG13" s="251">
        <v>32</v>
      </c>
      <c r="AH13" s="1321">
        <v>5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70</v>
      </c>
      <c r="B14" s="2209">
        <f t="shared" si="1"/>
        <v>44</v>
      </c>
      <c r="C14" s="2211">
        <f t="shared" ref="C14:D17" si="6">SUM(E14+G14+I14+K14+M14+O14+Q14+S14+U14+W14+Y14+AA14+AC14+AE14)</f>
        <v>1</v>
      </c>
      <c r="D14" s="1835">
        <f t="shared" si="6"/>
        <v>43</v>
      </c>
      <c r="E14" s="1328">
        <v>0</v>
      </c>
      <c r="F14" s="320">
        <v>0</v>
      </c>
      <c r="G14" s="246">
        <v>0</v>
      </c>
      <c r="H14" s="320">
        <v>7</v>
      </c>
      <c r="I14" s="246">
        <v>0</v>
      </c>
      <c r="J14" s="320">
        <v>7</v>
      </c>
      <c r="K14" s="246">
        <v>0</v>
      </c>
      <c r="L14" s="320">
        <v>11</v>
      </c>
      <c r="M14" s="246">
        <v>0</v>
      </c>
      <c r="N14" s="320">
        <v>7</v>
      </c>
      <c r="O14" s="246">
        <v>0</v>
      </c>
      <c r="P14" s="320">
        <v>1</v>
      </c>
      <c r="Q14" s="246">
        <v>0</v>
      </c>
      <c r="R14" s="320">
        <v>1</v>
      </c>
      <c r="S14" s="246">
        <v>0</v>
      </c>
      <c r="T14" s="320">
        <v>3</v>
      </c>
      <c r="U14" s="246">
        <v>0</v>
      </c>
      <c r="V14" s="320">
        <v>2</v>
      </c>
      <c r="W14" s="246">
        <v>1</v>
      </c>
      <c r="X14" s="320">
        <v>1</v>
      </c>
      <c r="Y14" s="246">
        <v>0</v>
      </c>
      <c r="Z14" s="320">
        <v>3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12</v>
      </c>
      <c r="AH14" s="1321">
        <v>1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110</v>
      </c>
      <c r="B15" s="2209">
        <f t="shared" si="1"/>
        <v>33</v>
      </c>
      <c r="C15" s="2211">
        <f t="shared" si="6"/>
        <v>15</v>
      </c>
      <c r="D15" s="1835">
        <f t="shared" si="6"/>
        <v>18</v>
      </c>
      <c r="E15" s="1328">
        <v>1</v>
      </c>
      <c r="F15" s="320">
        <v>0</v>
      </c>
      <c r="G15" s="246">
        <v>0</v>
      </c>
      <c r="H15" s="320">
        <v>1</v>
      </c>
      <c r="I15" s="246">
        <v>2</v>
      </c>
      <c r="J15" s="320">
        <v>3</v>
      </c>
      <c r="K15" s="246">
        <v>5</v>
      </c>
      <c r="L15" s="320">
        <v>0</v>
      </c>
      <c r="M15" s="246">
        <v>0</v>
      </c>
      <c r="N15" s="320">
        <v>2</v>
      </c>
      <c r="O15" s="246">
        <v>3</v>
      </c>
      <c r="P15" s="320">
        <v>0</v>
      </c>
      <c r="Q15" s="246">
        <v>2</v>
      </c>
      <c r="R15" s="320">
        <v>1</v>
      </c>
      <c r="S15" s="246">
        <v>2</v>
      </c>
      <c r="T15" s="320">
        <v>5</v>
      </c>
      <c r="U15" s="246">
        <v>0</v>
      </c>
      <c r="V15" s="320">
        <v>2</v>
      </c>
      <c r="W15" s="246">
        <v>0</v>
      </c>
      <c r="X15" s="320">
        <v>2</v>
      </c>
      <c r="Y15" s="246">
        <v>0</v>
      </c>
      <c r="Z15" s="320">
        <v>1</v>
      </c>
      <c r="AA15" s="246">
        <v>0</v>
      </c>
      <c r="AB15" s="320">
        <v>1</v>
      </c>
      <c r="AC15" s="246">
        <v>0</v>
      </c>
      <c r="AD15" s="320">
        <v>0</v>
      </c>
      <c r="AE15" s="246">
        <v>0</v>
      </c>
      <c r="AF15" s="333">
        <v>0</v>
      </c>
      <c r="AG15" s="251">
        <v>0</v>
      </c>
      <c r="AH15" s="1321">
        <v>0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198</v>
      </c>
      <c r="B16" s="2209">
        <f t="shared" si="1"/>
        <v>5</v>
      </c>
      <c r="C16" s="2211">
        <f t="shared" si="6"/>
        <v>4</v>
      </c>
      <c r="D16" s="1835">
        <f t="shared" si="6"/>
        <v>1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1</v>
      </c>
      <c r="Z16" s="320">
        <v>0</v>
      </c>
      <c r="AA16" s="246">
        <v>1</v>
      </c>
      <c r="AB16" s="320">
        <v>0</v>
      </c>
      <c r="AC16" s="246">
        <v>1</v>
      </c>
      <c r="AD16" s="320">
        <v>0</v>
      </c>
      <c r="AE16" s="246">
        <v>1</v>
      </c>
      <c r="AF16" s="333">
        <v>1</v>
      </c>
      <c r="AG16" s="251">
        <v>2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199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641" t="s">
        <v>200</v>
      </c>
      <c r="B18" s="5641"/>
      <c r="C18" s="5641"/>
      <c r="D18" s="5641"/>
      <c r="E18" s="5641"/>
      <c r="F18" s="5641"/>
      <c r="G18" s="5641"/>
      <c r="H18" s="5641"/>
      <c r="I18" s="5641"/>
      <c r="J18" s="5641"/>
      <c r="K18" s="5641"/>
      <c r="L18" s="5641"/>
      <c r="M18" s="5641"/>
      <c r="N18" s="5641"/>
      <c r="O18" s="5641"/>
      <c r="P18" s="5641"/>
      <c r="Q18" s="5641"/>
      <c r="R18" s="5641"/>
      <c r="S18" s="5641"/>
      <c r="T18" s="5641"/>
      <c r="U18" s="5641"/>
      <c r="V18" s="5641"/>
      <c r="W18" s="5641"/>
      <c r="X18" s="5641"/>
      <c r="Y18" s="5641"/>
      <c r="Z18" s="5641"/>
      <c r="AA18" s="5641"/>
      <c r="AB18" s="5641"/>
      <c r="AC18" s="5641"/>
      <c r="AD18" s="5641"/>
      <c r="AE18" s="5641"/>
      <c r="AF18" s="5641"/>
      <c r="AG18" s="5"/>
      <c r="AH18" s="5"/>
    </row>
    <row r="19" spans="1:86" ht="15" customHeight="1" x14ac:dyDescent="0.25">
      <c r="A19" s="5719" t="s">
        <v>201</v>
      </c>
      <c r="B19" s="5655" t="s">
        <v>82</v>
      </c>
      <c r="C19" s="5653"/>
      <c r="D19" s="5714"/>
      <c r="E19" s="5715" t="s">
        <v>49</v>
      </c>
      <c r="F19" s="5717"/>
      <c r="G19" s="5715" t="s">
        <v>50</v>
      </c>
      <c r="H19" s="5716"/>
      <c r="I19" s="5715" t="s">
        <v>51</v>
      </c>
      <c r="J19" s="5716"/>
      <c r="K19" s="5715" t="s">
        <v>52</v>
      </c>
      <c r="L19" s="5716"/>
      <c r="M19" s="5715" t="s">
        <v>53</v>
      </c>
      <c r="N19" s="5716"/>
      <c r="O19" s="5715" t="s">
        <v>54</v>
      </c>
      <c r="P19" s="5716"/>
      <c r="Q19" s="5715" t="s">
        <v>55</v>
      </c>
      <c r="R19" s="5716"/>
      <c r="S19" s="5715" t="s">
        <v>56</v>
      </c>
      <c r="T19" s="5716"/>
      <c r="U19" s="5715" t="s">
        <v>57</v>
      </c>
      <c r="V19" s="5716"/>
      <c r="W19" s="5715" t="s">
        <v>58</v>
      </c>
      <c r="X19" s="5716"/>
      <c r="Y19" s="5715" t="s">
        <v>59</v>
      </c>
      <c r="Z19" s="5716"/>
      <c r="AA19" s="5715" t="s">
        <v>60</v>
      </c>
      <c r="AB19" s="5716"/>
      <c r="AC19" s="5715" t="s">
        <v>61</v>
      </c>
      <c r="AD19" s="5716"/>
      <c r="AE19" s="5715" t="s">
        <v>62</v>
      </c>
      <c r="AF19" s="5718"/>
      <c r="AG19" s="5657" t="s">
        <v>41</v>
      </c>
      <c r="AH19" s="5650" t="s">
        <v>42</v>
      </c>
    </row>
    <row r="20" spans="1:86" ht="15" customHeight="1" x14ac:dyDescent="0.25">
      <c r="A20" s="5720"/>
      <c r="B20" s="2153" t="s">
        <v>84</v>
      </c>
      <c r="C20" s="2201" t="s">
        <v>63</v>
      </c>
      <c r="D20" s="2200" t="s">
        <v>64</v>
      </c>
      <c r="E20" s="2153" t="s">
        <v>63</v>
      </c>
      <c r="F20" s="2202" t="s">
        <v>64</v>
      </c>
      <c r="G20" s="2153" t="s">
        <v>63</v>
      </c>
      <c r="H20" s="2202" t="s">
        <v>64</v>
      </c>
      <c r="I20" s="2153" t="s">
        <v>63</v>
      </c>
      <c r="J20" s="2202" t="s">
        <v>64</v>
      </c>
      <c r="K20" s="2153" t="s">
        <v>63</v>
      </c>
      <c r="L20" s="2202" t="s">
        <v>64</v>
      </c>
      <c r="M20" s="2153" t="s">
        <v>63</v>
      </c>
      <c r="N20" s="2202" t="s">
        <v>64</v>
      </c>
      <c r="O20" s="2153" t="s">
        <v>63</v>
      </c>
      <c r="P20" s="2202" t="s">
        <v>64</v>
      </c>
      <c r="Q20" s="2153" t="s">
        <v>63</v>
      </c>
      <c r="R20" s="2202" t="s">
        <v>64</v>
      </c>
      <c r="S20" s="2153" t="s">
        <v>63</v>
      </c>
      <c r="T20" s="2202" t="s">
        <v>64</v>
      </c>
      <c r="U20" s="2153" t="s">
        <v>63</v>
      </c>
      <c r="V20" s="2202" t="s">
        <v>64</v>
      </c>
      <c r="W20" s="2153" t="s">
        <v>63</v>
      </c>
      <c r="X20" s="2202" t="s">
        <v>64</v>
      </c>
      <c r="Y20" s="2153" t="s">
        <v>63</v>
      </c>
      <c r="Z20" s="2202" t="s">
        <v>64</v>
      </c>
      <c r="AA20" s="2153" t="s">
        <v>63</v>
      </c>
      <c r="AB20" s="2202" t="s">
        <v>64</v>
      </c>
      <c r="AC20" s="2153" t="s">
        <v>63</v>
      </c>
      <c r="AD20" s="2202" t="s">
        <v>64</v>
      </c>
      <c r="AE20" s="2153" t="s">
        <v>63</v>
      </c>
      <c r="AF20" s="2203" t="s">
        <v>64</v>
      </c>
      <c r="AG20" s="5659"/>
      <c r="AH20" s="5652"/>
    </row>
    <row r="21" spans="1:86" ht="15" customHeight="1" x14ac:dyDescent="0.25">
      <c r="A21" s="2204" t="s">
        <v>82</v>
      </c>
      <c r="B21" s="2205">
        <f>SUM(B22:B25)</f>
        <v>267</v>
      </c>
      <c r="C21" s="2141">
        <f>SUM(C22:C25)</f>
        <v>125</v>
      </c>
      <c r="D21" s="2142">
        <f>SUM(D22:D25)</f>
        <v>142</v>
      </c>
      <c r="E21" s="2205">
        <f t="shared" ref="E21:AF21" si="7">SUM(E22:E25)</f>
        <v>1</v>
      </c>
      <c r="F21" s="2206">
        <f t="shared" si="7"/>
        <v>0</v>
      </c>
      <c r="G21" s="2205">
        <f t="shared" si="7"/>
        <v>3</v>
      </c>
      <c r="H21" s="2206">
        <f t="shared" si="7"/>
        <v>9</v>
      </c>
      <c r="I21" s="2205">
        <f t="shared" si="7"/>
        <v>9</v>
      </c>
      <c r="J21" s="2206">
        <f t="shared" si="7"/>
        <v>16</v>
      </c>
      <c r="K21" s="2205">
        <f t="shared" si="7"/>
        <v>11</v>
      </c>
      <c r="L21" s="2206">
        <f t="shared" si="7"/>
        <v>16</v>
      </c>
      <c r="M21" s="2205">
        <f t="shared" si="7"/>
        <v>3</v>
      </c>
      <c r="N21" s="2206">
        <f t="shared" si="7"/>
        <v>15</v>
      </c>
      <c r="O21" s="2205">
        <f t="shared" si="7"/>
        <v>14</v>
      </c>
      <c r="P21" s="2206">
        <f t="shared" si="7"/>
        <v>5</v>
      </c>
      <c r="Q21" s="2205">
        <f t="shared" si="7"/>
        <v>10</v>
      </c>
      <c r="R21" s="2206">
        <f t="shared" si="7"/>
        <v>7</v>
      </c>
      <c r="S21" s="2205">
        <f t="shared" si="7"/>
        <v>11</v>
      </c>
      <c r="T21" s="2206">
        <f t="shared" si="7"/>
        <v>12</v>
      </c>
      <c r="U21" s="2205">
        <f t="shared" si="7"/>
        <v>14</v>
      </c>
      <c r="V21" s="2206">
        <f t="shared" si="7"/>
        <v>11</v>
      </c>
      <c r="W21" s="2205">
        <f t="shared" si="7"/>
        <v>15</v>
      </c>
      <c r="X21" s="2206">
        <f t="shared" si="7"/>
        <v>11</v>
      </c>
      <c r="Y21" s="2205">
        <f t="shared" si="7"/>
        <v>11</v>
      </c>
      <c r="Z21" s="2206">
        <f t="shared" si="7"/>
        <v>15</v>
      </c>
      <c r="AA21" s="2205">
        <f t="shared" si="7"/>
        <v>6</v>
      </c>
      <c r="AB21" s="2206">
        <f t="shared" si="7"/>
        <v>12</v>
      </c>
      <c r="AC21" s="2205">
        <f t="shared" si="7"/>
        <v>8</v>
      </c>
      <c r="AD21" s="2206">
        <f t="shared" si="7"/>
        <v>3</v>
      </c>
      <c r="AE21" s="2205">
        <f t="shared" si="7"/>
        <v>9</v>
      </c>
      <c r="AF21" s="2143">
        <f t="shared" si="7"/>
        <v>10</v>
      </c>
      <c r="AG21" s="2208">
        <f>SUM(AG22:AG25)</f>
        <v>47</v>
      </c>
      <c r="AH21" s="2142">
        <f>SUM(AH22:AH25)</f>
        <v>6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202</v>
      </c>
      <c r="B22" s="2209">
        <f>SUM(C22:D22)</f>
        <v>59</v>
      </c>
      <c r="C22" s="2211">
        <f>SUM(E22+G22+I22+K22+M22+O22+Q22+S22+U22+W22+Y22+AA22+AC22+AE22)</f>
        <v>33</v>
      </c>
      <c r="D22" s="1835">
        <f>SUM(F22+H22+J22+L22+N22+P22+R22+T22+V22+X22+Z22+AB22+AD22+AF22)</f>
        <v>26</v>
      </c>
      <c r="E22" s="246">
        <v>1</v>
      </c>
      <c r="F22" s="320">
        <v>0</v>
      </c>
      <c r="G22" s="246">
        <v>2</v>
      </c>
      <c r="H22" s="320">
        <v>4</v>
      </c>
      <c r="I22" s="246">
        <v>5</v>
      </c>
      <c r="J22" s="320">
        <v>1</v>
      </c>
      <c r="K22" s="246">
        <v>3</v>
      </c>
      <c r="L22" s="320">
        <v>5</v>
      </c>
      <c r="M22" s="246">
        <v>0</v>
      </c>
      <c r="N22" s="320">
        <v>1</v>
      </c>
      <c r="O22" s="246">
        <v>2</v>
      </c>
      <c r="P22" s="320">
        <v>0</v>
      </c>
      <c r="Q22" s="246">
        <v>3</v>
      </c>
      <c r="R22" s="320">
        <v>1</v>
      </c>
      <c r="S22" s="246">
        <v>1</v>
      </c>
      <c r="T22" s="320">
        <v>2</v>
      </c>
      <c r="U22" s="246">
        <v>3</v>
      </c>
      <c r="V22" s="320">
        <v>2</v>
      </c>
      <c r="W22" s="246">
        <v>2</v>
      </c>
      <c r="X22" s="320">
        <v>1</v>
      </c>
      <c r="Y22" s="246">
        <v>3</v>
      </c>
      <c r="Z22" s="320">
        <v>3</v>
      </c>
      <c r="AA22" s="246">
        <v>0</v>
      </c>
      <c r="AB22" s="320">
        <v>2</v>
      </c>
      <c r="AC22" s="246">
        <v>3</v>
      </c>
      <c r="AD22" s="320">
        <v>2</v>
      </c>
      <c r="AE22" s="246">
        <v>5</v>
      </c>
      <c r="AF22" s="333">
        <v>2</v>
      </c>
      <c r="AG22" s="251">
        <v>5</v>
      </c>
      <c r="AH22" s="1321">
        <v>2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203</v>
      </c>
      <c r="B23" s="2209">
        <f>SUM(C23:D23)</f>
        <v>8</v>
      </c>
      <c r="C23" s="2211">
        <f t="shared" ref="C23:D25" si="9">SUM(E23+G23+I23+K23+M23+O23+Q23+S23+U23+W23+Y23+AA23+AC23+AE23)</f>
        <v>4</v>
      </c>
      <c r="D23" s="1835">
        <f t="shared" si="9"/>
        <v>4</v>
      </c>
      <c r="E23" s="1644">
        <v>0</v>
      </c>
      <c r="F23" s="1646">
        <v>0</v>
      </c>
      <c r="G23" s="1644">
        <v>0</v>
      </c>
      <c r="H23" s="1646">
        <v>0</v>
      </c>
      <c r="I23" s="1644">
        <v>0</v>
      </c>
      <c r="J23" s="1646">
        <v>0</v>
      </c>
      <c r="K23" s="1644">
        <v>0</v>
      </c>
      <c r="L23" s="1646">
        <v>0</v>
      </c>
      <c r="M23" s="1644">
        <v>0</v>
      </c>
      <c r="N23" s="1646">
        <v>0</v>
      </c>
      <c r="O23" s="1644">
        <v>0</v>
      </c>
      <c r="P23" s="1646">
        <v>0</v>
      </c>
      <c r="Q23" s="1644">
        <v>0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0</v>
      </c>
      <c r="X23" s="1646">
        <v>0</v>
      </c>
      <c r="Y23" s="1644">
        <v>2</v>
      </c>
      <c r="Z23" s="1646">
        <v>1</v>
      </c>
      <c r="AA23" s="1644">
        <v>2</v>
      </c>
      <c r="AB23" s="1646">
        <v>0</v>
      </c>
      <c r="AC23" s="1644">
        <v>0</v>
      </c>
      <c r="AD23" s="1646">
        <v>1</v>
      </c>
      <c r="AE23" s="1644">
        <v>0</v>
      </c>
      <c r="AF23" s="1650">
        <v>2</v>
      </c>
      <c r="AG23" s="1651">
        <v>2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204</v>
      </c>
      <c r="B24" s="2209">
        <f>SUM(C24:D24)</f>
        <v>86</v>
      </c>
      <c r="C24" s="2211">
        <f t="shared" si="9"/>
        <v>42</v>
      </c>
      <c r="D24" s="1835">
        <f t="shared" si="9"/>
        <v>44</v>
      </c>
      <c r="E24" s="246">
        <v>0</v>
      </c>
      <c r="F24" s="320">
        <v>0</v>
      </c>
      <c r="G24" s="246">
        <v>1</v>
      </c>
      <c r="H24" s="320">
        <v>4</v>
      </c>
      <c r="I24" s="246">
        <v>1</v>
      </c>
      <c r="J24" s="320">
        <v>5</v>
      </c>
      <c r="K24" s="246">
        <v>5</v>
      </c>
      <c r="L24" s="320">
        <v>4</v>
      </c>
      <c r="M24" s="246">
        <v>2</v>
      </c>
      <c r="N24" s="320">
        <v>5</v>
      </c>
      <c r="O24" s="246">
        <v>2</v>
      </c>
      <c r="P24" s="320">
        <v>2</v>
      </c>
      <c r="Q24" s="246">
        <v>3</v>
      </c>
      <c r="R24" s="320">
        <v>1</v>
      </c>
      <c r="S24" s="246">
        <v>4</v>
      </c>
      <c r="T24" s="320">
        <v>2</v>
      </c>
      <c r="U24" s="246">
        <v>7</v>
      </c>
      <c r="V24" s="320">
        <v>3</v>
      </c>
      <c r="W24" s="246">
        <v>7</v>
      </c>
      <c r="X24" s="320">
        <v>5</v>
      </c>
      <c r="Y24" s="246">
        <v>3</v>
      </c>
      <c r="Z24" s="320">
        <v>5</v>
      </c>
      <c r="AA24" s="246">
        <v>2</v>
      </c>
      <c r="AB24" s="320">
        <v>4</v>
      </c>
      <c r="AC24" s="246">
        <v>2</v>
      </c>
      <c r="AD24" s="320">
        <v>0</v>
      </c>
      <c r="AE24" s="246">
        <v>3</v>
      </c>
      <c r="AF24" s="333">
        <v>4</v>
      </c>
      <c r="AG24" s="251">
        <v>14</v>
      </c>
      <c r="AH24" s="1321">
        <v>2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205</v>
      </c>
      <c r="B25" s="2214">
        <f>SUM(C25:D25)</f>
        <v>114</v>
      </c>
      <c r="C25" s="1866">
        <f t="shared" si="9"/>
        <v>46</v>
      </c>
      <c r="D25" s="2140">
        <f t="shared" si="9"/>
        <v>68</v>
      </c>
      <c r="E25" s="1661">
        <v>0</v>
      </c>
      <c r="F25" s="1662">
        <v>0</v>
      </c>
      <c r="G25" s="1661">
        <v>0</v>
      </c>
      <c r="H25" s="1662">
        <v>1</v>
      </c>
      <c r="I25" s="1661">
        <v>3</v>
      </c>
      <c r="J25" s="1662">
        <v>10</v>
      </c>
      <c r="K25" s="1661">
        <v>3</v>
      </c>
      <c r="L25" s="1662">
        <v>7</v>
      </c>
      <c r="M25" s="1661">
        <v>1</v>
      </c>
      <c r="N25" s="1662">
        <v>9</v>
      </c>
      <c r="O25" s="1661">
        <v>10</v>
      </c>
      <c r="P25" s="1662">
        <v>3</v>
      </c>
      <c r="Q25" s="1661">
        <v>4</v>
      </c>
      <c r="R25" s="1662">
        <v>5</v>
      </c>
      <c r="S25" s="1661">
        <v>6</v>
      </c>
      <c r="T25" s="1662">
        <v>8</v>
      </c>
      <c r="U25" s="1661">
        <v>4</v>
      </c>
      <c r="V25" s="1662">
        <v>6</v>
      </c>
      <c r="W25" s="1661">
        <v>6</v>
      </c>
      <c r="X25" s="1662">
        <v>5</v>
      </c>
      <c r="Y25" s="1661">
        <v>3</v>
      </c>
      <c r="Z25" s="1662">
        <v>6</v>
      </c>
      <c r="AA25" s="1661">
        <v>2</v>
      </c>
      <c r="AB25" s="1662">
        <v>6</v>
      </c>
      <c r="AC25" s="1661">
        <v>3</v>
      </c>
      <c r="AD25" s="1662">
        <v>0</v>
      </c>
      <c r="AE25" s="1661">
        <v>1</v>
      </c>
      <c r="AF25" s="1665">
        <v>2</v>
      </c>
      <c r="AG25" s="1671">
        <v>26</v>
      </c>
      <c r="AH25" s="2041">
        <v>2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713" t="s">
        <v>206</v>
      </c>
      <c r="B26" s="5713"/>
      <c r="C26" s="5713"/>
      <c r="D26" s="5713"/>
      <c r="E26" s="5713"/>
      <c r="F26" s="5713"/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13"/>
      <c r="V26" s="5713"/>
      <c r="W26" s="5713"/>
      <c r="X26" s="5713"/>
      <c r="Y26" s="5713"/>
      <c r="Z26" s="5713"/>
      <c r="AA26" s="5713"/>
      <c r="AB26" s="5713"/>
      <c r="AC26" s="5713"/>
      <c r="AD26" s="5713"/>
      <c r="AE26" s="5713"/>
      <c r="AF26" s="5713"/>
      <c r="AG26" s="5"/>
      <c r="AH26" s="5"/>
      <c r="AI26" s="21"/>
    </row>
    <row r="27" spans="1:86" ht="15" customHeight="1" x14ac:dyDescent="0.25">
      <c r="A27" s="5646" t="s">
        <v>207</v>
      </c>
      <c r="B27" s="5655" t="s">
        <v>82</v>
      </c>
      <c r="C27" s="5653"/>
      <c r="D27" s="5714"/>
      <c r="E27" s="5715" t="s">
        <v>49</v>
      </c>
      <c r="F27" s="5717"/>
      <c r="G27" s="5715" t="s">
        <v>50</v>
      </c>
      <c r="H27" s="5716"/>
      <c r="I27" s="5715" t="s">
        <v>51</v>
      </c>
      <c r="J27" s="5716"/>
      <c r="K27" s="5715" t="s">
        <v>52</v>
      </c>
      <c r="L27" s="5716"/>
      <c r="M27" s="5715" t="s">
        <v>53</v>
      </c>
      <c r="N27" s="5716"/>
      <c r="O27" s="5715" t="s">
        <v>54</v>
      </c>
      <c r="P27" s="5716"/>
      <c r="Q27" s="5715" t="s">
        <v>55</v>
      </c>
      <c r="R27" s="5716"/>
      <c r="S27" s="5715" t="s">
        <v>56</v>
      </c>
      <c r="T27" s="5716"/>
      <c r="U27" s="5715" t="s">
        <v>57</v>
      </c>
      <c r="V27" s="5716"/>
      <c r="W27" s="5715" t="s">
        <v>58</v>
      </c>
      <c r="X27" s="5716"/>
      <c r="Y27" s="5715" t="s">
        <v>59</v>
      </c>
      <c r="Z27" s="5716"/>
      <c r="AA27" s="5715" t="s">
        <v>60</v>
      </c>
      <c r="AB27" s="5716"/>
      <c r="AC27" s="5715" t="s">
        <v>61</v>
      </c>
      <c r="AD27" s="5716"/>
      <c r="AE27" s="5715" t="s">
        <v>62</v>
      </c>
      <c r="AF27" s="5718"/>
      <c r="AG27" s="5657" t="s">
        <v>41</v>
      </c>
      <c r="AH27" s="5650" t="s">
        <v>42</v>
      </c>
    </row>
    <row r="28" spans="1:86" ht="15" customHeight="1" x14ac:dyDescent="0.25">
      <c r="A28" s="5648"/>
      <c r="B28" s="2153" t="s">
        <v>84</v>
      </c>
      <c r="C28" s="2201" t="s">
        <v>63</v>
      </c>
      <c r="D28" s="2200" t="s">
        <v>64</v>
      </c>
      <c r="E28" s="2153" t="s">
        <v>63</v>
      </c>
      <c r="F28" s="2202" t="s">
        <v>64</v>
      </c>
      <c r="G28" s="2153" t="s">
        <v>63</v>
      </c>
      <c r="H28" s="2202" t="s">
        <v>64</v>
      </c>
      <c r="I28" s="2153" t="s">
        <v>63</v>
      </c>
      <c r="J28" s="2202" t="s">
        <v>64</v>
      </c>
      <c r="K28" s="2153" t="s">
        <v>63</v>
      </c>
      <c r="L28" s="2202" t="s">
        <v>64</v>
      </c>
      <c r="M28" s="2153" t="s">
        <v>63</v>
      </c>
      <c r="N28" s="2202" t="s">
        <v>64</v>
      </c>
      <c r="O28" s="2153" t="s">
        <v>63</v>
      </c>
      <c r="P28" s="2202" t="s">
        <v>64</v>
      </c>
      <c r="Q28" s="2153" t="s">
        <v>63</v>
      </c>
      <c r="R28" s="2202" t="s">
        <v>64</v>
      </c>
      <c r="S28" s="2153" t="s">
        <v>63</v>
      </c>
      <c r="T28" s="2202" t="s">
        <v>64</v>
      </c>
      <c r="U28" s="2153" t="s">
        <v>63</v>
      </c>
      <c r="V28" s="2202" t="s">
        <v>64</v>
      </c>
      <c r="W28" s="2153" t="s">
        <v>63</v>
      </c>
      <c r="X28" s="2202" t="s">
        <v>64</v>
      </c>
      <c r="Y28" s="2153" t="s">
        <v>63</v>
      </c>
      <c r="Z28" s="2202" t="s">
        <v>64</v>
      </c>
      <c r="AA28" s="2153" t="s">
        <v>63</v>
      </c>
      <c r="AB28" s="2202" t="s">
        <v>64</v>
      </c>
      <c r="AC28" s="2153" t="s">
        <v>63</v>
      </c>
      <c r="AD28" s="2202" t="s">
        <v>64</v>
      </c>
      <c r="AE28" s="2153" t="s">
        <v>63</v>
      </c>
      <c r="AF28" s="2203" t="s">
        <v>64</v>
      </c>
      <c r="AG28" s="5659"/>
      <c r="AH28" s="5652"/>
    </row>
    <row r="29" spans="1:86" ht="15" customHeight="1" x14ac:dyDescent="0.25">
      <c r="A29" s="2217" t="s">
        <v>208</v>
      </c>
      <c r="B29" s="2218">
        <f>SUM(C29:D29)</f>
        <v>42</v>
      </c>
      <c r="C29" s="1867">
        <f>SUM(E29+G29+I29+K29+M29+O29+Q29+S29+U29+W29+Y29+AA29+AC29+AE29)</f>
        <v>18</v>
      </c>
      <c r="D29" s="2210">
        <f>SUM(F29+H29+J29+L29+N29+P29+R29+T29+V29+X29+Z29+AB29+AD29+AF29)</f>
        <v>24</v>
      </c>
      <c r="E29" s="1960">
        <v>1</v>
      </c>
      <c r="F29" s="1967">
        <v>0</v>
      </c>
      <c r="G29" s="1960">
        <v>0</v>
      </c>
      <c r="H29" s="1967">
        <v>2</v>
      </c>
      <c r="I29" s="1960">
        <v>1</v>
      </c>
      <c r="J29" s="1967">
        <v>4</v>
      </c>
      <c r="K29" s="1960">
        <v>3</v>
      </c>
      <c r="L29" s="1967">
        <v>3</v>
      </c>
      <c r="M29" s="1960">
        <v>1</v>
      </c>
      <c r="N29" s="1967">
        <v>6</v>
      </c>
      <c r="O29" s="1960">
        <v>3</v>
      </c>
      <c r="P29" s="1967">
        <v>2</v>
      </c>
      <c r="Q29" s="1960">
        <v>1</v>
      </c>
      <c r="R29" s="1967">
        <v>2</v>
      </c>
      <c r="S29" s="1960">
        <v>4</v>
      </c>
      <c r="T29" s="1967">
        <v>0</v>
      </c>
      <c r="U29" s="1960">
        <v>2</v>
      </c>
      <c r="V29" s="1967">
        <v>0</v>
      </c>
      <c r="W29" s="1960">
        <v>0</v>
      </c>
      <c r="X29" s="1967">
        <v>2</v>
      </c>
      <c r="Y29" s="1960">
        <v>1</v>
      </c>
      <c r="Z29" s="1967">
        <v>1</v>
      </c>
      <c r="AA29" s="1960">
        <v>1</v>
      </c>
      <c r="AB29" s="1967">
        <v>1</v>
      </c>
      <c r="AC29" s="1960">
        <v>0</v>
      </c>
      <c r="AD29" s="1967">
        <v>1</v>
      </c>
      <c r="AE29" s="1960">
        <v>0</v>
      </c>
      <c r="AF29" s="1962">
        <v>0</v>
      </c>
      <c r="AG29" s="1983">
        <v>8</v>
      </c>
      <c r="AH29" s="2219">
        <v>0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209</v>
      </c>
      <c r="B30" s="2214">
        <f>SUM(C30:D30)</f>
        <v>25</v>
      </c>
      <c r="C30" s="1866">
        <f>SUM(E30+G30+I30+K30+M30+O30+Q30+S30+U30+W30+Y30+AA30+AC30+AE30)</f>
        <v>18</v>
      </c>
      <c r="D30" s="2140">
        <f>SUM(F30+H30+J30+L30+N30+P30+R30+T30+V30+X30+Z30+AB30+AD30+AF30)</f>
        <v>7</v>
      </c>
      <c r="E30" s="2215">
        <v>0</v>
      </c>
      <c r="F30" s="244">
        <v>0</v>
      </c>
      <c r="G30" s="2215">
        <v>0</v>
      </c>
      <c r="H30" s="244">
        <v>0</v>
      </c>
      <c r="I30" s="2215">
        <v>0</v>
      </c>
      <c r="J30" s="244">
        <v>0</v>
      </c>
      <c r="K30" s="2215">
        <v>0</v>
      </c>
      <c r="L30" s="244">
        <v>0</v>
      </c>
      <c r="M30" s="2215">
        <v>0</v>
      </c>
      <c r="N30" s="244">
        <v>0</v>
      </c>
      <c r="O30" s="2215">
        <v>1</v>
      </c>
      <c r="P30" s="244">
        <v>0</v>
      </c>
      <c r="Q30" s="2215">
        <v>2</v>
      </c>
      <c r="R30" s="244">
        <v>0</v>
      </c>
      <c r="S30" s="2215">
        <v>4</v>
      </c>
      <c r="T30" s="244">
        <v>0</v>
      </c>
      <c r="U30" s="2215">
        <v>2</v>
      </c>
      <c r="V30" s="244">
        <v>0</v>
      </c>
      <c r="W30" s="2215">
        <v>3</v>
      </c>
      <c r="X30" s="244">
        <v>1</v>
      </c>
      <c r="Y30" s="2215">
        <v>2</v>
      </c>
      <c r="Z30" s="244">
        <v>2</v>
      </c>
      <c r="AA30" s="2215">
        <v>1</v>
      </c>
      <c r="AB30" s="244">
        <v>3</v>
      </c>
      <c r="AC30" s="2215">
        <v>1</v>
      </c>
      <c r="AD30" s="244">
        <v>0</v>
      </c>
      <c r="AE30" s="2215">
        <v>2</v>
      </c>
      <c r="AF30" s="245">
        <v>1</v>
      </c>
      <c r="AG30" s="442">
        <v>4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713" t="s">
        <v>210</v>
      </c>
      <c r="B31" s="5713"/>
      <c r="C31" s="5713"/>
      <c r="D31" s="5713"/>
      <c r="E31" s="5713"/>
      <c r="F31" s="5713"/>
      <c r="G31" s="5713"/>
      <c r="H31" s="5713"/>
      <c r="I31" s="5713"/>
      <c r="J31" s="5713"/>
      <c r="K31" s="5713"/>
      <c r="L31" s="5713"/>
      <c r="M31" s="5713"/>
      <c r="N31" s="5713"/>
      <c r="O31" s="5713"/>
      <c r="P31" s="5713"/>
      <c r="Q31" s="5713"/>
      <c r="R31" s="5713"/>
      <c r="S31" s="5713"/>
      <c r="T31" s="5713"/>
      <c r="U31" s="5713"/>
      <c r="V31" s="5713"/>
      <c r="W31" s="5713"/>
      <c r="X31" s="5713"/>
      <c r="Y31" s="5713"/>
      <c r="Z31" s="5713"/>
      <c r="AA31" s="5713"/>
      <c r="AB31" s="5713"/>
      <c r="AC31" s="5713"/>
      <c r="AD31" s="5713"/>
      <c r="AE31" s="5713"/>
      <c r="AF31" s="5713"/>
      <c r="AG31" s="457"/>
      <c r="AH31" s="397"/>
    </row>
    <row r="32" spans="1:86" ht="15" customHeight="1" x14ac:dyDescent="0.25">
      <c r="A32" s="5646" t="s">
        <v>207</v>
      </c>
      <c r="B32" s="5655" t="s">
        <v>82</v>
      </c>
      <c r="C32" s="5653"/>
      <c r="D32" s="5714"/>
      <c r="E32" s="5715" t="s">
        <v>49</v>
      </c>
      <c r="F32" s="5717"/>
      <c r="G32" s="5715" t="s">
        <v>50</v>
      </c>
      <c r="H32" s="5716"/>
      <c r="I32" s="5715" t="s">
        <v>51</v>
      </c>
      <c r="J32" s="5716"/>
      <c r="K32" s="5715" t="s">
        <v>52</v>
      </c>
      <c r="L32" s="5716"/>
      <c r="M32" s="5715" t="s">
        <v>53</v>
      </c>
      <c r="N32" s="5716"/>
      <c r="O32" s="5715" t="s">
        <v>54</v>
      </c>
      <c r="P32" s="5716"/>
      <c r="Q32" s="5715" t="s">
        <v>55</v>
      </c>
      <c r="R32" s="5716"/>
      <c r="S32" s="5715" t="s">
        <v>56</v>
      </c>
      <c r="T32" s="5716"/>
      <c r="U32" s="5715" t="s">
        <v>57</v>
      </c>
      <c r="V32" s="5716"/>
      <c r="W32" s="5715" t="s">
        <v>58</v>
      </c>
      <c r="X32" s="5716"/>
      <c r="Y32" s="5715" t="s">
        <v>59</v>
      </c>
      <c r="Z32" s="5716"/>
      <c r="AA32" s="5715" t="s">
        <v>60</v>
      </c>
      <c r="AB32" s="5716"/>
      <c r="AC32" s="5715" t="s">
        <v>61</v>
      </c>
      <c r="AD32" s="5716"/>
      <c r="AE32" s="5715" t="s">
        <v>62</v>
      </c>
      <c r="AF32" s="5718"/>
      <c r="AG32" s="5657" t="s">
        <v>41</v>
      </c>
      <c r="AH32" s="5650" t="s">
        <v>42</v>
      </c>
    </row>
    <row r="33" spans="1:85" ht="15" customHeight="1" x14ac:dyDescent="0.25">
      <c r="A33" s="5648"/>
      <c r="B33" s="2153" t="s">
        <v>84</v>
      </c>
      <c r="C33" s="2201" t="s">
        <v>63</v>
      </c>
      <c r="D33" s="2200" t="s">
        <v>64</v>
      </c>
      <c r="E33" s="2153" t="s">
        <v>63</v>
      </c>
      <c r="F33" s="2202" t="s">
        <v>64</v>
      </c>
      <c r="G33" s="2153" t="s">
        <v>63</v>
      </c>
      <c r="H33" s="2202" t="s">
        <v>64</v>
      </c>
      <c r="I33" s="2153" t="s">
        <v>63</v>
      </c>
      <c r="J33" s="2202" t="s">
        <v>64</v>
      </c>
      <c r="K33" s="2153" t="s">
        <v>63</v>
      </c>
      <c r="L33" s="2202" t="s">
        <v>64</v>
      </c>
      <c r="M33" s="2153" t="s">
        <v>63</v>
      </c>
      <c r="N33" s="2202" t="s">
        <v>64</v>
      </c>
      <c r="O33" s="2153" t="s">
        <v>63</v>
      </c>
      <c r="P33" s="2202" t="s">
        <v>64</v>
      </c>
      <c r="Q33" s="2153" t="s">
        <v>63</v>
      </c>
      <c r="R33" s="2202" t="s">
        <v>64</v>
      </c>
      <c r="S33" s="2153" t="s">
        <v>63</v>
      </c>
      <c r="T33" s="2202" t="s">
        <v>64</v>
      </c>
      <c r="U33" s="2153" t="s">
        <v>63</v>
      </c>
      <c r="V33" s="2202" t="s">
        <v>64</v>
      </c>
      <c r="W33" s="2153" t="s">
        <v>63</v>
      </c>
      <c r="X33" s="2202" t="s">
        <v>64</v>
      </c>
      <c r="Y33" s="2153" t="s">
        <v>63</v>
      </c>
      <c r="Z33" s="2202" t="s">
        <v>64</v>
      </c>
      <c r="AA33" s="2153" t="s">
        <v>63</v>
      </c>
      <c r="AB33" s="2202" t="s">
        <v>64</v>
      </c>
      <c r="AC33" s="2153" t="s">
        <v>63</v>
      </c>
      <c r="AD33" s="2202" t="s">
        <v>64</v>
      </c>
      <c r="AE33" s="2153" t="s">
        <v>63</v>
      </c>
      <c r="AF33" s="2203" t="s">
        <v>64</v>
      </c>
      <c r="AG33" s="5659"/>
      <c r="AH33" s="5652"/>
    </row>
    <row r="34" spans="1:85" ht="15" customHeight="1" x14ac:dyDescent="0.25">
      <c r="A34" s="2138" t="s">
        <v>211</v>
      </c>
      <c r="B34" s="2209">
        <f>SUM(C34:D34)</f>
        <v>42</v>
      </c>
      <c r="C34" s="2211">
        <f>SUM(E34+G34+I34+K34+M34+O34+Q34+S34+U34+W34+Y34+AA34+AC34+AE34)</f>
        <v>23</v>
      </c>
      <c r="D34" s="1835">
        <f>SUM(F34+H34+J34+L34+N34+P34+R34+T34+V34+X34+Z34+AB34+AD34+AF34)</f>
        <v>19</v>
      </c>
      <c r="E34" s="246">
        <v>0</v>
      </c>
      <c r="F34" s="320">
        <v>0</v>
      </c>
      <c r="G34" s="246">
        <v>0</v>
      </c>
      <c r="H34" s="320">
        <v>0</v>
      </c>
      <c r="I34" s="246">
        <v>3</v>
      </c>
      <c r="J34" s="320">
        <v>2</v>
      </c>
      <c r="K34" s="246">
        <v>1</v>
      </c>
      <c r="L34" s="320">
        <v>2</v>
      </c>
      <c r="M34" s="246">
        <v>1</v>
      </c>
      <c r="N34" s="320">
        <v>3</v>
      </c>
      <c r="O34" s="246">
        <v>2</v>
      </c>
      <c r="P34" s="320">
        <v>0</v>
      </c>
      <c r="Q34" s="246">
        <v>5</v>
      </c>
      <c r="R34" s="320">
        <v>2</v>
      </c>
      <c r="S34" s="246">
        <v>5</v>
      </c>
      <c r="T34" s="320">
        <v>0</v>
      </c>
      <c r="U34" s="246">
        <v>2</v>
      </c>
      <c r="V34" s="320">
        <v>0</v>
      </c>
      <c r="W34" s="246">
        <v>1</v>
      </c>
      <c r="X34" s="320">
        <v>2</v>
      </c>
      <c r="Y34" s="246">
        <v>0</v>
      </c>
      <c r="Z34" s="320">
        <v>5</v>
      </c>
      <c r="AA34" s="246">
        <v>0</v>
      </c>
      <c r="AB34" s="320">
        <v>1</v>
      </c>
      <c r="AC34" s="246">
        <v>1</v>
      </c>
      <c r="AD34" s="320">
        <v>0</v>
      </c>
      <c r="AE34" s="246">
        <v>2</v>
      </c>
      <c r="AF34" s="333">
        <v>2</v>
      </c>
      <c r="AG34" s="1983">
        <v>8</v>
      </c>
      <c r="AH34" s="2219">
        <v>1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212</v>
      </c>
      <c r="B35" s="2214">
        <f>SUM(C35:D35)</f>
        <v>23</v>
      </c>
      <c r="C35" s="1866">
        <f>SUM(E35+G35+I35+K35+M35+O35+Q35+S35+U35+W35+Y35+AA35+AC35+AE35)</f>
        <v>12</v>
      </c>
      <c r="D35" s="2140">
        <f>SUM(F35+H35+J35+L35+N35+P35+R35+T35+V35+X35+Z35+AB35+AD35+AF35)</f>
        <v>11</v>
      </c>
      <c r="E35" s="1661">
        <v>0</v>
      </c>
      <c r="F35" s="1662">
        <v>0</v>
      </c>
      <c r="G35" s="1661">
        <v>1</v>
      </c>
      <c r="H35" s="1662">
        <v>1</v>
      </c>
      <c r="I35" s="1661">
        <v>0</v>
      </c>
      <c r="J35" s="1662">
        <v>1</v>
      </c>
      <c r="K35" s="1661">
        <v>1</v>
      </c>
      <c r="L35" s="1662">
        <v>1</v>
      </c>
      <c r="M35" s="1661">
        <v>1</v>
      </c>
      <c r="N35" s="1662">
        <v>1</v>
      </c>
      <c r="O35" s="1661">
        <v>2</v>
      </c>
      <c r="P35" s="1662">
        <v>0</v>
      </c>
      <c r="Q35" s="1661">
        <v>0</v>
      </c>
      <c r="R35" s="1662">
        <v>0</v>
      </c>
      <c r="S35" s="1661">
        <v>1</v>
      </c>
      <c r="T35" s="1662">
        <v>3</v>
      </c>
      <c r="U35" s="1661">
        <v>2</v>
      </c>
      <c r="V35" s="1662">
        <v>1</v>
      </c>
      <c r="W35" s="1661">
        <v>1</v>
      </c>
      <c r="X35" s="1662">
        <v>0</v>
      </c>
      <c r="Y35" s="1661">
        <v>2</v>
      </c>
      <c r="Z35" s="1662">
        <v>2</v>
      </c>
      <c r="AA35" s="1661">
        <v>0</v>
      </c>
      <c r="AB35" s="1662">
        <v>1</v>
      </c>
      <c r="AC35" s="1661">
        <v>0</v>
      </c>
      <c r="AD35" s="1662">
        <v>0</v>
      </c>
      <c r="AE35" s="1661">
        <v>1</v>
      </c>
      <c r="AF35" s="1665">
        <v>0</v>
      </c>
      <c r="AG35" s="442">
        <v>6</v>
      </c>
      <c r="AH35" s="1756">
        <v>0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666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" zoomScale="90" zoomScaleNormal="90" workbookViewId="0">
      <selection activeCell="H26" sqref="H2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SEPTIEMBRE (09)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710" t="s">
        <v>213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U6" s="5710"/>
      <c r="V6" s="5710"/>
      <c r="W6" s="5710"/>
      <c r="X6" s="5710"/>
      <c r="Y6" s="5960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214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215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766" t="s">
        <v>216</v>
      </c>
      <c r="B10" s="5766"/>
      <c r="C10" s="5697" t="s">
        <v>217</v>
      </c>
      <c r="D10" s="5666"/>
      <c r="E10" s="5650"/>
      <c r="F10" s="5691" t="s">
        <v>106</v>
      </c>
      <c r="G10" s="5698"/>
      <c r="H10" s="5698"/>
      <c r="I10" s="5698"/>
      <c r="J10" s="5698"/>
      <c r="K10" s="5698"/>
      <c r="L10" s="5698"/>
      <c r="M10" s="5698"/>
      <c r="N10" s="5698"/>
      <c r="O10" s="5698"/>
      <c r="P10" s="5698"/>
      <c r="Q10" s="5698"/>
      <c r="R10" s="5698"/>
      <c r="S10" s="5698"/>
      <c r="T10" s="5698"/>
      <c r="U10" s="5698"/>
      <c r="V10" s="5698"/>
      <c r="W10" s="5698"/>
      <c r="X10" s="5698"/>
      <c r="Y10" s="5770"/>
    </row>
    <row r="11" spans="1:94" ht="15" customHeight="1" x14ac:dyDescent="0.25">
      <c r="A11" s="5766"/>
      <c r="B11" s="5766"/>
      <c r="C11" s="5687"/>
      <c r="D11" s="5765"/>
      <c r="E11" s="5652"/>
      <c r="F11" s="5691" t="s">
        <v>85</v>
      </c>
      <c r="G11" s="5770"/>
      <c r="H11" s="5691" t="s">
        <v>86</v>
      </c>
      <c r="I11" s="5770"/>
      <c r="J11" s="5691" t="s">
        <v>87</v>
      </c>
      <c r="K11" s="5770"/>
      <c r="L11" s="5691" t="s">
        <v>88</v>
      </c>
      <c r="M11" s="5770"/>
      <c r="N11" s="5691" t="s">
        <v>89</v>
      </c>
      <c r="O11" s="5770"/>
      <c r="P11" s="5691" t="s">
        <v>90</v>
      </c>
      <c r="Q11" s="5770"/>
      <c r="R11" s="5691" t="s">
        <v>91</v>
      </c>
      <c r="S11" s="5770"/>
      <c r="T11" s="5691" t="s">
        <v>218</v>
      </c>
      <c r="U11" s="5770"/>
      <c r="V11" s="5691" t="s">
        <v>93</v>
      </c>
      <c r="W11" s="5770"/>
      <c r="X11" s="5691" t="s">
        <v>219</v>
      </c>
      <c r="Y11" s="5770"/>
    </row>
    <row r="12" spans="1:94" ht="15" customHeight="1" x14ac:dyDescent="0.25">
      <c r="A12" s="5766"/>
      <c r="B12" s="5766"/>
      <c r="C12" s="2223" t="s">
        <v>84</v>
      </c>
      <c r="D12" s="2224" t="s">
        <v>63</v>
      </c>
      <c r="E12" s="2222" t="s">
        <v>64</v>
      </c>
      <c r="F12" s="1876" t="s">
        <v>63</v>
      </c>
      <c r="G12" s="2222" t="s">
        <v>64</v>
      </c>
      <c r="H12" s="1876" t="s">
        <v>63</v>
      </c>
      <c r="I12" s="2222" t="s">
        <v>64</v>
      </c>
      <c r="J12" s="1876" t="s">
        <v>63</v>
      </c>
      <c r="K12" s="2222" t="s">
        <v>64</v>
      </c>
      <c r="L12" s="1876" t="s">
        <v>63</v>
      </c>
      <c r="M12" s="2222" t="s">
        <v>64</v>
      </c>
      <c r="N12" s="1876" t="s">
        <v>63</v>
      </c>
      <c r="O12" s="2222" t="s">
        <v>64</v>
      </c>
      <c r="P12" s="1876" t="s">
        <v>63</v>
      </c>
      <c r="Q12" s="2222" t="s">
        <v>64</v>
      </c>
      <c r="R12" s="1876" t="s">
        <v>63</v>
      </c>
      <c r="S12" s="2222" t="s">
        <v>64</v>
      </c>
      <c r="T12" s="1876" t="s">
        <v>63</v>
      </c>
      <c r="U12" s="2222" t="s">
        <v>64</v>
      </c>
      <c r="V12" s="1876" t="s">
        <v>63</v>
      </c>
      <c r="W12" s="2222" t="s">
        <v>64</v>
      </c>
      <c r="X12" s="1876" t="s">
        <v>63</v>
      </c>
      <c r="Y12" s="2222" t="s">
        <v>64</v>
      </c>
    </row>
    <row r="13" spans="1:94" ht="15" customHeight="1" x14ac:dyDescent="0.25">
      <c r="A13" s="5959" t="s">
        <v>220</v>
      </c>
      <c r="B13" s="5959"/>
      <c r="C13" s="2225">
        <f>SUM(D13+E13)</f>
        <v>32</v>
      </c>
      <c r="D13" s="2226">
        <f t="shared" ref="D13:E15" si="0">SUM(F13+H13+J13+L13+N13+P13+R13+T13+V13+X13)</f>
        <v>15</v>
      </c>
      <c r="E13" s="2227">
        <f t="shared" si="0"/>
        <v>17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2</v>
      </c>
      <c r="M13" s="2229">
        <v>0</v>
      </c>
      <c r="N13" s="2228">
        <v>5</v>
      </c>
      <c r="O13" s="2229">
        <v>11</v>
      </c>
      <c r="P13" s="2228">
        <v>1</v>
      </c>
      <c r="Q13" s="2229">
        <v>1</v>
      </c>
      <c r="R13" s="2228">
        <v>0</v>
      </c>
      <c r="S13" s="2229">
        <v>0</v>
      </c>
      <c r="T13" s="2228">
        <v>0</v>
      </c>
      <c r="U13" s="2229">
        <v>0</v>
      </c>
      <c r="V13" s="2228">
        <v>4</v>
      </c>
      <c r="W13" s="2229">
        <v>3</v>
      </c>
      <c r="X13" s="2228">
        <v>3</v>
      </c>
      <c r="Y13" s="2229">
        <v>2</v>
      </c>
    </row>
    <row r="14" spans="1:94" ht="15" customHeight="1" x14ac:dyDescent="0.25">
      <c r="A14" s="5957" t="s">
        <v>221</v>
      </c>
      <c r="B14" s="1930" t="s">
        <v>202</v>
      </c>
      <c r="C14" s="2230">
        <f>SUM(D14+E14)</f>
        <v>27</v>
      </c>
      <c r="D14" s="2231">
        <f t="shared" si="0"/>
        <v>14</v>
      </c>
      <c r="E14" s="1973">
        <f t="shared" si="0"/>
        <v>13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2</v>
      </c>
      <c r="M14" s="1970">
        <v>0</v>
      </c>
      <c r="N14" s="1960">
        <v>4</v>
      </c>
      <c r="O14" s="1970">
        <v>10</v>
      </c>
      <c r="P14" s="1960">
        <v>1</v>
      </c>
      <c r="Q14" s="1970">
        <v>0</v>
      </c>
      <c r="R14" s="1960">
        <v>0</v>
      </c>
      <c r="S14" s="1970">
        <v>0</v>
      </c>
      <c r="T14" s="1960">
        <v>0</v>
      </c>
      <c r="U14" s="1970">
        <v>0</v>
      </c>
      <c r="V14" s="1960">
        <v>4</v>
      </c>
      <c r="W14" s="1970">
        <v>1</v>
      </c>
      <c r="X14" s="1960">
        <v>3</v>
      </c>
      <c r="Y14" s="1970">
        <v>2</v>
      </c>
    </row>
    <row r="15" spans="1:94" ht="15" customHeight="1" x14ac:dyDescent="0.25">
      <c r="A15" s="5958"/>
      <c r="B15" s="2220" t="s">
        <v>222</v>
      </c>
      <c r="C15" s="1751">
        <f>SUM(D15+E15)</f>
        <v>5</v>
      </c>
      <c r="D15" s="2232">
        <f t="shared" si="0"/>
        <v>1</v>
      </c>
      <c r="E15" s="2233">
        <f t="shared" si="0"/>
        <v>4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1</v>
      </c>
      <c r="O15" s="2235">
        <v>1</v>
      </c>
      <c r="P15" s="2234">
        <v>0</v>
      </c>
      <c r="Q15" s="2235">
        <v>1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2</v>
      </c>
      <c r="X15" s="2234">
        <v>0</v>
      </c>
      <c r="Y15" s="2235">
        <v>0</v>
      </c>
    </row>
    <row r="16" spans="1:94" ht="18" customHeight="1" x14ac:dyDescent="0.25">
      <c r="A16" s="1792" t="s">
        <v>223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737" t="s">
        <v>224</v>
      </c>
      <c r="B17" s="5737" t="s">
        <v>225</v>
      </c>
      <c r="C17" s="5826" t="s">
        <v>226</v>
      </c>
      <c r="D17" s="5666"/>
      <c r="E17" s="5650"/>
      <c r="F17" s="5893" t="s">
        <v>106</v>
      </c>
      <c r="G17" s="5912"/>
      <c r="H17" s="5912"/>
      <c r="I17" s="5912"/>
      <c r="J17" s="5912"/>
      <c r="K17" s="5912"/>
      <c r="L17" s="5912"/>
      <c r="M17" s="5912"/>
      <c r="N17" s="5912"/>
      <c r="O17" s="5912"/>
      <c r="P17" s="5912"/>
      <c r="Q17" s="5912"/>
      <c r="R17" s="5721" t="s">
        <v>41</v>
      </c>
      <c r="S17" s="5650" t="s">
        <v>42</v>
      </c>
    </row>
    <row r="18" spans="1:90" ht="15" customHeight="1" x14ac:dyDescent="0.25">
      <c r="A18" s="5647"/>
      <c r="B18" s="5647"/>
      <c r="C18" s="5687"/>
      <c r="D18" s="5765"/>
      <c r="E18" s="5652"/>
      <c r="F18" s="5691" t="s">
        <v>227</v>
      </c>
      <c r="G18" s="5770"/>
      <c r="H18" s="5691" t="s">
        <v>228</v>
      </c>
      <c r="I18" s="5770"/>
      <c r="J18" s="5691" t="s">
        <v>93</v>
      </c>
      <c r="K18" s="5770"/>
      <c r="L18" s="5691" t="s">
        <v>229</v>
      </c>
      <c r="M18" s="5770"/>
      <c r="N18" s="5691" t="s">
        <v>230</v>
      </c>
      <c r="O18" s="5770"/>
      <c r="P18" s="5691" t="s">
        <v>231</v>
      </c>
      <c r="Q18" s="5698"/>
      <c r="R18" s="5658"/>
      <c r="S18" s="5722"/>
    </row>
    <row r="19" spans="1:90" ht="15" customHeight="1" x14ac:dyDescent="0.25">
      <c r="A19" s="5648"/>
      <c r="B19" s="5648"/>
      <c r="C19" s="1905" t="s">
        <v>84</v>
      </c>
      <c r="D19" s="2237" t="s">
        <v>63</v>
      </c>
      <c r="E19" s="2222" t="s">
        <v>64</v>
      </c>
      <c r="F19" s="2223" t="s">
        <v>63</v>
      </c>
      <c r="G19" s="2222" t="s">
        <v>64</v>
      </c>
      <c r="H19" s="2223" t="s">
        <v>63</v>
      </c>
      <c r="I19" s="2222" t="s">
        <v>64</v>
      </c>
      <c r="J19" s="2223" t="s">
        <v>63</v>
      </c>
      <c r="K19" s="2222" t="s">
        <v>64</v>
      </c>
      <c r="L19" s="2223" t="s">
        <v>63</v>
      </c>
      <c r="M19" s="2222" t="s">
        <v>64</v>
      </c>
      <c r="N19" s="2223" t="s">
        <v>63</v>
      </c>
      <c r="O19" s="2222" t="s">
        <v>64</v>
      </c>
      <c r="P19" s="2223" t="s">
        <v>63</v>
      </c>
      <c r="Q19" s="2021" t="s">
        <v>64</v>
      </c>
      <c r="R19" s="5659"/>
      <c r="S19" s="5652"/>
    </row>
    <row r="20" spans="1:90" ht="15" customHeight="1" x14ac:dyDescent="0.25">
      <c r="A20" s="5967" t="s">
        <v>232</v>
      </c>
      <c r="B20" s="5968"/>
      <c r="C20" s="2238">
        <f t="shared" ref="C20:C29" si="1">SUM(D20+E20)</f>
        <v>36</v>
      </c>
      <c r="D20" s="2239">
        <f t="shared" ref="D20:E41" si="2">SUM(F20+H20+J20+L20+N20+P20)</f>
        <v>20</v>
      </c>
      <c r="E20" s="2240">
        <f t="shared" si="2"/>
        <v>16</v>
      </c>
      <c r="F20" s="2228">
        <v>0</v>
      </c>
      <c r="G20" s="1966">
        <v>0</v>
      </c>
      <c r="H20" s="2228">
        <v>4</v>
      </c>
      <c r="I20" s="1966">
        <v>5</v>
      </c>
      <c r="J20" s="2228">
        <v>2</v>
      </c>
      <c r="K20" s="1966">
        <v>3</v>
      </c>
      <c r="L20" s="2228">
        <v>10</v>
      </c>
      <c r="M20" s="1966">
        <v>5</v>
      </c>
      <c r="N20" s="2228">
        <v>4</v>
      </c>
      <c r="O20" s="1966">
        <v>3</v>
      </c>
      <c r="P20" s="2228">
        <v>0</v>
      </c>
      <c r="Q20" s="2241">
        <v>0</v>
      </c>
      <c r="R20" s="2242">
        <v>0</v>
      </c>
      <c r="S20" s="2229">
        <v>2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81" t="s">
        <v>233</v>
      </c>
      <c r="B21" s="2243" t="s">
        <v>202</v>
      </c>
      <c r="C21" s="2230">
        <f t="shared" si="1"/>
        <v>24</v>
      </c>
      <c r="D21" s="2244">
        <f t="shared" si="2"/>
        <v>14</v>
      </c>
      <c r="E21" s="1973">
        <f t="shared" si="2"/>
        <v>10</v>
      </c>
      <c r="F21" s="246">
        <v>0</v>
      </c>
      <c r="G21" s="320">
        <v>0</v>
      </c>
      <c r="H21" s="246">
        <v>4</v>
      </c>
      <c r="I21" s="320">
        <v>5</v>
      </c>
      <c r="J21" s="246">
        <v>2</v>
      </c>
      <c r="K21" s="320">
        <v>1</v>
      </c>
      <c r="L21" s="246">
        <v>8</v>
      </c>
      <c r="M21" s="320">
        <v>4</v>
      </c>
      <c r="N21" s="179">
        <v>0</v>
      </c>
      <c r="O21" s="320">
        <v>0</v>
      </c>
      <c r="P21" s="179">
        <v>0</v>
      </c>
      <c r="Q21" s="345">
        <v>0</v>
      </c>
      <c r="R21" s="251">
        <v>0</v>
      </c>
      <c r="S21" s="1321">
        <v>1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82"/>
      <c r="B22" s="1722" t="s">
        <v>234</v>
      </c>
      <c r="C22" s="237">
        <f t="shared" si="1"/>
        <v>3</v>
      </c>
      <c r="D22" s="473">
        <f t="shared" si="2"/>
        <v>1</v>
      </c>
      <c r="E22" s="1348">
        <f t="shared" si="2"/>
        <v>2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1</v>
      </c>
      <c r="O22" s="1646">
        <v>2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82"/>
      <c r="B23" s="239" t="s">
        <v>235</v>
      </c>
      <c r="C23" s="1753">
        <f t="shared" si="1"/>
        <v>3</v>
      </c>
      <c r="D23" s="2245">
        <f t="shared" si="2"/>
        <v>1</v>
      </c>
      <c r="E23" s="1691">
        <f t="shared" si="2"/>
        <v>2</v>
      </c>
      <c r="F23" s="1644">
        <v>0</v>
      </c>
      <c r="G23" s="1646">
        <v>0</v>
      </c>
      <c r="H23" s="246">
        <v>0</v>
      </c>
      <c r="I23" s="320">
        <v>0</v>
      </c>
      <c r="J23" s="1644">
        <v>0</v>
      </c>
      <c r="K23" s="1646">
        <v>1</v>
      </c>
      <c r="L23" s="1644">
        <v>0</v>
      </c>
      <c r="M23" s="1646">
        <v>0</v>
      </c>
      <c r="N23" s="1675">
        <v>1</v>
      </c>
      <c r="O23" s="1646">
        <v>1</v>
      </c>
      <c r="P23" s="1675">
        <v>0</v>
      </c>
      <c r="Q23" s="1648">
        <v>0</v>
      </c>
      <c r="R23" s="1651">
        <v>0</v>
      </c>
      <c r="S23" s="1645">
        <v>1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83"/>
      <c r="B24" s="2220" t="s">
        <v>236</v>
      </c>
      <c r="C24" s="1751">
        <f t="shared" si="1"/>
        <v>1</v>
      </c>
      <c r="D24" s="1752">
        <f t="shared" si="2"/>
        <v>1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1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81" t="s">
        <v>237</v>
      </c>
      <c r="B25" s="2243" t="s">
        <v>238</v>
      </c>
      <c r="C25" s="2230">
        <f t="shared" si="1"/>
        <v>2</v>
      </c>
      <c r="D25" s="2244">
        <f t="shared" si="2"/>
        <v>0</v>
      </c>
      <c r="E25" s="1973">
        <f t="shared" si="2"/>
        <v>2</v>
      </c>
      <c r="F25" s="1960">
        <v>0</v>
      </c>
      <c r="G25" s="1967">
        <v>0</v>
      </c>
      <c r="H25" s="1960">
        <v>0</v>
      </c>
      <c r="I25" s="1967">
        <v>0</v>
      </c>
      <c r="J25" s="1960">
        <v>0</v>
      </c>
      <c r="K25" s="1967">
        <v>1</v>
      </c>
      <c r="L25" s="1960">
        <v>0</v>
      </c>
      <c r="M25" s="1967">
        <v>1</v>
      </c>
      <c r="N25" s="1991">
        <v>0</v>
      </c>
      <c r="O25" s="1967">
        <v>0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82"/>
      <c r="B26" s="474" t="s">
        <v>239</v>
      </c>
      <c r="C26" s="237">
        <f t="shared" si="1"/>
        <v>3</v>
      </c>
      <c r="D26" s="473">
        <f t="shared" si="2"/>
        <v>3</v>
      </c>
      <c r="E26" s="1348">
        <f t="shared" si="2"/>
        <v>0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1</v>
      </c>
      <c r="M26" s="320">
        <v>0</v>
      </c>
      <c r="N26" s="179">
        <v>2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82"/>
      <c r="B27" s="474" t="s">
        <v>240</v>
      </c>
      <c r="C27" s="237">
        <f t="shared" si="1"/>
        <v>0</v>
      </c>
      <c r="D27" s="473">
        <f t="shared" si="2"/>
        <v>0</v>
      </c>
      <c r="E27" s="1348">
        <f t="shared" si="2"/>
        <v>0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0</v>
      </c>
      <c r="L27" s="246">
        <v>0</v>
      </c>
      <c r="M27" s="320">
        <v>0</v>
      </c>
      <c r="N27" s="179">
        <v>0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82"/>
      <c r="B28" s="475" t="s">
        <v>241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82"/>
      <c r="B29" s="475" t="s">
        <v>242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82"/>
      <c r="B30" s="475" t="s">
        <v>243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82"/>
      <c r="B31" s="475" t="s">
        <v>244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82"/>
      <c r="B32" s="475" t="s">
        <v>245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82"/>
      <c r="B33" s="18" t="s">
        <v>246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82"/>
      <c r="B34" s="1722" t="s">
        <v>247</v>
      </c>
      <c r="C34" s="1753">
        <f t="shared" si="7"/>
        <v>0</v>
      </c>
      <c r="D34" s="2245">
        <f t="shared" si="2"/>
        <v>0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0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82"/>
      <c r="B35" s="1775" t="s">
        <v>248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83"/>
      <c r="B36" s="2247" t="s">
        <v>249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69" t="s">
        <v>250</v>
      </c>
      <c r="B37" s="239" t="s">
        <v>235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69"/>
      <c r="B38" s="2220" t="s">
        <v>236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81" t="s">
        <v>251</v>
      </c>
      <c r="B39" s="1920" t="s">
        <v>234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82"/>
      <c r="B40" s="1722" t="s">
        <v>235</v>
      </c>
      <c r="C40" s="1753">
        <f t="shared" si="7"/>
        <v>0</v>
      </c>
      <c r="D40" s="2245">
        <f t="shared" si="2"/>
        <v>0</v>
      </c>
      <c r="E40" s="1691">
        <f t="shared" si="2"/>
        <v>0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0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83"/>
      <c r="B41" s="2220" t="s">
        <v>236</v>
      </c>
      <c r="C41" s="1751">
        <f t="shared" si="7"/>
        <v>1</v>
      </c>
      <c r="D41" s="1752">
        <f t="shared" si="2"/>
        <v>0</v>
      </c>
      <c r="E41" s="2233">
        <f t="shared" si="2"/>
        <v>1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0</v>
      </c>
      <c r="O41" s="1662">
        <v>1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252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737" t="s">
        <v>253</v>
      </c>
      <c r="B43" s="5697" t="s">
        <v>226</v>
      </c>
      <c r="C43" s="5666"/>
      <c r="D43" s="5650"/>
      <c r="E43" s="5893" t="s">
        <v>106</v>
      </c>
      <c r="F43" s="5912"/>
      <c r="G43" s="5912"/>
      <c r="H43" s="5912"/>
      <c r="I43" s="5912"/>
      <c r="J43" s="5912"/>
      <c r="K43" s="5912"/>
      <c r="L43" s="5912"/>
      <c r="M43" s="5912"/>
      <c r="N43" s="5912"/>
      <c r="O43" s="5912"/>
      <c r="P43" s="5912"/>
      <c r="Q43" s="5721" t="s">
        <v>41</v>
      </c>
      <c r="R43" s="5736" t="s">
        <v>42</v>
      </c>
    </row>
    <row r="44" spans="1:90" ht="15" customHeight="1" x14ac:dyDescent="0.25">
      <c r="A44" s="5647"/>
      <c r="B44" s="5687"/>
      <c r="C44" s="5765"/>
      <c r="D44" s="5652"/>
      <c r="E44" s="5691" t="s">
        <v>227</v>
      </c>
      <c r="F44" s="5770"/>
      <c r="G44" s="5691" t="s">
        <v>228</v>
      </c>
      <c r="H44" s="5770"/>
      <c r="I44" s="5691" t="s">
        <v>93</v>
      </c>
      <c r="J44" s="5770"/>
      <c r="K44" s="5691" t="s">
        <v>229</v>
      </c>
      <c r="L44" s="5770"/>
      <c r="M44" s="5691" t="s">
        <v>230</v>
      </c>
      <c r="N44" s="5770"/>
      <c r="O44" s="5691" t="s">
        <v>231</v>
      </c>
      <c r="P44" s="5698"/>
      <c r="Q44" s="5658"/>
      <c r="R44" s="5689"/>
    </row>
    <row r="45" spans="1:90" ht="15" customHeight="1" x14ac:dyDescent="0.25">
      <c r="A45" s="5648"/>
      <c r="B45" s="2253" t="s">
        <v>84</v>
      </c>
      <c r="C45" s="2224" t="s">
        <v>63</v>
      </c>
      <c r="D45" s="1643" t="s">
        <v>64</v>
      </c>
      <c r="E45" s="2223" t="s">
        <v>63</v>
      </c>
      <c r="F45" s="2022" t="s">
        <v>64</v>
      </c>
      <c r="G45" s="2223" t="s">
        <v>63</v>
      </c>
      <c r="H45" s="2022" t="s">
        <v>64</v>
      </c>
      <c r="I45" s="2223" t="s">
        <v>63</v>
      </c>
      <c r="J45" s="2022" t="s">
        <v>64</v>
      </c>
      <c r="K45" s="2223" t="s">
        <v>63</v>
      </c>
      <c r="L45" s="2022" t="s">
        <v>64</v>
      </c>
      <c r="M45" s="2223" t="s">
        <v>63</v>
      </c>
      <c r="N45" s="2022" t="s">
        <v>64</v>
      </c>
      <c r="O45" s="2223" t="s">
        <v>63</v>
      </c>
      <c r="P45" s="2023" t="s">
        <v>64</v>
      </c>
      <c r="Q45" s="5659"/>
      <c r="R45" s="5690"/>
    </row>
    <row r="46" spans="1:90" ht="15" customHeight="1" x14ac:dyDescent="0.25">
      <c r="A46" s="2254" t="s">
        <v>234</v>
      </c>
      <c r="B46" s="2255">
        <f>SUM(C46+D46)</f>
        <v>3</v>
      </c>
      <c r="C46" s="2256">
        <f>SUM(E46+G46+I46+K46+M46+O46)</f>
        <v>1</v>
      </c>
      <c r="D46" s="2257">
        <f>SUM(F46+H46+J46+L46+N46+P46)</f>
        <v>2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1</v>
      </c>
      <c r="N46" s="1967">
        <v>2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235</v>
      </c>
      <c r="B47" s="478">
        <f>SUM(C47+D47)</f>
        <v>3</v>
      </c>
      <c r="C47" s="1352">
        <f t="shared" ref="C47:D49" si="8">SUM(E47+G47+I47+K47+M47+O47)</f>
        <v>1</v>
      </c>
      <c r="D47" s="1334">
        <f t="shared" si="8"/>
        <v>2</v>
      </c>
      <c r="E47" s="1644">
        <v>0</v>
      </c>
      <c r="F47" s="1321">
        <v>0</v>
      </c>
      <c r="G47" s="246">
        <v>0</v>
      </c>
      <c r="H47" s="1321">
        <v>0</v>
      </c>
      <c r="I47" s="246">
        <v>0</v>
      </c>
      <c r="J47" s="320">
        <v>1</v>
      </c>
      <c r="K47" s="246">
        <v>0</v>
      </c>
      <c r="L47" s="320">
        <v>0</v>
      </c>
      <c r="M47" s="179">
        <v>1</v>
      </c>
      <c r="N47" s="320">
        <v>1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236</v>
      </c>
      <c r="B48" s="2258">
        <f>SUM(C48+D48)</f>
        <v>1</v>
      </c>
      <c r="C48" s="2259">
        <f t="shared" si="8"/>
        <v>1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1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254</v>
      </c>
      <c r="B49" s="2261">
        <f>SUM(C49:D49)</f>
        <v>3</v>
      </c>
      <c r="C49" s="2262">
        <f t="shared" si="8"/>
        <v>2</v>
      </c>
      <c r="D49" s="1755">
        <f t="shared" si="8"/>
        <v>1</v>
      </c>
      <c r="E49" s="2215">
        <v>2</v>
      </c>
      <c r="F49" s="1756">
        <v>1</v>
      </c>
      <c r="G49" s="2215">
        <v>0</v>
      </c>
      <c r="H49" s="1756">
        <v>0</v>
      </c>
      <c r="I49" s="2215">
        <v>0</v>
      </c>
      <c r="J49" s="244">
        <v>0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255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662" t="s">
        <v>256</v>
      </c>
      <c r="B51" s="5697" t="s">
        <v>217</v>
      </c>
      <c r="C51" s="5666"/>
      <c r="D51" s="5650"/>
      <c r="E51" s="5766" t="s">
        <v>106</v>
      </c>
      <c r="F51" s="5766"/>
      <c r="G51" s="5766"/>
      <c r="H51" s="5691"/>
      <c r="I51" s="5721" t="s">
        <v>41</v>
      </c>
      <c r="J51" s="5736" t="s">
        <v>42</v>
      </c>
    </row>
    <row r="52" spans="1:90" ht="15" customHeight="1" x14ac:dyDescent="0.25">
      <c r="A52" s="5663"/>
      <c r="B52" s="5687"/>
      <c r="C52" s="5765"/>
      <c r="D52" s="5652"/>
      <c r="E52" s="5691" t="s">
        <v>86</v>
      </c>
      <c r="F52" s="5770"/>
      <c r="G52" s="5691" t="s">
        <v>87</v>
      </c>
      <c r="H52" s="5698"/>
      <c r="I52" s="5658"/>
      <c r="J52" s="5689"/>
    </row>
    <row r="53" spans="1:90" ht="15" customHeight="1" x14ac:dyDescent="0.25">
      <c r="A53" s="5664"/>
      <c r="B53" s="2253" t="s">
        <v>84</v>
      </c>
      <c r="C53" s="2224" t="s">
        <v>63</v>
      </c>
      <c r="D53" s="1643" t="s">
        <v>64</v>
      </c>
      <c r="E53" s="2223" t="s">
        <v>63</v>
      </c>
      <c r="F53" s="2222" t="s">
        <v>64</v>
      </c>
      <c r="G53" s="2223" t="s">
        <v>63</v>
      </c>
      <c r="H53" s="2021" t="s">
        <v>64</v>
      </c>
      <c r="I53" s="5659"/>
      <c r="J53" s="5690"/>
    </row>
    <row r="54" spans="1:90" ht="21" customHeight="1" x14ac:dyDescent="0.25">
      <c r="A54" s="2264" t="s">
        <v>257</v>
      </c>
      <c r="B54" s="2265">
        <f>SUM(C54+D54)</f>
        <v>10</v>
      </c>
      <c r="C54" s="2266">
        <f t="shared" ref="C54:D57" si="14">SUM(E54+G54)</f>
        <v>4</v>
      </c>
      <c r="D54" s="2240">
        <f>SUM(F54+H54)</f>
        <v>6</v>
      </c>
      <c r="E54" s="2267">
        <f>SUM(E55:E57)</f>
        <v>4</v>
      </c>
      <c r="F54" s="2268">
        <f t="shared" ref="F54:J54" si="15">SUM(F55:F57)</f>
        <v>6</v>
      </c>
      <c r="G54" s="2269">
        <f t="shared" si="15"/>
        <v>0</v>
      </c>
      <c r="H54" s="2270">
        <f t="shared" si="15"/>
        <v>0</v>
      </c>
      <c r="I54" s="2271">
        <f>SUM(I55:I57)</f>
        <v>2</v>
      </c>
      <c r="J54" s="2272">
        <f t="shared" si="15"/>
        <v>0</v>
      </c>
    </row>
    <row r="55" spans="1:90" ht="15" customHeight="1" x14ac:dyDescent="0.25">
      <c r="A55" s="180" t="s">
        <v>202</v>
      </c>
      <c r="B55" s="480">
        <f>SUM(C55+D55)</f>
        <v>9</v>
      </c>
      <c r="C55" s="1353">
        <f>SUM(E55+G55)</f>
        <v>3</v>
      </c>
      <c r="D55" s="1348">
        <f>SUM(F55+H55)</f>
        <v>6</v>
      </c>
      <c r="E55" s="246">
        <v>3</v>
      </c>
      <c r="F55" s="1321">
        <v>6</v>
      </c>
      <c r="G55" s="179">
        <v>0</v>
      </c>
      <c r="H55" s="345">
        <v>0</v>
      </c>
      <c r="I55" s="1651">
        <v>2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258</v>
      </c>
      <c r="B56" s="2273">
        <f>SUM(C56+D56)</f>
        <v>1</v>
      </c>
      <c r="C56" s="2274">
        <f t="shared" si="14"/>
        <v>1</v>
      </c>
      <c r="D56" s="1691">
        <f t="shared" si="14"/>
        <v>0</v>
      </c>
      <c r="E56" s="1644">
        <v>1</v>
      </c>
      <c r="F56" s="1645">
        <v>0</v>
      </c>
      <c r="G56" s="1675">
        <v>0</v>
      </c>
      <c r="H56" s="1648">
        <v>0</v>
      </c>
      <c r="I56" s="1651">
        <v>0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259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260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697" t="s">
        <v>261</v>
      </c>
      <c r="B59" s="5650"/>
      <c r="C59" s="5737" t="s">
        <v>82</v>
      </c>
      <c r="D59" s="5691" t="s">
        <v>262</v>
      </c>
      <c r="E59" s="5698"/>
      <c r="F59" s="5698"/>
      <c r="G59" s="5698"/>
      <c r="H59" s="5698"/>
      <c r="I59" s="5698"/>
      <c r="J59" s="5735"/>
      <c r="K59" s="5726" t="s">
        <v>41</v>
      </c>
      <c r="L59" s="5650" t="s">
        <v>42</v>
      </c>
    </row>
    <row r="60" spans="1:90" ht="21" x14ac:dyDescent="0.25">
      <c r="A60" s="5687"/>
      <c r="B60" s="5652"/>
      <c r="C60" s="5648"/>
      <c r="D60" s="2223" t="s">
        <v>263</v>
      </c>
      <c r="E60" s="2237" t="s">
        <v>264</v>
      </c>
      <c r="F60" s="2237" t="s">
        <v>265</v>
      </c>
      <c r="G60" s="2237" t="s">
        <v>266</v>
      </c>
      <c r="H60" s="2237" t="s">
        <v>267</v>
      </c>
      <c r="I60" s="2237" t="s">
        <v>268</v>
      </c>
      <c r="J60" s="2278" t="s">
        <v>269</v>
      </c>
      <c r="K60" s="5727"/>
      <c r="L60" s="5722"/>
    </row>
    <row r="61" spans="1:90" ht="15" customHeight="1" x14ac:dyDescent="0.25">
      <c r="A61" s="5970" t="s">
        <v>270</v>
      </c>
      <c r="B61" s="5971"/>
      <c r="C61" s="2279">
        <f>SUM(D61:H61)</f>
        <v>29</v>
      </c>
      <c r="D61" s="1960">
        <v>9</v>
      </c>
      <c r="E61" s="1961">
        <v>1</v>
      </c>
      <c r="F61" s="1961">
        <v>4</v>
      </c>
      <c r="G61" s="1961">
        <v>4</v>
      </c>
      <c r="H61" s="1961">
        <v>11</v>
      </c>
      <c r="I61" s="2049"/>
      <c r="J61" s="2280"/>
      <c r="K61" s="1968">
        <v>1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52" t="s">
        <v>271</v>
      </c>
      <c r="B62" s="5952"/>
      <c r="C62" s="2282">
        <f>SUM(D62:H62)</f>
        <v>10</v>
      </c>
      <c r="D62" s="246">
        <v>3</v>
      </c>
      <c r="E62" s="335">
        <v>0</v>
      </c>
      <c r="F62" s="335">
        <v>4</v>
      </c>
      <c r="G62" s="335">
        <v>3</v>
      </c>
      <c r="H62" s="335">
        <v>0</v>
      </c>
      <c r="I62" s="407"/>
      <c r="J62" s="332"/>
      <c r="K62" s="1647">
        <v>2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52" t="s">
        <v>272</v>
      </c>
      <c r="B63" s="5952"/>
      <c r="C63" s="2282">
        <f>SUM(D63:H63)</f>
        <v>4</v>
      </c>
      <c r="D63" s="1644">
        <v>0</v>
      </c>
      <c r="E63" s="1652">
        <v>0</v>
      </c>
      <c r="F63" s="1652">
        <v>1</v>
      </c>
      <c r="G63" s="1652">
        <v>0</v>
      </c>
      <c r="H63" s="1652">
        <v>3</v>
      </c>
      <c r="I63" s="1779"/>
      <c r="J63" s="1657"/>
      <c r="K63" s="1647">
        <v>0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52" t="s">
        <v>273</v>
      </c>
      <c r="B64" s="5952"/>
      <c r="C64" s="1753">
        <f>SUM(H64:J64)</f>
        <v>1</v>
      </c>
      <c r="D64" s="481"/>
      <c r="E64" s="482"/>
      <c r="F64" s="482"/>
      <c r="G64" s="482"/>
      <c r="H64" s="483">
        <v>0</v>
      </c>
      <c r="I64" s="1652">
        <v>1</v>
      </c>
      <c r="J64" s="1650">
        <v>0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52" t="s">
        <v>274</v>
      </c>
      <c r="B65" s="5952"/>
      <c r="C65" s="1753">
        <f>SUM(H65:J65)</f>
        <v>4</v>
      </c>
      <c r="D65" s="481"/>
      <c r="E65" s="482"/>
      <c r="F65" s="482"/>
      <c r="G65" s="482"/>
      <c r="H65" s="483">
        <v>1</v>
      </c>
      <c r="I65" s="1652">
        <v>1</v>
      </c>
      <c r="J65" s="1650">
        <v>2</v>
      </c>
      <c r="K65" s="1647">
        <v>2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53" t="s">
        <v>275</v>
      </c>
      <c r="B66" s="5953"/>
      <c r="C66" s="2283">
        <f>SUM(H66:J66)</f>
        <v>4</v>
      </c>
      <c r="D66" s="1673"/>
      <c r="E66" s="1781"/>
      <c r="F66" s="1781"/>
      <c r="G66" s="1781"/>
      <c r="H66" s="2284">
        <v>0</v>
      </c>
      <c r="I66" s="1672">
        <v>2</v>
      </c>
      <c r="J66" s="1665">
        <v>2</v>
      </c>
      <c r="K66" s="1663">
        <v>0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54" t="s">
        <v>276</v>
      </c>
      <c r="B67" s="5954"/>
      <c r="C67" s="2285">
        <f>SUM(D67:J67)</f>
        <v>52</v>
      </c>
      <c r="D67" s="2286">
        <v>12</v>
      </c>
      <c r="E67" s="484">
        <v>1</v>
      </c>
      <c r="F67" s="484">
        <v>9</v>
      </c>
      <c r="G67" s="484">
        <v>7</v>
      </c>
      <c r="H67" s="485">
        <v>15</v>
      </c>
      <c r="I67" s="405">
        <v>4</v>
      </c>
      <c r="J67" s="245">
        <v>4</v>
      </c>
      <c r="K67" s="2151">
        <v>5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277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650" t="s">
        <v>225</v>
      </c>
      <c r="B69" s="5697" t="s">
        <v>217</v>
      </c>
      <c r="C69" s="5666"/>
      <c r="D69" s="5650"/>
      <c r="E69" s="5766" t="s">
        <v>106</v>
      </c>
      <c r="F69" s="5766"/>
      <c r="G69" s="5766"/>
      <c r="H69" s="5972"/>
      <c r="I69" s="5721" t="s">
        <v>41</v>
      </c>
      <c r="J69" s="5736" t="s">
        <v>42</v>
      </c>
    </row>
    <row r="70" spans="1:90" ht="15" customHeight="1" x14ac:dyDescent="0.25">
      <c r="A70" s="5722"/>
      <c r="B70" s="5687"/>
      <c r="C70" s="5765"/>
      <c r="D70" s="5652"/>
      <c r="E70" s="5691" t="s">
        <v>88</v>
      </c>
      <c r="F70" s="5770"/>
      <c r="G70" s="5698" t="s">
        <v>89</v>
      </c>
      <c r="H70" s="5735"/>
      <c r="I70" s="5658"/>
      <c r="J70" s="5689"/>
    </row>
    <row r="71" spans="1:90" ht="15" customHeight="1" x14ac:dyDescent="0.25">
      <c r="A71" s="5652"/>
      <c r="B71" s="2287" t="s">
        <v>84</v>
      </c>
      <c r="C71" s="2224" t="s">
        <v>63</v>
      </c>
      <c r="D71" s="1643" t="s">
        <v>64</v>
      </c>
      <c r="E71" s="2223" t="s">
        <v>63</v>
      </c>
      <c r="F71" s="2222" t="s">
        <v>64</v>
      </c>
      <c r="G71" s="2223" t="s">
        <v>63</v>
      </c>
      <c r="H71" s="2277" t="s">
        <v>64</v>
      </c>
      <c r="I71" s="5659"/>
      <c r="J71" s="5690"/>
    </row>
    <row r="72" spans="1:90" ht="15" customHeight="1" x14ac:dyDescent="0.25">
      <c r="A72" s="182" t="s">
        <v>202</v>
      </c>
      <c r="B72" s="487">
        <f>SUM(C72:D72)</f>
        <v>29</v>
      </c>
      <c r="C72" s="1355">
        <f t="shared" ref="C72:D74" si="24">+E72+G72</f>
        <v>12</v>
      </c>
      <c r="D72" s="1356">
        <f t="shared" si="24"/>
        <v>17</v>
      </c>
      <c r="E72" s="1960">
        <v>8</v>
      </c>
      <c r="F72" s="1321">
        <v>10</v>
      </c>
      <c r="G72" s="246">
        <v>4</v>
      </c>
      <c r="H72" s="1325">
        <v>7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258</v>
      </c>
      <c r="B73" s="2273">
        <f>SUM(C73:D73)</f>
        <v>6</v>
      </c>
      <c r="C73" s="2288">
        <f t="shared" si="24"/>
        <v>2</v>
      </c>
      <c r="D73" s="2289">
        <f t="shared" si="24"/>
        <v>4</v>
      </c>
      <c r="E73" s="1644">
        <v>2</v>
      </c>
      <c r="F73" s="1645">
        <v>4</v>
      </c>
      <c r="G73" s="1644">
        <v>0</v>
      </c>
      <c r="H73" s="2290">
        <v>0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278</v>
      </c>
      <c r="B74" s="2275">
        <f>SUM(C74:D74)</f>
        <v>0</v>
      </c>
      <c r="C74" s="2291">
        <f t="shared" si="24"/>
        <v>0</v>
      </c>
      <c r="D74" s="2292">
        <f t="shared" si="24"/>
        <v>0</v>
      </c>
      <c r="E74" s="1661">
        <v>0</v>
      </c>
      <c r="F74" s="2041">
        <v>0</v>
      </c>
      <c r="G74" s="1661">
        <v>0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280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737" t="s">
        <v>201</v>
      </c>
      <c r="B77" s="5737" t="s">
        <v>82</v>
      </c>
    </row>
    <row r="78" spans="1:90" ht="15" customHeight="1" x14ac:dyDescent="0.25">
      <c r="A78" s="5647"/>
      <c r="B78" s="5648"/>
    </row>
    <row r="79" spans="1:90" ht="15" customHeight="1" x14ac:dyDescent="0.25">
      <c r="A79" s="5648"/>
      <c r="B79" s="2293">
        <f>SUM(B80:B83)</f>
        <v>0</v>
      </c>
    </row>
    <row r="80" spans="1:90" ht="15" customHeight="1" x14ac:dyDescent="0.25">
      <c r="A80" s="219" t="s">
        <v>281</v>
      </c>
      <c r="B80" s="432">
        <v>0</v>
      </c>
    </row>
    <row r="81" spans="1:93" ht="15" customHeight="1" x14ac:dyDescent="0.25">
      <c r="A81" s="1642" t="s">
        <v>204</v>
      </c>
      <c r="B81" s="1793">
        <v>0</v>
      </c>
    </row>
    <row r="82" spans="1:93" ht="15" customHeight="1" x14ac:dyDescent="0.25">
      <c r="A82" s="1642" t="s">
        <v>202</v>
      </c>
      <c r="B82" s="1793">
        <v>0</v>
      </c>
    </row>
    <row r="83" spans="1:93" ht="15" customHeight="1" x14ac:dyDescent="0.25">
      <c r="A83" s="2036" t="s">
        <v>282</v>
      </c>
      <c r="B83" s="2061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295" t="s">
        <v>285</v>
      </c>
      <c r="C85" s="2223" t="s">
        <v>286</v>
      </c>
      <c r="D85" s="2237" t="s">
        <v>287</v>
      </c>
      <c r="E85" s="2237" t="s">
        <v>288</v>
      </c>
      <c r="F85" s="2296" t="s">
        <v>289</v>
      </c>
    </row>
    <row r="86" spans="1:93" ht="15" customHeight="1" x14ac:dyDescent="0.25">
      <c r="A86" s="2297" t="s">
        <v>290</v>
      </c>
      <c r="B86" s="1981">
        <v>19</v>
      </c>
      <c r="C86" s="1960">
        <v>15</v>
      </c>
      <c r="D86" s="1961">
        <v>1</v>
      </c>
      <c r="E86" s="1961">
        <v>2</v>
      </c>
      <c r="F86" s="1967">
        <v>15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291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292</v>
      </c>
      <c r="B88" s="466"/>
      <c r="C88" s="466"/>
      <c r="D88" s="466"/>
      <c r="E88" s="466"/>
      <c r="F88" s="488"/>
    </row>
    <row r="89" spans="1:93" ht="39" customHeight="1" x14ac:dyDescent="0.25">
      <c r="A89" s="5697" t="s">
        <v>293</v>
      </c>
      <c r="B89" s="5650"/>
      <c r="C89" s="2223" t="s">
        <v>294</v>
      </c>
      <c r="D89" s="2237" t="s">
        <v>295</v>
      </c>
      <c r="E89" s="2237" t="s">
        <v>296</v>
      </c>
      <c r="F89" s="2237" t="s">
        <v>297</v>
      </c>
      <c r="G89" s="2277" t="s">
        <v>298</v>
      </c>
      <c r="H89" s="2222" t="s">
        <v>299</v>
      </c>
    </row>
    <row r="90" spans="1:93" ht="24" customHeight="1" x14ac:dyDescent="0.25">
      <c r="A90" s="5957" t="s">
        <v>300</v>
      </c>
      <c r="B90" s="2300" t="s">
        <v>301</v>
      </c>
      <c r="C90" s="1968">
        <v>18</v>
      </c>
      <c r="D90" s="2049"/>
      <c r="E90" s="2049"/>
      <c r="F90" s="1961">
        <v>1</v>
      </c>
      <c r="G90" s="1962">
        <v>0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58"/>
      <c r="B91" s="2301" t="s">
        <v>302</v>
      </c>
      <c r="C91" s="1663">
        <v>2</v>
      </c>
      <c r="D91" s="2046"/>
      <c r="E91" s="2046"/>
      <c r="F91" s="1672">
        <v>1</v>
      </c>
      <c r="G91" s="1665">
        <v>1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82" t="s">
        <v>303</v>
      </c>
      <c r="B92" s="275" t="s">
        <v>304</v>
      </c>
      <c r="C92" s="1960">
        <v>1</v>
      </c>
      <c r="D92" s="1961">
        <v>1</v>
      </c>
      <c r="E92" s="1961">
        <v>0</v>
      </c>
      <c r="F92" s="2031"/>
      <c r="G92" s="2048"/>
      <c r="H92" s="1963">
        <v>1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83"/>
      <c r="B93" s="2301" t="s">
        <v>305</v>
      </c>
      <c r="C93" s="1661">
        <v>0</v>
      </c>
      <c r="D93" s="1672">
        <v>0</v>
      </c>
      <c r="E93" s="1672">
        <v>0</v>
      </c>
      <c r="F93" s="1781"/>
      <c r="G93" s="2039"/>
      <c r="H93" s="1715">
        <v>0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666" t="s">
        <v>201</v>
      </c>
      <c r="B95" s="5650"/>
      <c r="C95" s="5691" t="s">
        <v>82</v>
      </c>
      <c r="D95" s="5698"/>
      <c r="E95" s="5770"/>
      <c r="F95" s="5691" t="s">
        <v>99</v>
      </c>
      <c r="G95" s="5770"/>
      <c r="H95" s="5691" t="s">
        <v>49</v>
      </c>
      <c r="I95" s="5770"/>
    </row>
    <row r="96" spans="1:93" ht="15" customHeight="1" x14ac:dyDescent="0.25">
      <c r="A96" s="5765"/>
      <c r="B96" s="5652"/>
      <c r="C96" s="2223" t="s">
        <v>84</v>
      </c>
      <c r="D96" s="2224" t="s">
        <v>63</v>
      </c>
      <c r="E96" s="2222" t="s">
        <v>64</v>
      </c>
      <c r="F96" s="2223" t="s">
        <v>63</v>
      </c>
      <c r="G96" s="2222" t="s">
        <v>64</v>
      </c>
      <c r="H96" s="2223" t="s">
        <v>63</v>
      </c>
      <c r="I96" s="2222" t="s">
        <v>64</v>
      </c>
    </row>
    <row r="97" spans="1:90" ht="15" customHeight="1" x14ac:dyDescent="0.25">
      <c r="A97" s="5691" t="s">
        <v>82</v>
      </c>
      <c r="B97" s="5770"/>
      <c r="C97" s="2267">
        <f t="shared" ref="C97:I97" si="33">SUM(C98:C102)</f>
        <v>88</v>
      </c>
      <c r="D97" s="2302">
        <f t="shared" si="33"/>
        <v>31</v>
      </c>
      <c r="E97" s="2268">
        <f t="shared" si="33"/>
        <v>57</v>
      </c>
      <c r="F97" s="2267">
        <f>SUM(F98:F102)</f>
        <v>27</v>
      </c>
      <c r="G97" s="2268">
        <f t="shared" si="33"/>
        <v>32</v>
      </c>
      <c r="H97" s="2267">
        <f t="shared" si="33"/>
        <v>4</v>
      </c>
      <c r="I97" s="2268">
        <f t="shared" si="33"/>
        <v>25</v>
      </c>
    </row>
    <row r="98" spans="1:90" ht="15" customHeight="1" x14ac:dyDescent="0.25">
      <c r="A98" s="5955" t="s">
        <v>202</v>
      </c>
      <c r="B98" s="5956"/>
      <c r="C98" s="2218">
        <f>SUM(D98+E98)</f>
        <v>48</v>
      </c>
      <c r="D98" s="2303">
        <f>SUM(F98+H98)</f>
        <v>16</v>
      </c>
      <c r="E98" s="2257">
        <f>SUM(G98+I98)</f>
        <v>32</v>
      </c>
      <c r="F98" s="1960">
        <v>15</v>
      </c>
      <c r="G98" s="1970">
        <v>19</v>
      </c>
      <c r="H98" s="1960">
        <v>1</v>
      </c>
      <c r="I98" s="1967">
        <v>13</v>
      </c>
    </row>
    <row r="99" spans="1:90" ht="15" customHeight="1" x14ac:dyDescent="0.25">
      <c r="A99" s="5933" t="s">
        <v>282</v>
      </c>
      <c r="B99" s="5849"/>
      <c r="C99" s="222">
        <f>SUM(D99+E99)</f>
        <v>5</v>
      </c>
      <c r="D99" s="689">
        <f t="shared" ref="D99:E102" si="34">SUM(F99+H99)</f>
        <v>1</v>
      </c>
      <c r="E99" s="1334">
        <f t="shared" si="34"/>
        <v>4</v>
      </c>
      <c r="F99" s="246">
        <v>1</v>
      </c>
      <c r="G99" s="1321">
        <v>3</v>
      </c>
      <c r="H99" s="246">
        <v>0</v>
      </c>
      <c r="I99" s="320">
        <v>1</v>
      </c>
    </row>
    <row r="100" spans="1:90" ht="15" customHeight="1" x14ac:dyDescent="0.25">
      <c r="A100" s="5933" t="s">
        <v>204</v>
      </c>
      <c r="B100" s="5849"/>
      <c r="C100" s="222">
        <f>SUM(D100+E100)</f>
        <v>19</v>
      </c>
      <c r="D100" s="689">
        <f t="shared" si="34"/>
        <v>5</v>
      </c>
      <c r="E100" s="1334">
        <f t="shared" si="34"/>
        <v>14</v>
      </c>
      <c r="F100" s="1644">
        <v>3</v>
      </c>
      <c r="G100" s="1645">
        <v>6</v>
      </c>
      <c r="H100" s="1644">
        <v>2</v>
      </c>
      <c r="I100" s="1646">
        <v>8</v>
      </c>
    </row>
    <row r="101" spans="1:90" ht="15" customHeight="1" x14ac:dyDescent="0.25">
      <c r="A101" s="5934" t="s">
        <v>205</v>
      </c>
      <c r="B101" s="5935"/>
      <c r="C101" s="1869">
        <f>SUM(D101+E101)</f>
        <v>12</v>
      </c>
      <c r="D101" s="1357">
        <f>SUM(F101+H101)</f>
        <v>6</v>
      </c>
      <c r="E101" s="2304">
        <f>SUM(G101+I101)</f>
        <v>6</v>
      </c>
      <c r="F101" s="1704">
        <v>5</v>
      </c>
      <c r="G101" s="29">
        <v>4</v>
      </c>
      <c r="H101" s="1704">
        <v>1</v>
      </c>
      <c r="I101" s="1705">
        <v>2</v>
      </c>
    </row>
    <row r="102" spans="1:90" ht="15" customHeight="1" x14ac:dyDescent="0.25">
      <c r="A102" s="5936" t="s">
        <v>307</v>
      </c>
      <c r="B102" s="5937"/>
      <c r="C102" s="2214">
        <f>SUM(D102+E102)</f>
        <v>4</v>
      </c>
      <c r="D102" s="1866">
        <f t="shared" si="34"/>
        <v>3</v>
      </c>
      <c r="E102" s="2140">
        <f t="shared" si="34"/>
        <v>1</v>
      </c>
      <c r="F102" s="1661">
        <v>3</v>
      </c>
      <c r="G102" s="2041">
        <v>0</v>
      </c>
      <c r="H102" s="1661">
        <v>0</v>
      </c>
      <c r="I102" s="1662">
        <v>1</v>
      </c>
    </row>
    <row r="103" spans="1:90" ht="18" customHeight="1" x14ac:dyDescent="0.25">
      <c r="A103" s="5938" t="s">
        <v>308</v>
      </c>
      <c r="B103" s="5938"/>
      <c r="C103" s="5938"/>
      <c r="D103" s="5938"/>
      <c r="E103" s="5938"/>
      <c r="F103" s="5938"/>
      <c r="G103" s="5938"/>
      <c r="H103" s="5938"/>
      <c r="I103" s="5938"/>
      <c r="J103" s="5938"/>
      <c r="K103" s="5938"/>
      <c r="L103" s="5938"/>
      <c r="M103" s="5938"/>
      <c r="N103" s="5938"/>
      <c r="O103" s="5938"/>
      <c r="P103" s="5938"/>
      <c r="Q103" s="494"/>
      <c r="R103" s="458"/>
      <c r="S103" s="458"/>
      <c r="T103" s="458"/>
      <c r="U103" s="458"/>
    </row>
    <row r="104" spans="1:90" ht="18" customHeight="1" x14ac:dyDescent="0.25">
      <c r="A104" s="5939" t="s">
        <v>309</v>
      </c>
      <c r="B104" s="5939"/>
      <c r="C104" s="5939"/>
      <c r="D104" s="5939"/>
      <c r="E104" s="5939"/>
      <c r="F104" s="5939"/>
      <c r="G104" s="5939"/>
      <c r="H104" s="5939"/>
      <c r="I104" s="5939"/>
      <c r="J104" s="5939"/>
      <c r="K104" s="5939"/>
      <c r="L104" s="5939"/>
      <c r="M104" s="5939"/>
      <c r="N104" s="5939"/>
      <c r="O104" s="5939"/>
      <c r="P104" s="5939"/>
      <c r="Q104" s="5939"/>
      <c r="R104" s="458"/>
      <c r="S104" s="458"/>
      <c r="T104" s="458"/>
      <c r="U104" s="458"/>
    </row>
    <row r="105" spans="1:90" ht="15" customHeight="1" x14ac:dyDescent="0.25">
      <c r="A105" s="5940" t="s">
        <v>310</v>
      </c>
      <c r="B105" s="5941"/>
      <c r="C105" s="5945" t="s">
        <v>311</v>
      </c>
      <c r="D105" s="5946"/>
      <c r="E105" s="5947"/>
      <c r="F105" s="5948" t="s">
        <v>106</v>
      </c>
      <c r="G105" s="5949"/>
      <c r="H105" s="5949"/>
      <c r="I105" s="5949"/>
      <c r="J105" s="5949"/>
      <c r="K105" s="5949"/>
      <c r="L105" s="5949"/>
      <c r="M105" s="5949"/>
      <c r="N105" s="5949"/>
      <c r="O105" s="5949"/>
      <c r="P105" s="5949"/>
      <c r="Q105" s="5949"/>
      <c r="R105" s="5949"/>
      <c r="S105" s="5949"/>
      <c r="T105" s="5949"/>
      <c r="U105" s="5950"/>
      <c r="V105" s="5819" t="s">
        <v>39</v>
      </c>
      <c r="W105" s="5820" t="s">
        <v>40</v>
      </c>
    </row>
    <row r="106" spans="1:90" ht="15" customHeight="1" x14ac:dyDescent="0.25">
      <c r="A106" s="5942"/>
      <c r="B106" s="5943"/>
      <c r="C106" s="5687"/>
      <c r="D106" s="5765"/>
      <c r="E106" s="5652"/>
      <c r="F106" s="5951" t="s">
        <v>312</v>
      </c>
      <c r="G106" s="5931"/>
      <c r="H106" s="5931" t="s">
        <v>313</v>
      </c>
      <c r="I106" s="5931"/>
      <c r="J106" s="5931" t="s">
        <v>314</v>
      </c>
      <c r="K106" s="5931"/>
      <c r="L106" s="5931" t="s">
        <v>315</v>
      </c>
      <c r="M106" s="5931"/>
      <c r="N106" s="5931" t="s">
        <v>316</v>
      </c>
      <c r="O106" s="5931"/>
      <c r="P106" s="5931" t="s">
        <v>317</v>
      </c>
      <c r="Q106" s="5931"/>
      <c r="R106" s="5931" t="s">
        <v>318</v>
      </c>
      <c r="S106" s="5931"/>
      <c r="T106" s="5931" t="s">
        <v>62</v>
      </c>
      <c r="U106" s="5932"/>
      <c r="V106" s="5819"/>
      <c r="W106" s="5820"/>
    </row>
    <row r="107" spans="1:90" ht="15" customHeight="1" x14ac:dyDescent="0.25">
      <c r="A107" s="5944"/>
      <c r="B107" s="5732"/>
      <c r="C107" s="2253" t="s">
        <v>84</v>
      </c>
      <c r="D107" s="2224" t="s">
        <v>63</v>
      </c>
      <c r="E107" s="1643" t="s">
        <v>64</v>
      </c>
      <c r="F107" s="495" t="s">
        <v>63</v>
      </c>
      <c r="G107" s="496" t="s">
        <v>64</v>
      </c>
      <c r="H107" s="497" t="s">
        <v>63</v>
      </c>
      <c r="I107" s="496" t="s">
        <v>64</v>
      </c>
      <c r="J107" s="497" t="s">
        <v>63</v>
      </c>
      <c r="K107" s="496" t="s">
        <v>64</v>
      </c>
      <c r="L107" s="497" t="s">
        <v>63</v>
      </c>
      <c r="M107" s="496" t="s">
        <v>64</v>
      </c>
      <c r="N107" s="497" t="s">
        <v>63</v>
      </c>
      <c r="O107" s="496" t="s">
        <v>64</v>
      </c>
      <c r="P107" s="497" t="s">
        <v>63</v>
      </c>
      <c r="Q107" s="496" t="s">
        <v>64</v>
      </c>
      <c r="R107" s="497" t="s">
        <v>63</v>
      </c>
      <c r="S107" s="496" t="s">
        <v>64</v>
      </c>
      <c r="T107" s="497" t="s">
        <v>63</v>
      </c>
      <c r="U107" s="498" t="s">
        <v>64</v>
      </c>
      <c r="V107" s="5819"/>
      <c r="W107" s="5820"/>
    </row>
    <row r="108" spans="1:90" ht="15" customHeight="1" x14ac:dyDescent="0.25">
      <c r="A108" s="5927" t="s">
        <v>319</v>
      </c>
      <c r="B108" s="5928"/>
      <c r="C108" s="2305">
        <f t="shared" ref="C108:C117" si="35">SUM(D108+E108)</f>
        <v>89</v>
      </c>
      <c r="D108" s="1972">
        <f>+J108+L108+N108+P108+R108+T108</f>
        <v>35</v>
      </c>
      <c r="E108" s="1973">
        <f>+K108+M108+O108+Q108+S108+U108</f>
        <v>54</v>
      </c>
      <c r="F108" s="2057"/>
      <c r="G108" s="2306"/>
      <c r="H108" s="2057"/>
      <c r="I108" s="2306"/>
      <c r="J108" s="1960">
        <v>1</v>
      </c>
      <c r="K108" s="1967">
        <v>5</v>
      </c>
      <c r="L108" s="1960">
        <v>14</v>
      </c>
      <c r="M108" s="1967">
        <v>32</v>
      </c>
      <c r="N108" s="1960">
        <v>12</v>
      </c>
      <c r="O108" s="1967">
        <v>6</v>
      </c>
      <c r="P108" s="1991">
        <v>1</v>
      </c>
      <c r="Q108" s="1967">
        <v>5</v>
      </c>
      <c r="R108" s="1991">
        <v>7</v>
      </c>
      <c r="S108" s="1967">
        <v>4</v>
      </c>
      <c r="T108" s="1991">
        <v>0</v>
      </c>
      <c r="U108" s="2246">
        <v>2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929" t="s">
        <v>320</v>
      </c>
      <c r="B109" s="5930"/>
      <c r="C109" s="2307">
        <f t="shared" si="35"/>
        <v>344</v>
      </c>
      <c r="D109" s="1685">
        <f t="shared" ref="D109:E111" si="36">SUM(J109+L109+N109+P109+R109+T109)</f>
        <v>163</v>
      </c>
      <c r="E109" s="1691">
        <f t="shared" si="36"/>
        <v>181</v>
      </c>
      <c r="F109" s="2308"/>
      <c r="G109" s="1800"/>
      <c r="H109" s="2308"/>
      <c r="I109" s="2309"/>
      <c r="J109" s="1644">
        <v>0</v>
      </c>
      <c r="K109" s="1646">
        <v>3</v>
      </c>
      <c r="L109" s="1644">
        <v>77</v>
      </c>
      <c r="M109" s="1646">
        <v>108</v>
      </c>
      <c r="N109" s="1644">
        <v>30</v>
      </c>
      <c r="O109" s="1646">
        <v>18</v>
      </c>
      <c r="P109" s="1675">
        <v>41</v>
      </c>
      <c r="Q109" s="1646">
        <v>37</v>
      </c>
      <c r="R109" s="1675">
        <v>15</v>
      </c>
      <c r="S109" s="1646">
        <v>15</v>
      </c>
      <c r="T109" s="1675">
        <v>0</v>
      </c>
      <c r="U109" s="1648">
        <v>0</v>
      </c>
      <c r="V109" s="1780"/>
      <c r="W109" s="2310"/>
      <c r="X109" s="420"/>
    </row>
    <row r="110" spans="1:90" ht="15" customHeight="1" x14ac:dyDescent="0.25">
      <c r="A110" s="5929" t="s">
        <v>321</v>
      </c>
      <c r="B110" s="5930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821" t="s">
        <v>322</v>
      </c>
      <c r="B111" s="5822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821" t="s">
        <v>323</v>
      </c>
      <c r="B112" s="5822"/>
      <c r="C112" s="2307">
        <f t="shared" si="35"/>
        <v>24</v>
      </c>
      <c r="D112" s="1685">
        <f>+F112+H112</f>
        <v>7</v>
      </c>
      <c r="E112" s="1691">
        <f>+G112+I112</f>
        <v>17</v>
      </c>
      <c r="F112" s="1704">
        <v>5</v>
      </c>
      <c r="G112" s="37">
        <v>7</v>
      </c>
      <c r="H112" s="1704">
        <v>2</v>
      </c>
      <c r="I112" s="29">
        <v>10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0</v>
      </c>
      <c r="W112" s="1361">
        <v>1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21" t="s">
        <v>324</v>
      </c>
      <c r="B113" s="5822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21" t="s">
        <v>325</v>
      </c>
      <c r="B114" s="5822"/>
      <c r="C114" s="1362">
        <f>SUM(D114+E114)</f>
        <v>14</v>
      </c>
      <c r="D114" s="1685">
        <f>(F114+H114)</f>
        <v>2</v>
      </c>
      <c r="E114" s="1691">
        <f>(G114+I114)</f>
        <v>12</v>
      </c>
      <c r="F114" s="1704">
        <v>2</v>
      </c>
      <c r="G114" s="29">
        <v>2</v>
      </c>
      <c r="H114" s="1704">
        <v>0</v>
      </c>
      <c r="I114" s="29">
        <v>10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0</v>
      </c>
      <c r="W114" s="1361">
        <v>0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23" t="s">
        <v>326</v>
      </c>
      <c r="B115" s="2318" t="s">
        <v>327</v>
      </c>
      <c r="C115" s="2319">
        <f t="shared" si="35"/>
        <v>440</v>
      </c>
      <c r="D115" s="2320">
        <f t="shared" ref="D115:E117" si="42">SUM(F115+H115+J115+L115+N115+P115+R115+T115)</f>
        <v>197</v>
      </c>
      <c r="E115" s="1973">
        <f t="shared" si="42"/>
        <v>243</v>
      </c>
      <c r="F115" s="1960">
        <v>7</v>
      </c>
      <c r="G115" s="2321">
        <v>7</v>
      </c>
      <c r="H115" s="1960">
        <v>0</v>
      </c>
      <c r="I115" s="1970">
        <v>7</v>
      </c>
      <c r="J115" s="1960">
        <v>1</v>
      </c>
      <c r="K115" s="1967">
        <v>7</v>
      </c>
      <c r="L115" s="1960">
        <v>89</v>
      </c>
      <c r="M115" s="1967">
        <v>140</v>
      </c>
      <c r="N115" s="1960">
        <v>39</v>
      </c>
      <c r="O115" s="1970">
        <v>23</v>
      </c>
      <c r="P115" s="1960">
        <v>41</v>
      </c>
      <c r="Q115" s="1970">
        <v>39</v>
      </c>
      <c r="R115" s="1960">
        <v>20</v>
      </c>
      <c r="S115" s="1970">
        <v>18</v>
      </c>
      <c r="T115" s="1960">
        <v>0</v>
      </c>
      <c r="U115" s="1962">
        <v>2</v>
      </c>
      <c r="V115" s="1983">
        <v>0</v>
      </c>
      <c r="W115" s="2322">
        <v>1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24"/>
      <c r="B116" s="1654" t="s">
        <v>328</v>
      </c>
      <c r="C116" s="1364">
        <f t="shared" si="35"/>
        <v>22</v>
      </c>
      <c r="D116" s="1365">
        <f t="shared" si="42"/>
        <v>10</v>
      </c>
      <c r="E116" s="2323">
        <f t="shared" si="42"/>
        <v>12</v>
      </c>
      <c r="F116" s="1704">
        <v>0</v>
      </c>
      <c r="G116" s="37">
        <v>1</v>
      </c>
      <c r="H116" s="1704">
        <v>2</v>
      </c>
      <c r="I116" s="29">
        <v>5</v>
      </c>
      <c r="J116" s="1704">
        <v>0</v>
      </c>
      <c r="K116" s="1705">
        <v>1</v>
      </c>
      <c r="L116" s="1704">
        <v>2</v>
      </c>
      <c r="M116" s="1705">
        <v>0</v>
      </c>
      <c r="N116" s="1704">
        <v>3</v>
      </c>
      <c r="O116" s="29">
        <v>1</v>
      </c>
      <c r="P116" s="1704">
        <v>1</v>
      </c>
      <c r="Q116" s="29">
        <v>3</v>
      </c>
      <c r="R116" s="1704">
        <v>2</v>
      </c>
      <c r="S116" s="29">
        <v>1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25"/>
      <c r="B117" s="2324" t="s">
        <v>329</v>
      </c>
      <c r="C117" s="2325">
        <f t="shared" si="35"/>
        <v>9</v>
      </c>
      <c r="D117" s="2326">
        <f t="shared" si="42"/>
        <v>0</v>
      </c>
      <c r="E117" s="2327">
        <f t="shared" si="42"/>
        <v>9</v>
      </c>
      <c r="F117" s="2328">
        <v>0</v>
      </c>
      <c r="G117" s="2329">
        <v>1</v>
      </c>
      <c r="H117" s="2328">
        <v>0</v>
      </c>
      <c r="I117" s="2330">
        <v>8</v>
      </c>
      <c r="J117" s="2328">
        <v>0</v>
      </c>
      <c r="K117" s="2331">
        <v>0</v>
      </c>
      <c r="L117" s="2328">
        <v>0</v>
      </c>
      <c r="M117" s="2331">
        <v>0</v>
      </c>
      <c r="N117" s="2328">
        <v>0</v>
      </c>
      <c r="O117" s="2330">
        <v>0</v>
      </c>
      <c r="P117" s="2328">
        <v>0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0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330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47" t="s">
        <v>224</v>
      </c>
      <c r="B119" s="5647" t="s">
        <v>225</v>
      </c>
      <c r="C119" s="5668" t="s">
        <v>226</v>
      </c>
      <c r="D119" s="5669"/>
      <c r="E119" s="5722"/>
      <c r="F119" s="5893" t="s">
        <v>106</v>
      </c>
      <c r="G119" s="5912"/>
      <c r="H119" s="5912"/>
      <c r="I119" s="5912"/>
      <c r="J119" s="5912"/>
      <c r="K119" s="5912"/>
      <c r="L119" s="5912"/>
      <c r="M119" s="5912"/>
      <c r="N119" s="5912"/>
      <c r="O119" s="5912"/>
      <c r="P119" s="5912"/>
      <c r="Q119" s="5912"/>
      <c r="R119" s="5912"/>
      <c r="S119" s="5912"/>
      <c r="T119" s="5729"/>
      <c r="U119" s="5729"/>
      <c r="V119" s="5912"/>
      <c r="W119" s="5912"/>
      <c r="X119" s="5912"/>
      <c r="Y119" s="5912"/>
      <c r="Z119" s="5912"/>
      <c r="AA119" s="5926"/>
      <c r="AB119" s="5961" t="s">
        <v>331</v>
      </c>
      <c r="AC119" s="5964" t="s">
        <v>42</v>
      </c>
    </row>
    <row r="120" spans="1:90" ht="15" customHeight="1" x14ac:dyDescent="0.25">
      <c r="A120" s="5647"/>
      <c r="B120" s="5647"/>
      <c r="C120" s="5827"/>
      <c r="D120" s="5765"/>
      <c r="E120" s="5652"/>
      <c r="F120" s="5691" t="s">
        <v>332</v>
      </c>
      <c r="G120" s="5770"/>
      <c r="H120" s="5691" t="s">
        <v>333</v>
      </c>
      <c r="I120" s="5770"/>
      <c r="J120" s="5691" t="s">
        <v>334</v>
      </c>
      <c r="K120" s="5770"/>
      <c r="L120" s="5698" t="s">
        <v>335</v>
      </c>
      <c r="M120" s="5770"/>
      <c r="N120" s="5691" t="s">
        <v>99</v>
      </c>
      <c r="O120" s="5770"/>
      <c r="P120" s="5691" t="s">
        <v>49</v>
      </c>
      <c r="Q120" s="5770"/>
      <c r="R120" s="5691" t="s">
        <v>50</v>
      </c>
      <c r="S120" s="5770"/>
      <c r="T120" s="5691" t="s">
        <v>336</v>
      </c>
      <c r="U120" s="5770"/>
      <c r="V120" s="5691" t="s">
        <v>59</v>
      </c>
      <c r="W120" s="5770"/>
      <c r="X120" s="5691" t="s">
        <v>337</v>
      </c>
      <c r="Y120" s="5770"/>
      <c r="Z120" s="5914" t="s">
        <v>62</v>
      </c>
      <c r="AA120" s="5925"/>
      <c r="AB120" s="5962"/>
      <c r="AC120" s="5965"/>
    </row>
    <row r="121" spans="1:90" ht="15" customHeight="1" x14ac:dyDescent="0.25">
      <c r="A121" s="5648"/>
      <c r="B121" s="5648"/>
      <c r="C121" s="2295" t="s">
        <v>84</v>
      </c>
      <c r="D121" s="2347" t="s">
        <v>63</v>
      </c>
      <c r="E121" s="2348" t="s">
        <v>64</v>
      </c>
      <c r="F121" s="2223" t="s">
        <v>63</v>
      </c>
      <c r="G121" s="1643" t="s">
        <v>64</v>
      </c>
      <c r="H121" s="2223" t="s">
        <v>63</v>
      </c>
      <c r="I121" s="1643" t="s">
        <v>64</v>
      </c>
      <c r="J121" s="2223" t="s">
        <v>63</v>
      </c>
      <c r="K121" s="1643" t="s">
        <v>64</v>
      </c>
      <c r="L121" s="2224" t="s">
        <v>63</v>
      </c>
      <c r="M121" s="1643" t="s">
        <v>64</v>
      </c>
      <c r="N121" s="2223" t="s">
        <v>63</v>
      </c>
      <c r="O121" s="1643" t="s">
        <v>64</v>
      </c>
      <c r="P121" s="2223" t="s">
        <v>63</v>
      </c>
      <c r="Q121" s="1643" t="s">
        <v>64</v>
      </c>
      <c r="R121" s="2223" t="s">
        <v>63</v>
      </c>
      <c r="S121" s="2295" t="s">
        <v>64</v>
      </c>
      <c r="T121" s="2223" t="s">
        <v>63</v>
      </c>
      <c r="U121" s="1643" t="s">
        <v>64</v>
      </c>
      <c r="V121" s="2223" t="s">
        <v>63</v>
      </c>
      <c r="W121" s="1643" t="s">
        <v>64</v>
      </c>
      <c r="X121" s="2223" t="s">
        <v>63</v>
      </c>
      <c r="Y121" s="1643" t="s">
        <v>64</v>
      </c>
      <c r="Z121" s="2349" t="s">
        <v>63</v>
      </c>
      <c r="AA121" s="2346" t="s">
        <v>64</v>
      </c>
      <c r="AB121" s="5963"/>
      <c r="AC121" s="5966"/>
    </row>
    <row r="122" spans="1:90" ht="15" customHeight="1" x14ac:dyDescent="0.25">
      <c r="A122" s="5922" t="s">
        <v>338</v>
      </c>
      <c r="B122" s="2243" t="s">
        <v>339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923"/>
      <c r="B123" s="239" t="s">
        <v>340</v>
      </c>
      <c r="C123" s="219">
        <f t="shared" ref="C123:C151" si="43">SUM(D123+E123)</f>
        <v>3</v>
      </c>
      <c r="D123" s="689">
        <f t="shared" ref="D123:E151" si="44">SUM(F123+H123+J123+L123+N123+P123+R123+T123+V123+X123+Z123)</f>
        <v>2</v>
      </c>
      <c r="E123" s="306">
        <f t="shared" si="44"/>
        <v>1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2</v>
      </c>
      <c r="U123" s="1646">
        <v>1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0</v>
      </c>
      <c r="AB123" s="2354">
        <v>1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923"/>
      <c r="B124" s="1722" t="s">
        <v>341</v>
      </c>
      <c r="C124" s="219">
        <f t="shared" si="43"/>
        <v>2</v>
      </c>
      <c r="D124" s="689">
        <f t="shared" si="44"/>
        <v>0</v>
      </c>
      <c r="E124" s="306">
        <f t="shared" si="44"/>
        <v>2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0</v>
      </c>
      <c r="U124" s="1646">
        <v>1</v>
      </c>
      <c r="V124" s="1675">
        <v>0</v>
      </c>
      <c r="W124" s="1646">
        <v>1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1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74"/>
      <c r="B125" s="1722" t="s">
        <v>342</v>
      </c>
      <c r="C125" s="1642">
        <f t="shared" si="43"/>
        <v>1</v>
      </c>
      <c r="D125" s="2211">
        <f t="shared" si="44"/>
        <v>0</v>
      </c>
      <c r="E125" s="2355">
        <f t="shared" si="44"/>
        <v>1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0</v>
      </c>
      <c r="T125" s="1644">
        <v>0</v>
      </c>
      <c r="U125" s="1646">
        <v>0</v>
      </c>
      <c r="V125" s="1675">
        <v>0</v>
      </c>
      <c r="W125" s="1646">
        <v>0</v>
      </c>
      <c r="X125" s="1675">
        <v>0</v>
      </c>
      <c r="Y125" s="1646">
        <v>1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924"/>
      <c r="B126" s="2220" t="s">
        <v>343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922" t="s">
        <v>344</v>
      </c>
      <c r="B127" s="2243" t="s">
        <v>339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923"/>
      <c r="B128" s="239" t="s">
        <v>340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923"/>
      <c r="B129" s="1722" t="s">
        <v>341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74"/>
      <c r="B130" s="1722" t="s">
        <v>342</v>
      </c>
      <c r="C130" s="1642">
        <f t="shared" si="43"/>
        <v>0</v>
      </c>
      <c r="D130" s="2211">
        <f t="shared" si="44"/>
        <v>0</v>
      </c>
      <c r="E130" s="2355">
        <f t="shared" si="44"/>
        <v>0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0</v>
      </c>
      <c r="T130" s="1644">
        <v>0</v>
      </c>
      <c r="U130" s="1646">
        <v>0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924"/>
      <c r="B131" s="2220" t="s">
        <v>343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681" t="s">
        <v>345</v>
      </c>
      <c r="B132" s="2243" t="s">
        <v>339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682"/>
      <c r="B133" s="239" t="s">
        <v>340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682"/>
      <c r="B134" s="1722" t="s">
        <v>341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682"/>
      <c r="B135" s="1722" t="s">
        <v>342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683"/>
      <c r="B136" s="2220" t="s">
        <v>343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922" t="s">
        <v>346</v>
      </c>
      <c r="B137" s="2243" t="s">
        <v>339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923"/>
      <c r="B138" s="239" t="s">
        <v>340</v>
      </c>
      <c r="C138" s="219">
        <f t="shared" si="43"/>
        <v>0</v>
      </c>
      <c r="D138" s="689">
        <f t="shared" si="44"/>
        <v>0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0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923"/>
      <c r="B139" s="1722" t="s">
        <v>341</v>
      </c>
      <c r="C139" s="219">
        <f t="shared" si="43"/>
        <v>0</v>
      </c>
      <c r="D139" s="689">
        <f t="shared" si="44"/>
        <v>0</v>
      </c>
      <c r="E139" s="306">
        <f t="shared" si="44"/>
        <v>0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0</v>
      </c>
      <c r="O139" s="1646">
        <v>0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74"/>
      <c r="B140" s="1722" t="s">
        <v>342</v>
      </c>
      <c r="C140" s="1642">
        <f t="shared" si="43"/>
        <v>1</v>
      </c>
      <c r="D140" s="2211">
        <f t="shared" si="44"/>
        <v>0</v>
      </c>
      <c r="E140" s="2355">
        <f t="shared" si="44"/>
        <v>1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0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0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1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924"/>
      <c r="B141" s="2220" t="s">
        <v>343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922" t="s">
        <v>347</v>
      </c>
      <c r="B142" s="2243" t="s">
        <v>339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923"/>
      <c r="B143" s="239" t="s">
        <v>340</v>
      </c>
      <c r="C143" s="219">
        <f t="shared" si="43"/>
        <v>0</v>
      </c>
      <c r="D143" s="689">
        <f t="shared" si="44"/>
        <v>0</v>
      </c>
      <c r="E143" s="306">
        <f t="shared" si="44"/>
        <v>0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0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923"/>
      <c r="B144" s="1722" t="s">
        <v>341</v>
      </c>
      <c r="C144" s="219">
        <f t="shared" si="43"/>
        <v>0</v>
      </c>
      <c r="D144" s="689">
        <f t="shared" si="44"/>
        <v>0</v>
      </c>
      <c r="E144" s="306">
        <f t="shared" si="44"/>
        <v>0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0</v>
      </c>
      <c r="Z144" s="2354">
        <v>0</v>
      </c>
      <c r="AA144" s="2161">
        <v>0</v>
      </c>
      <c r="AB144" s="2354">
        <v>0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74"/>
      <c r="B145" s="1722" t="s">
        <v>342</v>
      </c>
      <c r="C145" s="1642">
        <f t="shared" si="43"/>
        <v>0</v>
      </c>
      <c r="D145" s="2211">
        <f t="shared" si="44"/>
        <v>0</v>
      </c>
      <c r="E145" s="2355">
        <f t="shared" si="44"/>
        <v>0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0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924"/>
      <c r="B146" s="2220" t="s">
        <v>343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681" t="s">
        <v>348</v>
      </c>
      <c r="B147" s="2243" t="s">
        <v>339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682"/>
      <c r="B148" s="239" t="s">
        <v>340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682"/>
      <c r="B149" s="1722" t="s">
        <v>341</v>
      </c>
      <c r="C149" s="219">
        <f t="shared" si="43"/>
        <v>0</v>
      </c>
      <c r="D149" s="689">
        <f t="shared" si="44"/>
        <v>0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0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682"/>
      <c r="B150" s="1722" t="s">
        <v>342</v>
      </c>
      <c r="C150" s="1642">
        <f t="shared" si="43"/>
        <v>5</v>
      </c>
      <c r="D150" s="2211">
        <f t="shared" si="44"/>
        <v>2</v>
      </c>
      <c r="E150" s="2355">
        <f t="shared" si="44"/>
        <v>3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2</v>
      </c>
      <c r="U150" s="1646">
        <v>1</v>
      </c>
      <c r="V150" s="1675">
        <v>0</v>
      </c>
      <c r="W150" s="1646">
        <v>0</v>
      </c>
      <c r="X150" s="1675">
        <v>0</v>
      </c>
      <c r="Y150" s="1646">
        <v>1</v>
      </c>
      <c r="Z150" s="2354">
        <v>0</v>
      </c>
      <c r="AA150" s="2161">
        <v>1</v>
      </c>
      <c r="AB150" s="2354">
        <v>0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682"/>
      <c r="B151" s="2220" t="s">
        <v>343</v>
      </c>
      <c r="C151" s="2055">
        <f t="shared" si="43"/>
        <v>0</v>
      </c>
      <c r="D151" s="1357">
        <f t="shared" si="44"/>
        <v>0</v>
      </c>
      <c r="E151" s="1868">
        <f t="shared" si="44"/>
        <v>0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0</v>
      </c>
      <c r="Z151" s="503">
        <v>0</v>
      </c>
      <c r="AA151" s="2361">
        <v>0</v>
      </c>
      <c r="AB151" s="503">
        <v>0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691" t="s">
        <v>349</v>
      </c>
      <c r="B152" s="5770"/>
      <c r="C152" s="2363">
        <f>SUM(C122:C151)</f>
        <v>12</v>
      </c>
      <c r="D152" s="2364">
        <f>SUM(D122:D151)</f>
        <v>4</v>
      </c>
      <c r="E152" s="2365">
        <f t="shared" ref="E152:AA152" si="50">SUM(E122:E151)</f>
        <v>8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0</v>
      </c>
      <c r="L152" s="2366">
        <f t="shared" si="50"/>
        <v>0</v>
      </c>
      <c r="M152" s="2367">
        <f t="shared" si="50"/>
        <v>0</v>
      </c>
      <c r="N152" s="2366">
        <f t="shared" si="50"/>
        <v>0</v>
      </c>
      <c r="O152" s="2367">
        <f t="shared" si="50"/>
        <v>0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0</v>
      </c>
      <c r="T152" s="2366">
        <f t="shared" si="50"/>
        <v>4</v>
      </c>
      <c r="U152" s="2367">
        <f t="shared" si="50"/>
        <v>3</v>
      </c>
      <c r="V152" s="2366">
        <f t="shared" si="50"/>
        <v>0</v>
      </c>
      <c r="W152" s="2367">
        <f t="shared" si="50"/>
        <v>1</v>
      </c>
      <c r="X152" s="2366">
        <f t="shared" si="50"/>
        <v>0</v>
      </c>
      <c r="Y152" s="2367">
        <f t="shared" si="50"/>
        <v>2</v>
      </c>
      <c r="Z152" s="2368">
        <f t="shared" si="50"/>
        <v>0</v>
      </c>
      <c r="AA152" s="2369">
        <f t="shared" si="50"/>
        <v>2</v>
      </c>
      <c r="AB152" s="2370">
        <f t="shared" ref="AB152:AC152" si="51">SUM(AB122:AB151)</f>
        <v>2</v>
      </c>
      <c r="AC152" s="2371">
        <f t="shared" si="51"/>
        <v>0</v>
      </c>
      <c r="AD152" s="420"/>
    </row>
    <row r="153" spans="1:90" ht="15" customHeight="1" x14ac:dyDescent="0.25">
      <c r="A153" s="5919" t="s">
        <v>350</v>
      </c>
      <c r="B153" s="1284" t="s">
        <v>339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919"/>
      <c r="B154" s="1284" t="s">
        <v>340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919"/>
      <c r="B155" s="2372" t="s">
        <v>341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919"/>
      <c r="B156" s="2372" t="s">
        <v>342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919"/>
      <c r="B157" s="2373" t="s">
        <v>343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920" t="s">
        <v>349</v>
      </c>
      <c r="B158" s="5921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351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666" t="s">
        <v>256</v>
      </c>
      <c r="B160" s="5650"/>
      <c r="C160" s="5697" t="s">
        <v>82</v>
      </c>
      <c r="D160" s="5666"/>
      <c r="E160" s="5650"/>
      <c r="F160" s="5691" t="s">
        <v>106</v>
      </c>
      <c r="G160" s="5698"/>
      <c r="H160" s="5698"/>
      <c r="I160" s="5698"/>
      <c r="J160" s="5698"/>
      <c r="K160" s="5698"/>
      <c r="L160" s="5698"/>
      <c r="M160" s="5698"/>
      <c r="N160" s="5698"/>
      <c r="O160" s="5698"/>
      <c r="P160" s="5698"/>
      <c r="Q160" s="5698"/>
      <c r="R160" s="5698"/>
      <c r="S160" s="5698"/>
      <c r="T160" s="5698"/>
      <c r="U160" s="5698"/>
      <c r="V160" s="5698"/>
      <c r="W160" s="5698"/>
      <c r="X160" s="5698"/>
      <c r="Y160" s="5698"/>
      <c r="Z160" s="5698"/>
      <c r="AA160" s="5698"/>
      <c r="AB160" s="5698"/>
      <c r="AC160" s="5698"/>
      <c r="AD160" s="5698"/>
      <c r="AE160" s="5698"/>
      <c r="AF160" s="5698"/>
      <c r="AG160" s="5698"/>
      <c r="AH160" s="5698"/>
      <c r="AI160" s="5698"/>
      <c r="AJ160" s="5698"/>
      <c r="AK160" s="5698"/>
      <c r="AL160" s="5698"/>
      <c r="AM160" s="5770"/>
    </row>
    <row r="161" spans="1:39" ht="15" customHeight="1" x14ac:dyDescent="0.25">
      <c r="A161" s="5669"/>
      <c r="B161" s="5722"/>
      <c r="C161" s="5827"/>
      <c r="D161" s="5765"/>
      <c r="E161" s="5652"/>
      <c r="F161" s="5691" t="s">
        <v>352</v>
      </c>
      <c r="G161" s="5770"/>
      <c r="H161" s="5691" t="s">
        <v>335</v>
      </c>
      <c r="I161" s="5770"/>
      <c r="J161" s="5691" t="s">
        <v>99</v>
      </c>
      <c r="K161" s="5770"/>
      <c r="L161" s="5854" t="s">
        <v>49</v>
      </c>
      <c r="M161" s="5839"/>
      <c r="N161" s="5839" t="s">
        <v>50</v>
      </c>
      <c r="O161" s="5855"/>
      <c r="P161" s="5691" t="s">
        <v>51</v>
      </c>
      <c r="Q161" s="5770"/>
      <c r="R161" s="5698" t="s">
        <v>52</v>
      </c>
      <c r="S161" s="5770"/>
      <c r="T161" s="5698" t="s">
        <v>53</v>
      </c>
      <c r="U161" s="5770"/>
      <c r="V161" s="5691" t="s">
        <v>54</v>
      </c>
      <c r="W161" s="5770"/>
      <c r="X161" s="5698" t="s">
        <v>55</v>
      </c>
      <c r="Y161" s="5770"/>
      <c r="Z161" s="5914" t="s">
        <v>56</v>
      </c>
      <c r="AA161" s="5915"/>
      <c r="AB161" s="5914" t="s">
        <v>57</v>
      </c>
      <c r="AC161" s="5915"/>
      <c r="AD161" s="5914" t="s">
        <v>58</v>
      </c>
      <c r="AE161" s="5915"/>
      <c r="AF161" s="5914" t="s">
        <v>59</v>
      </c>
      <c r="AG161" s="5915"/>
      <c r="AH161" s="5914" t="s">
        <v>60</v>
      </c>
      <c r="AI161" s="5915"/>
      <c r="AJ161" s="5914" t="s">
        <v>61</v>
      </c>
      <c r="AK161" s="5915"/>
      <c r="AL161" s="5916" t="s">
        <v>62</v>
      </c>
      <c r="AM161" s="5915"/>
    </row>
    <row r="162" spans="1:39" ht="15" customHeight="1" x14ac:dyDescent="0.25">
      <c r="A162" s="5765"/>
      <c r="B162" s="5652"/>
      <c r="C162" s="1979" t="s">
        <v>84</v>
      </c>
      <c r="D162" s="2382" t="s">
        <v>63</v>
      </c>
      <c r="E162" s="20" t="s">
        <v>64</v>
      </c>
      <c r="F162" s="1876" t="s">
        <v>63</v>
      </c>
      <c r="G162" s="20" t="s">
        <v>64</v>
      </c>
      <c r="H162" s="1876" t="s">
        <v>63</v>
      </c>
      <c r="I162" s="20" t="s">
        <v>64</v>
      </c>
      <c r="J162" s="1876" t="s">
        <v>63</v>
      </c>
      <c r="K162" s="20" t="s">
        <v>64</v>
      </c>
      <c r="L162" s="2223" t="s">
        <v>63</v>
      </c>
      <c r="M162" s="386" t="s">
        <v>64</v>
      </c>
      <c r="N162" s="2237" t="s">
        <v>63</v>
      </c>
      <c r="O162" s="2348" t="s">
        <v>64</v>
      </c>
      <c r="P162" s="2237" t="s">
        <v>63</v>
      </c>
      <c r="Q162" s="2348" t="s">
        <v>64</v>
      </c>
      <c r="R162" s="2224" t="s">
        <v>63</v>
      </c>
      <c r="S162" s="1643" t="s">
        <v>64</v>
      </c>
      <c r="T162" s="2224" t="s">
        <v>63</v>
      </c>
      <c r="U162" s="1643" t="s">
        <v>64</v>
      </c>
      <c r="V162" s="2223" t="s">
        <v>63</v>
      </c>
      <c r="W162" s="1643" t="s">
        <v>64</v>
      </c>
      <c r="X162" s="2224" t="s">
        <v>63</v>
      </c>
      <c r="Y162" s="1643" t="s">
        <v>64</v>
      </c>
      <c r="Z162" s="2349" t="s">
        <v>63</v>
      </c>
      <c r="AA162" s="1739" t="s">
        <v>64</v>
      </c>
      <c r="AB162" s="2349" t="s">
        <v>63</v>
      </c>
      <c r="AC162" s="1739" t="s">
        <v>64</v>
      </c>
      <c r="AD162" s="2349" t="s">
        <v>63</v>
      </c>
      <c r="AE162" s="1739" t="s">
        <v>64</v>
      </c>
      <c r="AF162" s="2349" t="s">
        <v>63</v>
      </c>
      <c r="AG162" s="1739" t="s">
        <v>64</v>
      </c>
      <c r="AH162" s="2349" t="s">
        <v>63</v>
      </c>
      <c r="AI162" s="1739" t="s">
        <v>64</v>
      </c>
      <c r="AJ162" s="2349" t="s">
        <v>63</v>
      </c>
      <c r="AK162" s="1739" t="s">
        <v>64</v>
      </c>
      <c r="AL162" s="2383" t="s">
        <v>63</v>
      </c>
      <c r="AM162" s="1739" t="s">
        <v>64</v>
      </c>
    </row>
    <row r="163" spans="1:39" ht="15" customHeight="1" x14ac:dyDescent="0.25">
      <c r="A163" s="5917" t="s">
        <v>353</v>
      </c>
      <c r="B163" s="2384" t="s">
        <v>354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843"/>
      <c r="B164" s="1690" t="s">
        <v>355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918"/>
      <c r="B165" s="1749" t="s">
        <v>356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917" t="s">
        <v>357</v>
      </c>
      <c r="B166" s="2384" t="s">
        <v>354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843"/>
      <c r="B167" s="1690" t="s">
        <v>355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918"/>
      <c r="B168" s="1749" t="s">
        <v>356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358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737" t="s">
        <v>224</v>
      </c>
      <c r="B170" s="5737" t="s">
        <v>225</v>
      </c>
      <c r="C170" s="5697" t="s">
        <v>82</v>
      </c>
      <c r="D170" s="5666"/>
      <c r="E170" s="5650"/>
      <c r="F170" s="5691" t="s">
        <v>106</v>
      </c>
      <c r="G170" s="5698"/>
      <c r="H170" s="5698"/>
      <c r="I170" s="5698"/>
      <c r="J170" s="5698"/>
      <c r="K170" s="5698"/>
      <c r="L170" s="5698"/>
      <c r="M170" s="5698"/>
      <c r="N170" s="5698"/>
      <c r="O170" s="5770"/>
    </row>
    <row r="171" spans="1:39" ht="15" customHeight="1" x14ac:dyDescent="0.25">
      <c r="A171" s="5647"/>
      <c r="B171" s="5647"/>
      <c r="C171" s="5827"/>
      <c r="D171" s="5765"/>
      <c r="E171" s="5652"/>
      <c r="F171" s="5691" t="s">
        <v>58</v>
      </c>
      <c r="G171" s="5770"/>
      <c r="H171" s="5691" t="s">
        <v>59</v>
      </c>
      <c r="I171" s="5770"/>
      <c r="J171" s="5691" t="s">
        <v>60</v>
      </c>
      <c r="K171" s="5770"/>
      <c r="L171" s="5691" t="s">
        <v>61</v>
      </c>
      <c r="M171" s="5770"/>
      <c r="N171" s="5691" t="s">
        <v>62</v>
      </c>
      <c r="O171" s="5770"/>
    </row>
    <row r="172" spans="1:39" ht="15" customHeight="1" x14ac:dyDescent="0.25">
      <c r="A172" s="5648"/>
      <c r="B172" s="5648"/>
      <c r="C172" s="1979" t="s">
        <v>84</v>
      </c>
      <c r="D172" s="2382" t="s">
        <v>63</v>
      </c>
      <c r="E172" s="20" t="s">
        <v>64</v>
      </c>
      <c r="F172" s="1876" t="s">
        <v>63</v>
      </c>
      <c r="G172" s="20" t="s">
        <v>64</v>
      </c>
      <c r="H172" s="1876" t="s">
        <v>63</v>
      </c>
      <c r="I172" s="20" t="s">
        <v>64</v>
      </c>
      <c r="J172" s="1876" t="s">
        <v>63</v>
      </c>
      <c r="K172" s="20" t="s">
        <v>64</v>
      </c>
      <c r="L172" s="1876" t="s">
        <v>63</v>
      </c>
      <c r="M172" s="20" t="s">
        <v>64</v>
      </c>
      <c r="N172" s="1876" t="s">
        <v>63</v>
      </c>
      <c r="O172" s="20" t="s">
        <v>64</v>
      </c>
    </row>
    <row r="173" spans="1:39" ht="15" customHeight="1" x14ac:dyDescent="0.25">
      <c r="A173" s="5681" t="s">
        <v>359</v>
      </c>
      <c r="B173" s="2384" t="s">
        <v>360</v>
      </c>
      <c r="C173" s="1978">
        <f t="shared" ref="C173:C178" si="58">SUM(D173+E173)</f>
        <v>4</v>
      </c>
      <c r="D173" s="2303">
        <f t="shared" ref="D173:E178" si="59">SUM(F173+H173+J173+L173+N173)</f>
        <v>1</v>
      </c>
      <c r="E173" s="2257">
        <f t="shared" si="59"/>
        <v>3</v>
      </c>
      <c r="F173" s="1960">
        <v>0</v>
      </c>
      <c r="G173" s="2246">
        <v>1</v>
      </c>
      <c r="H173" s="1960">
        <v>0</v>
      </c>
      <c r="I173" s="1967">
        <v>0</v>
      </c>
      <c r="J173" s="1968">
        <v>0</v>
      </c>
      <c r="K173" s="2246">
        <v>2</v>
      </c>
      <c r="L173" s="1960">
        <v>1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682"/>
      <c r="B174" s="1642" t="s">
        <v>361</v>
      </c>
      <c r="C174" s="1370">
        <f t="shared" si="58"/>
        <v>16</v>
      </c>
      <c r="D174" s="504">
        <f t="shared" si="59"/>
        <v>4</v>
      </c>
      <c r="E174" s="511">
        <f t="shared" si="59"/>
        <v>12</v>
      </c>
      <c r="F174" s="1371">
        <v>0</v>
      </c>
      <c r="G174" s="512">
        <v>4</v>
      </c>
      <c r="H174" s="1371">
        <v>2</v>
      </c>
      <c r="I174" s="26">
        <v>1</v>
      </c>
      <c r="J174" s="513">
        <v>2</v>
      </c>
      <c r="K174" s="512">
        <v>5</v>
      </c>
      <c r="L174" s="1371">
        <v>0</v>
      </c>
      <c r="M174" s="26">
        <v>1</v>
      </c>
      <c r="N174" s="1371">
        <v>0</v>
      </c>
      <c r="O174" s="26">
        <v>1</v>
      </c>
    </row>
    <row r="175" spans="1:39" ht="15" customHeight="1" x14ac:dyDescent="0.25">
      <c r="A175" s="5683"/>
      <c r="B175" s="2391" t="s">
        <v>362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681" t="s">
        <v>363</v>
      </c>
      <c r="B176" s="2384" t="s">
        <v>360</v>
      </c>
      <c r="C176" s="1978">
        <f t="shared" si="58"/>
        <v>4</v>
      </c>
      <c r="D176" s="2303">
        <f t="shared" si="59"/>
        <v>1</v>
      </c>
      <c r="E176" s="2257">
        <f t="shared" si="59"/>
        <v>3</v>
      </c>
      <c r="F176" s="1960">
        <v>0</v>
      </c>
      <c r="G176" s="1967">
        <v>1</v>
      </c>
      <c r="H176" s="1960">
        <v>0</v>
      </c>
      <c r="I176" s="2246">
        <v>0</v>
      </c>
      <c r="J176" s="1960">
        <v>0</v>
      </c>
      <c r="K176" s="1967">
        <v>2</v>
      </c>
      <c r="L176" s="1968">
        <v>1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682"/>
      <c r="B177" s="1642" t="s">
        <v>361</v>
      </c>
      <c r="C177" s="1642">
        <f t="shared" si="58"/>
        <v>16</v>
      </c>
      <c r="D177" s="2211">
        <f t="shared" si="59"/>
        <v>4</v>
      </c>
      <c r="E177" s="1835">
        <f t="shared" si="59"/>
        <v>12</v>
      </c>
      <c r="F177" s="1371">
        <v>0</v>
      </c>
      <c r="G177" s="26">
        <v>4</v>
      </c>
      <c r="H177" s="1644">
        <v>2</v>
      </c>
      <c r="I177" s="1648">
        <v>1</v>
      </c>
      <c r="J177" s="1644">
        <v>2</v>
      </c>
      <c r="K177" s="1646">
        <v>5</v>
      </c>
      <c r="L177" s="1647">
        <v>0</v>
      </c>
      <c r="M177" s="1648">
        <v>1</v>
      </c>
      <c r="N177" s="1644">
        <v>0</v>
      </c>
      <c r="O177" s="1646">
        <v>1</v>
      </c>
    </row>
    <row r="178" spans="1:21" ht="15" customHeight="1" x14ac:dyDescent="0.25">
      <c r="A178" s="5683"/>
      <c r="B178" s="2391" t="s">
        <v>362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913" t="s">
        <v>364</v>
      </c>
      <c r="B179" s="5913"/>
      <c r="C179" s="5913"/>
      <c r="D179" s="5913"/>
      <c r="E179" s="5913"/>
      <c r="F179" s="5913"/>
      <c r="G179" s="5913"/>
      <c r="H179" s="5913"/>
      <c r="I179" s="5913"/>
      <c r="J179" s="5913"/>
      <c r="K179" s="5913"/>
      <c r="L179" s="5913"/>
      <c r="M179" s="5913"/>
      <c r="N179" s="5913"/>
      <c r="O179" s="5913"/>
      <c r="P179" s="458"/>
      <c r="Q179" s="458"/>
    </row>
    <row r="180" spans="1:21" ht="15" customHeight="1" x14ac:dyDescent="0.25">
      <c r="A180" s="5697" t="s">
        <v>365</v>
      </c>
      <c r="B180" s="5650"/>
      <c r="C180" s="5697" t="s">
        <v>82</v>
      </c>
      <c r="D180" s="5666"/>
      <c r="E180" s="5650"/>
      <c r="F180" s="5691" t="s">
        <v>106</v>
      </c>
      <c r="G180" s="5698"/>
      <c r="H180" s="5698"/>
      <c r="I180" s="5698"/>
      <c r="J180" s="5698"/>
      <c r="K180" s="5698"/>
      <c r="L180" s="5698"/>
      <c r="M180" s="5698"/>
      <c r="N180" s="5698"/>
      <c r="O180" s="5698"/>
      <c r="P180" s="5698"/>
      <c r="Q180" s="5770"/>
    </row>
    <row r="181" spans="1:21" ht="15" customHeight="1" x14ac:dyDescent="0.25">
      <c r="A181" s="5668"/>
      <c r="B181" s="5722"/>
      <c r="C181" s="5827"/>
      <c r="D181" s="5765"/>
      <c r="E181" s="5652"/>
      <c r="F181" s="5691" t="s">
        <v>59</v>
      </c>
      <c r="G181" s="5770"/>
      <c r="H181" s="5691" t="s">
        <v>60</v>
      </c>
      <c r="I181" s="5770"/>
      <c r="J181" s="5691" t="s">
        <v>61</v>
      </c>
      <c r="K181" s="5770"/>
      <c r="L181" s="5691" t="s">
        <v>366</v>
      </c>
      <c r="M181" s="5770"/>
      <c r="N181" s="5691" t="s">
        <v>367</v>
      </c>
      <c r="O181" s="5770"/>
      <c r="P181" s="5691" t="s">
        <v>368</v>
      </c>
      <c r="Q181" s="5770"/>
    </row>
    <row r="182" spans="1:21" ht="15" customHeight="1" x14ac:dyDescent="0.25">
      <c r="A182" s="5827"/>
      <c r="B182" s="5652"/>
      <c r="C182" s="1979" t="s">
        <v>84</v>
      </c>
      <c r="D182" s="2382" t="s">
        <v>63</v>
      </c>
      <c r="E182" s="20" t="s">
        <v>64</v>
      </c>
      <c r="F182" s="1876" t="s">
        <v>63</v>
      </c>
      <c r="G182" s="20" t="s">
        <v>64</v>
      </c>
      <c r="H182" s="1876" t="s">
        <v>63</v>
      </c>
      <c r="I182" s="20" t="s">
        <v>64</v>
      </c>
      <c r="J182" s="1876" t="s">
        <v>63</v>
      </c>
      <c r="K182" s="2393" t="s">
        <v>64</v>
      </c>
      <c r="L182" s="1876" t="s">
        <v>63</v>
      </c>
      <c r="M182" s="20" t="s">
        <v>64</v>
      </c>
      <c r="N182" s="1876" t="s">
        <v>63</v>
      </c>
      <c r="O182" s="20" t="s">
        <v>64</v>
      </c>
      <c r="P182" s="1876" t="s">
        <v>63</v>
      </c>
      <c r="Q182" s="2393" t="s">
        <v>64</v>
      </c>
    </row>
    <row r="183" spans="1:21" ht="15" customHeight="1" x14ac:dyDescent="0.25">
      <c r="A183" s="5846" t="s">
        <v>369</v>
      </c>
      <c r="B183" s="5847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48" t="s">
        <v>370</v>
      </c>
      <c r="B184" s="5849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50" t="s">
        <v>371</v>
      </c>
      <c r="B185" s="5851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691" t="s">
        <v>82</v>
      </c>
      <c r="B186" s="5770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372</v>
      </c>
    </row>
    <row r="188" spans="1:21" ht="18" customHeight="1" x14ac:dyDescent="0.25">
      <c r="A188" s="3" t="s">
        <v>373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697" t="s">
        <v>374</v>
      </c>
      <c r="B189" s="5650"/>
      <c r="C189" s="5828" t="s">
        <v>311</v>
      </c>
      <c r="D189" s="5829"/>
      <c r="E189" s="5911"/>
      <c r="F189" s="5893" t="s">
        <v>106</v>
      </c>
      <c r="G189" s="5912"/>
      <c r="H189" s="5912"/>
      <c r="I189" s="5912"/>
      <c r="J189" s="5912"/>
      <c r="K189" s="5912"/>
      <c r="L189" s="5912"/>
      <c r="M189" s="5912"/>
      <c r="N189" s="5912"/>
      <c r="O189" s="5912"/>
      <c r="P189" s="5912"/>
      <c r="Q189" s="5912"/>
      <c r="R189" s="5912"/>
      <c r="S189" s="5912"/>
      <c r="T189" s="5912"/>
      <c r="U189" s="5894"/>
    </row>
    <row r="190" spans="1:21" ht="15" customHeight="1" x14ac:dyDescent="0.25">
      <c r="A190" s="5668"/>
      <c r="B190" s="5722"/>
      <c r="C190" s="5831"/>
      <c r="D190" s="5832"/>
      <c r="E190" s="5833"/>
      <c r="F190" s="5854" t="s">
        <v>352</v>
      </c>
      <c r="G190" s="5855"/>
      <c r="H190" s="5856" t="s">
        <v>335</v>
      </c>
      <c r="I190" s="5855"/>
      <c r="J190" s="5854" t="s">
        <v>99</v>
      </c>
      <c r="K190" s="5855"/>
      <c r="L190" s="5856" t="s">
        <v>49</v>
      </c>
      <c r="M190" s="5855"/>
      <c r="N190" s="5856" t="s">
        <v>50</v>
      </c>
      <c r="O190" s="5855"/>
      <c r="P190" s="5856" t="s">
        <v>375</v>
      </c>
      <c r="Q190" s="5855"/>
      <c r="R190" s="5856" t="s">
        <v>376</v>
      </c>
      <c r="S190" s="5855"/>
      <c r="T190" s="5727" t="s">
        <v>377</v>
      </c>
      <c r="U190" s="5689"/>
    </row>
    <row r="191" spans="1:21" ht="15" customHeight="1" x14ac:dyDescent="0.25">
      <c r="A191" s="5827"/>
      <c r="B191" s="5652"/>
      <c r="C191" s="2295" t="s">
        <v>84</v>
      </c>
      <c r="D191" s="2224" t="s">
        <v>63</v>
      </c>
      <c r="E191" s="2222" t="s">
        <v>64</v>
      </c>
      <c r="F191" s="2223" t="s">
        <v>63</v>
      </c>
      <c r="G191" s="2348" t="s">
        <v>64</v>
      </c>
      <c r="H191" s="2224" t="s">
        <v>63</v>
      </c>
      <c r="I191" s="2348" t="s">
        <v>64</v>
      </c>
      <c r="J191" s="2223" t="s">
        <v>63</v>
      </c>
      <c r="K191" s="2348" t="s">
        <v>64</v>
      </c>
      <c r="L191" s="2224" t="s">
        <v>63</v>
      </c>
      <c r="M191" s="2348" t="s">
        <v>64</v>
      </c>
      <c r="N191" s="2224" t="s">
        <v>63</v>
      </c>
      <c r="O191" s="2348" t="s">
        <v>64</v>
      </c>
      <c r="P191" s="2224" t="s">
        <v>63</v>
      </c>
      <c r="Q191" s="2348" t="s">
        <v>64</v>
      </c>
      <c r="R191" s="2224" t="s">
        <v>63</v>
      </c>
      <c r="S191" s="2348" t="s">
        <v>64</v>
      </c>
      <c r="T191" s="2224" t="s">
        <v>63</v>
      </c>
      <c r="U191" s="2348" t="s">
        <v>64</v>
      </c>
    </row>
    <row r="192" spans="1:21" ht="15" customHeight="1" x14ac:dyDescent="0.25">
      <c r="A192" s="5840" t="s">
        <v>378</v>
      </c>
      <c r="B192" s="5841"/>
      <c r="C192" s="515">
        <f>SUM(D192+E192)</f>
        <v>4</v>
      </c>
      <c r="D192" s="1374">
        <f>SUM(F192+H192+J192+L192+N192+P192+R192+T192)</f>
        <v>0</v>
      </c>
      <c r="E192" s="1375">
        <f t="shared" ref="D192:E194" si="62">SUM(G192+I192+K192+M192+O192+Q192+S192+U192)</f>
        <v>4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3</v>
      </c>
      <c r="T192" s="1328">
        <v>0</v>
      </c>
      <c r="U192" s="320">
        <v>1</v>
      </c>
    </row>
    <row r="193" spans="1:94" ht="15" customHeight="1" x14ac:dyDescent="0.25">
      <c r="A193" s="5842" t="s">
        <v>379</v>
      </c>
      <c r="B193" s="5843"/>
      <c r="C193" s="2400">
        <f>SUM(D193+E193)</f>
        <v>3</v>
      </c>
      <c r="D193" s="516">
        <f t="shared" si="62"/>
        <v>0</v>
      </c>
      <c r="E193" s="517">
        <f t="shared" si="62"/>
        <v>3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1</v>
      </c>
      <c r="R193" s="1372">
        <v>0</v>
      </c>
      <c r="S193" s="1705">
        <v>2</v>
      </c>
      <c r="T193" s="1372">
        <v>0</v>
      </c>
      <c r="U193" s="1705">
        <v>0</v>
      </c>
    </row>
    <row r="194" spans="1:94" ht="15" customHeight="1" x14ac:dyDescent="0.25">
      <c r="A194" s="5844" t="s">
        <v>380</v>
      </c>
      <c r="B194" s="5845"/>
      <c r="C194" s="2401">
        <f>SUM(D194+E194)</f>
        <v>7</v>
      </c>
      <c r="D194" s="2266">
        <f t="shared" si="62"/>
        <v>0</v>
      </c>
      <c r="E194" s="2240">
        <f t="shared" si="62"/>
        <v>7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1</v>
      </c>
      <c r="R194" s="2302">
        <f t="shared" si="63"/>
        <v>0</v>
      </c>
      <c r="S194" s="2272">
        <f t="shared" si="63"/>
        <v>5</v>
      </c>
      <c r="T194" s="2302">
        <f t="shared" si="63"/>
        <v>0</v>
      </c>
      <c r="U194" s="2272">
        <f t="shared" si="63"/>
        <v>1</v>
      </c>
    </row>
    <row r="195" spans="1:94" ht="18" customHeight="1" x14ac:dyDescent="0.25">
      <c r="A195" s="3" t="s">
        <v>381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826" t="s">
        <v>374</v>
      </c>
      <c r="B196" s="5650"/>
      <c r="C196" s="5828" t="s">
        <v>311</v>
      </c>
      <c r="D196" s="5829"/>
      <c r="E196" s="5830"/>
      <c r="F196" s="5834" t="s">
        <v>106</v>
      </c>
      <c r="G196" s="5835"/>
      <c r="H196" s="5835"/>
      <c r="I196" s="5835"/>
      <c r="J196" s="5835"/>
      <c r="K196" s="5835"/>
      <c r="L196" s="5835"/>
      <c r="M196" s="5835"/>
      <c r="N196" s="5835"/>
      <c r="O196" s="5836"/>
      <c r="P196" s="5739" t="s">
        <v>382</v>
      </c>
      <c r="Q196" s="5738"/>
      <c r="R196" s="5738"/>
      <c r="S196" s="5738"/>
      <c r="T196" s="21"/>
      <c r="U196" s="21"/>
    </row>
    <row r="197" spans="1:94" ht="15" customHeight="1" x14ac:dyDescent="0.25">
      <c r="A197" s="5668"/>
      <c r="B197" s="5722"/>
      <c r="C197" s="5831"/>
      <c r="D197" s="5832"/>
      <c r="E197" s="5833"/>
      <c r="F197" s="5728" t="s">
        <v>49</v>
      </c>
      <c r="G197" s="5690"/>
      <c r="H197" s="5728" t="s">
        <v>50</v>
      </c>
      <c r="I197" s="5690"/>
      <c r="J197" s="5728" t="s">
        <v>375</v>
      </c>
      <c r="K197" s="5690"/>
      <c r="L197" s="5728" t="s">
        <v>376</v>
      </c>
      <c r="M197" s="5690"/>
      <c r="N197" s="5728" t="s">
        <v>377</v>
      </c>
      <c r="O197" s="5837"/>
      <c r="P197" s="5838" t="s">
        <v>352</v>
      </c>
      <c r="Q197" s="5839" t="s">
        <v>335</v>
      </c>
      <c r="R197" s="5839" t="s">
        <v>99</v>
      </c>
      <c r="S197" s="5739" t="s">
        <v>49</v>
      </c>
      <c r="T197" s="21"/>
      <c r="U197" s="21"/>
    </row>
    <row r="198" spans="1:94" ht="15" customHeight="1" x14ac:dyDescent="0.25">
      <c r="A198" s="5827"/>
      <c r="B198" s="5652"/>
      <c r="C198" s="2295" t="s">
        <v>84</v>
      </c>
      <c r="D198" s="2347" t="s">
        <v>63</v>
      </c>
      <c r="E198" s="2296" t="s">
        <v>64</v>
      </c>
      <c r="F198" s="2347" t="s">
        <v>63</v>
      </c>
      <c r="G198" s="2348" t="s">
        <v>64</v>
      </c>
      <c r="H198" s="2347" t="s">
        <v>63</v>
      </c>
      <c r="I198" s="2348" t="s">
        <v>64</v>
      </c>
      <c r="J198" s="2347" t="s">
        <v>63</v>
      </c>
      <c r="K198" s="2348" t="s">
        <v>64</v>
      </c>
      <c r="L198" s="2347" t="s">
        <v>63</v>
      </c>
      <c r="M198" s="2348" t="s">
        <v>64</v>
      </c>
      <c r="N198" s="2347" t="s">
        <v>63</v>
      </c>
      <c r="O198" s="2278" t="s">
        <v>64</v>
      </c>
      <c r="P198" s="5838"/>
      <c r="Q198" s="5839"/>
      <c r="R198" s="5839"/>
      <c r="S198" s="5739"/>
      <c r="T198" s="21"/>
      <c r="U198" s="21"/>
    </row>
    <row r="199" spans="1:94" ht="15" customHeight="1" x14ac:dyDescent="0.25">
      <c r="A199" s="5840" t="s">
        <v>383</v>
      </c>
      <c r="B199" s="5841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842" t="s">
        <v>384</v>
      </c>
      <c r="B200" s="5843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909" t="s">
        <v>385</v>
      </c>
      <c r="B201" s="5910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867" t="s">
        <v>387</v>
      </c>
      <c r="B203" s="5868"/>
      <c r="C203" s="5896" t="s">
        <v>82</v>
      </c>
      <c r="D203" s="5897"/>
      <c r="E203" s="5898"/>
      <c r="F203" s="5902" t="s">
        <v>106</v>
      </c>
      <c r="G203" s="5902"/>
      <c r="H203" s="5902"/>
      <c r="I203" s="5902"/>
      <c r="J203" s="5902"/>
      <c r="K203" s="5902"/>
      <c r="L203" s="5902"/>
      <c r="M203" s="5902"/>
      <c r="N203" s="5902"/>
      <c r="O203" s="5902"/>
      <c r="P203" s="5902"/>
      <c r="Q203" s="5902"/>
      <c r="R203" s="5902"/>
      <c r="S203" s="5902"/>
      <c r="T203" s="5902"/>
      <c r="U203" s="5902"/>
      <c r="V203" s="5902"/>
      <c r="W203" s="5902"/>
      <c r="X203" s="5902"/>
      <c r="Y203" s="5902"/>
      <c r="Z203" s="5902"/>
      <c r="AA203" s="5902"/>
      <c r="AB203" s="5902"/>
      <c r="AC203" s="5903"/>
      <c r="AD203" s="5887" t="s">
        <v>39</v>
      </c>
      <c r="AE203" s="5772"/>
      <c r="AF203" s="5771" t="s">
        <v>40</v>
      </c>
      <c r="AG203" s="5772"/>
      <c r="AH203" s="5889" t="s">
        <v>41</v>
      </c>
      <c r="AI203" s="5772" t="s">
        <v>42</v>
      </c>
    </row>
    <row r="204" spans="1:94" ht="15" customHeight="1" x14ac:dyDescent="0.25">
      <c r="A204" s="5869"/>
      <c r="B204" s="5870"/>
      <c r="C204" s="5899"/>
      <c r="D204" s="5900"/>
      <c r="E204" s="5901"/>
      <c r="F204" s="5893" t="s">
        <v>388</v>
      </c>
      <c r="G204" s="5894"/>
      <c r="H204" s="5871" t="s">
        <v>389</v>
      </c>
      <c r="I204" s="5872"/>
      <c r="J204" s="5871" t="s">
        <v>390</v>
      </c>
      <c r="K204" s="5872"/>
      <c r="L204" s="5871" t="s">
        <v>391</v>
      </c>
      <c r="M204" s="5872"/>
      <c r="N204" s="5871" t="s">
        <v>392</v>
      </c>
      <c r="O204" s="5872"/>
      <c r="P204" s="5871" t="s">
        <v>393</v>
      </c>
      <c r="Q204" s="5872"/>
      <c r="R204" s="5871" t="s">
        <v>394</v>
      </c>
      <c r="S204" s="5872"/>
      <c r="T204" s="5904" t="s">
        <v>395</v>
      </c>
      <c r="U204" s="5904"/>
      <c r="V204" s="5904" t="s">
        <v>396</v>
      </c>
      <c r="W204" s="5904"/>
      <c r="X204" s="5904" t="s">
        <v>397</v>
      </c>
      <c r="Y204" s="5904"/>
      <c r="Z204" s="5856" t="s">
        <v>312</v>
      </c>
      <c r="AA204" s="5855"/>
      <c r="AB204" s="5856" t="s">
        <v>313</v>
      </c>
      <c r="AC204" s="5895"/>
      <c r="AD204" s="5888"/>
      <c r="AE204" s="5774"/>
      <c r="AF204" s="5773"/>
      <c r="AG204" s="5774"/>
      <c r="AH204" s="5890"/>
      <c r="AI204" s="5892"/>
    </row>
    <row r="205" spans="1:94" ht="15" customHeight="1" x14ac:dyDescent="0.25">
      <c r="A205" s="5871"/>
      <c r="B205" s="5872"/>
      <c r="C205" s="2410" t="s">
        <v>398</v>
      </c>
      <c r="D205" s="2411" t="s">
        <v>63</v>
      </c>
      <c r="E205" s="2409" t="s">
        <v>64</v>
      </c>
      <c r="F205" s="2412" t="s">
        <v>63</v>
      </c>
      <c r="G205" s="2413" t="s">
        <v>64</v>
      </c>
      <c r="H205" s="2412" t="s">
        <v>63</v>
      </c>
      <c r="I205" s="2413" t="s">
        <v>64</v>
      </c>
      <c r="J205" s="2412" t="s">
        <v>63</v>
      </c>
      <c r="K205" s="2413" t="s">
        <v>64</v>
      </c>
      <c r="L205" s="2412" t="s">
        <v>63</v>
      </c>
      <c r="M205" s="2413" t="s">
        <v>64</v>
      </c>
      <c r="N205" s="2412" t="s">
        <v>63</v>
      </c>
      <c r="O205" s="2413" t="s">
        <v>64</v>
      </c>
      <c r="P205" s="2412" t="s">
        <v>63</v>
      </c>
      <c r="Q205" s="2413" t="s">
        <v>64</v>
      </c>
      <c r="R205" s="2412" t="s">
        <v>63</v>
      </c>
      <c r="S205" s="2413" t="s">
        <v>64</v>
      </c>
      <c r="T205" s="2412" t="s">
        <v>63</v>
      </c>
      <c r="U205" s="2413" t="s">
        <v>64</v>
      </c>
      <c r="V205" s="2412" t="s">
        <v>63</v>
      </c>
      <c r="W205" s="2413" t="s">
        <v>64</v>
      </c>
      <c r="X205" s="2412" t="s">
        <v>63</v>
      </c>
      <c r="Y205" s="2413" t="s">
        <v>64</v>
      </c>
      <c r="Z205" s="2412" t="s">
        <v>63</v>
      </c>
      <c r="AA205" s="2413" t="s">
        <v>64</v>
      </c>
      <c r="AB205" s="2412" t="s">
        <v>63</v>
      </c>
      <c r="AC205" s="2414" t="s">
        <v>64</v>
      </c>
      <c r="AD205" s="2415" t="s">
        <v>63</v>
      </c>
      <c r="AE205" s="2413" t="s">
        <v>64</v>
      </c>
      <c r="AF205" s="2415" t="s">
        <v>63</v>
      </c>
      <c r="AG205" s="2413" t="s">
        <v>64</v>
      </c>
      <c r="AH205" s="5891"/>
      <c r="AI205" s="5774" t="s">
        <v>64</v>
      </c>
    </row>
    <row r="206" spans="1:94" ht="15" customHeight="1" x14ac:dyDescent="0.25">
      <c r="A206" s="5905" t="s">
        <v>399</v>
      </c>
      <c r="B206" s="2416" t="s">
        <v>327</v>
      </c>
      <c r="C206" s="2416">
        <f>SUM(D206+E206)</f>
        <v>22</v>
      </c>
      <c r="D206" s="2417">
        <f>SUM(F206+H206+J206+L206+N206+P206+R206+T206+V206+X206+Z206+AB206)</f>
        <v>12</v>
      </c>
      <c r="E206" s="2418">
        <f>SUM(G206+I206+K206+M206+O206+Q206+S206+U206+W206+Y206+AA206+AC206)</f>
        <v>10</v>
      </c>
      <c r="F206" s="2419">
        <v>6</v>
      </c>
      <c r="G206" s="2420">
        <v>4</v>
      </c>
      <c r="H206" s="2419">
        <v>2</v>
      </c>
      <c r="I206" s="2420">
        <v>2</v>
      </c>
      <c r="J206" s="2419">
        <v>2</v>
      </c>
      <c r="K206" s="2420">
        <v>3</v>
      </c>
      <c r="L206" s="2419">
        <v>1</v>
      </c>
      <c r="M206" s="2420">
        <v>0</v>
      </c>
      <c r="N206" s="2419">
        <v>0</v>
      </c>
      <c r="O206" s="2420">
        <v>0</v>
      </c>
      <c r="P206" s="2419">
        <v>0</v>
      </c>
      <c r="Q206" s="2421">
        <v>0</v>
      </c>
      <c r="R206" s="2419">
        <v>0</v>
      </c>
      <c r="S206" s="2421">
        <v>0</v>
      </c>
      <c r="T206" s="2419">
        <v>0</v>
      </c>
      <c r="U206" s="2420">
        <v>1</v>
      </c>
      <c r="V206" s="2419">
        <v>0</v>
      </c>
      <c r="W206" s="2420">
        <v>0</v>
      </c>
      <c r="X206" s="2419">
        <v>0</v>
      </c>
      <c r="Y206" s="2421">
        <v>0</v>
      </c>
      <c r="Z206" s="2419">
        <v>1</v>
      </c>
      <c r="AA206" s="2421">
        <v>0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0</v>
      </c>
      <c r="AH206" s="2419">
        <v>3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906"/>
      <c r="B207" s="2423" t="s">
        <v>400</v>
      </c>
      <c r="C207" s="518">
        <f>SUM(D207+E207)</f>
        <v>32</v>
      </c>
      <c r="D207" s="1378">
        <f>SUM(F207+H207+J207+L207+N207+P207+R207+T207+V207+X207+Z207+AB207)</f>
        <v>17</v>
      </c>
      <c r="E207" s="1379">
        <f>SUM(G207+I207+K207+M207+O207+Q207+S207+U207+W207+Y207+AA207+AC207)</f>
        <v>15</v>
      </c>
      <c r="F207" s="2424">
        <v>2</v>
      </c>
      <c r="G207" s="2425">
        <v>1</v>
      </c>
      <c r="H207" s="2424">
        <v>4</v>
      </c>
      <c r="I207" s="2425">
        <v>2</v>
      </c>
      <c r="J207" s="2424">
        <v>0</v>
      </c>
      <c r="K207" s="2425">
        <v>3</v>
      </c>
      <c r="L207" s="2424">
        <v>3</v>
      </c>
      <c r="M207" s="2425">
        <v>1</v>
      </c>
      <c r="N207" s="2424">
        <v>4</v>
      </c>
      <c r="O207" s="2425">
        <v>0</v>
      </c>
      <c r="P207" s="2424">
        <v>1</v>
      </c>
      <c r="Q207" s="2426">
        <v>2</v>
      </c>
      <c r="R207" s="2424">
        <v>0</v>
      </c>
      <c r="S207" s="2426">
        <v>1</v>
      </c>
      <c r="T207" s="2424">
        <v>0</v>
      </c>
      <c r="U207" s="2425">
        <v>0</v>
      </c>
      <c r="V207" s="2424">
        <v>2</v>
      </c>
      <c r="W207" s="2425">
        <v>1</v>
      </c>
      <c r="X207" s="2424">
        <v>0</v>
      </c>
      <c r="Y207" s="2426">
        <v>1</v>
      </c>
      <c r="Z207" s="2424">
        <v>1</v>
      </c>
      <c r="AA207" s="2426">
        <v>2</v>
      </c>
      <c r="AB207" s="2424">
        <v>0</v>
      </c>
      <c r="AC207" s="2427">
        <v>1</v>
      </c>
      <c r="AD207" s="2428">
        <v>0</v>
      </c>
      <c r="AE207" s="2426">
        <v>1</v>
      </c>
      <c r="AF207" s="2428">
        <v>0</v>
      </c>
      <c r="AG207" s="2426">
        <v>0</v>
      </c>
      <c r="AH207" s="2424">
        <v>4</v>
      </c>
      <c r="AI207" s="2426">
        <v>2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907" t="s">
        <v>82</v>
      </c>
      <c r="B208" s="5908"/>
      <c r="C208" s="2429">
        <f>SUM(D208+E208)</f>
        <v>54</v>
      </c>
      <c r="D208" s="2430">
        <f t="shared" ref="D208:AI208" si="68">SUM(D206+D207)</f>
        <v>29</v>
      </c>
      <c r="E208" s="2431">
        <f t="shared" si="68"/>
        <v>25</v>
      </c>
      <c r="F208" s="2432">
        <f t="shared" si="68"/>
        <v>8</v>
      </c>
      <c r="G208" s="2433">
        <f t="shared" si="68"/>
        <v>5</v>
      </c>
      <c r="H208" s="2432">
        <f t="shared" si="68"/>
        <v>6</v>
      </c>
      <c r="I208" s="2433">
        <f t="shared" si="68"/>
        <v>4</v>
      </c>
      <c r="J208" s="2432">
        <f t="shared" si="68"/>
        <v>2</v>
      </c>
      <c r="K208" s="2433">
        <f t="shared" si="68"/>
        <v>6</v>
      </c>
      <c r="L208" s="2432">
        <f t="shared" si="68"/>
        <v>4</v>
      </c>
      <c r="M208" s="2433">
        <f t="shared" si="68"/>
        <v>1</v>
      </c>
      <c r="N208" s="2432">
        <f t="shared" si="68"/>
        <v>4</v>
      </c>
      <c r="O208" s="2433">
        <f t="shared" si="68"/>
        <v>0</v>
      </c>
      <c r="P208" s="2432">
        <f t="shared" si="68"/>
        <v>1</v>
      </c>
      <c r="Q208" s="2433">
        <f t="shared" si="68"/>
        <v>2</v>
      </c>
      <c r="R208" s="2432">
        <f t="shared" si="68"/>
        <v>0</v>
      </c>
      <c r="S208" s="2433">
        <f t="shared" si="68"/>
        <v>1</v>
      </c>
      <c r="T208" s="2432">
        <f t="shared" si="68"/>
        <v>0</v>
      </c>
      <c r="U208" s="2433">
        <f t="shared" si="68"/>
        <v>1</v>
      </c>
      <c r="V208" s="2432">
        <f t="shared" si="68"/>
        <v>2</v>
      </c>
      <c r="W208" s="2433">
        <f t="shared" si="68"/>
        <v>1</v>
      </c>
      <c r="X208" s="2432">
        <f t="shared" si="68"/>
        <v>0</v>
      </c>
      <c r="Y208" s="2433">
        <f t="shared" si="68"/>
        <v>1</v>
      </c>
      <c r="Z208" s="2432">
        <f t="shared" si="68"/>
        <v>2</v>
      </c>
      <c r="AA208" s="2433">
        <f t="shared" si="68"/>
        <v>2</v>
      </c>
      <c r="AB208" s="2432">
        <f t="shared" si="68"/>
        <v>0</v>
      </c>
      <c r="AC208" s="2434">
        <f t="shared" si="68"/>
        <v>1</v>
      </c>
      <c r="AD208" s="2430">
        <f t="shared" si="68"/>
        <v>0</v>
      </c>
      <c r="AE208" s="2433">
        <f t="shared" si="68"/>
        <v>1</v>
      </c>
      <c r="AF208" s="2430">
        <f t="shared" si="68"/>
        <v>0</v>
      </c>
      <c r="AG208" s="2433">
        <f t="shared" si="68"/>
        <v>0</v>
      </c>
      <c r="AH208" s="2432">
        <f t="shared" si="68"/>
        <v>7</v>
      </c>
      <c r="AI208" s="2431">
        <f t="shared" si="68"/>
        <v>2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867" t="s">
        <v>402</v>
      </c>
      <c r="B210" s="5868"/>
      <c r="C210" s="5897" t="s">
        <v>82</v>
      </c>
      <c r="D210" s="5897"/>
      <c r="E210" s="5898"/>
      <c r="F210" s="5796" t="s">
        <v>106</v>
      </c>
      <c r="G210" s="5797"/>
      <c r="H210" s="5797"/>
      <c r="I210" s="5797"/>
      <c r="J210" s="5797"/>
      <c r="K210" s="5797"/>
      <c r="L210" s="5797"/>
      <c r="M210" s="5797"/>
      <c r="N210" s="5797"/>
      <c r="O210" s="5797"/>
      <c r="P210" s="5796" t="s">
        <v>403</v>
      </c>
      <c r="Q210" s="5797"/>
      <c r="R210" s="5798"/>
      <c r="S210" s="5799" t="s">
        <v>41</v>
      </c>
      <c r="T210" s="5802" t="s">
        <v>42</v>
      </c>
      <c r="U210" s="5771" t="s">
        <v>404</v>
      </c>
      <c r="V210" s="5771"/>
      <c r="W210" s="5771"/>
      <c r="X210" s="5771"/>
      <c r="Y210" s="5771"/>
      <c r="Z210" s="5772"/>
      <c r="AA210" s="5775" t="s">
        <v>405</v>
      </c>
      <c r="AB210" s="5771"/>
      <c r="AC210" s="5771"/>
      <c r="AD210" s="5771"/>
      <c r="AE210" s="5771"/>
      <c r="AF210" s="5772"/>
    </row>
    <row r="211" spans="1:90" ht="15" customHeight="1" x14ac:dyDescent="0.25">
      <c r="A211" s="5869"/>
      <c r="B211" s="5870"/>
      <c r="C211" s="5900"/>
      <c r="D211" s="5900"/>
      <c r="E211" s="5901"/>
      <c r="F211" s="5766" t="s">
        <v>406</v>
      </c>
      <c r="G211" s="5766"/>
      <c r="H211" s="5766" t="s">
        <v>228</v>
      </c>
      <c r="I211" s="5766"/>
      <c r="J211" s="5766" t="s">
        <v>333</v>
      </c>
      <c r="K211" s="5766"/>
      <c r="L211" s="5766" t="s">
        <v>407</v>
      </c>
      <c r="M211" s="5766"/>
      <c r="N211" s="5766" t="s">
        <v>408</v>
      </c>
      <c r="O211" s="5691"/>
      <c r="P211" s="5809" t="s">
        <v>409</v>
      </c>
      <c r="Q211" s="5805" t="s">
        <v>410</v>
      </c>
      <c r="R211" s="5807" t="s">
        <v>411</v>
      </c>
      <c r="S211" s="5800"/>
      <c r="T211" s="5803"/>
      <c r="U211" s="5773"/>
      <c r="V211" s="5773"/>
      <c r="W211" s="5773"/>
      <c r="X211" s="5773"/>
      <c r="Y211" s="5773"/>
      <c r="Z211" s="5774"/>
      <c r="AA211" s="5776"/>
      <c r="AB211" s="5773"/>
      <c r="AC211" s="5773"/>
      <c r="AD211" s="5773"/>
      <c r="AE211" s="5773"/>
      <c r="AF211" s="5774"/>
    </row>
    <row r="212" spans="1:90" ht="18.75" customHeight="1" x14ac:dyDescent="0.25">
      <c r="A212" s="5871"/>
      <c r="B212" s="5872"/>
      <c r="C212" s="2410" t="s">
        <v>398</v>
      </c>
      <c r="D212" s="2415" t="s">
        <v>63</v>
      </c>
      <c r="E212" s="2409" t="s">
        <v>64</v>
      </c>
      <c r="F212" s="2412" t="s">
        <v>63</v>
      </c>
      <c r="G212" s="2413" t="s">
        <v>64</v>
      </c>
      <c r="H212" s="2412" t="s">
        <v>63</v>
      </c>
      <c r="I212" s="2413" t="s">
        <v>64</v>
      </c>
      <c r="J212" s="2412" t="s">
        <v>63</v>
      </c>
      <c r="K212" s="2413" t="s">
        <v>64</v>
      </c>
      <c r="L212" s="2412" t="s">
        <v>63</v>
      </c>
      <c r="M212" s="2413" t="s">
        <v>64</v>
      </c>
      <c r="N212" s="2412" t="s">
        <v>63</v>
      </c>
      <c r="O212" s="2435" t="s">
        <v>64</v>
      </c>
      <c r="P212" s="5810"/>
      <c r="Q212" s="5806"/>
      <c r="R212" s="5808"/>
      <c r="S212" s="5801"/>
      <c r="T212" s="5804" t="s">
        <v>64</v>
      </c>
      <c r="U212" s="2436" t="s">
        <v>412</v>
      </c>
      <c r="V212" s="2437" t="s">
        <v>89</v>
      </c>
      <c r="W212" s="2438" t="s">
        <v>413</v>
      </c>
      <c r="X212" s="2438" t="s">
        <v>414</v>
      </c>
      <c r="Y212" s="2438" t="s">
        <v>415</v>
      </c>
      <c r="Z212" s="2439" t="s">
        <v>416</v>
      </c>
      <c r="AA212" s="2440" t="s">
        <v>412</v>
      </c>
      <c r="AB212" s="2437" t="s">
        <v>89</v>
      </c>
      <c r="AC212" s="2438" t="s">
        <v>413</v>
      </c>
      <c r="AD212" s="2438" t="s">
        <v>414</v>
      </c>
      <c r="AE212" s="2438" t="s">
        <v>415</v>
      </c>
      <c r="AF212" s="2441" t="s">
        <v>416</v>
      </c>
    </row>
    <row r="213" spans="1:90" ht="21.75" customHeight="1" x14ac:dyDescent="0.25">
      <c r="A213" s="5811" t="s">
        <v>417</v>
      </c>
      <c r="B213" s="5812"/>
      <c r="C213" s="2416">
        <f>SUM(D213+E213)</f>
        <v>2</v>
      </c>
      <c r="D213" s="2417">
        <f t="shared" ref="D213:E215" si="69">SUM(F213+H213+J213+L213+N213)</f>
        <v>0</v>
      </c>
      <c r="E213" s="2442">
        <f t="shared" si="69"/>
        <v>2</v>
      </c>
      <c r="F213" s="2419">
        <v>0</v>
      </c>
      <c r="G213" s="2421">
        <v>1</v>
      </c>
      <c r="H213" s="2419">
        <v>0</v>
      </c>
      <c r="I213" s="2421">
        <v>0</v>
      </c>
      <c r="J213" s="2419">
        <v>0</v>
      </c>
      <c r="K213" s="2421">
        <v>0</v>
      </c>
      <c r="L213" s="2419">
        <v>0</v>
      </c>
      <c r="M213" s="2421">
        <v>1</v>
      </c>
      <c r="N213" s="2419">
        <v>0</v>
      </c>
      <c r="O213" s="2443">
        <v>0</v>
      </c>
      <c r="P213" s="2419">
        <v>0</v>
      </c>
      <c r="Q213" s="2444">
        <v>0</v>
      </c>
      <c r="R213" s="2422">
        <v>0</v>
      </c>
      <c r="S213" s="2445">
        <v>0</v>
      </c>
      <c r="T213" s="2422">
        <v>0</v>
      </c>
      <c r="U213" s="519">
        <v>1</v>
      </c>
      <c r="V213" s="520">
        <v>0</v>
      </c>
      <c r="W213" s="520">
        <v>0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13" t="s">
        <v>418</v>
      </c>
      <c r="B214" s="5814"/>
      <c r="C214" s="2446">
        <f>SUM(D214+E214)</f>
        <v>0</v>
      </c>
      <c r="D214" s="2447">
        <f t="shared" si="69"/>
        <v>0</v>
      </c>
      <c r="E214" s="2448">
        <f t="shared" si="69"/>
        <v>0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0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0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0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15" t="s">
        <v>419</v>
      </c>
      <c r="B215" s="5816"/>
      <c r="C215" s="2423">
        <f>SUM(D215+E215)</f>
        <v>2</v>
      </c>
      <c r="D215" s="2456">
        <f t="shared" si="69"/>
        <v>0</v>
      </c>
      <c r="E215" s="2457">
        <f t="shared" si="69"/>
        <v>2</v>
      </c>
      <c r="F215" s="2424">
        <v>0</v>
      </c>
      <c r="G215" s="2426">
        <v>1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1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0</v>
      </c>
      <c r="T215" s="2427">
        <v>0</v>
      </c>
      <c r="U215" s="2460">
        <v>1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420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77" t="s">
        <v>421</v>
      </c>
      <c r="B217" s="5778"/>
      <c r="C217" s="5778"/>
      <c r="D217" s="5779"/>
      <c r="E217" s="5777" t="s">
        <v>63</v>
      </c>
      <c r="F217" s="5817" t="s">
        <v>64</v>
      </c>
      <c r="G217" s="5783" t="s">
        <v>422</v>
      </c>
      <c r="H217" s="5784"/>
      <c r="I217" s="5785" t="s">
        <v>41</v>
      </c>
      <c r="J217" s="5779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80"/>
      <c r="B218" s="5781"/>
      <c r="C218" s="5781"/>
      <c r="D218" s="5782"/>
      <c r="E218" s="5780"/>
      <c r="F218" s="5818"/>
      <c r="G218" s="2463" t="s">
        <v>423</v>
      </c>
      <c r="H218" s="2462" t="s">
        <v>424</v>
      </c>
      <c r="I218" s="5786"/>
      <c r="J218" s="578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87" t="s">
        <v>425</v>
      </c>
      <c r="B219" s="5788"/>
      <c r="C219" s="5788"/>
      <c r="D219" s="5789"/>
      <c r="E219" s="2464">
        <v>2</v>
      </c>
      <c r="F219" s="2465">
        <v>2</v>
      </c>
      <c r="G219" s="2385">
        <v>2</v>
      </c>
      <c r="H219" s="2466">
        <v>2</v>
      </c>
      <c r="I219" s="2467">
        <v>1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90" t="s">
        <v>426</v>
      </c>
      <c r="B220" s="5791"/>
      <c r="C220" s="5791"/>
      <c r="D220" s="5792"/>
      <c r="E220" s="2159">
        <v>1</v>
      </c>
      <c r="F220" s="525">
        <v>1</v>
      </c>
      <c r="G220" s="2159">
        <v>0</v>
      </c>
      <c r="H220" s="2354">
        <v>2</v>
      </c>
      <c r="I220" s="2468">
        <v>1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93" t="s">
        <v>427</v>
      </c>
      <c r="B221" s="5794"/>
      <c r="C221" s="5794"/>
      <c r="D221" s="5795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52" t="s">
        <v>82</v>
      </c>
      <c r="B222" s="5882"/>
      <c r="C222" s="5882"/>
      <c r="D222" s="5853"/>
      <c r="E222" s="2473">
        <f>SUM(E219:E221)</f>
        <v>3</v>
      </c>
      <c r="F222" s="2474">
        <f>SUM(F219:F221)</f>
        <v>3</v>
      </c>
      <c r="G222" s="2475">
        <f t="shared" ref="G222:J222" si="79">SUM(G219:G221)</f>
        <v>2</v>
      </c>
      <c r="H222" s="2476">
        <f t="shared" si="79"/>
        <v>4</v>
      </c>
      <c r="I222" s="2477">
        <f t="shared" si="79"/>
        <v>2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81" t="s">
        <v>428</v>
      </c>
      <c r="B223" s="5787" t="s">
        <v>429</v>
      </c>
      <c r="C223" s="5788"/>
      <c r="D223" s="5789"/>
      <c r="E223" s="2479">
        <v>2</v>
      </c>
      <c r="F223" s="2480">
        <v>2</v>
      </c>
      <c r="G223" s="2308"/>
      <c r="H223" s="1797"/>
      <c r="I223" s="2481">
        <v>1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81"/>
      <c r="B224" s="5741" t="s">
        <v>430</v>
      </c>
      <c r="C224" s="5790" t="s">
        <v>431</v>
      </c>
      <c r="D224" s="5792"/>
      <c r="E224" s="2482">
        <v>1</v>
      </c>
      <c r="F224" s="1382">
        <v>1</v>
      </c>
      <c r="G224" s="2308"/>
      <c r="H224" s="1797"/>
      <c r="I224" s="527">
        <v>1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81"/>
      <c r="B225" s="5741"/>
      <c r="C225" s="5883" t="s">
        <v>432</v>
      </c>
      <c r="D225" s="5884"/>
      <c r="E225" s="2483">
        <v>0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81"/>
      <c r="B226" s="2486" t="s">
        <v>433</v>
      </c>
      <c r="C226" s="5885" t="s">
        <v>432</v>
      </c>
      <c r="D226" s="5886"/>
      <c r="E226" s="2487">
        <v>0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52" t="s">
        <v>82</v>
      </c>
      <c r="B227" s="5882"/>
      <c r="C227" s="5882"/>
      <c r="D227" s="5853"/>
      <c r="E227" s="2473">
        <f>SUM(E223:E226)</f>
        <v>3</v>
      </c>
      <c r="F227" s="2474">
        <f>SUM(F223:F226)</f>
        <v>3</v>
      </c>
      <c r="G227" s="2490"/>
      <c r="H227" s="218"/>
      <c r="I227" s="2477">
        <f t="shared" ref="I227:J227" si="82">SUM(I223:I226)</f>
        <v>2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434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852" t="s">
        <v>402</v>
      </c>
      <c r="B229" s="5853"/>
      <c r="C229" s="2472" t="s">
        <v>63</v>
      </c>
      <c r="D229" s="2491" t="s">
        <v>64</v>
      </c>
      <c r="E229" s="2492" t="s">
        <v>41</v>
      </c>
      <c r="F229" s="1955" t="s">
        <v>42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740" t="s">
        <v>435</v>
      </c>
      <c r="B230" s="1934" t="s">
        <v>431</v>
      </c>
      <c r="C230" s="2493">
        <v>0</v>
      </c>
      <c r="D230" s="2494">
        <v>0</v>
      </c>
      <c r="E230" s="2495">
        <v>0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42"/>
      <c r="B231" s="2497" t="s">
        <v>432</v>
      </c>
      <c r="C231" s="2498">
        <v>2</v>
      </c>
      <c r="D231" s="2499">
        <v>1</v>
      </c>
      <c r="E231" s="2500">
        <v>1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52" t="s">
        <v>82</v>
      </c>
      <c r="B232" s="5853"/>
      <c r="C232" s="2502">
        <f>SUM(C230:C231)</f>
        <v>2</v>
      </c>
      <c r="D232" s="2503">
        <f t="shared" ref="D232:F232" si="83">SUM(D230:D231)</f>
        <v>1</v>
      </c>
      <c r="E232" s="2504">
        <f t="shared" si="83"/>
        <v>1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436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867" t="s">
        <v>437</v>
      </c>
      <c r="B234" s="5868"/>
      <c r="C234" s="5691" t="s">
        <v>438</v>
      </c>
      <c r="D234" s="5698"/>
      <c r="E234" s="577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869"/>
      <c r="B235" s="5870"/>
      <c r="C235" s="5873" t="s">
        <v>439</v>
      </c>
      <c r="D235" s="5691" t="s">
        <v>440</v>
      </c>
      <c r="E235" s="577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871"/>
      <c r="B236" s="5872"/>
      <c r="C236" s="5874"/>
      <c r="D236" s="2506" t="s">
        <v>441</v>
      </c>
      <c r="E236" s="241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75" t="s">
        <v>443</v>
      </c>
      <c r="B237" s="5876"/>
      <c r="C237" s="2507">
        <v>6</v>
      </c>
      <c r="D237" s="2419">
        <v>16</v>
      </c>
      <c r="E237" s="2421">
        <v>1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77" t="s">
        <v>444</v>
      </c>
      <c r="B238" s="5878"/>
      <c r="C238" s="532">
        <v>3</v>
      </c>
      <c r="D238" s="2508">
        <v>8</v>
      </c>
      <c r="E238" s="2455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77" t="s">
        <v>445</v>
      </c>
      <c r="B239" s="5878"/>
      <c r="C239" s="2508">
        <v>1</v>
      </c>
      <c r="D239" s="2508">
        <v>5</v>
      </c>
      <c r="E239" s="2455">
        <v>1</v>
      </c>
    </row>
    <row r="240" spans="1:90" ht="15" customHeight="1" x14ac:dyDescent="0.25">
      <c r="A240" s="5877" t="s">
        <v>446</v>
      </c>
      <c r="B240" s="5878"/>
      <c r="C240" s="2508">
        <v>4</v>
      </c>
      <c r="D240" s="2508">
        <v>8</v>
      </c>
      <c r="E240" s="2455">
        <v>1</v>
      </c>
    </row>
    <row r="241" spans="1:27" ht="15" customHeight="1" x14ac:dyDescent="0.25">
      <c r="A241" s="5879" t="s">
        <v>447</v>
      </c>
      <c r="B241" s="5880"/>
      <c r="C241" s="2509">
        <v>1</v>
      </c>
      <c r="D241" s="2510">
        <v>12</v>
      </c>
      <c r="E241" s="2461">
        <v>1</v>
      </c>
    </row>
    <row r="242" spans="1:27" ht="18" customHeight="1" x14ac:dyDescent="0.25">
      <c r="A242" s="5743" t="s">
        <v>448</v>
      </c>
      <c r="B242" s="5743"/>
      <c r="C242" s="5743"/>
      <c r="D242" s="5743"/>
      <c r="E242" s="5743"/>
      <c r="F242" s="5743"/>
      <c r="G242" s="5743"/>
      <c r="H242" s="5743"/>
      <c r="I242" s="5743"/>
      <c r="J242" s="5743"/>
      <c r="K242" s="5743"/>
      <c r="L242" s="5743"/>
      <c r="M242" s="5743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744" t="s">
        <v>310</v>
      </c>
      <c r="B243" s="5745"/>
      <c r="C243" s="5750" t="s">
        <v>311</v>
      </c>
      <c r="D243" s="5751"/>
      <c r="E243" s="5751"/>
      <c r="F243" s="5755" t="s">
        <v>106</v>
      </c>
      <c r="G243" s="5756"/>
      <c r="H243" s="5756"/>
      <c r="I243" s="5756"/>
      <c r="J243" s="5756"/>
      <c r="K243" s="5756"/>
      <c r="L243" s="5756"/>
      <c r="M243" s="5756"/>
      <c r="N243" s="5756"/>
      <c r="O243" s="5756"/>
      <c r="P243" s="5756"/>
      <c r="Q243" s="5756"/>
      <c r="R243" s="5756"/>
      <c r="S243" s="5756"/>
      <c r="T243" s="5756"/>
      <c r="U243" s="5756"/>
      <c r="V243" s="5756"/>
      <c r="W243" s="5756"/>
      <c r="X243" s="5756"/>
      <c r="Y243" s="5756"/>
      <c r="Z243" s="5756"/>
      <c r="AA243" s="5757"/>
    </row>
    <row r="244" spans="1:27" ht="15" customHeight="1" x14ac:dyDescent="0.25">
      <c r="A244" s="5746"/>
      <c r="B244" s="5747"/>
      <c r="C244" s="5752"/>
      <c r="D244" s="5753"/>
      <c r="E244" s="5754"/>
      <c r="F244" s="5758" t="s">
        <v>335</v>
      </c>
      <c r="G244" s="5754"/>
      <c r="H244" s="5758" t="s">
        <v>99</v>
      </c>
      <c r="I244" s="5754"/>
      <c r="J244" s="5758" t="s">
        <v>49</v>
      </c>
      <c r="K244" s="5754"/>
      <c r="L244" s="5758" t="s">
        <v>50</v>
      </c>
      <c r="M244" s="5754"/>
      <c r="N244" s="5758" t="s">
        <v>51</v>
      </c>
      <c r="O244" s="5754"/>
      <c r="P244" s="5758" t="s">
        <v>449</v>
      </c>
      <c r="Q244" s="5754"/>
      <c r="R244" s="5758" t="s">
        <v>450</v>
      </c>
      <c r="S244" s="5754"/>
      <c r="T244" s="5758" t="s">
        <v>58</v>
      </c>
      <c r="U244" s="5754"/>
      <c r="V244" s="5758" t="s">
        <v>59</v>
      </c>
      <c r="W244" s="5754"/>
      <c r="X244" s="5758" t="s">
        <v>337</v>
      </c>
      <c r="Y244" s="5754"/>
      <c r="Z244" s="5758" t="s">
        <v>62</v>
      </c>
      <c r="AA244" s="5754"/>
    </row>
    <row r="245" spans="1:27" ht="15" customHeight="1" x14ac:dyDescent="0.25">
      <c r="A245" s="5748"/>
      <c r="B245" s="5749"/>
      <c r="C245" s="534" t="s">
        <v>84</v>
      </c>
      <c r="D245" s="535" t="s">
        <v>63</v>
      </c>
      <c r="E245" s="536" t="s">
        <v>64</v>
      </c>
      <c r="F245" s="537" t="s">
        <v>63</v>
      </c>
      <c r="G245" s="538" t="s">
        <v>64</v>
      </c>
      <c r="H245" s="537" t="s">
        <v>63</v>
      </c>
      <c r="I245" s="539" t="s">
        <v>64</v>
      </c>
      <c r="J245" s="537" t="s">
        <v>63</v>
      </c>
      <c r="K245" s="539" t="s">
        <v>64</v>
      </c>
      <c r="L245" s="537" t="s">
        <v>63</v>
      </c>
      <c r="M245" s="539" t="s">
        <v>64</v>
      </c>
      <c r="N245" s="537" t="s">
        <v>63</v>
      </c>
      <c r="O245" s="539" t="s">
        <v>64</v>
      </c>
      <c r="P245" s="537" t="s">
        <v>63</v>
      </c>
      <c r="Q245" s="539" t="s">
        <v>64</v>
      </c>
      <c r="R245" s="537" t="s">
        <v>63</v>
      </c>
      <c r="S245" s="539" t="s">
        <v>64</v>
      </c>
      <c r="T245" s="537" t="s">
        <v>63</v>
      </c>
      <c r="U245" s="539" t="s">
        <v>64</v>
      </c>
      <c r="V245" s="537" t="s">
        <v>63</v>
      </c>
      <c r="W245" s="539" t="s">
        <v>64</v>
      </c>
      <c r="X245" s="537" t="s">
        <v>63</v>
      </c>
      <c r="Y245" s="539" t="s">
        <v>64</v>
      </c>
      <c r="Z245" s="537" t="s">
        <v>63</v>
      </c>
      <c r="AA245" s="539" t="s">
        <v>64</v>
      </c>
    </row>
    <row r="246" spans="1:27" ht="15" customHeight="1" x14ac:dyDescent="0.25">
      <c r="A246" s="5865" t="s">
        <v>451</v>
      </c>
      <c r="B246" s="5866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60" t="s">
        <v>452</v>
      </c>
      <c r="B247" s="5861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60" t="s">
        <v>453</v>
      </c>
      <c r="B248" s="5861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60" t="s">
        <v>454</v>
      </c>
      <c r="B249" s="5861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60" t="s">
        <v>455</v>
      </c>
      <c r="B250" s="5861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60" t="s">
        <v>456</v>
      </c>
      <c r="B251" s="5861"/>
      <c r="C251" s="544">
        <f>SUM(D251+E251)</f>
        <v>0</v>
      </c>
      <c r="D251" s="545">
        <f>+H251+J251+L251+N251+P251+R251+T251+V251+X251+Z251</f>
        <v>0</v>
      </c>
      <c r="E251" s="546">
        <f>+I251+K251+M251+O251+Q251+S251+U251+W251+Y251+AA251</f>
        <v>0</v>
      </c>
      <c r="F251" s="547"/>
      <c r="G251" s="548"/>
      <c r="H251" s="549">
        <v>0</v>
      </c>
      <c r="I251" s="540">
        <v>0</v>
      </c>
      <c r="J251" s="549">
        <v>0</v>
      </c>
      <c r="K251" s="550">
        <v>0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58" t="s">
        <v>457</v>
      </c>
      <c r="B252" s="5859"/>
      <c r="C252" s="552">
        <f>SUM(D252+E252)</f>
        <v>3</v>
      </c>
      <c r="D252" s="553">
        <f>+V252+X252+Z252+T252</f>
        <v>2</v>
      </c>
      <c r="E252" s="554">
        <f>+W252+Y252+AA252+U252</f>
        <v>1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0</v>
      </c>
      <c r="V252" s="560">
        <v>0</v>
      </c>
      <c r="W252" s="561">
        <v>0</v>
      </c>
      <c r="X252" s="560">
        <v>1</v>
      </c>
      <c r="Y252" s="561">
        <v>1</v>
      </c>
      <c r="Z252" s="560">
        <v>1</v>
      </c>
      <c r="AA252" s="561">
        <v>0</v>
      </c>
    </row>
    <row r="253" spans="1:27" ht="15" customHeight="1" x14ac:dyDescent="0.25">
      <c r="A253" s="5862" t="s">
        <v>326</v>
      </c>
      <c r="B253" s="562" t="s">
        <v>327</v>
      </c>
      <c r="C253" s="563">
        <f t="shared" si="84"/>
        <v>1</v>
      </c>
      <c r="D253" s="564">
        <f>F253+H253+J253+L253+N253+P253+R253+T253+V253+X253+Z253</f>
        <v>1</v>
      </c>
      <c r="E253" s="565">
        <f>G253+I253+K253+M253+O253+Q253+S253+U253+W253+Y253+AA253</f>
        <v>0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0</v>
      </c>
      <c r="W253" s="541">
        <v>0</v>
      </c>
      <c r="X253" s="567">
        <v>1</v>
      </c>
      <c r="Y253" s="541">
        <v>0</v>
      </c>
      <c r="Z253" s="567">
        <v>0</v>
      </c>
      <c r="AA253" s="541">
        <v>0</v>
      </c>
    </row>
    <row r="254" spans="1:27" ht="15" customHeight="1" x14ac:dyDescent="0.25">
      <c r="A254" s="5863"/>
      <c r="B254" s="570" t="s">
        <v>430</v>
      </c>
      <c r="C254" s="1387">
        <f t="shared" si="84"/>
        <v>0</v>
      </c>
      <c r="D254" s="564">
        <f t="shared" ref="D254:E255" si="85">F254+H254+J254+L254+N254+P254+R254+T254+V254+X254+Z254</f>
        <v>0</v>
      </c>
      <c r="E254" s="565">
        <f t="shared" si="85"/>
        <v>0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0</v>
      </c>
      <c r="V254" s="540">
        <v>0</v>
      </c>
      <c r="W254" s="550">
        <v>0</v>
      </c>
      <c r="X254" s="549">
        <v>0</v>
      </c>
      <c r="Y254" s="550">
        <v>0</v>
      </c>
      <c r="Z254" s="549">
        <v>0</v>
      </c>
      <c r="AA254" s="550">
        <v>0</v>
      </c>
    </row>
    <row r="255" spans="1:27" ht="15" customHeight="1" x14ac:dyDescent="0.25">
      <c r="A255" s="5864"/>
      <c r="B255" s="574" t="s">
        <v>400</v>
      </c>
      <c r="C255" s="575">
        <f t="shared" si="84"/>
        <v>2</v>
      </c>
      <c r="D255" s="576">
        <f t="shared" si="85"/>
        <v>1</v>
      </c>
      <c r="E255" s="577">
        <f t="shared" si="85"/>
        <v>1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0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0</v>
      </c>
      <c r="X255" s="560">
        <v>0</v>
      </c>
      <c r="Y255" s="561">
        <v>1</v>
      </c>
      <c r="Z255" s="560">
        <v>1</v>
      </c>
      <c r="AA255" s="561">
        <v>0</v>
      </c>
    </row>
    <row r="256" spans="1:27" ht="18" customHeight="1" x14ac:dyDescent="0.25">
      <c r="A256" s="522" t="s">
        <v>458</v>
      </c>
      <c r="K256" s="582"/>
      <c r="L256" s="582"/>
      <c r="M256" s="582"/>
      <c r="N256" s="582"/>
      <c r="O256" s="582"/>
    </row>
    <row r="257" spans="1:96" ht="15" customHeight="1" x14ac:dyDescent="0.25">
      <c r="A257" s="5759" t="s">
        <v>256</v>
      </c>
      <c r="B257" s="5760"/>
      <c r="C257" s="5697" t="s">
        <v>82</v>
      </c>
      <c r="D257" s="5666"/>
      <c r="E257" s="5650"/>
      <c r="F257" s="5766" t="s">
        <v>106</v>
      </c>
      <c r="G257" s="5766"/>
      <c r="H257" s="5766"/>
      <c r="I257" s="5766"/>
      <c r="J257" s="5766"/>
      <c r="K257" s="5766"/>
      <c r="L257" s="5766"/>
      <c r="M257" s="5766"/>
      <c r="N257" s="5766"/>
      <c r="O257" s="5766"/>
      <c r="P257" s="5767" t="s">
        <v>459</v>
      </c>
      <c r="Q257" s="583"/>
      <c r="R257" s="583"/>
    </row>
    <row r="258" spans="1:96" ht="15" customHeight="1" x14ac:dyDescent="0.25">
      <c r="A258" s="5761"/>
      <c r="B258" s="5762"/>
      <c r="C258" s="5687"/>
      <c r="D258" s="5765"/>
      <c r="E258" s="5652"/>
      <c r="F258" s="5691" t="s">
        <v>352</v>
      </c>
      <c r="G258" s="5770"/>
      <c r="H258" s="5691" t="s">
        <v>335</v>
      </c>
      <c r="I258" s="5770"/>
      <c r="J258" s="5691" t="s">
        <v>99</v>
      </c>
      <c r="K258" s="5770"/>
      <c r="L258" s="5854" t="s">
        <v>49</v>
      </c>
      <c r="M258" s="5855"/>
      <c r="N258" s="5856" t="s">
        <v>50</v>
      </c>
      <c r="O258" s="5855"/>
      <c r="P258" s="5768"/>
      <c r="Q258" s="584"/>
      <c r="R258" s="5857"/>
    </row>
    <row r="259" spans="1:96" ht="15" customHeight="1" x14ac:dyDescent="0.25">
      <c r="A259" s="5763"/>
      <c r="B259" s="5764"/>
      <c r="C259" s="1979" t="s">
        <v>84</v>
      </c>
      <c r="D259" s="2382" t="s">
        <v>63</v>
      </c>
      <c r="E259" s="20" t="s">
        <v>64</v>
      </c>
      <c r="F259" s="1876" t="s">
        <v>63</v>
      </c>
      <c r="G259" s="20" t="s">
        <v>64</v>
      </c>
      <c r="H259" s="1876" t="s">
        <v>63</v>
      </c>
      <c r="I259" s="20" t="s">
        <v>64</v>
      </c>
      <c r="J259" s="1876" t="s">
        <v>63</v>
      </c>
      <c r="K259" s="20" t="s">
        <v>64</v>
      </c>
      <c r="L259" s="2223" t="s">
        <v>63</v>
      </c>
      <c r="M259" s="385" t="s">
        <v>64</v>
      </c>
      <c r="N259" s="2224" t="s">
        <v>63</v>
      </c>
      <c r="O259" s="2348" t="s">
        <v>64</v>
      </c>
      <c r="P259" s="5769"/>
      <c r="Q259" s="584"/>
      <c r="R259" s="5857"/>
    </row>
    <row r="260" spans="1:96" ht="15" customHeight="1" x14ac:dyDescent="0.25">
      <c r="A260" s="5740" t="s">
        <v>353</v>
      </c>
      <c r="B260" s="1934" t="s">
        <v>460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741"/>
      <c r="B261" s="1388" t="s">
        <v>355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742"/>
      <c r="B262" s="2497" t="s">
        <v>356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740" t="s">
        <v>357</v>
      </c>
      <c r="B263" s="1934" t="s">
        <v>460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741"/>
      <c r="B264" s="1388" t="s">
        <v>355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742"/>
      <c r="B265" s="2497" t="s">
        <v>356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7" t="s">
        <v>224</v>
      </c>
      <c r="B267" s="5737" t="s">
        <v>462</v>
      </c>
      <c r="C267" s="5738" t="s">
        <v>463</v>
      </c>
      <c r="D267" s="5738"/>
      <c r="E267" s="5738"/>
      <c r="F267" s="5733" t="s">
        <v>106</v>
      </c>
      <c r="G267" s="5734"/>
      <c r="H267" s="5734"/>
      <c r="I267" s="5734"/>
      <c r="J267" s="5734"/>
      <c r="K267" s="5734"/>
      <c r="L267" s="5734"/>
      <c r="M267" s="5734"/>
      <c r="N267" s="5734"/>
      <c r="O267" s="5734"/>
      <c r="P267" s="5734"/>
      <c r="Q267" s="5734"/>
      <c r="R267" s="5734"/>
      <c r="S267" s="5734"/>
      <c r="T267" s="5734"/>
      <c r="U267" s="5735"/>
      <c r="V267" s="5721" t="s">
        <v>464</v>
      </c>
      <c r="W267" s="5650" t="s">
        <v>465</v>
      </c>
      <c r="X267" s="5726" t="s">
        <v>466</v>
      </c>
      <c r="Y267" s="5650" t="s">
        <v>467</v>
      </c>
      <c r="Z267" s="5729" t="s">
        <v>468</v>
      </c>
      <c r="AA267" s="5730"/>
      <c r="AB267" s="5723" t="s">
        <v>41</v>
      </c>
      <c r="AC267" s="5736" t="s">
        <v>42</v>
      </c>
    </row>
    <row r="268" spans="1:96" x14ac:dyDescent="0.25">
      <c r="A268" s="5647"/>
      <c r="B268" s="5647"/>
      <c r="C268" s="5738"/>
      <c r="D268" s="5738"/>
      <c r="E268" s="5738"/>
      <c r="F268" s="5733" t="s">
        <v>469</v>
      </c>
      <c r="G268" s="5739"/>
      <c r="H268" s="5733" t="s">
        <v>470</v>
      </c>
      <c r="I268" s="5739"/>
      <c r="J268" s="5733" t="s">
        <v>50</v>
      </c>
      <c r="K268" s="5739"/>
      <c r="L268" s="5733" t="s">
        <v>375</v>
      </c>
      <c r="M268" s="5739"/>
      <c r="N268" s="5733" t="s">
        <v>450</v>
      </c>
      <c r="O268" s="5739"/>
      <c r="P268" s="5733" t="s">
        <v>58</v>
      </c>
      <c r="Q268" s="5739"/>
      <c r="R268" s="5733" t="s">
        <v>471</v>
      </c>
      <c r="S268" s="5739"/>
      <c r="T268" s="5733" t="s">
        <v>62</v>
      </c>
      <c r="U268" s="5735"/>
      <c r="V268" s="5658"/>
      <c r="W268" s="5722"/>
      <c r="X268" s="5727"/>
      <c r="Y268" s="5722"/>
      <c r="Z268" s="5731"/>
      <c r="AA268" s="5732"/>
      <c r="AB268" s="5724"/>
      <c r="AC268" s="5689"/>
    </row>
    <row r="269" spans="1:96" x14ac:dyDescent="0.25">
      <c r="A269" s="5648"/>
      <c r="B269" s="5648"/>
      <c r="C269" s="2514" t="s">
        <v>84</v>
      </c>
      <c r="D269" s="2515" t="s">
        <v>63</v>
      </c>
      <c r="E269" s="2296" t="s">
        <v>64</v>
      </c>
      <c r="F269" s="2380" t="s">
        <v>63</v>
      </c>
      <c r="G269" s="2296" t="s">
        <v>64</v>
      </c>
      <c r="H269" s="2380" t="s">
        <v>63</v>
      </c>
      <c r="I269" s="2296" t="s">
        <v>64</v>
      </c>
      <c r="J269" s="2380" t="s">
        <v>63</v>
      </c>
      <c r="K269" s="2296" t="s">
        <v>64</v>
      </c>
      <c r="L269" s="2380" t="s">
        <v>472</v>
      </c>
      <c r="M269" s="2296" t="s">
        <v>64</v>
      </c>
      <c r="N269" s="2380" t="s">
        <v>472</v>
      </c>
      <c r="O269" s="2296" t="s">
        <v>64</v>
      </c>
      <c r="P269" s="2380" t="s">
        <v>472</v>
      </c>
      <c r="Q269" s="2296" t="s">
        <v>64</v>
      </c>
      <c r="R269" s="2380" t="s">
        <v>472</v>
      </c>
      <c r="S269" s="2296" t="s">
        <v>64</v>
      </c>
      <c r="T269" s="2380" t="s">
        <v>472</v>
      </c>
      <c r="U269" s="2277" t="s">
        <v>64</v>
      </c>
      <c r="V269" s="5659"/>
      <c r="W269" s="5652"/>
      <c r="X269" s="5728"/>
      <c r="Y269" s="5652"/>
      <c r="Z269" s="2380" t="s">
        <v>473</v>
      </c>
      <c r="AA269" s="1643" t="s">
        <v>474</v>
      </c>
      <c r="AB269" s="5725"/>
      <c r="AC269" s="5690"/>
    </row>
    <row r="270" spans="1:96" ht="21" x14ac:dyDescent="0.25">
      <c r="A270" s="5681" t="s">
        <v>475</v>
      </c>
      <c r="B270" s="2516" t="s">
        <v>476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682"/>
      <c r="B271" s="219" t="s">
        <v>477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82"/>
      <c r="B272" s="1642" t="s">
        <v>478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82"/>
      <c r="B273" s="1716" t="s">
        <v>479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83"/>
      <c r="B274" s="2036" t="s">
        <v>480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1787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zoomScale="80" zoomScaleNormal="80" workbookViewId="0">
      <selection activeCell="A162"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SEPTIEMBRE (09)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93" t="s">
        <v>481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5993"/>
      <c r="P6" s="5993"/>
      <c r="Q6" s="5993"/>
      <c r="R6" s="5993"/>
      <c r="S6" s="5993"/>
      <c r="T6" s="5993"/>
      <c r="U6" s="5993"/>
      <c r="V6" s="5993"/>
      <c r="W6" s="599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62" t="s">
        <v>483</v>
      </c>
      <c r="B9" s="5697" t="s">
        <v>33</v>
      </c>
      <c r="C9" s="5666"/>
      <c r="D9" s="5650"/>
      <c r="E9" s="5893" t="s">
        <v>106</v>
      </c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2"/>
      <c r="X9" s="5912"/>
      <c r="Y9" s="5912"/>
      <c r="Z9" s="5912"/>
      <c r="AA9" s="5912"/>
      <c r="AB9" s="5912"/>
      <c r="AC9" s="5912"/>
      <c r="AD9" s="5912"/>
      <c r="AE9" s="5912"/>
      <c r="AF9" s="5912"/>
      <c r="AG9" s="5912"/>
      <c r="AH9" s="5912"/>
      <c r="AI9" s="5912"/>
      <c r="AJ9" s="5912"/>
      <c r="AK9" s="5912"/>
      <c r="AL9" s="5912"/>
      <c r="AM9" s="5912"/>
      <c r="AN9" s="5926"/>
      <c r="AO9" s="5657" t="s">
        <v>41</v>
      </c>
      <c r="AP9" s="5995" t="s">
        <v>42</v>
      </c>
      <c r="AQ9" s="5995" t="s">
        <v>39</v>
      </c>
      <c r="AR9" s="5995" t="s">
        <v>40</v>
      </c>
      <c r="AS9" s="5650" t="s">
        <v>484</v>
      </c>
    </row>
    <row r="10" spans="1:77" ht="24" customHeight="1" x14ac:dyDescent="0.25">
      <c r="A10" s="5663"/>
      <c r="B10" s="5827"/>
      <c r="C10" s="5765"/>
      <c r="D10" s="5652"/>
      <c r="E10" s="5733" t="s">
        <v>485</v>
      </c>
      <c r="F10" s="5894"/>
      <c r="G10" s="5733" t="s">
        <v>486</v>
      </c>
      <c r="H10" s="5739"/>
      <c r="I10" s="5733" t="s">
        <v>335</v>
      </c>
      <c r="J10" s="5739"/>
      <c r="K10" s="5733" t="s">
        <v>99</v>
      </c>
      <c r="L10" s="5739"/>
      <c r="M10" s="5733" t="s">
        <v>49</v>
      </c>
      <c r="N10" s="5739"/>
      <c r="O10" s="5733" t="s">
        <v>50</v>
      </c>
      <c r="P10" s="5739"/>
      <c r="Q10" s="5733" t="s">
        <v>51</v>
      </c>
      <c r="R10" s="5739"/>
      <c r="S10" s="5733" t="s">
        <v>52</v>
      </c>
      <c r="T10" s="5739"/>
      <c r="U10" s="5733" t="s">
        <v>53</v>
      </c>
      <c r="V10" s="5739"/>
      <c r="W10" s="5733" t="s">
        <v>54</v>
      </c>
      <c r="X10" s="5739"/>
      <c r="Y10" s="5733" t="s">
        <v>55</v>
      </c>
      <c r="Z10" s="5739"/>
      <c r="AA10" s="5733" t="s">
        <v>56</v>
      </c>
      <c r="AB10" s="5739"/>
      <c r="AC10" s="5733" t="s">
        <v>57</v>
      </c>
      <c r="AD10" s="5739"/>
      <c r="AE10" s="5733" t="s">
        <v>58</v>
      </c>
      <c r="AF10" s="5739"/>
      <c r="AG10" s="5733" t="s">
        <v>59</v>
      </c>
      <c r="AH10" s="5739"/>
      <c r="AI10" s="5733" t="s">
        <v>60</v>
      </c>
      <c r="AJ10" s="5739"/>
      <c r="AK10" s="5733" t="s">
        <v>61</v>
      </c>
      <c r="AL10" s="5739"/>
      <c r="AM10" s="5893" t="s">
        <v>487</v>
      </c>
      <c r="AN10" s="5926"/>
      <c r="AO10" s="5658"/>
      <c r="AP10" s="5996"/>
      <c r="AQ10" s="5996"/>
      <c r="AR10" s="5996"/>
      <c r="AS10" s="5722"/>
    </row>
    <row r="11" spans="1:77" x14ac:dyDescent="0.25">
      <c r="A11" s="5994"/>
      <c r="B11" s="2380" t="s">
        <v>84</v>
      </c>
      <c r="C11" s="2347" t="s">
        <v>63</v>
      </c>
      <c r="D11" s="2296" t="s">
        <v>64</v>
      </c>
      <c r="E11" s="2402" t="s">
        <v>63</v>
      </c>
      <c r="F11" s="2397" t="s">
        <v>64</v>
      </c>
      <c r="G11" s="2402" t="s">
        <v>63</v>
      </c>
      <c r="H11" s="2397" t="s">
        <v>64</v>
      </c>
      <c r="I11" s="2402" t="s">
        <v>63</v>
      </c>
      <c r="J11" s="2397" t="s">
        <v>64</v>
      </c>
      <c r="K11" s="2402" t="s">
        <v>63</v>
      </c>
      <c r="L11" s="2397" t="s">
        <v>64</v>
      </c>
      <c r="M11" s="2402" t="s">
        <v>63</v>
      </c>
      <c r="N11" s="2397" t="s">
        <v>64</v>
      </c>
      <c r="O11" s="2402" t="s">
        <v>63</v>
      </c>
      <c r="P11" s="2397" t="s">
        <v>64</v>
      </c>
      <c r="Q11" s="2402" t="s">
        <v>63</v>
      </c>
      <c r="R11" s="2397" t="s">
        <v>64</v>
      </c>
      <c r="S11" s="2402" t="s">
        <v>63</v>
      </c>
      <c r="T11" s="2397" t="s">
        <v>64</v>
      </c>
      <c r="U11" s="2402" t="s">
        <v>63</v>
      </c>
      <c r="V11" s="2397" t="s">
        <v>64</v>
      </c>
      <c r="W11" s="2402" t="s">
        <v>63</v>
      </c>
      <c r="X11" s="2397" t="s">
        <v>64</v>
      </c>
      <c r="Y11" s="2402" t="s">
        <v>63</v>
      </c>
      <c r="Z11" s="2397" t="s">
        <v>64</v>
      </c>
      <c r="AA11" s="2402" t="s">
        <v>63</v>
      </c>
      <c r="AB11" s="2397" t="s">
        <v>64</v>
      </c>
      <c r="AC11" s="2402" t="s">
        <v>63</v>
      </c>
      <c r="AD11" s="2397" t="s">
        <v>64</v>
      </c>
      <c r="AE11" s="2402" t="s">
        <v>63</v>
      </c>
      <c r="AF11" s="2397" t="s">
        <v>64</v>
      </c>
      <c r="AG11" s="2402" t="s">
        <v>63</v>
      </c>
      <c r="AH11" s="2397" t="s">
        <v>64</v>
      </c>
      <c r="AI11" s="2402" t="s">
        <v>63</v>
      </c>
      <c r="AJ11" s="2397" t="s">
        <v>64</v>
      </c>
      <c r="AK11" s="2402" t="s">
        <v>63</v>
      </c>
      <c r="AL11" s="2397" t="s">
        <v>64</v>
      </c>
      <c r="AM11" s="2402" t="s">
        <v>63</v>
      </c>
      <c r="AN11" s="2345" t="s">
        <v>64</v>
      </c>
      <c r="AO11" s="5659"/>
      <c r="AP11" s="5709"/>
      <c r="AQ11" s="5709"/>
      <c r="AR11" s="5709"/>
      <c r="AS11" s="5652"/>
    </row>
    <row r="12" spans="1:77" x14ac:dyDescent="0.25">
      <c r="A12" s="2514" t="s">
        <v>82</v>
      </c>
      <c r="B12" s="2526">
        <f>SUM(B13:B26)</f>
        <v>1600</v>
      </c>
      <c r="C12" s="2527">
        <f>SUM(C13:C26)</f>
        <v>592</v>
      </c>
      <c r="D12" s="517">
        <f>SUM(D13:D26)</f>
        <v>1008</v>
      </c>
      <c r="E12" s="2528">
        <f>SUM(E13:E26)</f>
        <v>6</v>
      </c>
      <c r="F12" s="1391">
        <f t="shared" ref="F12:AN12" si="0">SUM(F13:F26)</f>
        <v>18</v>
      </c>
      <c r="G12" s="250">
        <f>SUM(G13:G26)</f>
        <v>50</v>
      </c>
      <c r="H12" s="1391">
        <f t="shared" si="0"/>
        <v>48</v>
      </c>
      <c r="I12" s="2528">
        <f t="shared" si="0"/>
        <v>44</v>
      </c>
      <c r="J12" s="1391">
        <f t="shared" si="0"/>
        <v>38</v>
      </c>
      <c r="K12" s="2528">
        <f t="shared" si="0"/>
        <v>39</v>
      </c>
      <c r="L12" s="1391">
        <f t="shared" si="0"/>
        <v>44</v>
      </c>
      <c r="M12" s="2528">
        <f t="shared" si="0"/>
        <v>36</v>
      </c>
      <c r="N12" s="1391">
        <f t="shared" si="0"/>
        <v>43</v>
      </c>
      <c r="O12" s="2528">
        <f t="shared" si="0"/>
        <v>17</v>
      </c>
      <c r="P12" s="1391">
        <f t="shared" si="0"/>
        <v>44</v>
      </c>
      <c r="Q12" s="2528">
        <f t="shared" si="0"/>
        <v>26</v>
      </c>
      <c r="R12" s="1391">
        <f t="shared" si="0"/>
        <v>57</v>
      </c>
      <c r="S12" s="2528">
        <f t="shared" si="0"/>
        <v>17</v>
      </c>
      <c r="T12" s="1391">
        <f t="shared" si="0"/>
        <v>51</v>
      </c>
      <c r="U12" s="2528">
        <f>SUM(U13:U26)</f>
        <v>25</v>
      </c>
      <c r="V12" s="1391">
        <f>SUM(V13:V26)</f>
        <v>67</v>
      </c>
      <c r="W12" s="2528">
        <f t="shared" si="0"/>
        <v>37</v>
      </c>
      <c r="X12" s="1391">
        <f t="shared" si="0"/>
        <v>60</v>
      </c>
      <c r="Y12" s="2528">
        <f t="shared" si="0"/>
        <v>18</v>
      </c>
      <c r="Z12" s="1391">
        <f t="shared" si="0"/>
        <v>52</v>
      </c>
      <c r="AA12" s="2528">
        <f t="shared" si="0"/>
        <v>39</v>
      </c>
      <c r="AB12" s="1391">
        <f t="shared" si="0"/>
        <v>78</v>
      </c>
      <c r="AC12" s="2528">
        <f t="shared" si="0"/>
        <v>42</v>
      </c>
      <c r="AD12" s="1391">
        <f t="shared" si="0"/>
        <v>83</v>
      </c>
      <c r="AE12" s="2528">
        <f t="shared" si="0"/>
        <v>61</v>
      </c>
      <c r="AF12" s="1391">
        <f t="shared" si="0"/>
        <v>87</v>
      </c>
      <c r="AG12" s="2528">
        <f t="shared" si="0"/>
        <v>44</v>
      </c>
      <c r="AH12" s="1391">
        <f t="shared" si="0"/>
        <v>90</v>
      </c>
      <c r="AI12" s="2528">
        <f t="shared" si="0"/>
        <v>34</v>
      </c>
      <c r="AJ12" s="1391">
        <f t="shared" si="0"/>
        <v>62</v>
      </c>
      <c r="AK12" s="2528">
        <f t="shared" si="0"/>
        <v>29</v>
      </c>
      <c r="AL12" s="1391">
        <f t="shared" si="0"/>
        <v>36</v>
      </c>
      <c r="AM12" s="2528">
        <f t="shared" si="0"/>
        <v>28</v>
      </c>
      <c r="AN12" s="1392">
        <f t="shared" si="0"/>
        <v>50</v>
      </c>
      <c r="AO12" s="588">
        <f>SUM(AO13:AO26)</f>
        <v>277</v>
      </c>
      <c r="AP12" s="2529">
        <f>SUM(AP13:AP26)</f>
        <v>51</v>
      </c>
      <c r="AQ12" s="2529">
        <f>SUM(AQ13:AQ26)</f>
        <v>3</v>
      </c>
      <c r="AR12" s="2529">
        <f>SUM(AR13:AR26)</f>
        <v>11</v>
      </c>
      <c r="AS12" s="2530">
        <f>SUM(AS13:AS26)</f>
        <v>0</v>
      </c>
    </row>
    <row r="13" spans="1:77" ht="15" customHeight="1" x14ac:dyDescent="0.25">
      <c r="A13" s="177" t="s">
        <v>488</v>
      </c>
      <c r="B13" s="225">
        <f>SUM(C13:D13)</f>
        <v>64</v>
      </c>
      <c r="C13" s="1972">
        <f>SUM(E13+G13+I13+K13+M13+O13+Q13+S13+U13+W13+Y13+AA13+AC13+AE13+AG13+AI13+AK13+AM13)</f>
        <v>32</v>
      </c>
      <c r="D13" s="2531">
        <f>SUM(F13+H13+J13+L13+N13+P13+R13+T13+V13+X13+Z13+AB13+AD13+AF13+AH13+AJ13+AL13+AN13)</f>
        <v>32</v>
      </c>
      <c r="E13" s="1958">
        <v>1</v>
      </c>
      <c r="F13" s="2532">
        <v>2</v>
      </c>
      <c r="G13" s="1958">
        <v>5</v>
      </c>
      <c r="H13" s="2532">
        <v>4</v>
      </c>
      <c r="I13" s="1958">
        <v>9</v>
      </c>
      <c r="J13" s="1976">
        <v>10</v>
      </c>
      <c r="K13" s="1958">
        <v>9</v>
      </c>
      <c r="L13" s="2532">
        <v>3</v>
      </c>
      <c r="M13" s="1958">
        <v>2</v>
      </c>
      <c r="N13" s="2532">
        <v>2</v>
      </c>
      <c r="O13" s="1958">
        <v>0</v>
      </c>
      <c r="P13" s="2532">
        <v>0</v>
      </c>
      <c r="Q13" s="1958">
        <v>1</v>
      </c>
      <c r="R13" s="2532">
        <v>1</v>
      </c>
      <c r="S13" s="1958">
        <v>1</v>
      </c>
      <c r="T13" s="2532">
        <v>3</v>
      </c>
      <c r="U13" s="1958">
        <v>3</v>
      </c>
      <c r="V13" s="2532">
        <v>0</v>
      </c>
      <c r="W13" s="1958">
        <v>1</v>
      </c>
      <c r="X13" s="2532">
        <v>2</v>
      </c>
      <c r="Y13" s="1958">
        <v>0</v>
      </c>
      <c r="Z13" s="2532">
        <v>1</v>
      </c>
      <c r="AA13" s="1958">
        <v>0</v>
      </c>
      <c r="AB13" s="2532">
        <v>1</v>
      </c>
      <c r="AC13" s="1958">
        <v>0</v>
      </c>
      <c r="AD13" s="2532">
        <v>1</v>
      </c>
      <c r="AE13" s="1958">
        <v>0</v>
      </c>
      <c r="AF13" s="2532">
        <v>1</v>
      </c>
      <c r="AG13" s="1958">
        <v>0</v>
      </c>
      <c r="AH13" s="2532">
        <v>1</v>
      </c>
      <c r="AI13" s="1958">
        <v>0</v>
      </c>
      <c r="AJ13" s="2532">
        <v>0</v>
      </c>
      <c r="AK13" s="1958">
        <v>0</v>
      </c>
      <c r="AL13" s="2532">
        <v>0</v>
      </c>
      <c r="AM13" s="1958">
        <v>0</v>
      </c>
      <c r="AN13" s="2532">
        <v>0</v>
      </c>
      <c r="AO13" s="2533">
        <v>14</v>
      </c>
      <c r="AP13" s="2534">
        <v>2</v>
      </c>
      <c r="AQ13" s="2534">
        <v>0</v>
      </c>
      <c r="AR13" s="2534">
        <v>0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489</v>
      </c>
      <c r="B14" s="339">
        <f t="shared" ref="B14:B26" si="1">SUM(C14:D14)</f>
        <v>20</v>
      </c>
      <c r="C14" s="1359">
        <f>SUM(E14+G14+I14)</f>
        <v>12</v>
      </c>
      <c r="D14" s="1712">
        <f>SUM(F14+H14+J14)</f>
        <v>8</v>
      </c>
      <c r="E14" s="341">
        <v>0</v>
      </c>
      <c r="F14" s="1692">
        <v>0</v>
      </c>
      <c r="G14" s="341">
        <v>9</v>
      </c>
      <c r="H14" s="1692">
        <v>7</v>
      </c>
      <c r="I14" s="341">
        <v>3</v>
      </c>
      <c r="J14" s="343">
        <v>1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0</v>
      </c>
      <c r="AP14" s="590">
        <v>0</v>
      </c>
      <c r="AQ14" s="590">
        <v>0</v>
      </c>
      <c r="AR14" s="590">
        <v>1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490</v>
      </c>
      <c r="B15" s="339">
        <f t="shared" si="1"/>
        <v>9</v>
      </c>
      <c r="C15" s="1359">
        <f>SUM(E15+G15+I15+K15+M15+O15+Q15+S15+U15+W15+Y15+AA15+AC15+AE15+AG15+AI15+AK15+AM15)</f>
        <v>4</v>
      </c>
      <c r="D15" s="1712">
        <f>SUM(F15+H15+J15+L15+N15+P15+R15+T15+V15+X15+Z15+AB15+AD15+AF15+AH15+AJ15+AL15+AN15)</f>
        <v>5</v>
      </c>
      <c r="E15" s="341">
        <v>0</v>
      </c>
      <c r="F15" s="1692">
        <v>1</v>
      </c>
      <c r="G15" s="341">
        <v>3</v>
      </c>
      <c r="H15" s="1692">
        <v>2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1</v>
      </c>
      <c r="AF15" s="343">
        <v>0</v>
      </c>
      <c r="AG15" s="341">
        <v>0</v>
      </c>
      <c r="AH15" s="343">
        <v>2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4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491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492</v>
      </c>
      <c r="B17" s="339">
        <f t="shared" si="1"/>
        <v>0</v>
      </c>
      <c r="C17" s="1359">
        <f>SUM(U17+W17+Y17+AA17+AC17+AE17+AG17+AI17+AK17+AM17)</f>
        <v>0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0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0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493</v>
      </c>
      <c r="B18" s="339">
        <f t="shared" si="1"/>
        <v>134</v>
      </c>
      <c r="C18" s="1359">
        <f>SUM(E18+G18+I18+K18+M18+O18+Q18+S18+U18+W18+Y18+AA18+AC18+AE18+AG18+AI18+AK18+AM18)</f>
        <v>52</v>
      </c>
      <c r="D18" s="1712">
        <f>SUM(F18+H18+J18+L18+N18+P18+R18+T18+V18+X18+Z18+AB18+AD18+AF18+AH18+AJ18+AL18+AN18)</f>
        <v>82</v>
      </c>
      <c r="E18" s="341">
        <v>1</v>
      </c>
      <c r="F18" s="1692">
        <v>3</v>
      </c>
      <c r="G18" s="341">
        <v>10</v>
      </c>
      <c r="H18" s="1692">
        <v>10</v>
      </c>
      <c r="I18" s="341">
        <v>9</v>
      </c>
      <c r="J18" s="343">
        <v>4</v>
      </c>
      <c r="K18" s="215">
        <v>4</v>
      </c>
      <c r="L18" s="343">
        <v>4</v>
      </c>
      <c r="M18" s="341">
        <v>3</v>
      </c>
      <c r="N18" s="343">
        <v>3</v>
      </c>
      <c r="O18" s="341">
        <v>1</v>
      </c>
      <c r="P18" s="343">
        <v>3</v>
      </c>
      <c r="Q18" s="341">
        <v>5</v>
      </c>
      <c r="R18" s="343">
        <v>5</v>
      </c>
      <c r="S18" s="341">
        <v>1</v>
      </c>
      <c r="T18" s="343">
        <v>2</v>
      </c>
      <c r="U18" s="341">
        <v>1</v>
      </c>
      <c r="V18" s="343">
        <v>4</v>
      </c>
      <c r="W18" s="341">
        <v>2</v>
      </c>
      <c r="X18" s="343">
        <v>2</v>
      </c>
      <c r="Y18" s="341">
        <v>0</v>
      </c>
      <c r="Z18" s="343">
        <v>4</v>
      </c>
      <c r="AA18" s="341">
        <v>2</v>
      </c>
      <c r="AB18" s="343">
        <v>7</v>
      </c>
      <c r="AC18" s="341">
        <v>2</v>
      </c>
      <c r="AD18" s="343">
        <v>7</v>
      </c>
      <c r="AE18" s="341">
        <v>4</v>
      </c>
      <c r="AF18" s="343">
        <v>7</v>
      </c>
      <c r="AG18" s="341">
        <v>1</v>
      </c>
      <c r="AH18" s="343">
        <v>8</v>
      </c>
      <c r="AI18" s="341">
        <v>1</v>
      </c>
      <c r="AJ18" s="343">
        <v>3</v>
      </c>
      <c r="AK18" s="341">
        <v>4</v>
      </c>
      <c r="AL18" s="343">
        <v>3</v>
      </c>
      <c r="AM18" s="344">
        <v>1</v>
      </c>
      <c r="AN18" s="2537">
        <v>3</v>
      </c>
      <c r="AO18" s="1135">
        <v>27</v>
      </c>
      <c r="AP18" s="590">
        <v>5</v>
      </c>
      <c r="AQ18" s="590">
        <v>1</v>
      </c>
      <c r="AR18" s="590">
        <v>1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494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495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496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497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498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499</v>
      </c>
      <c r="B24" s="339">
        <f t="shared" si="1"/>
        <v>80</v>
      </c>
      <c r="C24" s="1359">
        <f>SUM(G24+I24+K24+M24+O24+Q24+S24+U24+W24+Y24+AA24+AC24+AE24+AG24+AI24+AK24+AM24)</f>
        <v>23</v>
      </c>
      <c r="D24" s="1712">
        <f>SUM(H24+J24+L24+N24+P24+R24+T24+V24+X24+Z24+AB24+AD24+AF24+AH24+AJ24+AL24+AN24)</f>
        <v>57</v>
      </c>
      <c r="E24" s="687"/>
      <c r="F24" s="363"/>
      <c r="G24" s="1695">
        <v>0</v>
      </c>
      <c r="H24" s="2">
        <v>0</v>
      </c>
      <c r="I24" s="1695">
        <v>2</v>
      </c>
      <c r="J24" s="1697">
        <v>2</v>
      </c>
      <c r="K24" s="215">
        <v>4</v>
      </c>
      <c r="L24" s="1697">
        <v>5</v>
      </c>
      <c r="M24" s="1695">
        <v>4</v>
      </c>
      <c r="N24" s="1697">
        <v>5</v>
      </c>
      <c r="O24" s="1695">
        <v>2</v>
      </c>
      <c r="P24" s="1697">
        <v>4</v>
      </c>
      <c r="Q24" s="1695">
        <v>0</v>
      </c>
      <c r="R24" s="1697">
        <v>6</v>
      </c>
      <c r="S24" s="1695">
        <v>5</v>
      </c>
      <c r="T24" s="1697">
        <v>9</v>
      </c>
      <c r="U24" s="1695">
        <v>2</v>
      </c>
      <c r="V24" s="1697">
        <v>7</v>
      </c>
      <c r="W24" s="1695">
        <v>1</v>
      </c>
      <c r="X24" s="1697">
        <v>4</v>
      </c>
      <c r="Y24" s="1695">
        <v>1</v>
      </c>
      <c r="Z24" s="1697">
        <v>3</v>
      </c>
      <c r="AA24" s="1695">
        <v>0</v>
      </c>
      <c r="AB24" s="1697">
        <v>7</v>
      </c>
      <c r="AC24" s="1695">
        <v>1</v>
      </c>
      <c r="AD24" s="1697">
        <v>2</v>
      </c>
      <c r="AE24" s="1695">
        <v>1</v>
      </c>
      <c r="AF24" s="1697">
        <v>1</v>
      </c>
      <c r="AG24" s="1695">
        <v>0</v>
      </c>
      <c r="AH24" s="1697">
        <v>1</v>
      </c>
      <c r="AI24" s="1695">
        <v>0</v>
      </c>
      <c r="AJ24" s="1697">
        <v>0</v>
      </c>
      <c r="AK24" s="1695">
        <v>0</v>
      </c>
      <c r="AL24" s="1697">
        <v>0</v>
      </c>
      <c r="AM24" s="1398">
        <v>0</v>
      </c>
      <c r="AN24" s="1698">
        <v>1</v>
      </c>
      <c r="AO24" s="2540">
        <v>10</v>
      </c>
      <c r="AP24" s="2541">
        <v>2</v>
      </c>
      <c r="AQ24" s="2541">
        <v>1</v>
      </c>
      <c r="AR24" s="2541">
        <v>3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500</v>
      </c>
      <c r="B25" s="339">
        <f t="shared" si="1"/>
        <v>129</v>
      </c>
      <c r="C25" s="1359">
        <f>SUM(M25+O25+Q25+S25+U25+W25+Y25+AA25+AC25+AE25+AG25+AI25+AK25+AM25)</f>
        <v>53</v>
      </c>
      <c r="D25" s="1712">
        <f>SUM(N25+P25+R25+T25+V25+X25+Z25+AB25+AD25+AF25+AH25+AJ25+AL25+AN25)</f>
        <v>76</v>
      </c>
      <c r="E25" s="592"/>
      <c r="F25" s="1815"/>
      <c r="G25" s="1804"/>
      <c r="H25" s="591"/>
      <c r="I25" s="1804"/>
      <c r="J25" s="591"/>
      <c r="K25" s="1804"/>
      <c r="L25" s="591"/>
      <c r="M25" s="1695">
        <v>0</v>
      </c>
      <c r="N25" s="1697">
        <v>0</v>
      </c>
      <c r="O25" s="1695">
        <v>2</v>
      </c>
      <c r="P25" s="1697">
        <v>0</v>
      </c>
      <c r="Q25" s="1695">
        <v>1</v>
      </c>
      <c r="R25" s="1697">
        <v>2</v>
      </c>
      <c r="S25" s="1695">
        <v>1</v>
      </c>
      <c r="T25" s="1697">
        <v>1</v>
      </c>
      <c r="U25" s="1695">
        <v>0</v>
      </c>
      <c r="V25" s="1697">
        <v>2</v>
      </c>
      <c r="W25" s="1695">
        <v>1</v>
      </c>
      <c r="X25" s="1697">
        <v>6</v>
      </c>
      <c r="Y25" s="1695">
        <v>3</v>
      </c>
      <c r="Z25" s="1697">
        <v>6</v>
      </c>
      <c r="AA25" s="1695">
        <v>8</v>
      </c>
      <c r="AB25" s="1697">
        <v>11</v>
      </c>
      <c r="AC25" s="1695">
        <v>11</v>
      </c>
      <c r="AD25" s="1697">
        <v>10</v>
      </c>
      <c r="AE25" s="1695">
        <v>5</v>
      </c>
      <c r="AF25" s="1697">
        <v>12</v>
      </c>
      <c r="AG25" s="1695">
        <v>12</v>
      </c>
      <c r="AH25" s="1697">
        <v>10</v>
      </c>
      <c r="AI25" s="1695">
        <v>4</v>
      </c>
      <c r="AJ25" s="1697">
        <v>7</v>
      </c>
      <c r="AK25" s="1695">
        <v>1</v>
      </c>
      <c r="AL25" s="1697">
        <v>4</v>
      </c>
      <c r="AM25" s="1398">
        <v>4</v>
      </c>
      <c r="AN25" s="1698">
        <v>5</v>
      </c>
      <c r="AO25" s="2540">
        <v>23</v>
      </c>
      <c r="AP25" s="2541">
        <v>5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501</v>
      </c>
      <c r="B26" s="2285">
        <f t="shared" si="1"/>
        <v>1164</v>
      </c>
      <c r="C26" s="2543">
        <f>SUM(E26+G26+I26+K26+M26+O26+Q26+S26+U26+W26+Y26+AA26+AC26+AE26+AG26+AI26+AK26+AM26)</f>
        <v>416</v>
      </c>
      <c r="D26" s="2544">
        <f>SUM(F26+H26+J26+L26+N26+P26+R26+T26+V26+X26+Z26+AB26+AD26+AF26+AH26+AJ26+AL26+AN26)</f>
        <v>748</v>
      </c>
      <c r="E26" s="2545">
        <v>4</v>
      </c>
      <c r="F26" s="1637">
        <v>12</v>
      </c>
      <c r="G26" s="1700">
        <v>23</v>
      </c>
      <c r="H26" s="2546">
        <v>25</v>
      </c>
      <c r="I26" s="1700">
        <v>21</v>
      </c>
      <c r="J26" s="1637">
        <v>21</v>
      </c>
      <c r="K26" s="2547">
        <v>22</v>
      </c>
      <c r="L26" s="1637">
        <v>32</v>
      </c>
      <c r="M26" s="1700">
        <v>27</v>
      </c>
      <c r="N26" s="1637">
        <v>33</v>
      </c>
      <c r="O26" s="1700">
        <v>12</v>
      </c>
      <c r="P26" s="1637">
        <v>37</v>
      </c>
      <c r="Q26" s="1700">
        <v>19</v>
      </c>
      <c r="R26" s="1637">
        <v>43</v>
      </c>
      <c r="S26" s="1700">
        <v>9</v>
      </c>
      <c r="T26" s="1637">
        <v>36</v>
      </c>
      <c r="U26" s="1700">
        <v>19</v>
      </c>
      <c r="V26" s="1637">
        <v>54</v>
      </c>
      <c r="W26" s="1700">
        <v>32</v>
      </c>
      <c r="X26" s="1637">
        <v>46</v>
      </c>
      <c r="Y26" s="1700">
        <v>14</v>
      </c>
      <c r="Z26" s="1637">
        <v>38</v>
      </c>
      <c r="AA26" s="1700">
        <v>29</v>
      </c>
      <c r="AB26" s="1637">
        <v>52</v>
      </c>
      <c r="AC26" s="1700">
        <v>28</v>
      </c>
      <c r="AD26" s="1637">
        <v>63</v>
      </c>
      <c r="AE26" s="1700">
        <v>50</v>
      </c>
      <c r="AF26" s="1637">
        <v>66</v>
      </c>
      <c r="AG26" s="1700">
        <v>31</v>
      </c>
      <c r="AH26" s="1637">
        <v>68</v>
      </c>
      <c r="AI26" s="1700">
        <v>29</v>
      </c>
      <c r="AJ26" s="1637">
        <v>52</v>
      </c>
      <c r="AK26" s="1700">
        <v>24</v>
      </c>
      <c r="AL26" s="1637">
        <v>29</v>
      </c>
      <c r="AM26" s="1703">
        <v>23</v>
      </c>
      <c r="AN26" s="1729">
        <v>41</v>
      </c>
      <c r="AO26" s="2548">
        <v>199</v>
      </c>
      <c r="AP26" s="1770">
        <v>37</v>
      </c>
      <c r="AQ26" s="1770">
        <v>1</v>
      </c>
      <c r="AR26" s="1770">
        <v>6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50"/>
      <c r="G27" s="2550" t="s">
        <v>16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662" t="s">
        <v>32</v>
      </c>
      <c r="B28" s="5697" t="s">
        <v>33</v>
      </c>
      <c r="C28" s="5666"/>
      <c r="D28" s="5650"/>
      <c r="E28" s="5893" t="s">
        <v>106</v>
      </c>
      <c r="F28" s="5912"/>
      <c r="G28" s="5912"/>
      <c r="H28" s="5912"/>
      <c r="I28" s="5912"/>
      <c r="J28" s="5912"/>
      <c r="K28" s="5912"/>
      <c r="L28" s="5912"/>
      <c r="M28" s="5912"/>
      <c r="N28" s="5912"/>
      <c r="O28" s="5912"/>
      <c r="P28" s="5912"/>
      <c r="Q28" s="5912"/>
      <c r="R28" s="5912"/>
      <c r="S28" s="5912"/>
      <c r="T28" s="5912"/>
      <c r="U28" s="5912"/>
      <c r="V28" s="5912"/>
      <c r="W28" s="5912"/>
      <c r="X28" s="5912"/>
      <c r="Y28" s="5912"/>
      <c r="Z28" s="5912"/>
      <c r="AA28" s="5912"/>
      <c r="AB28" s="5912"/>
      <c r="AC28" s="5912"/>
      <c r="AD28" s="5912"/>
      <c r="AE28" s="5912"/>
      <c r="AF28" s="5912"/>
      <c r="AG28" s="5912"/>
      <c r="AH28" s="5912"/>
      <c r="AI28" s="5912"/>
      <c r="AJ28" s="5912"/>
      <c r="AK28" s="5912"/>
      <c r="AL28" s="5912"/>
      <c r="AM28" s="5912"/>
      <c r="AN28" s="5926"/>
      <c r="AO28" s="5657" t="s">
        <v>41</v>
      </c>
      <c r="AP28" s="5995" t="s">
        <v>42</v>
      </c>
      <c r="AQ28" s="5995" t="s">
        <v>503</v>
      </c>
      <c r="AR28" s="5995" t="s">
        <v>39</v>
      </c>
      <c r="AS28" s="5650" t="s">
        <v>40</v>
      </c>
    </row>
    <row r="29" spans="1:77" ht="15.75" customHeight="1" x14ac:dyDescent="0.25">
      <c r="A29" s="5663"/>
      <c r="B29" s="5827"/>
      <c r="C29" s="5765"/>
      <c r="D29" s="5652"/>
      <c r="E29" s="5733" t="s">
        <v>485</v>
      </c>
      <c r="F29" s="5894"/>
      <c r="G29" s="5733" t="s">
        <v>486</v>
      </c>
      <c r="H29" s="5739"/>
      <c r="I29" s="5733" t="s">
        <v>335</v>
      </c>
      <c r="J29" s="5739"/>
      <c r="K29" s="5733" t="s">
        <v>99</v>
      </c>
      <c r="L29" s="5739"/>
      <c r="M29" s="5733" t="s">
        <v>49</v>
      </c>
      <c r="N29" s="5739"/>
      <c r="O29" s="5733" t="s">
        <v>50</v>
      </c>
      <c r="P29" s="5739"/>
      <c r="Q29" s="5733" t="s">
        <v>51</v>
      </c>
      <c r="R29" s="5739"/>
      <c r="S29" s="5733" t="s">
        <v>52</v>
      </c>
      <c r="T29" s="5739"/>
      <c r="U29" s="5733" t="s">
        <v>53</v>
      </c>
      <c r="V29" s="5739"/>
      <c r="W29" s="5733" t="s">
        <v>54</v>
      </c>
      <c r="X29" s="5739"/>
      <c r="Y29" s="5733" t="s">
        <v>55</v>
      </c>
      <c r="Z29" s="5739"/>
      <c r="AA29" s="5733" t="s">
        <v>56</v>
      </c>
      <c r="AB29" s="5739"/>
      <c r="AC29" s="5733" t="s">
        <v>57</v>
      </c>
      <c r="AD29" s="5739"/>
      <c r="AE29" s="5733" t="s">
        <v>58</v>
      </c>
      <c r="AF29" s="5739"/>
      <c r="AG29" s="5733" t="s">
        <v>59</v>
      </c>
      <c r="AH29" s="5739"/>
      <c r="AI29" s="5733" t="s">
        <v>60</v>
      </c>
      <c r="AJ29" s="5739"/>
      <c r="AK29" s="5733" t="s">
        <v>61</v>
      </c>
      <c r="AL29" s="5739"/>
      <c r="AM29" s="5893" t="s">
        <v>487</v>
      </c>
      <c r="AN29" s="5926"/>
      <c r="AO29" s="5658"/>
      <c r="AP29" s="5996"/>
      <c r="AQ29" s="5996"/>
      <c r="AR29" s="5996"/>
      <c r="AS29" s="5722"/>
    </row>
    <row r="30" spans="1:77" ht="16.5" customHeight="1" x14ac:dyDescent="0.25">
      <c r="A30" s="5994"/>
      <c r="B30" s="2380" t="s">
        <v>84</v>
      </c>
      <c r="C30" s="2347" t="s">
        <v>63</v>
      </c>
      <c r="D30" s="1643" t="s">
        <v>64</v>
      </c>
      <c r="E30" s="2380" t="s">
        <v>63</v>
      </c>
      <c r="F30" s="2022" t="s">
        <v>64</v>
      </c>
      <c r="G30" s="2380" t="s">
        <v>63</v>
      </c>
      <c r="H30" s="2022" t="s">
        <v>64</v>
      </c>
      <c r="I30" s="2380" t="s">
        <v>63</v>
      </c>
      <c r="J30" s="2022" t="s">
        <v>64</v>
      </c>
      <c r="K30" s="2380" t="s">
        <v>63</v>
      </c>
      <c r="L30" s="2022" t="s">
        <v>64</v>
      </c>
      <c r="M30" s="2380" t="s">
        <v>63</v>
      </c>
      <c r="N30" s="2022" t="s">
        <v>64</v>
      </c>
      <c r="O30" s="2380" t="s">
        <v>63</v>
      </c>
      <c r="P30" s="2022" t="s">
        <v>64</v>
      </c>
      <c r="Q30" s="2380" t="s">
        <v>63</v>
      </c>
      <c r="R30" s="2022" t="s">
        <v>64</v>
      </c>
      <c r="S30" s="2380" t="s">
        <v>63</v>
      </c>
      <c r="T30" s="2022" t="s">
        <v>64</v>
      </c>
      <c r="U30" s="2380" t="s">
        <v>63</v>
      </c>
      <c r="V30" s="2022" t="s">
        <v>64</v>
      </c>
      <c r="W30" s="2380" t="s">
        <v>63</v>
      </c>
      <c r="X30" s="2022" t="s">
        <v>64</v>
      </c>
      <c r="Y30" s="2380" t="s">
        <v>63</v>
      </c>
      <c r="Z30" s="2022" t="s">
        <v>64</v>
      </c>
      <c r="AA30" s="2380" t="s">
        <v>63</v>
      </c>
      <c r="AB30" s="2022" t="s">
        <v>64</v>
      </c>
      <c r="AC30" s="2380" t="s">
        <v>63</v>
      </c>
      <c r="AD30" s="2022" t="s">
        <v>64</v>
      </c>
      <c r="AE30" s="2380" t="s">
        <v>63</v>
      </c>
      <c r="AF30" s="2022" t="s">
        <v>64</v>
      </c>
      <c r="AG30" s="2380" t="s">
        <v>63</v>
      </c>
      <c r="AH30" s="2022" t="s">
        <v>64</v>
      </c>
      <c r="AI30" s="2380" t="s">
        <v>63</v>
      </c>
      <c r="AJ30" s="2022" t="s">
        <v>64</v>
      </c>
      <c r="AK30" s="2347" t="s">
        <v>63</v>
      </c>
      <c r="AL30" s="2022" t="s">
        <v>64</v>
      </c>
      <c r="AM30" s="2380" t="s">
        <v>63</v>
      </c>
      <c r="AN30" s="2554" t="s">
        <v>64</v>
      </c>
      <c r="AO30" s="5659"/>
      <c r="AP30" s="5709"/>
      <c r="AQ30" s="5709"/>
      <c r="AR30" s="5709"/>
      <c r="AS30" s="5652"/>
    </row>
    <row r="31" spans="1:77" ht="15" customHeight="1" x14ac:dyDescent="0.25">
      <c r="A31" s="1978" t="s">
        <v>103</v>
      </c>
      <c r="B31" s="1971">
        <f t="shared" ref="B31:B46" si="16">SUM(C31:D31)</f>
        <v>220</v>
      </c>
      <c r="C31" s="1972">
        <f t="shared" ref="C31:D34" si="17">SUM(E31+G31+I31+K31+M31+O31+Q31+S31+U31+W31+Y31+AA31+AC31+AE31+AG31+AI31+AK31+AM31)</f>
        <v>98</v>
      </c>
      <c r="D31" s="2531">
        <f t="shared" si="17"/>
        <v>122</v>
      </c>
      <c r="E31" s="1958">
        <v>13</v>
      </c>
      <c r="F31" s="2532">
        <v>14</v>
      </c>
      <c r="G31" s="1958">
        <v>14</v>
      </c>
      <c r="H31" s="1976">
        <v>13</v>
      </c>
      <c r="I31" s="1958">
        <v>0</v>
      </c>
      <c r="J31" s="1976">
        <v>7</v>
      </c>
      <c r="K31" s="1958">
        <v>3</v>
      </c>
      <c r="L31" s="1976">
        <v>0</v>
      </c>
      <c r="M31" s="1958">
        <v>0</v>
      </c>
      <c r="N31" s="1976">
        <v>1</v>
      </c>
      <c r="O31" s="1958">
        <v>2</v>
      </c>
      <c r="P31" s="1976">
        <v>1</v>
      </c>
      <c r="Q31" s="1974">
        <v>0</v>
      </c>
      <c r="R31" s="1976">
        <v>1</v>
      </c>
      <c r="S31" s="1958">
        <v>0</v>
      </c>
      <c r="T31" s="1976">
        <v>0</v>
      </c>
      <c r="U31" s="1958">
        <v>3</v>
      </c>
      <c r="V31" s="1976">
        <v>0</v>
      </c>
      <c r="W31" s="1958">
        <v>0</v>
      </c>
      <c r="X31" s="1976">
        <v>1</v>
      </c>
      <c r="Y31" s="1958">
        <v>0</v>
      </c>
      <c r="Z31" s="1976">
        <v>1</v>
      </c>
      <c r="AA31" s="1958">
        <v>1</v>
      </c>
      <c r="AB31" s="1976">
        <v>3</v>
      </c>
      <c r="AC31" s="1974">
        <v>0</v>
      </c>
      <c r="AD31" s="1976">
        <v>1</v>
      </c>
      <c r="AE31" s="1958">
        <v>8</v>
      </c>
      <c r="AF31" s="1976">
        <v>11</v>
      </c>
      <c r="AG31" s="1974">
        <v>0</v>
      </c>
      <c r="AH31" s="1976">
        <v>19</v>
      </c>
      <c r="AI31" s="1958">
        <v>35</v>
      </c>
      <c r="AJ31" s="1976">
        <v>17</v>
      </c>
      <c r="AK31" s="1974">
        <v>3</v>
      </c>
      <c r="AL31" s="1976">
        <v>5</v>
      </c>
      <c r="AM31" s="2555">
        <v>16</v>
      </c>
      <c r="AN31" s="1977">
        <v>27</v>
      </c>
      <c r="AO31" s="2533">
        <v>38</v>
      </c>
      <c r="AP31" s="2534">
        <v>2</v>
      </c>
      <c r="AQ31" s="2534">
        <v>0</v>
      </c>
      <c r="AR31" s="2534">
        <v>0</v>
      </c>
      <c r="AS31" s="2535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504</v>
      </c>
      <c r="B32" s="339">
        <f t="shared" si="16"/>
        <v>197</v>
      </c>
      <c r="C32" s="1314"/>
      <c r="D32" s="1712">
        <f>SUM(F32+H32+J32+L32+N32+P32+R32+T32+V32+X32+Z32+AB32+AD32+AF32+AH32+AJ32+AL32+AN32)</f>
        <v>197</v>
      </c>
      <c r="E32" s="360"/>
      <c r="F32" s="1692">
        <v>0</v>
      </c>
      <c r="G32" s="360"/>
      <c r="H32" s="343">
        <v>0</v>
      </c>
      <c r="I32" s="360"/>
      <c r="J32" s="343">
        <v>0</v>
      </c>
      <c r="K32" s="360"/>
      <c r="L32" s="343">
        <v>4</v>
      </c>
      <c r="M32" s="360"/>
      <c r="N32" s="343">
        <v>6</v>
      </c>
      <c r="O32" s="360"/>
      <c r="P32" s="343">
        <v>3</v>
      </c>
      <c r="Q32" s="1399"/>
      <c r="R32" s="343">
        <v>20</v>
      </c>
      <c r="S32" s="360"/>
      <c r="T32" s="343">
        <v>18</v>
      </c>
      <c r="U32" s="360"/>
      <c r="V32" s="343">
        <v>18</v>
      </c>
      <c r="W32" s="360"/>
      <c r="X32" s="343">
        <v>22</v>
      </c>
      <c r="Y32" s="360"/>
      <c r="Z32" s="343">
        <v>36</v>
      </c>
      <c r="AA32" s="360"/>
      <c r="AB32" s="343">
        <v>20</v>
      </c>
      <c r="AC32" s="1399"/>
      <c r="AD32" s="343">
        <v>25</v>
      </c>
      <c r="AE32" s="360"/>
      <c r="AF32" s="343">
        <v>14</v>
      </c>
      <c r="AG32" s="1399"/>
      <c r="AH32" s="343">
        <v>7</v>
      </c>
      <c r="AI32" s="360"/>
      <c r="AJ32" s="343">
        <v>2</v>
      </c>
      <c r="AK32" s="1399"/>
      <c r="AL32" s="343">
        <v>0</v>
      </c>
      <c r="AM32" s="2556"/>
      <c r="AN32" s="2537">
        <v>2</v>
      </c>
      <c r="AO32" s="593">
        <v>42</v>
      </c>
      <c r="AP32" s="594">
        <v>1</v>
      </c>
      <c r="AQ32" s="594">
        <v>0</v>
      </c>
      <c r="AR32" s="594">
        <v>0</v>
      </c>
      <c r="AS32" s="140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339">
        <f t="shared" ref="B33" si="29">SUM(C33:D33)</f>
        <v>3</v>
      </c>
      <c r="C33" s="1314"/>
      <c r="D33" s="2539">
        <f t="shared" ref="D33" si="30">SUM(F33+H33+J33+L33+N33+P33+R33+T33+V33+X33+Z33+AB33+AD33+AF33+AH33+AJ33+AL33+AN33)</f>
        <v>3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0</v>
      </c>
      <c r="Q33" s="1399"/>
      <c r="R33" s="343">
        <v>1</v>
      </c>
      <c r="S33" s="360"/>
      <c r="T33" s="343">
        <v>0</v>
      </c>
      <c r="U33" s="360"/>
      <c r="V33" s="343">
        <v>2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1</v>
      </c>
      <c r="AP33" s="594">
        <v>1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339">
        <f t="shared" si="16"/>
        <v>3</v>
      </c>
      <c r="C34" s="1359">
        <f t="shared" si="17"/>
        <v>2</v>
      </c>
      <c r="D34" s="2539">
        <f t="shared" si="17"/>
        <v>1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1</v>
      </c>
      <c r="P34" s="343">
        <v>0</v>
      </c>
      <c r="Q34" s="683">
        <v>0</v>
      </c>
      <c r="R34" s="343">
        <v>1</v>
      </c>
      <c r="S34" s="341">
        <v>0</v>
      </c>
      <c r="T34" s="343">
        <v>0</v>
      </c>
      <c r="U34" s="341">
        <v>1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1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507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339">
        <f>SUM(C36:D36)</f>
        <v>4</v>
      </c>
      <c r="C36" s="1359">
        <f>SUM(E36+G36+I36+K36+M36+O36+Q36+S36+U36+W36+Y36+AA36+AC36+AE36+AG36+AI36+AK36+AM36)</f>
        <v>0</v>
      </c>
      <c r="D36" s="2539">
        <f>SUM(F36+H36+J36+L36+N36+P36+R36+T36+V36+X36+Z36+AB36+AD36+AF36+AH36+AJ36+AL36+AN36)</f>
        <v>4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0</v>
      </c>
      <c r="N36" s="343">
        <v>1</v>
      </c>
      <c r="O36" s="341">
        <v>0</v>
      </c>
      <c r="P36" s="343">
        <v>0</v>
      </c>
      <c r="Q36" s="683">
        <v>0</v>
      </c>
      <c r="R36" s="343">
        <v>1</v>
      </c>
      <c r="S36" s="341">
        <v>0</v>
      </c>
      <c r="T36" s="343">
        <v>1</v>
      </c>
      <c r="U36" s="341">
        <v>0</v>
      </c>
      <c r="V36" s="343">
        <v>0</v>
      </c>
      <c r="W36" s="341">
        <v>0</v>
      </c>
      <c r="X36" s="343">
        <v>0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1</v>
      </c>
      <c r="AO36" s="593">
        <v>1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509</v>
      </c>
      <c r="B37" s="339">
        <f>SUM(C37:D37)</f>
        <v>6</v>
      </c>
      <c r="C37" s="1359">
        <f>SUM(K37+M37+O37+Q37+S37+U37+W37+Y37+AA37+AC37+AE37+AG37+AI37+AK37+AM37)</f>
        <v>5</v>
      </c>
      <c r="D37" s="2539">
        <f>SUM(L37+N37+P37+R37+T37+V37+X37+Z37+AB37+AD37+AF37+AH37+AJ37+AL37+AN37)</f>
        <v>1</v>
      </c>
      <c r="E37" s="360"/>
      <c r="F37" s="2557"/>
      <c r="G37" s="360"/>
      <c r="H37" s="1062"/>
      <c r="I37" s="360"/>
      <c r="J37" s="1062"/>
      <c r="K37" s="341">
        <v>3</v>
      </c>
      <c r="L37" s="343">
        <v>1</v>
      </c>
      <c r="M37" s="341">
        <v>2</v>
      </c>
      <c r="N37" s="343">
        <v>0</v>
      </c>
      <c r="O37" s="341">
        <v>0</v>
      </c>
      <c r="P37" s="343">
        <v>0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1</v>
      </c>
      <c r="AP37" s="594">
        <v>1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510</v>
      </c>
      <c r="B38" s="1402">
        <f>SUM(C38:D38)</f>
        <v>2</v>
      </c>
      <c r="C38" s="1314"/>
      <c r="D38" s="2539">
        <f>SUM(L38+N38+P38+R38+T38+V38+X38+Z38+AB38+AD38+AF38+AH38+AJ38+AL38+AN38)</f>
        <v>2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1</v>
      </c>
      <c r="AE38" s="360"/>
      <c r="AF38" s="343">
        <v>1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511</v>
      </c>
      <c r="B39" s="339">
        <f t="shared" si="16"/>
        <v>89</v>
      </c>
      <c r="C39" s="1359">
        <f t="shared" ref="C39:D46" si="46">SUM(E39+G39+I39+K39+M39+O39+Q39+S39+U39+W39+Y39+AA39+AC39+AE39+AG39+AI39+AK39+AM39)</f>
        <v>37</v>
      </c>
      <c r="D39" s="1712">
        <f t="shared" si="46"/>
        <v>52</v>
      </c>
      <c r="E39" s="341">
        <v>18</v>
      </c>
      <c r="F39" s="1692">
        <v>14</v>
      </c>
      <c r="G39" s="341">
        <v>10</v>
      </c>
      <c r="H39" s="343">
        <v>24</v>
      </c>
      <c r="I39" s="341">
        <v>2</v>
      </c>
      <c r="J39" s="343">
        <v>2</v>
      </c>
      <c r="K39" s="341">
        <v>4</v>
      </c>
      <c r="L39" s="343">
        <v>4</v>
      </c>
      <c r="M39" s="341">
        <v>0</v>
      </c>
      <c r="N39" s="343">
        <v>0</v>
      </c>
      <c r="O39" s="341">
        <v>0</v>
      </c>
      <c r="P39" s="343">
        <v>1</v>
      </c>
      <c r="Q39" s="683">
        <v>0</v>
      </c>
      <c r="R39" s="343">
        <v>1</v>
      </c>
      <c r="S39" s="341">
        <v>0</v>
      </c>
      <c r="T39" s="343">
        <v>2</v>
      </c>
      <c r="U39" s="341">
        <v>0</v>
      </c>
      <c r="V39" s="343">
        <v>0</v>
      </c>
      <c r="W39" s="341">
        <v>0</v>
      </c>
      <c r="X39" s="343">
        <v>1</v>
      </c>
      <c r="Y39" s="341">
        <v>0</v>
      </c>
      <c r="Z39" s="343">
        <v>0</v>
      </c>
      <c r="AA39" s="341">
        <v>0</v>
      </c>
      <c r="AB39" s="343">
        <v>0</v>
      </c>
      <c r="AC39" s="683">
        <v>0</v>
      </c>
      <c r="AD39" s="343">
        <v>0</v>
      </c>
      <c r="AE39" s="341">
        <v>1</v>
      </c>
      <c r="AF39" s="343">
        <v>0</v>
      </c>
      <c r="AG39" s="683">
        <v>1</v>
      </c>
      <c r="AH39" s="343">
        <v>3</v>
      </c>
      <c r="AI39" s="341">
        <v>0</v>
      </c>
      <c r="AJ39" s="343">
        <v>0</v>
      </c>
      <c r="AK39" s="683">
        <v>1</v>
      </c>
      <c r="AL39" s="343">
        <v>0</v>
      </c>
      <c r="AM39" s="1728">
        <v>0</v>
      </c>
      <c r="AN39" s="2537">
        <v>0</v>
      </c>
      <c r="AO39" s="1135">
        <v>12</v>
      </c>
      <c r="AP39" s="590">
        <v>6</v>
      </c>
      <c r="AQ39" s="590">
        <v>0</v>
      </c>
      <c r="AR39" s="590">
        <v>0</v>
      </c>
      <c r="AS39" s="1768">
        <v>7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512</v>
      </c>
      <c r="B40" s="339">
        <f>SUM(C40:D40)</f>
        <v>47</v>
      </c>
      <c r="C40" s="1359">
        <f>SUM(E40+G40+I40+K40+M40+O40+Q40+S40+U40+W40+Y40+AA40+AC40+AE40+AG40+AI40+AK40+AM40)</f>
        <v>22</v>
      </c>
      <c r="D40" s="1712">
        <f>SUM(F40+H40+J40+L40+N40+P40+R40+T40+V40+X40+Z40+AB40+AD40+AF40+AH40+AJ40+AL40+AN40)</f>
        <v>25</v>
      </c>
      <c r="E40" s="341">
        <v>4</v>
      </c>
      <c r="F40" s="1692">
        <v>4</v>
      </c>
      <c r="G40" s="341">
        <v>5</v>
      </c>
      <c r="H40" s="343">
        <v>3</v>
      </c>
      <c r="I40" s="341">
        <v>3</v>
      </c>
      <c r="J40" s="343">
        <v>3</v>
      </c>
      <c r="K40" s="341">
        <v>5</v>
      </c>
      <c r="L40" s="343">
        <v>0</v>
      </c>
      <c r="M40" s="341">
        <v>1</v>
      </c>
      <c r="N40" s="343">
        <v>3</v>
      </c>
      <c r="O40" s="341">
        <v>0</v>
      </c>
      <c r="P40" s="343">
        <v>3</v>
      </c>
      <c r="Q40" s="683">
        <v>1</v>
      </c>
      <c r="R40" s="343">
        <v>3</v>
      </c>
      <c r="S40" s="341">
        <v>1</v>
      </c>
      <c r="T40" s="343">
        <v>0</v>
      </c>
      <c r="U40" s="341">
        <v>0</v>
      </c>
      <c r="V40" s="343">
        <v>3</v>
      </c>
      <c r="W40" s="341">
        <v>0</v>
      </c>
      <c r="X40" s="343">
        <v>0</v>
      </c>
      <c r="Y40" s="341">
        <v>0</v>
      </c>
      <c r="Z40" s="343">
        <v>1</v>
      </c>
      <c r="AA40" s="341">
        <v>1</v>
      </c>
      <c r="AB40" s="343">
        <v>0</v>
      </c>
      <c r="AC40" s="683">
        <v>0</v>
      </c>
      <c r="AD40" s="343">
        <v>0</v>
      </c>
      <c r="AE40" s="341">
        <v>0</v>
      </c>
      <c r="AF40" s="343">
        <v>0</v>
      </c>
      <c r="AG40" s="683">
        <v>1</v>
      </c>
      <c r="AH40" s="343">
        <v>0</v>
      </c>
      <c r="AI40" s="341">
        <v>0</v>
      </c>
      <c r="AJ40" s="343">
        <v>0</v>
      </c>
      <c r="AK40" s="683">
        <v>0</v>
      </c>
      <c r="AL40" s="343">
        <v>1</v>
      </c>
      <c r="AM40" s="1728">
        <v>0</v>
      </c>
      <c r="AN40" s="2537">
        <v>1</v>
      </c>
      <c r="AO40" s="1135">
        <v>7</v>
      </c>
      <c r="AP40" s="590">
        <v>0</v>
      </c>
      <c r="AQ40" s="590">
        <v>0</v>
      </c>
      <c r="AR40" s="590">
        <v>0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513</v>
      </c>
      <c r="B41" s="339">
        <f>SUM(C41:D41)</f>
        <v>10</v>
      </c>
      <c r="C41" s="1359">
        <f>SUM(E41+G41+I41+K41+M41+O41+Q41+S41+U41+W41+Y41+AA41+AC41+AE41+AG41+AI41+AK41+AM41)</f>
        <v>7</v>
      </c>
      <c r="D41" s="1712">
        <f>SUM(F41+H41+J41+L41+N41+P41+R41+T41+V41+X41+Z41+AB41+AD41+AF41+AH41+AJ41+AL41+AN41)</f>
        <v>3</v>
      </c>
      <c r="E41" s="341">
        <v>1</v>
      </c>
      <c r="F41" s="1692">
        <v>1</v>
      </c>
      <c r="G41" s="341">
        <v>2</v>
      </c>
      <c r="H41" s="343">
        <v>0</v>
      </c>
      <c r="I41" s="341">
        <v>0</v>
      </c>
      <c r="J41" s="343">
        <v>0</v>
      </c>
      <c r="K41" s="341">
        <v>1</v>
      </c>
      <c r="L41" s="343">
        <v>0</v>
      </c>
      <c r="M41" s="341">
        <v>0</v>
      </c>
      <c r="N41" s="343">
        <v>0</v>
      </c>
      <c r="O41" s="341">
        <v>0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0</v>
      </c>
      <c r="AF41" s="343">
        <v>0</v>
      </c>
      <c r="AG41" s="683">
        <v>0</v>
      </c>
      <c r="AH41" s="343">
        <v>2</v>
      </c>
      <c r="AI41" s="341">
        <v>0</v>
      </c>
      <c r="AJ41" s="343">
        <v>0</v>
      </c>
      <c r="AK41" s="683">
        <v>2</v>
      </c>
      <c r="AL41" s="343">
        <v>0</v>
      </c>
      <c r="AM41" s="1728">
        <v>1</v>
      </c>
      <c r="AN41" s="2537">
        <v>0</v>
      </c>
      <c r="AO41" s="1135">
        <v>0</v>
      </c>
      <c r="AP41" s="590">
        <v>0</v>
      </c>
      <c r="AQ41" s="590">
        <v>0</v>
      </c>
      <c r="AR41" s="590">
        <v>0</v>
      </c>
      <c r="AS41" s="1768">
        <v>1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514</v>
      </c>
      <c r="B42" s="339">
        <f t="shared" si="16"/>
        <v>42</v>
      </c>
      <c r="C42" s="1359">
        <f>SUM(E42+G42+I42+K42+M42+O42+Q42+S42+U42+W42+Y42+AA42+AC42+AE42+AG42+AI42+AK42+AM42)</f>
        <v>7</v>
      </c>
      <c r="D42" s="1712">
        <f t="shared" si="46"/>
        <v>35</v>
      </c>
      <c r="E42" s="341">
        <v>0</v>
      </c>
      <c r="F42" s="1692">
        <v>0</v>
      </c>
      <c r="G42" s="341">
        <v>0</v>
      </c>
      <c r="H42" s="343">
        <v>2</v>
      </c>
      <c r="I42" s="341">
        <v>1</v>
      </c>
      <c r="J42" s="343">
        <v>0</v>
      </c>
      <c r="K42" s="341">
        <v>0</v>
      </c>
      <c r="L42" s="343">
        <v>0</v>
      </c>
      <c r="M42" s="341">
        <v>1</v>
      </c>
      <c r="N42" s="343">
        <v>0</v>
      </c>
      <c r="O42" s="341">
        <v>0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0</v>
      </c>
      <c r="X42" s="343">
        <v>0</v>
      </c>
      <c r="Y42" s="341">
        <v>0</v>
      </c>
      <c r="Z42" s="343">
        <v>0</v>
      </c>
      <c r="AA42" s="341">
        <v>0</v>
      </c>
      <c r="AB42" s="343">
        <v>0</v>
      </c>
      <c r="AC42" s="683">
        <v>0</v>
      </c>
      <c r="AD42" s="343">
        <v>1</v>
      </c>
      <c r="AE42" s="341">
        <v>0</v>
      </c>
      <c r="AF42" s="343">
        <v>2</v>
      </c>
      <c r="AG42" s="683">
        <v>0</v>
      </c>
      <c r="AH42" s="343">
        <v>4</v>
      </c>
      <c r="AI42" s="341">
        <v>4</v>
      </c>
      <c r="AJ42" s="343">
        <v>8</v>
      </c>
      <c r="AK42" s="683">
        <v>0</v>
      </c>
      <c r="AL42" s="343">
        <v>10</v>
      </c>
      <c r="AM42" s="1728">
        <v>1</v>
      </c>
      <c r="AN42" s="2537">
        <v>8</v>
      </c>
      <c r="AO42" s="1135">
        <v>3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515</v>
      </c>
      <c r="B43" s="339">
        <f t="shared" si="16"/>
        <v>22</v>
      </c>
      <c r="C43" s="1359">
        <f>SUM(E43+G43+I43+K43+M43+O43+Q43+S43+U43+W43+Y43+AA43+AC43+AE43+AG43+AI43+AK43+AM43)</f>
        <v>11</v>
      </c>
      <c r="D43" s="1712">
        <f t="shared" si="46"/>
        <v>11</v>
      </c>
      <c r="E43" s="341">
        <v>0</v>
      </c>
      <c r="F43" s="1692">
        <v>0</v>
      </c>
      <c r="G43" s="341">
        <v>0</v>
      </c>
      <c r="H43" s="343">
        <v>2</v>
      </c>
      <c r="I43" s="341">
        <v>0</v>
      </c>
      <c r="J43" s="343">
        <v>0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5</v>
      </c>
      <c r="AH43" s="343">
        <v>3</v>
      </c>
      <c r="AI43" s="341">
        <v>3</v>
      </c>
      <c r="AJ43" s="343">
        <v>1</v>
      </c>
      <c r="AK43" s="683">
        <v>2</v>
      </c>
      <c r="AL43" s="343">
        <v>5</v>
      </c>
      <c r="AM43" s="1728">
        <v>1</v>
      </c>
      <c r="AN43" s="2537">
        <v>0</v>
      </c>
      <c r="AO43" s="2540">
        <v>1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516</v>
      </c>
      <c r="B44" s="339">
        <f t="shared" si="16"/>
        <v>35</v>
      </c>
      <c r="C44" s="1359">
        <f>SUM(E44+G44+I44+K44+M44+O44+Q44+S44+U44+W44+Y44+AA44+AC44+AE44+AG44+AI44+AK44+AM44)</f>
        <v>10</v>
      </c>
      <c r="D44" s="1712">
        <f t="shared" si="46"/>
        <v>25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2</v>
      </c>
      <c r="AG44" s="683">
        <v>0</v>
      </c>
      <c r="AH44" s="343">
        <v>3</v>
      </c>
      <c r="AI44" s="341">
        <v>9</v>
      </c>
      <c r="AJ44" s="343">
        <v>5</v>
      </c>
      <c r="AK44" s="683">
        <v>1</v>
      </c>
      <c r="AL44" s="343">
        <v>2</v>
      </c>
      <c r="AM44" s="1728">
        <v>0</v>
      </c>
      <c r="AN44" s="2537">
        <v>13</v>
      </c>
      <c r="AO44" s="2540">
        <v>6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517</v>
      </c>
      <c r="B45" s="339">
        <f t="shared" si="16"/>
        <v>0</v>
      </c>
      <c r="C45" s="1359">
        <f t="shared" si="46"/>
        <v>0</v>
      </c>
      <c r="D45" s="1712">
        <f t="shared" si="46"/>
        <v>0</v>
      </c>
      <c r="E45" s="341">
        <v>0</v>
      </c>
      <c r="F45" s="1692">
        <v>0</v>
      </c>
      <c r="G45" s="341">
        <v>0</v>
      </c>
      <c r="H45" s="343">
        <v>0</v>
      </c>
      <c r="I45" s="341">
        <v>0</v>
      </c>
      <c r="J45" s="343">
        <v>0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518</v>
      </c>
      <c r="B46" s="339">
        <f t="shared" si="16"/>
        <v>243</v>
      </c>
      <c r="C46" s="1359">
        <f t="shared" si="46"/>
        <v>91</v>
      </c>
      <c r="D46" s="1712">
        <f t="shared" si="46"/>
        <v>152</v>
      </c>
      <c r="E46" s="1695">
        <v>1</v>
      </c>
      <c r="F46" s="2">
        <v>1</v>
      </c>
      <c r="G46" s="1695">
        <v>7</v>
      </c>
      <c r="H46" s="1697">
        <v>2</v>
      </c>
      <c r="I46" s="1695">
        <v>6</v>
      </c>
      <c r="J46" s="1697">
        <v>2</v>
      </c>
      <c r="K46" s="1695">
        <v>5</v>
      </c>
      <c r="L46" s="1697">
        <v>7</v>
      </c>
      <c r="M46" s="1695">
        <v>9</v>
      </c>
      <c r="N46" s="1697">
        <v>9</v>
      </c>
      <c r="O46" s="1695">
        <v>2</v>
      </c>
      <c r="P46" s="1697">
        <v>4</v>
      </c>
      <c r="Q46" s="1403">
        <v>5</v>
      </c>
      <c r="R46" s="1697">
        <v>15</v>
      </c>
      <c r="S46" s="1695">
        <v>3</v>
      </c>
      <c r="T46" s="1697">
        <v>11</v>
      </c>
      <c r="U46" s="1695">
        <v>6</v>
      </c>
      <c r="V46" s="1697">
        <v>7</v>
      </c>
      <c r="W46" s="1695">
        <v>1</v>
      </c>
      <c r="X46" s="1697">
        <v>8</v>
      </c>
      <c r="Y46" s="1695">
        <v>5</v>
      </c>
      <c r="Z46" s="1697">
        <v>11</v>
      </c>
      <c r="AA46" s="1695">
        <v>5</v>
      </c>
      <c r="AB46" s="1697">
        <v>13</v>
      </c>
      <c r="AC46" s="1403">
        <v>4</v>
      </c>
      <c r="AD46" s="1697">
        <v>8</v>
      </c>
      <c r="AE46" s="341">
        <v>16</v>
      </c>
      <c r="AF46" s="343">
        <v>14</v>
      </c>
      <c r="AG46" s="683">
        <v>6</v>
      </c>
      <c r="AH46" s="343">
        <v>10</v>
      </c>
      <c r="AI46" s="341">
        <v>4</v>
      </c>
      <c r="AJ46" s="343">
        <v>11</v>
      </c>
      <c r="AK46" s="683">
        <v>3</v>
      </c>
      <c r="AL46" s="343">
        <v>7</v>
      </c>
      <c r="AM46" s="683">
        <v>3</v>
      </c>
      <c r="AN46" s="1698">
        <v>12</v>
      </c>
      <c r="AO46" s="2540">
        <v>39</v>
      </c>
      <c r="AP46" s="2541">
        <v>17</v>
      </c>
      <c r="AQ46" s="2541">
        <v>0</v>
      </c>
      <c r="AR46" s="2541">
        <v>1</v>
      </c>
      <c r="AS46" s="2558">
        <v>3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519</v>
      </c>
      <c r="B47" s="339">
        <f>SUM(C47:D47)</f>
        <v>64</v>
      </c>
      <c r="C47" s="1359">
        <f>SUM(E47+G47+I47)</f>
        <v>35</v>
      </c>
      <c r="D47" s="1712">
        <f>SUM(F47+H47+J47)</f>
        <v>29</v>
      </c>
      <c r="E47" s="341">
        <v>3</v>
      </c>
      <c r="F47" s="1692">
        <v>3</v>
      </c>
      <c r="G47" s="341">
        <v>32</v>
      </c>
      <c r="H47" s="343">
        <v>26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9</v>
      </c>
      <c r="AP47" s="590">
        <v>0</v>
      </c>
      <c r="AQ47" s="590">
        <v>0</v>
      </c>
      <c r="AR47" s="590">
        <v>0</v>
      </c>
      <c r="AS47" s="1768">
        <v>1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520</v>
      </c>
      <c r="B48" s="2560">
        <f>SUM(C48:D48)</f>
        <v>945</v>
      </c>
      <c r="C48" s="2232">
        <f>SUM(E48+G48+I48+K48+M48+O48+Q48+S48+U48+W48+Y48+AA48+AC48+AE48+AG48+AI48+AK48+AM48)</f>
        <v>304</v>
      </c>
      <c r="D48" s="2544">
        <f>SUM(F48+H48+J48+L48+N48+P48+R48+T48+V48+X48+Z48+AB48+AD48+AF48+AH48+AJ48+AL48+AN48)</f>
        <v>641</v>
      </c>
      <c r="E48" s="2547">
        <v>21</v>
      </c>
      <c r="F48" s="1731">
        <v>18</v>
      </c>
      <c r="G48" s="2547">
        <v>51</v>
      </c>
      <c r="H48" s="1731">
        <v>54</v>
      </c>
      <c r="I48" s="2547">
        <v>31</v>
      </c>
      <c r="J48" s="1731">
        <v>25</v>
      </c>
      <c r="K48" s="2547">
        <v>19</v>
      </c>
      <c r="L48" s="1731">
        <v>27</v>
      </c>
      <c r="M48" s="2547">
        <v>6</v>
      </c>
      <c r="N48" s="1731">
        <v>29</v>
      </c>
      <c r="O48" s="2547">
        <v>6</v>
      </c>
      <c r="P48" s="1731">
        <v>7</v>
      </c>
      <c r="Q48" s="2547">
        <v>12</v>
      </c>
      <c r="R48" s="1731">
        <v>9</v>
      </c>
      <c r="S48" s="2547">
        <v>1</v>
      </c>
      <c r="T48" s="1731">
        <v>15</v>
      </c>
      <c r="U48" s="2547">
        <v>4</v>
      </c>
      <c r="V48" s="1731">
        <v>28</v>
      </c>
      <c r="W48" s="2547">
        <v>11</v>
      </c>
      <c r="X48" s="1731">
        <v>47</v>
      </c>
      <c r="Y48" s="2547">
        <v>1</v>
      </c>
      <c r="Z48" s="1731">
        <v>29</v>
      </c>
      <c r="AA48" s="2547">
        <v>21</v>
      </c>
      <c r="AB48" s="1731">
        <v>36</v>
      </c>
      <c r="AC48" s="2547">
        <v>10</v>
      </c>
      <c r="AD48" s="1731">
        <v>74</v>
      </c>
      <c r="AE48" s="2547">
        <v>23</v>
      </c>
      <c r="AF48" s="1731">
        <v>66</v>
      </c>
      <c r="AG48" s="2547">
        <v>30</v>
      </c>
      <c r="AH48" s="1731">
        <v>39</v>
      </c>
      <c r="AI48" s="2547">
        <v>38</v>
      </c>
      <c r="AJ48" s="1731">
        <v>44</v>
      </c>
      <c r="AK48" s="2547">
        <v>8</v>
      </c>
      <c r="AL48" s="1731">
        <v>44</v>
      </c>
      <c r="AM48" s="2547">
        <v>11</v>
      </c>
      <c r="AN48" s="2561">
        <v>50</v>
      </c>
      <c r="AO48" s="240">
        <v>118</v>
      </c>
      <c r="AP48" s="241">
        <v>10</v>
      </c>
      <c r="AQ48" s="241">
        <v>0</v>
      </c>
      <c r="AR48" s="241">
        <v>0</v>
      </c>
      <c r="AS48" s="1776">
        <v>3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77" t="s">
        <v>32</v>
      </c>
      <c r="B50" s="6004" t="s">
        <v>398</v>
      </c>
      <c r="C50" s="5997" t="s">
        <v>472</v>
      </c>
      <c r="D50" s="5779" t="s">
        <v>64</v>
      </c>
      <c r="E50" s="5783" t="s">
        <v>522</v>
      </c>
      <c r="F50" s="6074"/>
      <c r="G50" s="6074"/>
      <c r="H50" s="6074"/>
      <c r="I50" s="6074"/>
      <c r="J50" s="6074"/>
      <c r="K50" s="6074"/>
      <c r="L50" s="6075"/>
      <c r="M50" s="5778" t="s">
        <v>398</v>
      </c>
      <c r="N50" s="6004" t="s">
        <v>472</v>
      </c>
      <c r="O50" s="5779" t="s">
        <v>64</v>
      </c>
      <c r="P50" s="5783" t="s">
        <v>523</v>
      </c>
      <c r="Q50" s="6074"/>
      <c r="R50" s="6074"/>
      <c r="S50" s="6074"/>
      <c r="T50" s="6074"/>
      <c r="U50" s="6074"/>
      <c r="V50" s="6074"/>
      <c r="W50" s="5784"/>
      <c r="X50" s="6002" t="s">
        <v>524</v>
      </c>
      <c r="Y50" s="6003"/>
      <c r="Z50" s="6004" t="s">
        <v>43</v>
      </c>
      <c r="AA50" s="5779" t="s">
        <v>38</v>
      </c>
      <c r="AB50" s="5997" t="s">
        <v>41</v>
      </c>
      <c r="AC50" s="5817" t="s">
        <v>42</v>
      </c>
    </row>
    <row r="51" spans="1:75" ht="14.45" customHeight="1" x14ac:dyDescent="0.25">
      <c r="A51" s="6073"/>
      <c r="B51" s="6005"/>
      <c r="C51" s="5998"/>
      <c r="D51" s="6001"/>
      <c r="E51" s="6002" t="s">
        <v>99</v>
      </c>
      <c r="F51" s="6003"/>
      <c r="G51" s="6002" t="s">
        <v>49</v>
      </c>
      <c r="H51" s="6003"/>
      <c r="I51" s="5783" t="s">
        <v>50</v>
      </c>
      <c r="J51" s="6075"/>
      <c r="K51" s="5783" t="s">
        <v>525</v>
      </c>
      <c r="L51" s="6075"/>
      <c r="M51" s="6076"/>
      <c r="N51" s="6005"/>
      <c r="O51" s="6001"/>
      <c r="P51" s="6002" t="s">
        <v>99</v>
      </c>
      <c r="Q51" s="6003"/>
      <c r="R51" s="6002" t="s">
        <v>49</v>
      </c>
      <c r="S51" s="6003"/>
      <c r="T51" s="5783" t="s">
        <v>50</v>
      </c>
      <c r="U51" s="6075"/>
      <c r="V51" s="5783" t="s">
        <v>525</v>
      </c>
      <c r="W51" s="5784"/>
      <c r="X51" s="6004" t="s">
        <v>65</v>
      </c>
      <c r="Y51" s="5817" t="s">
        <v>67</v>
      </c>
      <c r="Z51" s="6005"/>
      <c r="AA51" s="6001"/>
      <c r="AB51" s="5998"/>
      <c r="AC51" s="6000"/>
    </row>
    <row r="52" spans="1:75" ht="21.6" customHeight="1" x14ac:dyDescent="0.25">
      <c r="A52" s="5780"/>
      <c r="B52" s="6006"/>
      <c r="C52" s="5999"/>
      <c r="D52" s="5782"/>
      <c r="E52" s="2463" t="s">
        <v>63</v>
      </c>
      <c r="F52" s="2562" t="s">
        <v>64</v>
      </c>
      <c r="G52" s="2463" t="s">
        <v>63</v>
      </c>
      <c r="H52" s="2562" t="s">
        <v>64</v>
      </c>
      <c r="I52" s="2463" t="s">
        <v>63</v>
      </c>
      <c r="J52" s="2562" t="s">
        <v>64</v>
      </c>
      <c r="K52" s="2463" t="s">
        <v>63</v>
      </c>
      <c r="L52" s="2562" t="s">
        <v>64</v>
      </c>
      <c r="M52" s="5781"/>
      <c r="N52" s="6006"/>
      <c r="O52" s="5782"/>
      <c r="P52" s="2463" t="s">
        <v>63</v>
      </c>
      <c r="Q52" s="2562" t="s">
        <v>64</v>
      </c>
      <c r="R52" s="2463" t="s">
        <v>63</v>
      </c>
      <c r="S52" s="2562" t="s">
        <v>64</v>
      </c>
      <c r="T52" s="2463" t="s">
        <v>63</v>
      </c>
      <c r="U52" s="2562" t="s">
        <v>64</v>
      </c>
      <c r="V52" s="2463" t="s">
        <v>63</v>
      </c>
      <c r="W52" s="2462" t="s">
        <v>64</v>
      </c>
      <c r="X52" s="6006"/>
      <c r="Y52" s="5818"/>
      <c r="Z52" s="6006"/>
      <c r="AA52" s="5782"/>
      <c r="AB52" s="5999"/>
      <c r="AC52" s="5818"/>
    </row>
    <row r="53" spans="1:75" ht="15" customHeight="1" x14ac:dyDescent="0.25">
      <c r="A53" s="596" t="s">
        <v>69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70</v>
      </c>
      <c r="B54" s="2567">
        <f>SUM(C54:D54)</f>
        <v>3</v>
      </c>
      <c r="C54" s="2568">
        <f>+E54+G54+I54+K54</f>
        <v>0</v>
      </c>
      <c r="D54" s="2569">
        <f>+F54+H54+J54+L54</f>
        <v>3</v>
      </c>
      <c r="E54" s="2570">
        <v>0</v>
      </c>
      <c r="F54" s="2571">
        <v>0</v>
      </c>
      <c r="G54" s="2570">
        <v>0</v>
      </c>
      <c r="H54" s="2571">
        <v>1</v>
      </c>
      <c r="I54" s="2570">
        <v>0</v>
      </c>
      <c r="J54" s="2571">
        <v>0</v>
      </c>
      <c r="K54" s="2570">
        <v>0</v>
      </c>
      <c r="L54" s="2571">
        <v>2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1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526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662" t="s">
        <v>527</v>
      </c>
      <c r="B56" s="5697" t="s">
        <v>82</v>
      </c>
      <c r="C56" s="5666"/>
      <c r="D56" s="5650"/>
      <c r="E56" s="5893" t="s">
        <v>34</v>
      </c>
      <c r="F56" s="5912"/>
      <c r="G56" s="5912"/>
      <c r="H56" s="5912"/>
      <c r="I56" s="5912"/>
      <c r="J56" s="5912"/>
      <c r="K56" s="5912"/>
      <c r="L56" s="5912"/>
      <c r="M56" s="5912"/>
      <c r="N56" s="5912"/>
      <c r="O56" s="5912"/>
      <c r="P56" s="5912"/>
      <c r="Q56" s="5912"/>
      <c r="R56" s="5912"/>
      <c r="S56" s="5912"/>
      <c r="T56" s="5912"/>
      <c r="U56" s="5912"/>
      <c r="V56" s="5926"/>
      <c r="W56" s="5657" t="s">
        <v>41</v>
      </c>
      <c r="X56" s="5650" t="s">
        <v>42</v>
      </c>
    </row>
    <row r="57" spans="1:75" x14ac:dyDescent="0.25">
      <c r="A57" s="5663"/>
      <c r="B57" s="5827"/>
      <c r="C57" s="5765"/>
      <c r="D57" s="5652"/>
      <c r="E57" s="5646" t="s">
        <v>485</v>
      </c>
      <c r="F57" s="5646" t="s">
        <v>486</v>
      </c>
      <c r="G57" s="5650" t="s">
        <v>335</v>
      </c>
      <c r="H57" s="5662" t="s">
        <v>99</v>
      </c>
      <c r="I57" s="5662" t="s">
        <v>49</v>
      </c>
      <c r="J57" s="5650" t="s">
        <v>50</v>
      </c>
      <c r="K57" s="5650" t="s">
        <v>51</v>
      </c>
      <c r="L57" s="5650" t="s">
        <v>52</v>
      </c>
      <c r="M57" s="5650" t="s">
        <v>53</v>
      </c>
      <c r="N57" s="5650" t="s">
        <v>54</v>
      </c>
      <c r="O57" s="5650" t="s">
        <v>55</v>
      </c>
      <c r="P57" s="5650" t="s">
        <v>56</v>
      </c>
      <c r="Q57" s="5650" t="s">
        <v>57</v>
      </c>
      <c r="R57" s="5650" t="s">
        <v>58</v>
      </c>
      <c r="S57" s="5650" t="s">
        <v>59</v>
      </c>
      <c r="T57" s="5650" t="s">
        <v>60</v>
      </c>
      <c r="U57" s="5650" t="s">
        <v>61</v>
      </c>
      <c r="V57" s="6019" t="s">
        <v>487</v>
      </c>
      <c r="W57" s="5658"/>
      <c r="X57" s="5722"/>
    </row>
    <row r="58" spans="1:75" x14ac:dyDescent="0.25">
      <c r="A58" s="5994"/>
      <c r="B58" s="2380" t="s">
        <v>84</v>
      </c>
      <c r="C58" s="2347" t="s">
        <v>63</v>
      </c>
      <c r="D58" s="2296" t="s">
        <v>64</v>
      </c>
      <c r="E58" s="6014"/>
      <c r="F58" s="6014"/>
      <c r="G58" s="5652"/>
      <c r="H58" s="5994"/>
      <c r="I58" s="5994"/>
      <c r="J58" s="5652"/>
      <c r="K58" s="5652"/>
      <c r="L58" s="5652"/>
      <c r="M58" s="5652"/>
      <c r="N58" s="5652"/>
      <c r="O58" s="5652"/>
      <c r="P58" s="5652"/>
      <c r="Q58" s="5652"/>
      <c r="R58" s="5652"/>
      <c r="S58" s="5652"/>
      <c r="T58" s="5652"/>
      <c r="U58" s="5652"/>
      <c r="V58" s="6020"/>
      <c r="W58" s="5659"/>
      <c r="X58" s="5652"/>
    </row>
    <row r="59" spans="1:75" ht="15" customHeight="1" x14ac:dyDescent="0.25">
      <c r="A59" s="2579" t="s">
        <v>528</v>
      </c>
      <c r="B59" s="2526">
        <f>SUM(B60:B61)</f>
        <v>318</v>
      </c>
      <c r="C59" s="2527">
        <f>SUM(C60:C61)</f>
        <v>99</v>
      </c>
      <c r="D59" s="2580">
        <f t="shared" ref="D59:V59" si="55">SUM(D60:D61)</f>
        <v>219</v>
      </c>
      <c r="E59" s="2293">
        <f t="shared" si="55"/>
        <v>13</v>
      </c>
      <c r="F59" s="2293">
        <f t="shared" si="55"/>
        <v>46</v>
      </c>
      <c r="G59" s="2268">
        <f t="shared" si="55"/>
        <v>19</v>
      </c>
      <c r="H59" s="2293">
        <f t="shared" si="55"/>
        <v>10</v>
      </c>
      <c r="I59" s="2293">
        <f t="shared" si="55"/>
        <v>15</v>
      </c>
      <c r="J59" s="2552">
        <f t="shared" si="55"/>
        <v>7</v>
      </c>
      <c r="K59" s="2293">
        <f t="shared" si="55"/>
        <v>26</v>
      </c>
      <c r="L59" s="2552">
        <f t="shared" si="55"/>
        <v>24</v>
      </c>
      <c r="M59" s="2293">
        <f t="shared" si="55"/>
        <v>17</v>
      </c>
      <c r="N59" s="2552">
        <f t="shared" si="55"/>
        <v>21</v>
      </c>
      <c r="O59" s="2293">
        <f t="shared" si="55"/>
        <v>27</v>
      </c>
      <c r="P59" s="2552">
        <f t="shared" si="55"/>
        <v>34</v>
      </c>
      <c r="Q59" s="2293">
        <f t="shared" si="55"/>
        <v>22</v>
      </c>
      <c r="R59" s="2552">
        <f t="shared" si="55"/>
        <v>24</v>
      </c>
      <c r="S59" s="2293">
        <f t="shared" si="55"/>
        <v>6</v>
      </c>
      <c r="T59" s="2552">
        <f t="shared" si="55"/>
        <v>3</v>
      </c>
      <c r="U59" s="2293">
        <f t="shared" si="55"/>
        <v>0</v>
      </c>
      <c r="V59" s="2581">
        <f t="shared" si="55"/>
        <v>4</v>
      </c>
      <c r="W59" s="2407">
        <f>SUM(W60:W61)</f>
        <v>50</v>
      </c>
      <c r="X59" s="2268">
        <f>SUM(X60:X61)</f>
        <v>6</v>
      </c>
    </row>
    <row r="60" spans="1:75" ht="15" customHeight="1" x14ac:dyDescent="0.25">
      <c r="A60" s="2300" t="s">
        <v>69</v>
      </c>
      <c r="B60" s="225">
        <f>SUM(C60:D60)</f>
        <v>122</v>
      </c>
      <c r="C60" s="2582">
        <v>42</v>
      </c>
      <c r="D60" s="2583">
        <v>80</v>
      </c>
      <c r="E60" s="600">
        <v>3</v>
      </c>
      <c r="F60" s="51">
        <v>12</v>
      </c>
      <c r="G60" s="600">
        <v>6</v>
      </c>
      <c r="H60" s="51">
        <v>7</v>
      </c>
      <c r="I60" s="600">
        <v>9</v>
      </c>
      <c r="J60" s="51">
        <v>7</v>
      </c>
      <c r="K60" s="600">
        <v>13</v>
      </c>
      <c r="L60" s="51">
        <v>8</v>
      </c>
      <c r="M60" s="600">
        <v>5</v>
      </c>
      <c r="N60" s="51">
        <v>8</v>
      </c>
      <c r="O60" s="600">
        <v>9</v>
      </c>
      <c r="P60" s="51">
        <v>13</v>
      </c>
      <c r="Q60" s="600">
        <v>7</v>
      </c>
      <c r="R60" s="51">
        <v>8</v>
      </c>
      <c r="S60" s="600">
        <v>5</v>
      </c>
      <c r="T60" s="51">
        <v>0</v>
      </c>
      <c r="U60" s="600">
        <v>0</v>
      </c>
      <c r="V60" s="269">
        <v>2</v>
      </c>
      <c r="W60" s="220">
        <v>21</v>
      </c>
      <c r="X60" s="659">
        <v>2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529</v>
      </c>
      <c r="B61" s="1693">
        <f>SUM(C61:D61)</f>
        <v>196</v>
      </c>
      <c r="C61" s="2584">
        <v>57</v>
      </c>
      <c r="D61" s="2585">
        <v>139</v>
      </c>
      <c r="E61" s="2586">
        <v>10</v>
      </c>
      <c r="F61" s="2587">
        <v>34</v>
      </c>
      <c r="G61" s="2586">
        <v>13</v>
      </c>
      <c r="H61" s="2587">
        <v>3</v>
      </c>
      <c r="I61" s="2586">
        <v>6</v>
      </c>
      <c r="J61" s="2587">
        <v>0</v>
      </c>
      <c r="K61" s="2586">
        <v>13</v>
      </c>
      <c r="L61" s="2587">
        <v>16</v>
      </c>
      <c r="M61" s="2586">
        <v>12</v>
      </c>
      <c r="N61" s="2587">
        <v>13</v>
      </c>
      <c r="O61" s="2586">
        <v>18</v>
      </c>
      <c r="P61" s="2587">
        <v>21</v>
      </c>
      <c r="Q61" s="2586">
        <v>15</v>
      </c>
      <c r="R61" s="2587">
        <v>16</v>
      </c>
      <c r="S61" s="2586">
        <v>1</v>
      </c>
      <c r="T61" s="2587">
        <v>3</v>
      </c>
      <c r="U61" s="2586">
        <v>0</v>
      </c>
      <c r="V61" s="1791">
        <v>2</v>
      </c>
      <c r="W61" s="1730">
        <v>29</v>
      </c>
      <c r="X61" s="2546">
        <v>4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530</v>
      </c>
      <c r="B62" s="2589">
        <f>SUM(B63:B64)</f>
        <v>86</v>
      </c>
      <c r="C62" s="2590">
        <f>SUM(C63:C64)</f>
        <v>27</v>
      </c>
      <c r="D62" s="2580">
        <f t="shared" ref="D62:V62" si="56">SUM(D63:D64)</f>
        <v>59</v>
      </c>
      <c r="E62" s="2293">
        <f t="shared" si="56"/>
        <v>3</v>
      </c>
      <c r="F62" s="2552">
        <f t="shared" si="56"/>
        <v>18</v>
      </c>
      <c r="G62" s="2293">
        <f t="shared" si="56"/>
        <v>8</v>
      </c>
      <c r="H62" s="2552">
        <f t="shared" si="56"/>
        <v>4</v>
      </c>
      <c r="I62" s="2293">
        <f t="shared" si="56"/>
        <v>2</v>
      </c>
      <c r="J62" s="2552">
        <f t="shared" si="56"/>
        <v>0</v>
      </c>
      <c r="K62" s="2293">
        <f t="shared" si="56"/>
        <v>4</v>
      </c>
      <c r="L62" s="2552">
        <f t="shared" si="56"/>
        <v>2</v>
      </c>
      <c r="M62" s="2293">
        <f t="shared" si="56"/>
        <v>4</v>
      </c>
      <c r="N62" s="2552">
        <f t="shared" si="56"/>
        <v>5</v>
      </c>
      <c r="O62" s="2293">
        <f t="shared" si="56"/>
        <v>9</v>
      </c>
      <c r="P62" s="2552">
        <f t="shared" si="56"/>
        <v>8</v>
      </c>
      <c r="Q62" s="2293">
        <f t="shared" si="56"/>
        <v>8</v>
      </c>
      <c r="R62" s="2552">
        <f t="shared" si="56"/>
        <v>6</v>
      </c>
      <c r="S62" s="2293">
        <f t="shared" si="56"/>
        <v>1</v>
      </c>
      <c r="T62" s="2552">
        <f t="shared" si="56"/>
        <v>1</v>
      </c>
      <c r="U62" s="2293">
        <f t="shared" si="56"/>
        <v>1</v>
      </c>
      <c r="V62" s="2581">
        <f t="shared" si="56"/>
        <v>2</v>
      </c>
      <c r="W62" s="2407">
        <f>SUM(W63:W64)</f>
        <v>14</v>
      </c>
      <c r="X62" s="2268">
        <f>SUM(X63:X64)</f>
        <v>1</v>
      </c>
    </row>
    <row r="63" spans="1:75" ht="15" customHeight="1" x14ac:dyDescent="0.25">
      <c r="A63" s="2300" t="s">
        <v>69</v>
      </c>
      <c r="B63" s="225">
        <f>SUM(C63:D63)</f>
        <v>27</v>
      </c>
      <c r="C63" s="2582">
        <v>11</v>
      </c>
      <c r="D63" s="2583">
        <v>16</v>
      </c>
      <c r="E63" s="600">
        <v>0</v>
      </c>
      <c r="F63" s="51">
        <v>2</v>
      </c>
      <c r="G63" s="600">
        <v>1</v>
      </c>
      <c r="H63" s="51">
        <v>4</v>
      </c>
      <c r="I63" s="600">
        <v>1</v>
      </c>
      <c r="J63" s="51">
        <v>0</v>
      </c>
      <c r="K63" s="600">
        <v>2</v>
      </c>
      <c r="L63" s="51">
        <v>0</v>
      </c>
      <c r="M63" s="600">
        <v>2</v>
      </c>
      <c r="N63" s="51">
        <v>1</v>
      </c>
      <c r="O63" s="600">
        <v>2</v>
      </c>
      <c r="P63" s="51">
        <v>3</v>
      </c>
      <c r="Q63" s="600">
        <v>2</v>
      </c>
      <c r="R63" s="51">
        <v>2</v>
      </c>
      <c r="S63" s="600">
        <v>1</v>
      </c>
      <c r="T63" s="51">
        <v>1</v>
      </c>
      <c r="U63" s="600">
        <v>1</v>
      </c>
      <c r="V63" s="269">
        <v>2</v>
      </c>
      <c r="W63" s="220">
        <v>7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529</v>
      </c>
      <c r="B64" s="1693">
        <f>SUM(C64:D64)</f>
        <v>59</v>
      </c>
      <c r="C64" s="2584">
        <v>16</v>
      </c>
      <c r="D64" s="2585">
        <v>43</v>
      </c>
      <c r="E64" s="2586">
        <v>3</v>
      </c>
      <c r="F64" s="2587">
        <v>16</v>
      </c>
      <c r="G64" s="2586">
        <v>7</v>
      </c>
      <c r="H64" s="2587">
        <v>0</v>
      </c>
      <c r="I64" s="2586">
        <v>1</v>
      </c>
      <c r="J64" s="2587">
        <v>0</v>
      </c>
      <c r="K64" s="2586">
        <v>2</v>
      </c>
      <c r="L64" s="2587">
        <v>2</v>
      </c>
      <c r="M64" s="2586">
        <v>2</v>
      </c>
      <c r="N64" s="2587">
        <v>4</v>
      </c>
      <c r="O64" s="2586">
        <v>7</v>
      </c>
      <c r="P64" s="2587">
        <v>5</v>
      </c>
      <c r="Q64" s="2586">
        <v>6</v>
      </c>
      <c r="R64" s="2587">
        <v>4</v>
      </c>
      <c r="S64" s="2586">
        <v>0</v>
      </c>
      <c r="T64" s="2587">
        <v>0</v>
      </c>
      <c r="U64" s="2586">
        <v>0</v>
      </c>
      <c r="V64" s="1791">
        <v>0</v>
      </c>
      <c r="W64" s="1730">
        <v>7</v>
      </c>
      <c r="X64" s="2546">
        <v>1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531</v>
      </c>
      <c r="B65" s="76"/>
    </row>
    <row r="66" spans="1:77" ht="15" customHeight="1" x14ac:dyDescent="0.25">
      <c r="A66" s="2591" t="s">
        <v>32</v>
      </c>
      <c r="B66" s="2591" t="s">
        <v>82</v>
      </c>
    </row>
    <row r="67" spans="1:77" ht="15" customHeight="1" x14ac:dyDescent="0.25">
      <c r="A67" s="2300" t="s">
        <v>69</v>
      </c>
      <c r="B67" s="2592">
        <v>255</v>
      </c>
    </row>
    <row r="68" spans="1:77" ht="15" customHeight="1" x14ac:dyDescent="0.25">
      <c r="A68" s="2301" t="s">
        <v>70</v>
      </c>
      <c r="B68" s="2593">
        <v>326</v>
      </c>
    </row>
    <row r="69" spans="1:77" ht="18" customHeight="1" x14ac:dyDescent="0.25">
      <c r="A69" s="3" t="s">
        <v>532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6007" t="s">
        <v>310</v>
      </c>
      <c r="B70" s="6008"/>
      <c r="C70" s="6015" t="s">
        <v>82</v>
      </c>
      <c r="D70" s="6017"/>
      <c r="E70" s="6016"/>
      <c r="F70" s="6011" t="s">
        <v>106</v>
      </c>
      <c r="G70" s="6012"/>
      <c r="H70" s="6012"/>
      <c r="I70" s="6012"/>
      <c r="J70" s="6012"/>
      <c r="K70" s="6012"/>
      <c r="L70" s="6012"/>
      <c r="M70" s="6012"/>
      <c r="N70" s="6012"/>
      <c r="O70" s="6012"/>
      <c r="P70" s="6012"/>
      <c r="Q70" s="6012"/>
      <c r="R70" s="6012"/>
      <c r="S70" s="6012"/>
      <c r="T70" s="6012"/>
      <c r="U70" s="6012"/>
      <c r="V70" s="6012"/>
      <c r="W70" s="6012"/>
      <c r="X70" s="6012"/>
      <c r="Y70" s="6012"/>
      <c r="Z70" s="6012"/>
      <c r="AA70" s="6012"/>
      <c r="AB70" s="6012"/>
      <c r="AC70" s="6012"/>
      <c r="AD70" s="6012"/>
      <c r="AE70" s="6012"/>
      <c r="AF70" s="6012"/>
      <c r="AG70" s="6012"/>
      <c r="AH70" s="6012"/>
      <c r="AI70" s="6012"/>
      <c r="AJ70" s="6012"/>
      <c r="AK70" s="6012"/>
      <c r="AL70" s="6012"/>
      <c r="AM70" s="6013"/>
    </row>
    <row r="71" spans="1:77" ht="15" customHeight="1" x14ac:dyDescent="0.25">
      <c r="A71" s="6009"/>
      <c r="B71" s="5943"/>
      <c r="C71" s="6018" t="s">
        <v>84</v>
      </c>
      <c r="D71" s="6093" t="s">
        <v>533</v>
      </c>
      <c r="E71" s="5722" t="s">
        <v>534</v>
      </c>
      <c r="F71" s="6015" t="s">
        <v>352</v>
      </c>
      <c r="G71" s="6016"/>
      <c r="H71" s="6017" t="s">
        <v>535</v>
      </c>
      <c r="I71" s="6017"/>
      <c r="J71" s="6015" t="s">
        <v>99</v>
      </c>
      <c r="K71" s="6016"/>
      <c r="L71" s="6017" t="s">
        <v>49</v>
      </c>
      <c r="M71" s="6017"/>
      <c r="N71" s="6015" t="s">
        <v>50</v>
      </c>
      <c r="O71" s="6016"/>
      <c r="P71" s="6017" t="s">
        <v>51</v>
      </c>
      <c r="Q71" s="6017"/>
      <c r="R71" s="6015" t="s">
        <v>52</v>
      </c>
      <c r="S71" s="6016"/>
      <c r="T71" s="6017" t="s">
        <v>53</v>
      </c>
      <c r="U71" s="6017"/>
      <c r="V71" s="6015" t="s">
        <v>54</v>
      </c>
      <c r="W71" s="6016"/>
      <c r="X71" s="6017" t="s">
        <v>55</v>
      </c>
      <c r="Y71" s="6017"/>
      <c r="Z71" s="6015" t="s">
        <v>56</v>
      </c>
      <c r="AA71" s="6016"/>
      <c r="AB71" s="6017" t="s">
        <v>57</v>
      </c>
      <c r="AC71" s="6017"/>
      <c r="AD71" s="6015" t="s">
        <v>58</v>
      </c>
      <c r="AE71" s="6016"/>
      <c r="AF71" s="6017" t="s">
        <v>59</v>
      </c>
      <c r="AG71" s="6017"/>
      <c r="AH71" s="6015" t="s">
        <v>60</v>
      </c>
      <c r="AI71" s="6016"/>
      <c r="AJ71" s="6015" t="s">
        <v>61</v>
      </c>
      <c r="AK71" s="6016"/>
      <c r="AL71" s="6015" t="s">
        <v>487</v>
      </c>
      <c r="AM71" s="6016"/>
    </row>
    <row r="72" spans="1:77" ht="15" customHeight="1" x14ac:dyDescent="0.25">
      <c r="A72" s="6010"/>
      <c r="B72" s="5732"/>
      <c r="C72" s="5725"/>
      <c r="D72" s="6094"/>
      <c r="E72" s="5652"/>
      <c r="F72" s="2380" t="s">
        <v>533</v>
      </c>
      <c r="G72" s="2348" t="s">
        <v>534</v>
      </c>
      <c r="H72" s="2597" t="s">
        <v>533</v>
      </c>
      <c r="I72" s="2598" t="s">
        <v>534</v>
      </c>
      <c r="J72" s="2380" t="s">
        <v>533</v>
      </c>
      <c r="K72" s="2348" t="s">
        <v>534</v>
      </c>
      <c r="L72" s="2597" t="s">
        <v>533</v>
      </c>
      <c r="M72" s="2598" t="s">
        <v>534</v>
      </c>
      <c r="N72" s="2380" t="s">
        <v>533</v>
      </c>
      <c r="O72" s="2348" t="s">
        <v>534</v>
      </c>
      <c r="P72" s="2597" t="s">
        <v>533</v>
      </c>
      <c r="Q72" s="2598" t="s">
        <v>534</v>
      </c>
      <c r="R72" s="2380" t="s">
        <v>533</v>
      </c>
      <c r="S72" s="2348" t="s">
        <v>534</v>
      </c>
      <c r="T72" s="2597" t="s">
        <v>533</v>
      </c>
      <c r="U72" s="2598" t="s">
        <v>534</v>
      </c>
      <c r="V72" s="2380" t="s">
        <v>533</v>
      </c>
      <c r="W72" s="2348" t="s">
        <v>534</v>
      </c>
      <c r="X72" s="2597" t="s">
        <v>533</v>
      </c>
      <c r="Y72" s="2598" t="s">
        <v>534</v>
      </c>
      <c r="Z72" s="2380" t="s">
        <v>533</v>
      </c>
      <c r="AA72" s="2348" t="s">
        <v>534</v>
      </c>
      <c r="AB72" s="2597" t="s">
        <v>533</v>
      </c>
      <c r="AC72" s="2598" t="s">
        <v>534</v>
      </c>
      <c r="AD72" s="2380" t="s">
        <v>533</v>
      </c>
      <c r="AE72" s="2348" t="s">
        <v>534</v>
      </c>
      <c r="AF72" s="2597" t="s">
        <v>533</v>
      </c>
      <c r="AG72" s="2598" t="s">
        <v>534</v>
      </c>
      <c r="AH72" s="2380" t="s">
        <v>533</v>
      </c>
      <c r="AI72" s="2348" t="s">
        <v>534</v>
      </c>
      <c r="AJ72" s="2380" t="s">
        <v>533</v>
      </c>
      <c r="AK72" s="2348" t="s">
        <v>534</v>
      </c>
      <c r="AL72" s="2380" t="s">
        <v>533</v>
      </c>
      <c r="AM72" s="2348" t="s">
        <v>534</v>
      </c>
    </row>
    <row r="73" spans="1:77" ht="15" customHeight="1" x14ac:dyDescent="0.25">
      <c r="A73" s="6092" t="s">
        <v>536</v>
      </c>
      <c r="B73" s="2599" t="s">
        <v>331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6014"/>
      <c r="B74" s="1643" t="s">
        <v>537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6025" t="s">
        <v>82</v>
      </c>
      <c r="B75" s="6025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6022" t="s">
        <v>538</v>
      </c>
      <c r="B76" s="6022"/>
      <c r="C76" s="6022"/>
      <c r="D76" s="6022"/>
      <c r="E76" s="6022"/>
      <c r="F76" s="6022"/>
      <c r="G76" s="6022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662" t="s">
        <v>32</v>
      </c>
      <c r="B77" s="5697" t="s">
        <v>539</v>
      </c>
      <c r="C77" s="5697" t="s">
        <v>82</v>
      </c>
      <c r="D77" s="5666"/>
      <c r="E77" s="5650"/>
      <c r="F77" s="6021" t="s">
        <v>106</v>
      </c>
      <c r="G77" s="5912"/>
      <c r="H77" s="5912"/>
      <c r="I77" s="5912"/>
      <c r="J77" s="5912"/>
      <c r="K77" s="5912"/>
      <c r="L77" s="5912"/>
      <c r="M77" s="5912"/>
      <c r="N77" s="5912"/>
      <c r="O77" s="5912"/>
      <c r="P77" s="5912"/>
      <c r="Q77" s="5912"/>
      <c r="R77" s="5912"/>
      <c r="S77" s="5912"/>
      <c r="T77" s="5912"/>
      <c r="U77" s="5912"/>
      <c r="V77" s="5912"/>
      <c r="W77" s="5912"/>
      <c r="X77" s="5912"/>
      <c r="Y77" s="5912"/>
      <c r="Z77" s="5912"/>
      <c r="AA77" s="5912"/>
      <c r="AB77" s="5912"/>
      <c r="AC77" s="5912"/>
      <c r="AD77" s="5912"/>
      <c r="AE77" s="5912"/>
      <c r="AF77" s="5912"/>
      <c r="AG77" s="5912"/>
      <c r="AH77" s="5912"/>
      <c r="AI77" s="5926"/>
      <c r="AJ77" s="5657" t="s">
        <v>464</v>
      </c>
      <c r="AK77" s="5995" t="s">
        <v>72</v>
      </c>
      <c r="AL77" s="5995" t="s">
        <v>41</v>
      </c>
      <c r="AM77" s="5995" t="s">
        <v>42</v>
      </c>
      <c r="AN77" s="5650" t="s">
        <v>38</v>
      </c>
    </row>
    <row r="78" spans="1:77" ht="15" customHeight="1" x14ac:dyDescent="0.25">
      <c r="A78" s="5663"/>
      <c r="B78" s="5668"/>
      <c r="C78" s="5827"/>
      <c r="D78" s="5765"/>
      <c r="E78" s="5652"/>
      <c r="F78" s="6021" t="s">
        <v>540</v>
      </c>
      <c r="G78" s="5894"/>
      <c r="H78" s="6021" t="s">
        <v>334</v>
      </c>
      <c r="I78" s="5894"/>
      <c r="J78" s="6015" t="s">
        <v>335</v>
      </c>
      <c r="K78" s="5739"/>
      <c r="L78" s="6015" t="s">
        <v>99</v>
      </c>
      <c r="M78" s="5739"/>
      <c r="N78" s="6021" t="s">
        <v>541</v>
      </c>
      <c r="O78" s="5894"/>
      <c r="P78" s="6021" t="s">
        <v>542</v>
      </c>
      <c r="Q78" s="5894"/>
      <c r="R78" s="6015" t="s">
        <v>50</v>
      </c>
      <c r="S78" s="5739"/>
      <c r="T78" s="6015" t="s">
        <v>51</v>
      </c>
      <c r="U78" s="5739"/>
      <c r="V78" s="6015" t="s">
        <v>52</v>
      </c>
      <c r="W78" s="5739"/>
      <c r="X78" s="6015" t="s">
        <v>53</v>
      </c>
      <c r="Y78" s="5739"/>
      <c r="Z78" s="6015" t="s">
        <v>54</v>
      </c>
      <c r="AA78" s="5739"/>
      <c r="AB78" s="6015" t="s">
        <v>55</v>
      </c>
      <c r="AC78" s="5739"/>
      <c r="AD78" s="6015" t="s">
        <v>56</v>
      </c>
      <c r="AE78" s="5739"/>
      <c r="AF78" s="6015" t="s">
        <v>57</v>
      </c>
      <c r="AG78" s="5739"/>
      <c r="AH78" s="6015" t="s">
        <v>58</v>
      </c>
      <c r="AI78" s="5739"/>
      <c r="AJ78" s="5658"/>
      <c r="AK78" s="5996"/>
      <c r="AL78" s="5996"/>
      <c r="AM78" s="5996"/>
      <c r="AN78" s="5722"/>
    </row>
    <row r="79" spans="1:77" ht="15" customHeight="1" x14ac:dyDescent="0.25">
      <c r="A79" s="5994"/>
      <c r="B79" s="5827"/>
      <c r="C79" s="2380" t="s">
        <v>84</v>
      </c>
      <c r="D79" s="2597" t="s">
        <v>63</v>
      </c>
      <c r="E79" s="2296" t="s">
        <v>64</v>
      </c>
      <c r="F79" s="2380" t="s">
        <v>63</v>
      </c>
      <c r="G79" s="2296" t="s">
        <v>64</v>
      </c>
      <c r="H79" s="2597" t="s">
        <v>63</v>
      </c>
      <c r="I79" s="2296" t="s">
        <v>64</v>
      </c>
      <c r="J79" s="2380" t="s">
        <v>63</v>
      </c>
      <c r="K79" s="2296" t="s">
        <v>64</v>
      </c>
      <c r="L79" s="2380" t="s">
        <v>63</v>
      </c>
      <c r="M79" s="2296" t="s">
        <v>64</v>
      </c>
      <c r="N79" s="2380" t="s">
        <v>63</v>
      </c>
      <c r="O79" s="2296" t="s">
        <v>64</v>
      </c>
      <c r="P79" s="2380" t="s">
        <v>63</v>
      </c>
      <c r="Q79" s="2296" t="s">
        <v>64</v>
      </c>
      <c r="R79" s="2380" t="s">
        <v>63</v>
      </c>
      <c r="S79" s="2296" t="s">
        <v>64</v>
      </c>
      <c r="T79" s="2380" t="s">
        <v>63</v>
      </c>
      <c r="U79" s="2296" t="s">
        <v>64</v>
      </c>
      <c r="V79" s="2380" t="s">
        <v>63</v>
      </c>
      <c r="W79" s="2296" t="s">
        <v>64</v>
      </c>
      <c r="X79" s="2380" t="s">
        <v>63</v>
      </c>
      <c r="Y79" s="2296" t="s">
        <v>64</v>
      </c>
      <c r="Z79" s="2380" t="s">
        <v>63</v>
      </c>
      <c r="AA79" s="2296" t="s">
        <v>64</v>
      </c>
      <c r="AB79" s="2380" t="s">
        <v>63</v>
      </c>
      <c r="AC79" s="2296" t="s">
        <v>64</v>
      </c>
      <c r="AD79" s="2380" t="s">
        <v>63</v>
      </c>
      <c r="AE79" s="2296" t="s">
        <v>64</v>
      </c>
      <c r="AF79" s="2380" t="s">
        <v>63</v>
      </c>
      <c r="AG79" s="2296" t="s">
        <v>64</v>
      </c>
      <c r="AH79" s="2380" t="s">
        <v>63</v>
      </c>
      <c r="AI79" s="2620" t="s">
        <v>64</v>
      </c>
      <c r="AJ79" s="5659"/>
      <c r="AK79" s="5709"/>
      <c r="AL79" s="5709"/>
      <c r="AM79" s="5709"/>
      <c r="AN79" s="5652"/>
    </row>
    <row r="80" spans="1:77" ht="15" customHeight="1" x14ac:dyDescent="0.25">
      <c r="A80" s="2621" t="s">
        <v>543</v>
      </c>
      <c r="B80" s="2622" t="s">
        <v>544</v>
      </c>
      <c r="C80" s="2526">
        <f>SUM(D80:E80)</f>
        <v>0</v>
      </c>
      <c r="D80" s="2623">
        <f>SUM(F80,H80,J80,L80,N80,P80,R80,T80,V80,X80,Z80,AB80,AD80,AF80,AH80)</f>
        <v>0</v>
      </c>
      <c r="E80" s="2580">
        <f>SUM(G80,I80,K80,M80,O80,Q80,S80,U80,W80,Y80,AA80,AC80,AE80,AG80,AI80)</f>
        <v>0</v>
      </c>
      <c r="F80" s="2215"/>
      <c r="G80" s="2624"/>
      <c r="H80" s="2151"/>
      <c r="I80" s="2624"/>
      <c r="J80" s="2215"/>
      <c r="K80" s="244"/>
      <c r="L80" s="2215"/>
      <c r="M80" s="244"/>
      <c r="N80" s="2215"/>
      <c r="O80" s="244"/>
      <c r="P80" s="2215"/>
      <c r="Q80" s="244"/>
      <c r="R80" s="2215"/>
      <c r="S80" s="244"/>
      <c r="T80" s="2215"/>
      <c r="U80" s="244"/>
      <c r="V80" s="2215"/>
      <c r="W80" s="244"/>
      <c r="X80" s="2215"/>
      <c r="Y80" s="244"/>
      <c r="Z80" s="2215"/>
      <c r="AA80" s="244"/>
      <c r="AB80" s="2215"/>
      <c r="AC80" s="244"/>
      <c r="AD80" s="2215"/>
      <c r="AE80" s="244"/>
      <c r="AF80" s="2215"/>
      <c r="AG80" s="244"/>
      <c r="AH80" s="2215"/>
      <c r="AI80" s="245"/>
      <c r="AJ80" s="442"/>
      <c r="AK80" s="405"/>
      <c r="AL80" s="405"/>
      <c r="AM80" s="405"/>
      <c r="AN80" s="2624"/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6027" t="s">
        <v>545</v>
      </c>
      <c r="B81" s="1930" t="s">
        <v>546</v>
      </c>
      <c r="C81" s="225">
        <f>SUM(D81:E81)</f>
        <v>0</v>
      </c>
      <c r="D81" s="1353">
        <f t="shared" ref="D81:E83" si="64">SUM(F81,H81,J81,L81,N81,P81,R81,T81,V81,X81,Z81,AB81,AD81,AF81,AH81)</f>
        <v>0</v>
      </c>
      <c r="E81" s="309">
        <f t="shared" si="64"/>
        <v>0</v>
      </c>
      <c r="F81" s="246"/>
      <c r="G81" s="1321"/>
      <c r="H81" s="1328"/>
      <c r="I81" s="1321"/>
      <c r="J81" s="246"/>
      <c r="K81" s="320"/>
      <c r="L81" s="246"/>
      <c r="M81" s="320"/>
      <c r="N81" s="246"/>
      <c r="O81" s="320"/>
      <c r="P81" s="246"/>
      <c r="Q81" s="320"/>
      <c r="R81" s="246"/>
      <c r="S81" s="320"/>
      <c r="T81" s="246"/>
      <c r="U81" s="320"/>
      <c r="V81" s="246"/>
      <c r="W81" s="320"/>
      <c r="X81" s="246"/>
      <c r="Y81" s="320"/>
      <c r="Z81" s="246"/>
      <c r="AA81" s="320"/>
      <c r="AB81" s="246"/>
      <c r="AC81" s="320"/>
      <c r="AD81" s="246"/>
      <c r="AE81" s="320"/>
      <c r="AF81" s="246"/>
      <c r="AG81" s="320"/>
      <c r="AH81" s="246"/>
      <c r="AI81" s="333"/>
      <c r="AJ81" s="251"/>
      <c r="AK81" s="335"/>
      <c r="AL81" s="335"/>
      <c r="AM81" s="335"/>
      <c r="AN81" s="1321"/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6027"/>
      <c r="B82" s="1335" t="s">
        <v>547</v>
      </c>
      <c r="C82" s="1701">
        <f>SUM(D82:E82)</f>
        <v>15</v>
      </c>
      <c r="D82" s="1353">
        <f t="shared" si="64"/>
        <v>5</v>
      </c>
      <c r="E82" s="309">
        <f t="shared" si="64"/>
        <v>10</v>
      </c>
      <c r="F82" s="1704">
        <v>0</v>
      </c>
      <c r="G82" s="29">
        <v>0</v>
      </c>
      <c r="H82" s="1372">
        <v>0</v>
      </c>
      <c r="I82" s="29">
        <v>0</v>
      </c>
      <c r="J82" s="1704">
        <v>1</v>
      </c>
      <c r="K82" s="1705">
        <v>1</v>
      </c>
      <c r="L82" s="1704">
        <v>3</v>
      </c>
      <c r="M82" s="1705">
        <v>2</v>
      </c>
      <c r="N82" s="1704">
        <v>1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1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2</v>
      </c>
      <c r="AB82" s="1704">
        <v>0</v>
      </c>
      <c r="AC82" s="1705">
        <v>0</v>
      </c>
      <c r="AD82" s="1704">
        <v>0</v>
      </c>
      <c r="AE82" s="1705">
        <v>3</v>
      </c>
      <c r="AF82" s="1704">
        <v>0</v>
      </c>
      <c r="AG82" s="1705">
        <v>0</v>
      </c>
      <c r="AH82" s="1704">
        <v>0</v>
      </c>
      <c r="AI82" s="1965">
        <v>1</v>
      </c>
      <c r="AJ82" s="1668">
        <v>0</v>
      </c>
      <c r="AK82" s="1669">
        <v>0</v>
      </c>
      <c r="AL82" s="1669">
        <v>13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514</v>
      </c>
      <c r="B83" s="2626" t="s">
        <v>548</v>
      </c>
      <c r="C83" s="2526">
        <f>SUM(D83:E83)</f>
        <v>19</v>
      </c>
      <c r="D83" s="2623">
        <f t="shared" si="64"/>
        <v>5</v>
      </c>
      <c r="E83" s="2580">
        <f t="shared" si="64"/>
        <v>14</v>
      </c>
      <c r="F83" s="2627">
        <v>0</v>
      </c>
      <c r="G83" s="2628">
        <v>0</v>
      </c>
      <c r="H83" s="2629">
        <v>0</v>
      </c>
      <c r="I83" s="2628">
        <v>0</v>
      </c>
      <c r="J83" s="2627">
        <v>1</v>
      </c>
      <c r="K83" s="2630">
        <v>1</v>
      </c>
      <c r="L83" s="2627">
        <v>3</v>
      </c>
      <c r="M83" s="2630">
        <v>2</v>
      </c>
      <c r="N83" s="2627">
        <v>1</v>
      </c>
      <c r="O83" s="2630">
        <v>0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1</v>
      </c>
      <c r="V83" s="2627">
        <v>0</v>
      </c>
      <c r="W83" s="2630">
        <v>1</v>
      </c>
      <c r="X83" s="2627">
        <v>0</v>
      </c>
      <c r="Y83" s="2630">
        <v>1</v>
      </c>
      <c r="Z83" s="2627">
        <v>0</v>
      </c>
      <c r="AA83" s="2630">
        <v>3</v>
      </c>
      <c r="AB83" s="2627">
        <v>0</v>
      </c>
      <c r="AC83" s="2630">
        <v>0</v>
      </c>
      <c r="AD83" s="2627">
        <v>0</v>
      </c>
      <c r="AE83" s="2630">
        <v>3</v>
      </c>
      <c r="AF83" s="2627">
        <v>0</v>
      </c>
      <c r="AG83" s="2630">
        <v>1</v>
      </c>
      <c r="AH83" s="2627">
        <v>0</v>
      </c>
      <c r="AI83" s="2631">
        <v>1</v>
      </c>
      <c r="AJ83" s="2632">
        <v>0</v>
      </c>
      <c r="AK83" s="2633">
        <v>0</v>
      </c>
      <c r="AL83" s="2633">
        <v>13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23" t="s">
        <v>310</v>
      </c>
      <c r="B85" s="6024"/>
      <c r="C85" s="6025" t="s">
        <v>550</v>
      </c>
      <c r="D85" s="6026" t="s">
        <v>551</v>
      </c>
      <c r="E85" s="5739" t="s">
        <v>552</v>
      </c>
      <c r="F85" s="6025" t="s">
        <v>553</v>
      </c>
    </row>
    <row r="86" spans="1:77" ht="24.6" customHeight="1" x14ac:dyDescent="0.25">
      <c r="A86" s="6023"/>
      <c r="B86" s="6024"/>
      <c r="C86" s="6025"/>
      <c r="D86" s="6026"/>
      <c r="E86" s="5739"/>
      <c r="F86" s="6025"/>
    </row>
    <row r="87" spans="1:77" ht="15" customHeight="1" x14ac:dyDescent="0.25">
      <c r="A87" s="6037" t="s">
        <v>554</v>
      </c>
      <c r="B87" s="6038"/>
      <c r="C87" s="6038"/>
      <c r="D87" s="6038"/>
      <c r="E87" s="6038"/>
      <c r="F87" s="6039"/>
    </row>
    <row r="88" spans="1:77" ht="15" customHeight="1" x14ac:dyDescent="0.25">
      <c r="A88" s="1930" t="s">
        <v>555</v>
      </c>
      <c r="B88" s="2634"/>
      <c r="C88" s="2635">
        <v>26</v>
      </c>
      <c r="D88" s="2636"/>
      <c r="E88" s="2532">
        <v>26</v>
      </c>
      <c r="F88" s="2635">
        <v>0</v>
      </c>
    </row>
    <row r="89" spans="1:77" ht="15" customHeight="1" x14ac:dyDescent="0.25">
      <c r="A89" s="1343" t="s">
        <v>556</v>
      </c>
      <c r="B89" s="1406"/>
      <c r="C89" s="1277">
        <v>21</v>
      </c>
      <c r="D89" s="1407"/>
      <c r="E89" s="1692">
        <v>17</v>
      </c>
      <c r="F89" s="1277">
        <v>4</v>
      </c>
    </row>
    <row r="90" spans="1:77" ht="15" customHeight="1" x14ac:dyDescent="0.25">
      <c r="A90" s="1343" t="s">
        <v>557</v>
      </c>
      <c r="B90" s="1406"/>
      <c r="C90" s="1277">
        <v>48</v>
      </c>
      <c r="D90" s="1407"/>
      <c r="E90" s="1692">
        <v>44</v>
      </c>
      <c r="F90" s="1277">
        <v>4</v>
      </c>
    </row>
    <row r="91" spans="1:77" ht="15" customHeight="1" x14ac:dyDescent="0.25">
      <c r="A91" s="1343" t="s">
        <v>558</v>
      </c>
      <c r="B91" s="1406"/>
      <c r="C91" s="1277">
        <v>14</v>
      </c>
      <c r="D91" s="1407"/>
      <c r="E91" s="1692">
        <v>10</v>
      </c>
      <c r="F91" s="1277">
        <v>4</v>
      </c>
    </row>
    <row r="92" spans="1:77" ht="15" customHeight="1" x14ac:dyDescent="0.25">
      <c r="A92" s="1408" t="s">
        <v>559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6037" t="s">
        <v>560</v>
      </c>
      <c r="B93" s="6038"/>
      <c r="C93" s="6038"/>
      <c r="D93" s="6038"/>
      <c r="E93" s="6038"/>
      <c r="F93" s="6039"/>
    </row>
    <row r="94" spans="1:77" ht="15" customHeight="1" x14ac:dyDescent="0.25">
      <c r="A94" s="2243" t="s">
        <v>561</v>
      </c>
      <c r="B94" s="2639"/>
      <c r="C94" s="2635">
        <v>21</v>
      </c>
      <c r="D94" s="2636"/>
      <c r="E94" s="2532">
        <v>21</v>
      </c>
      <c r="F94" s="2635">
        <v>0</v>
      </c>
    </row>
    <row r="95" spans="1:77" ht="15" customHeight="1" x14ac:dyDescent="0.25">
      <c r="A95" s="1335" t="s">
        <v>562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563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23" t="s">
        <v>310</v>
      </c>
      <c r="B98" s="6025" t="s">
        <v>82</v>
      </c>
      <c r="C98" s="6025" t="s">
        <v>550</v>
      </c>
      <c r="D98" s="6025" t="s">
        <v>551</v>
      </c>
      <c r="E98" s="6016" t="s">
        <v>565</v>
      </c>
    </row>
    <row r="99" spans="1:18" ht="21.6" customHeight="1" x14ac:dyDescent="0.25">
      <c r="A99" s="6023"/>
      <c r="B99" s="6025"/>
      <c r="C99" s="6025"/>
      <c r="D99" s="6025"/>
      <c r="E99" s="6016"/>
    </row>
    <row r="100" spans="1:18" ht="15" customHeight="1" x14ac:dyDescent="0.25">
      <c r="A100" s="2642" t="s">
        <v>554</v>
      </c>
      <c r="B100" s="2643"/>
      <c r="C100" s="2643"/>
      <c r="D100" s="2643"/>
      <c r="E100" s="2644"/>
    </row>
    <row r="101" spans="1:18" ht="15" customHeight="1" x14ac:dyDescent="0.25">
      <c r="A101" s="1930" t="s">
        <v>555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556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557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558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559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560</v>
      </c>
      <c r="B106" s="2643"/>
      <c r="C106" s="2643"/>
      <c r="D106" s="2643"/>
      <c r="E106" s="2644"/>
    </row>
    <row r="107" spans="1:18" ht="15" customHeight="1" x14ac:dyDescent="0.25">
      <c r="A107" s="2243" t="s">
        <v>561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562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563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40" t="s">
        <v>566</v>
      </c>
      <c r="B110" s="6040"/>
      <c r="C110" s="6040"/>
      <c r="D110" s="6040"/>
      <c r="E110" s="6040"/>
      <c r="F110" s="6041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6042" t="s">
        <v>567</v>
      </c>
      <c r="B111" s="6028" t="s">
        <v>568</v>
      </c>
      <c r="C111" s="5985"/>
      <c r="D111" s="5986"/>
      <c r="E111" s="6028" t="s">
        <v>569</v>
      </c>
      <c r="F111" s="5986"/>
      <c r="G111" s="6028" t="s">
        <v>570</v>
      </c>
      <c r="H111" s="5974"/>
      <c r="I111" s="6029" t="s">
        <v>571</v>
      </c>
      <c r="J111" s="6030"/>
      <c r="K111" s="5977" t="s">
        <v>572</v>
      </c>
      <c r="L111" s="6033" t="s">
        <v>573</v>
      </c>
      <c r="M111" s="6034"/>
      <c r="N111" s="5977"/>
      <c r="O111" s="6033" t="s">
        <v>574</v>
      </c>
      <c r="P111" s="5977"/>
      <c r="Q111" s="6033" t="s">
        <v>575</v>
      </c>
      <c r="R111" s="5977"/>
    </row>
    <row r="112" spans="1:18" ht="21" customHeight="1" x14ac:dyDescent="0.25">
      <c r="A112" s="6043"/>
      <c r="B112" s="5975"/>
      <c r="C112" s="5987"/>
      <c r="D112" s="5988"/>
      <c r="E112" s="5975"/>
      <c r="F112" s="5988"/>
      <c r="G112" s="5975"/>
      <c r="H112" s="5976"/>
      <c r="I112" s="6031"/>
      <c r="J112" s="6032"/>
      <c r="K112" s="5978"/>
      <c r="L112" s="6035"/>
      <c r="M112" s="6036"/>
      <c r="N112" s="5979"/>
      <c r="O112" s="6035"/>
      <c r="P112" s="5979"/>
      <c r="Q112" s="6035"/>
      <c r="R112" s="5979"/>
    </row>
    <row r="113" spans="1:20" ht="41.25" customHeight="1" x14ac:dyDescent="0.25">
      <c r="A113" s="6044"/>
      <c r="B113" s="2649" t="s">
        <v>576</v>
      </c>
      <c r="C113" s="2649" t="s">
        <v>577</v>
      </c>
      <c r="D113" s="2650" t="s">
        <v>578</v>
      </c>
      <c r="E113" s="2651" t="s">
        <v>579</v>
      </c>
      <c r="F113" s="2652" t="s">
        <v>580</v>
      </c>
      <c r="G113" s="2651" t="s">
        <v>581</v>
      </c>
      <c r="H113" s="2653" t="s">
        <v>582</v>
      </c>
      <c r="I113" s="2654" t="s">
        <v>579</v>
      </c>
      <c r="J113" s="2655" t="s">
        <v>580</v>
      </c>
      <c r="K113" s="5979"/>
      <c r="L113" s="2649" t="s">
        <v>583</v>
      </c>
      <c r="M113" s="2656" t="s">
        <v>577</v>
      </c>
      <c r="N113" s="604" t="s">
        <v>584</v>
      </c>
      <c r="O113" s="2649" t="s">
        <v>581</v>
      </c>
      <c r="P113" s="2657" t="s">
        <v>582</v>
      </c>
      <c r="Q113" s="2649" t="s">
        <v>585</v>
      </c>
      <c r="R113" s="2657" t="s">
        <v>586</v>
      </c>
    </row>
    <row r="114" spans="1:20" ht="15" customHeight="1" x14ac:dyDescent="0.25">
      <c r="A114" s="2658" t="s">
        <v>587</v>
      </c>
      <c r="B114" s="605">
        <f>SUM(C114:D114)</f>
        <v>4939</v>
      </c>
      <c r="C114" s="2659">
        <v>4750</v>
      </c>
      <c r="D114" s="2660">
        <v>189</v>
      </c>
      <c r="E114" s="2659">
        <v>4890</v>
      </c>
      <c r="F114" s="2660">
        <v>49</v>
      </c>
      <c r="G114" s="2659">
        <v>16120</v>
      </c>
      <c r="H114" s="2661">
        <v>0</v>
      </c>
      <c r="I114" s="2662">
        <v>40</v>
      </c>
      <c r="J114" s="2663">
        <v>0</v>
      </c>
      <c r="K114" s="2660">
        <v>4750</v>
      </c>
      <c r="L114" s="2659">
        <v>1653</v>
      </c>
      <c r="M114" s="2664">
        <v>1653</v>
      </c>
      <c r="N114" s="2665">
        <v>92</v>
      </c>
      <c r="O114" s="2659">
        <v>4985</v>
      </c>
      <c r="P114" s="2665">
        <v>0</v>
      </c>
      <c r="Q114" s="606"/>
      <c r="R114" s="607"/>
    </row>
    <row r="115" spans="1:20" ht="15" customHeight="1" x14ac:dyDescent="0.25">
      <c r="A115" s="1411" t="s">
        <v>588</v>
      </c>
      <c r="B115" s="605">
        <f>SUM(C115:D115)</f>
        <v>1240</v>
      </c>
      <c r="C115" s="608">
        <v>1239</v>
      </c>
      <c r="D115" s="1412">
        <v>1</v>
      </c>
      <c r="E115" s="608">
        <v>1230</v>
      </c>
      <c r="F115" s="1412">
        <v>10</v>
      </c>
      <c r="G115" s="608">
        <v>3021</v>
      </c>
      <c r="H115" s="609">
        <v>0</v>
      </c>
      <c r="I115" s="610">
        <v>0</v>
      </c>
      <c r="J115" s="1413">
        <v>0</v>
      </c>
      <c r="K115" s="1412">
        <v>1239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589</v>
      </c>
      <c r="B116" s="2666">
        <f>SUM(C116:D116)</f>
        <v>192</v>
      </c>
      <c r="C116" s="2667">
        <v>192</v>
      </c>
      <c r="D116" s="2668">
        <v>0</v>
      </c>
      <c r="E116" s="1415">
        <v>192</v>
      </c>
      <c r="F116" s="2668">
        <v>0</v>
      </c>
      <c r="G116" s="2667">
        <v>192</v>
      </c>
      <c r="H116" s="2669">
        <v>0</v>
      </c>
      <c r="I116" s="1416">
        <v>0</v>
      </c>
      <c r="J116" s="1417">
        <v>0</v>
      </c>
      <c r="K116" s="2668">
        <v>192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82</v>
      </c>
      <c r="B117" s="2674">
        <f>SUM(C117:D117)</f>
        <v>6371</v>
      </c>
      <c r="C117" s="2674">
        <f t="shared" ref="C117:K117" si="78">SUM(C114:C116)</f>
        <v>6181</v>
      </c>
      <c r="D117" s="2675">
        <f t="shared" si="78"/>
        <v>190</v>
      </c>
      <c r="E117" s="2674">
        <f t="shared" si="78"/>
        <v>6312</v>
      </c>
      <c r="F117" s="2675">
        <f t="shared" si="78"/>
        <v>59</v>
      </c>
      <c r="G117" s="2674">
        <f t="shared" si="78"/>
        <v>19333</v>
      </c>
      <c r="H117" s="2676">
        <f t="shared" si="78"/>
        <v>0</v>
      </c>
      <c r="I117" s="2677">
        <f t="shared" si="78"/>
        <v>40</v>
      </c>
      <c r="J117" s="2678">
        <f t="shared" si="78"/>
        <v>0</v>
      </c>
      <c r="K117" s="2675">
        <f t="shared" si="78"/>
        <v>6181</v>
      </c>
      <c r="L117" s="2674">
        <f>SUM(L114)</f>
        <v>1653</v>
      </c>
      <c r="M117" s="2679">
        <f t="shared" ref="M117:P117" si="79">SUM(M114)</f>
        <v>1653</v>
      </c>
      <c r="N117" s="2680">
        <f>SUM(N114)</f>
        <v>92</v>
      </c>
      <c r="O117" s="2674">
        <f t="shared" si="79"/>
        <v>4985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5980" t="s">
        <v>590</v>
      </c>
      <c r="B118" s="5980"/>
      <c r="C118" s="5980"/>
      <c r="D118" s="5980"/>
      <c r="E118" s="5980"/>
      <c r="F118" s="5981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5982" t="s">
        <v>567</v>
      </c>
      <c r="B119" s="5973" t="s">
        <v>568</v>
      </c>
      <c r="C119" s="5985"/>
      <c r="D119" s="5986"/>
      <c r="E119" s="5973" t="s">
        <v>569</v>
      </c>
      <c r="F119" s="5985"/>
      <c r="G119" s="5985"/>
      <c r="H119" s="5986"/>
      <c r="I119" s="5973" t="s">
        <v>570</v>
      </c>
      <c r="J119" s="5974"/>
      <c r="K119" s="5977" t="s">
        <v>591</v>
      </c>
      <c r="L119" s="5989" t="s">
        <v>592</v>
      </c>
      <c r="M119" s="5990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5983"/>
      <c r="B120" s="5975"/>
      <c r="C120" s="5987"/>
      <c r="D120" s="5988"/>
      <c r="E120" s="5975"/>
      <c r="F120" s="5987"/>
      <c r="G120" s="5987"/>
      <c r="H120" s="5988"/>
      <c r="I120" s="5975"/>
      <c r="J120" s="5976"/>
      <c r="K120" s="5978"/>
      <c r="L120" s="5991"/>
      <c r="M120" s="5992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5984"/>
      <c r="B121" s="2649" t="s">
        <v>576</v>
      </c>
      <c r="C121" s="2649" t="s">
        <v>577</v>
      </c>
      <c r="D121" s="2682" t="s">
        <v>578</v>
      </c>
      <c r="E121" s="2651" t="s">
        <v>579</v>
      </c>
      <c r="F121" s="2683" t="s">
        <v>580</v>
      </c>
      <c r="G121" s="2651" t="s">
        <v>593</v>
      </c>
      <c r="H121" s="2683" t="s">
        <v>594</v>
      </c>
      <c r="I121" s="2651" t="s">
        <v>581</v>
      </c>
      <c r="J121" s="2653" t="s">
        <v>582</v>
      </c>
      <c r="K121" s="5979"/>
      <c r="L121" s="2684" t="s">
        <v>595</v>
      </c>
      <c r="M121" s="2685" t="s">
        <v>596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597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598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565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599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6045" t="s">
        <v>600</v>
      </c>
      <c r="B126" s="6042" t="s">
        <v>601</v>
      </c>
      <c r="C126" s="6047" t="s">
        <v>602</v>
      </c>
      <c r="D126" s="6048"/>
      <c r="E126" s="6048"/>
      <c r="F126" s="6048"/>
      <c r="G126" s="6048"/>
      <c r="H126" s="6048"/>
      <c r="I126" s="6048"/>
      <c r="J126" s="6048"/>
      <c r="K126" s="6048"/>
      <c r="L126" s="6049"/>
      <c r="M126" s="6042" t="s">
        <v>603</v>
      </c>
    </row>
    <row r="127" spans="1:20" ht="38.450000000000003" customHeight="1" x14ac:dyDescent="0.25">
      <c r="A127" s="6046"/>
      <c r="B127" s="6044"/>
      <c r="C127" s="2402" t="s">
        <v>69</v>
      </c>
      <c r="D127" s="2403" t="s">
        <v>604</v>
      </c>
      <c r="E127" s="2403" t="s">
        <v>103</v>
      </c>
      <c r="F127" s="2403" t="s">
        <v>70</v>
      </c>
      <c r="G127" s="2403" t="s">
        <v>110</v>
      </c>
      <c r="H127" s="2381" t="s">
        <v>199</v>
      </c>
      <c r="I127" s="2381" t="s">
        <v>605</v>
      </c>
      <c r="J127" s="2403" t="s">
        <v>606</v>
      </c>
      <c r="K127" s="2381" t="s">
        <v>607</v>
      </c>
      <c r="L127" s="2696" t="s">
        <v>608</v>
      </c>
      <c r="M127" s="6044"/>
    </row>
    <row r="128" spans="1:20" ht="15" customHeight="1" x14ac:dyDescent="0.25">
      <c r="A128" s="1978" t="s">
        <v>609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610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611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612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6050" t="s">
        <v>613</v>
      </c>
      <c r="B132" s="6051" t="s">
        <v>33</v>
      </c>
      <c r="C132" s="5666"/>
      <c r="D132" s="5650"/>
      <c r="E132" s="6021" t="s">
        <v>106</v>
      </c>
      <c r="F132" s="6052"/>
      <c r="G132" s="6052"/>
      <c r="H132" s="6052"/>
      <c r="I132" s="6052"/>
      <c r="J132" s="6052"/>
      <c r="K132" s="6052"/>
      <c r="L132" s="6052"/>
      <c r="M132" s="6052"/>
      <c r="N132" s="6052"/>
      <c r="O132" s="6052"/>
      <c r="P132" s="6052"/>
      <c r="Q132" s="6052"/>
      <c r="R132" s="6052"/>
      <c r="S132" s="6052"/>
      <c r="T132" s="6052"/>
      <c r="U132" s="6052"/>
      <c r="V132" s="6052"/>
      <c r="W132" s="6052"/>
      <c r="X132" s="6052"/>
      <c r="Y132" s="6052"/>
      <c r="Z132" s="6052"/>
      <c r="AA132" s="6052"/>
      <c r="AB132" s="6052"/>
      <c r="AC132" s="6052"/>
      <c r="AD132" s="6052"/>
      <c r="AE132" s="6052"/>
      <c r="AF132" s="6052"/>
      <c r="AG132" s="6052"/>
      <c r="AH132" s="6052"/>
      <c r="AI132" s="6052"/>
      <c r="AJ132" s="6052"/>
      <c r="AK132" s="6052"/>
      <c r="AL132" s="6052"/>
      <c r="AM132" s="6052"/>
      <c r="AN132" s="6053"/>
      <c r="AO132" s="5657" t="s">
        <v>614</v>
      </c>
      <c r="AP132" s="5995" t="s">
        <v>464</v>
      </c>
      <c r="AQ132" s="5995" t="s">
        <v>39</v>
      </c>
      <c r="AR132" s="5650" t="s">
        <v>40</v>
      </c>
    </row>
    <row r="133" spans="1:76" ht="21" customHeight="1" x14ac:dyDescent="0.25">
      <c r="A133" s="5663"/>
      <c r="B133" s="5827"/>
      <c r="C133" s="5765"/>
      <c r="D133" s="5652"/>
      <c r="E133" s="6015" t="s">
        <v>485</v>
      </c>
      <c r="F133" s="6054"/>
      <c r="G133" s="6021" t="s">
        <v>486</v>
      </c>
      <c r="H133" s="6054"/>
      <c r="I133" s="6021" t="s">
        <v>335</v>
      </c>
      <c r="J133" s="6054"/>
      <c r="K133" s="6021" t="s">
        <v>99</v>
      </c>
      <c r="L133" s="6054"/>
      <c r="M133" s="6021" t="s">
        <v>49</v>
      </c>
      <c r="N133" s="6054"/>
      <c r="O133" s="6021" t="s">
        <v>50</v>
      </c>
      <c r="P133" s="6054"/>
      <c r="Q133" s="6052" t="s">
        <v>51</v>
      </c>
      <c r="R133" s="6054"/>
      <c r="S133" s="6021" t="s">
        <v>52</v>
      </c>
      <c r="T133" s="6054"/>
      <c r="U133" s="6021" t="s">
        <v>53</v>
      </c>
      <c r="V133" s="6054"/>
      <c r="W133" s="6021" t="s">
        <v>54</v>
      </c>
      <c r="X133" s="6054"/>
      <c r="Y133" s="6021" t="s">
        <v>55</v>
      </c>
      <c r="Z133" s="6054"/>
      <c r="AA133" s="6021" t="s">
        <v>56</v>
      </c>
      <c r="AB133" s="6054"/>
      <c r="AC133" s="6021" t="s">
        <v>57</v>
      </c>
      <c r="AD133" s="6054"/>
      <c r="AE133" s="6021" t="s">
        <v>58</v>
      </c>
      <c r="AF133" s="6054"/>
      <c r="AG133" s="6021" t="s">
        <v>59</v>
      </c>
      <c r="AH133" s="6054"/>
      <c r="AI133" s="6021" t="s">
        <v>60</v>
      </c>
      <c r="AJ133" s="6054"/>
      <c r="AK133" s="6021" t="s">
        <v>61</v>
      </c>
      <c r="AL133" s="6054"/>
      <c r="AM133" s="6052" t="s">
        <v>487</v>
      </c>
      <c r="AN133" s="6053"/>
      <c r="AO133" s="5658"/>
      <c r="AP133" s="5996"/>
      <c r="AQ133" s="5996"/>
      <c r="AR133" s="5722"/>
    </row>
    <row r="134" spans="1:76" ht="15" customHeight="1" x14ac:dyDescent="0.25">
      <c r="A134" s="5994"/>
      <c r="B134" s="2703" t="s">
        <v>84</v>
      </c>
      <c r="C134" s="2597" t="s">
        <v>63</v>
      </c>
      <c r="D134" s="1643" t="s">
        <v>64</v>
      </c>
      <c r="E134" s="2380" t="s">
        <v>63</v>
      </c>
      <c r="F134" s="2704" t="s">
        <v>64</v>
      </c>
      <c r="G134" s="2380" t="s">
        <v>63</v>
      </c>
      <c r="H134" s="2704" t="s">
        <v>64</v>
      </c>
      <c r="I134" s="2380" t="s">
        <v>63</v>
      </c>
      <c r="J134" s="2704" t="s">
        <v>64</v>
      </c>
      <c r="K134" s="2380" t="s">
        <v>63</v>
      </c>
      <c r="L134" s="2704" t="s">
        <v>64</v>
      </c>
      <c r="M134" s="2380" t="s">
        <v>63</v>
      </c>
      <c r="N134" s="2704" t="s">
        <v>64</v>
      </c>
      <c r="O134" s="2380" t="s">
        <v>63</v>
      </c>
      <c r="P134" s="2704" t="s">
        <v>64</v>
      </c>
      <c r="Q134" s="2380" t="s">
        <v>63</v>
      </c>
      <c r="R134" s="2704" t="s">
        <v>64</v>
      </c>
      <c r="S134" s="2380" t="s">
        <v>63</v>
      </c>
      <c r="T134" s="2704" t="s">
        <v>64</v>
      </c>
      <c r="U134" s="2380" t="s">
        <v>63</v>
      </c>
      <c r="V134" s="2704" t="s">
        <v>64</v>
      </c>
      <c r="W134" s="2380" t="s">
        <v>63</v>
      </c>
      <c r="X134" s="2704" t="s">
        <v>64</v>
      </c>
      <c r="Y134" s="2380" t="s">
        <v>63</v>
      </c>
      <c r="Z134" s="2704" t="s">
        <v>64</v>
      </c>
      <c r="AA134" s="2380" t="s">
        <v>63</v>
      </c>
      <c r="AB134" s="2704" t="s">
        <v>64</v>
      </c>
      <c r="AC134" s="2380" t="s">
        <v>63</v>
      </c>
      <c r="AD134" s="2704" t="s">
        <v>64</v>
      </c>
      <c r="AE134" s="2380" t="s">
        <v>63</v>
      </c>
      <c r="AF134" s="2704" t="s">
        <v>64</v>
      </c>
      <c r="AG134" s="2380" t="s">
        <v>63</v>
      </c>
      <c r="AH134" s="2704" t="s">
        <v>64</v>
      </c>
      <c r="AI134" s="2380" t="s">
        <v>63</v>
      </c>
      <c r="AJ134" s="2704" t="s">
        <v>64</v>
      </c>
      <c r="AK134" s="2380" t="s">
        <v>63</v>
      </c>
      <c r="AL134" s="2704" t="s">
        <v>64</v>
      </c>
      <c r="AM134" s="2380" t="s">
        <v>63</v>
      </c>
      <c r="AN134" s="2620" t="s">
        <v>64</v>
      </c>
      <c r="AO134" s="5659"/>
      <c r="AP134" s="5709"/>
      <c r="AQ134" s="5709"/>
      <c r="AR134" s="5652"/>
    </row>
    <row r="135" spans="1:76" ht="24.75" customHeight="1" x14ac:dyDescent="0.25">
      <c r="A135" s="1837" t="s">
        <v>615</v>
      </c>
      <c r="B135" s="614">
        <f>SUM(C135:D135)</f>
        <v>0</v>
      </c>
      <c r="C135" s="684">
        <f>SUM(E135+G135+I135+K135+M135+O135+Q135+S135+U135+W135+Y135+AA135+AC135+AE135+AG135+AI135+AK135+AM135)</f>
        <v>0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0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0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616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617</v>
      </c>
      <c r="B137" s="2036">
        <f>SUM(C137:D137)</f>
        <v>85</v>
      </c>
      <c r="C137" s="1866">
        <f t="shared" si="81"/>
        <v>34</v>
      </c>
      <c r="D137" s="2706">
        <f t="shared" si="81"/>
        <v>51</v>
      </c>
      <c r="E137" s="1700">
        <v>18</v>
      </c>
      <c r="F137" s="2546">
        <v>14</v>
      </c>
      <c r="G137" s="1700">
        <v>10</v>
      </c>
      <c r="H137" s="1637">
        <v>24</v>
      </c>
      <c r="I137" s="1700">
        <v>2</v>
      </c>
      <c r="J137" s="1637">
        <v>2</v>
      </c>
      <c r="K137" s="1700">
        <v>4</v>
      </c>
      <c r="L137" s="1637">
        <v>4</v>
      </c>
      <c r="M137" s="1700">
        <v>0</v>
      </c>
      <c r="N137" s="1637">
        <v>0</v>
      </c>
      <c r="O137" s="1700">
        <v>0</v>
      </c>
      <c r="P137" s="1637">
        <v>1</v>
      </c>
      <c r="Q137" s="1622">
        <v>0</v>
      </c>
      <c r="R137" s="1637">
        <v>1</v>
      </c>
      <c r="S137" s="1700">
        <v>0</v>
      </c>
      <c r="T137" s="1637">
        <v>2</v>
      </c>
      <c r="U137" s="1700">
        <v>0</v>
      </c>
      <c r="V137" s="1637">
        <v>0</v>
      </c>
      <c r="W137" s="1700">
        <v>0</v>
      </c>
      <c r="X137" s="1637">
        <v>1</v>
      </c>
      <c r="Y137" s="1700">
        <v>0</v>
      </c>
      <c r="Z137" s="1637">
        <v>0</v>
      </c>
      <c r="AA137" s="1700">
        <v>0</v>
      </c>
      <c r="AB137" s="1637">
        <v>0</v>
      </c>
      <c r="AC137" s="1700">
        <v>0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2</v>
      </c>
      <c r="AI137" s="1700">
        <v>0</v>
      </c>
      <c r="AJ137" s="1637">
        <v>0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77</v>
      </c>
      <c r="AP137" s="1770">
        <v>5</v>
      </c>
      <c r="AQ137" s="1770">
        <v>0</v>
      </c>
      <c r="AR137" s="2549">
        <v>7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618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729" t="s">
        <v>619</v>
      </c>
      <c r="B139" s="5730"/>
      <c r="C139" s="6050" t="s">
        <v>82</v>
      </c>
      <c r="D139" s="6021" t="s">
        <v>34</v>
      </c>
      <c r="E139" s="6052"/>
      <c r="F139" s="6052"/>
      <c r="G139" s="6052"/>
      <c r="H139" s="6054"/>
      <c r="I139" s="5729" t="s">
        <v>464</v>
      </c>
      <c r="J139" s="5657" t="s">
        <v>41</v>
      </c>
      <c r="K139" s="5730" t="s">
        <v>42</v>
      </c>
    </row>
    <row r="140" spans="1:76" ht="35.450000000000003" customHeight="1" x14ac:dyDescent="0.25">
      <c r="A140" s="6055"/>
      <c r="B140" s="6056"/>
      <c r="C140" s="5994"/>
      <c r="D140" s="2709" t="s">
        <v>620</v>
      </c>
      <c r="E140" s="2381" t="s">
        <v>621</v>
      </c>
      <c r="F140" s="2381" t="s">
        <v>622</v>
      </c>
      <c r="G140" s="2381" t="s">
        <v>623</v>
      </c>
      <c r="H140" s="2696" t="s">
        <v>624</v>
      </c>
      <c r="I140" s="6055"/>
      <c r="J140" s="5659"/>
      <c r="K140" s="6056"/>
    </row>
    <row r="141" spans="1:76" ht="15" customHeight="1" x14ac:dyDescent="0.25">
      <c r="A141" s="5681" t="s">
        <v>625</v>
      </c>
      <c r="B141" s="2710" t="s">
        <v>626</v>
      </c>
      <c r="C141" s="2218">
        <f>SUM(D141:H141)</f>
        <v>12</v>
      </c>
      <c r="D141" s="2711">
        <v>9</v>
      </c>
      <c r="E141" s="2712">
        <v>1</v>
      </c>
      <c r="F141" s="2712">
        <v>2</v>
      </c>
      <c r="G141" s="2712">
        <v>0</v>
      </c>
      <c r="H141" s="2713">
        <v>0</v>
      </c>
      <c r="I141" s="616"/>
      <c r="J141" s="2714">
        <v>2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682"/>
      <c r="B142" s="2281" t="s">
        <v>627</v>
      </c>
      <c r="C142" s="1143">
        <f>SUM(D142:H142)</f>
        <v>54</v>
      </c>
      <c r="D142" s="2716">
        <v>33</v>
      </c>
      <c r="E142" s="2717">
        <v>13</v>
      </c>
      <c r="F142" s="2717">
        <v>8</v>
      </c>
      <c r="G142" s="2717">
        <v>0</v>
      </c>
      <c r="H142" s="2718">
        <v>0</v>
      </c>
      <c r="I142" s="616"/>
      <c r="J142" s="2719">
        <v>5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6059"/>
      <c r="B143" s="2101" t="s">
        <v>628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6060" t="s">
        <v>629</v>
      </c>
      <c r="B144" s="2727" t="s">
        <v>630</v>
      </c>
      <c r="C144" s="2218">
        <f>SUM(I144)</f>
        <v>0</v>
      </c>
      <c r="D144" s="2686"/>
      <c r="E144" s="2728"/>
      <c r="F144" s="2728"/>
      <c r="G144" s="2728"/>
      <c r="H144" s="2729"/>
      <c r="I144" s="2730">
        <v>0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6059"/>
      <c r="B145" s="2733" t="s">
        <v>631</v>
      </c>
      <c r="C145" s="2721">
        <f>SUM(D145:H145)</f>
        <v>4</v>
      </c>
      <c r="D145" s="2734">
        <v>4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0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682" t="s">
        <v>632</v>
      </c>
      <c r="B146" s="177" t="s">
        <v>69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682"/>
      <c r="B147" s="177" t="s">
        <v>70</v>
      </c>
      <c r="C147" s="222">
        <f>SUM(D147:I147)</f>
        <v>34</v>
      </c>
      <c r="D147" s="2736">
        <v>34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2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682"/>
      <c r="B148" s="340" t="s">
        <v>103</v>
      </c>
      <c r="C148" s="222">
        <f>SUM(D148:I148)</f>
        <v>2</v>
      </c>
      <c r="D148" s="2716">
        <v>0</v>
      </c>
      <c r="E148" s="2717">
        <v>1</v>
      </c>
      <c r="F148" s="2717">
        <v>1</v>
      </c>
      <c r="G148" s="2717">
        <v>0</v>
      </c>
      <c r="H148" s="2718">
        <v>0</v>
      </c>
      <c r="I148" s="2742">
        <v>0</v>
      </c>
      <c r="J148" s="2719">
        <v>0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6059"/>
      <c r="B149" s="1699" t="s">
        <v>545</v>
      </c>
      <c r="C149" s="2036">
        <f>SUM(D149:I149)</f>
        <v>30</v>
      </c>
      <c r="D149" s="2722">
        <v>8</v>
      </c>
      <c r="E149" s="2723">
        <v>13</v>
      </c>
      <c r="F149" s="2723">
        <v>9</v>
      </c>
      <c r="G149" s="2723">
        <v>0</v>
      </c>
      <c r="H149" s="2724">
        <v>0</v>
      </c>
      <c r="I149" s="2743">
        <v>0</v>
      </c>
      <c r="J149" s="2725">
        <v>5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61" t="s">
        <v>32</v>
      </c>
      <c r="B151" s="6061" t="s">
        <v>634</v>
      </c>
      <c r="C151" s="6062" t="s">
        <v>84</v>
      </c>
      <c r="D151" s="6057" t="s">
        <v>63</v>
      </c>
      <c r="E151" s="5730" t="s">
        <v>64</v>
      </c>
      <c r="F151" s="6069" t="s">
        <v>106</v>
      </c>
      <c r="G151" s="6070"/>
      <c r="H151" s="6070"/>
      <c r="I151" s="6070"/>
      <c r="J151" s="6070"/>
      <c r="K151" s="6070"/>
      <c r="L151" s="6070"/>
      <c r="M151" s="6070"/>
      <c r="N151" s="6070"/>
      <c r="O151" s="6070"/>
      <c r="P151" s="6070"/>
      <c r="Q151" s="6070"/>
      <c r="R151" s="6070"/>
      <c r="S151" s="6070"/>
      <c r="T151" s="6070"/>
      <c r="U151" s="6070"/>
      <c r="V151" s="6070"/>
      <c r="W151" s="6070"/>
      <c r="X151" s="6070"/>
      <c r="Y151" s="6070"/>
      <c r="Z151" s="6070"/>
      <c r="AA151" s="6070"/>
      <c r="AB151" s="6070"/>
      <c r="AC151" s="6070"/>
      <c r="AD151" s="6070"/>
      <c r="AE151" s="6070"/>
      <c r="AF151" s="6070"/>
      <c r="AG151" s="6070"/>
      <c r="AH151" s="6070"/>
      <c r="AI151" s="6070"/>
      <c r="AJ151" s="6070"/>
      <c r="AK151" s="6070"/>
      <c r="AL151" s="6070"/>
      <c r="AM151" s="6071"/>
      <c r="AN151" s="6057" t="s">
        <v>41</v>
      </c>
      <c r="AO151" s="5730" t="s">
        <v>42</v>
      </c>
    </row>
    <row r="152" spans="1:75" ht="15" customHeight="1" x14ac:dyDescent="0.25">
      <c r="A152" s="5762"/>
      <c r="B152" s="5762"/>
      <c r="C152" s="5724"/>
      <c r="D152" s="5727"/>
      <c r="E152" s="5943"/>
      <c r="F152" s="6015" t="s">
        <v>352</v>
      </c>
      <c r="G152" s="6058"/>
      <c r="H152" s="6015" t="s">
        <v>335</v>
      </c>
      <c r="I152" s="6058"/>
      <c r="J152" s="6015" t="s">
        <v>99</v>
      </c>
      <c r="K152" s="6058"/>
      <c r="L152" s="6015" t="s">
        <v>49</v>
      </c>
      <c r="M152" s="6058"/>
      <c r="N152" s="6015" t="s">
        <v>50</v>
      </c>
      <c r="O152" s="6058"/>
      <c r="P152" s="6064" t="s">
        <v>51</v>
      </c>
      <c r="Q152" s="6058"/>
      <c r="R152" s="6015" t="s">
        <v>52</v>
      </c>
      <c r="S152" s="6058"/>
      <c r="T152" s="6015" t="s">
        <v>53</v>
      </c>
      <c r="U152" s="6058"/>
      <c r="V152" s="6015" t="s">
        <v>54</v>
      </c>
      <c r="W152" s="6058"/>
      <c r="X152" s="6015" t="s">
        <v>55</v>
      </c>
      <c r="Y152" s="6058"/>
      <c r="Z152" s="6015" t="s">
        <v>56</v>
      </c>
      <c r="AA152" s="6058"/>
      <c r="AB152" s="6015" t="s">
        <v>57</v>
      </c>
      <c r="AC152" s="6058"/>
      <c r="AD152" s="6015" t="s">
        <v>58</v>
      </c>
      <c r="AE152" s="6058"/>
      <c r="AF152" s="6015" t="s">
        <v>59</v>
      </c>
      <c r="AG152" s="6058"/>
      <c r="AH152" s="6015" t="s">
        <v>60</v>
      </c>
      <c r="AI152" s="6058"/>
      <c r="AJ152" s="6015" t="s">
        <v>61</v>
      </c>
      <c r="AK152" s="6058"/>
      <c r="AL152" s="6015" t="s">
        <v>62</v>
      </c>
      <c r="AM152" s="6063"/>
      <c r="AN152" s="5727"/>
      <c r="AO152" s="5943"/>
    </row>
    <row r="153" spans="1:75" ht="15" customHeight="1" x14ac:dyDescent="0.25">
      <c r="A153" s="5764"/>
      <c r="B153" s="5764"/>
      <c r="C153" s="5725"/>
      <c r="D153" s="5728"/>
      <c r="E153" s="5732"/>
      <c r="F153" s="2380" t="s">
        <v>472</v>
      </c>
      <c r="G153" s="2348" t="s">
        <v>64</v>
      </c>
      <c r="H153" s="2380" t="s">
        <v>472</v>
      </c>
      <c r="I153" s="2348" t="s">
        <v>64</v>
      </c>
      <c r="J153" s="2380" t="s">
        <v>472</v>
      </c>
      <c r="K153" s="2348" t="s">
        <v>64</v>
      </c>
      <c r="L153" s="2380" t="s">
        <v>472</v>
      </c>
      <c r="M153" s="2348" t="s">
        <v>64</v>
      </c>
      <c r="N153" s="2380" t="s">
        <v>472</v>
      </c>
      <c r="O153" s="2348" t="s">
        <v>64</v>
      </c>
      <c r="P153" s="2380" t="s">
        <v>472</v>
      </c>
      <c r="Q153" s="2348" t="s">
        <v>64</v>
      </c>
      <c r="R153" s="2380" t="s">
        <v>472</v>
      </c>
      <c r="S153" s="2348" t="s">
        <v>64</v>
      </c>
      <c r="T153" s="2380" t="s">
        <v>472</v>
      </c>
      <c r="U153" s="2348" t="s">
        <v>64</v>
      </c>
      <c r="V153" s="2380" t="s">
        <v>472</v>
      </c>
      <c r="W153" s="2348" t="s">
        <v>64</v>
      </c>
      <c r="X153" s="2380" t="s">
        <v>472</v>
      </c>
      <c r="Y153" s="2348" t="s">
        <v>64</v>
      </c>
      <c r="Z153" s="2380" t="s">
        <v>472</v>
      </c>
      <c r="AA153" s="2348" t="s">
        <v>64</v>
      </c>
      <c r="AB153" s="2380" t="s">
        <v>472</v>
      </c>
      <c r="AC153" s="2348" t="s">
        <v>64</v>
      </c>
      <c r="AD153" s="2380" t="s">
        <v>472</v>
      </c>
      <c r="AE153" s="2348" t="s">
        <v>64</v>
      </c>
      <c r="AF153" s="2380" t="s">
        <v>472</v>
      </c>
      <c r="AG153" s="2348" t="s">
        <v>64</v>
      </c>
      <c r="AH153" s="2380" t="s">
        <v>472</v>
      </c>
      <c r="AI153" s="2348" t="s">
        <v>64</v>
      </c>
      <c r="AJ153" s="2380" t="s">
        <v>472</v>
      </c>
      <c r="AK153" s="2348" t="s">
        <v>64</v>
      </c>
      <c r="AL153" s="2380" t="s">
        <v>472</v>
      </c>
      <c r="AM153" s="2749" t="s">
        <v>64</v>
      </c>
      <c r="AN153" s="5728"/>
      <c r="AO153" s="5732"/>
    </row>
    <row r="154" spans="1:75" ht="15" customHeight="1" x14ac:dyDescent="0.25">
      <c r="A154" s="6060" t="s">
        <v>69</v>
      </c>
      <c r="B154" s="1978" t="s">
        <v>635</v>
      </c>
      <c r="C154" s="2218">
        <f>SUM(D154:E154)</f>
        <v>0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0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0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682"/>
      <c r="B155" s="614" t="s">
        <v>636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682"/>
      <c r="B156" s="614" t="s">
        <v>637</v>
      </c>
      <c r="C156" s="1143">
        <f t="shared" ref="C156:C167" si="104">SUM(D156:E156)</f>
        <v>2</v>
      </c>
      <c r="D156" s="684">
        <f t="shared" si="98"/>
        <v>0</v>
      </c>
      <c r="E156" s="1835">
        <f t="shared" si="98"/>
        <v>2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0</v>
      </c>
      <c r="U156" s="1692">
        <v>0</v>
      </c>
      <c r="V156" s="341">
        <v>0</v>
      </c>
      <c r="W156" s="1692">
        <v>1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1</v>
      </c>
      <c r="AN156" s="683">
        <v>1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682"/>
      <c r="B157" s="614" t="s">
        <v>638</v>
      </c>
      <c r="C157" s="1143">
        <f>SUM(D157:E157)</f>
        <v>0</v>
      </c>
      <c r="D157" s="684">
        <f t="shared" si="98"/>
        <v>0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0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682"/>
      <c r="B158" s="614" t="s">
        <v>639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682"/>
      <c r="B159" s="614" t="s">
        <v>640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682"/>
      <c r="B160" s="614" t="s">
        <v>641</v>
      </c>
      <c r="C160" s="1143">
        <f t="shared" si="104"/>
        <v>4</v>
      </c>
      <c r="D160" s="684">
        <f t="shared" si="98"/>
        <v>1</v>
      </c>
      <c r="E160" s="1835">
        <f t="shared" si="98"/>
        <v>3</v>
      </c>
      <c r="F160" s="1695">
        <v>0</v>
      </c>
      <c r="G160" s="2">
        <v>0</v>
      </c>
      <c r="H160" s="1695">
        <v>0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2</v>
      </c>
      <c r="R160" s="1695">
        <v>0</v>
      </c>
      <c r="S160" s="2">
        <v>0</v>
      </c>
      <c r="T160" s="1695">
        <v>1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1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6059"/>
      <c r="B161" s="2036" t="s">
        <v>642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6060" t="s">
        <v>103</v>
      </c>
      <c r="B162" s="1978" t="s">
        <v>635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682"/>
      <c r="B163" s="614" t="s">
        <v>637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682"/>
      <c r="B164" s="614" t="s">
        <v>638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682"/>
      <c r="B165" s="614" t="s">
        <v>639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682"/>
      <c r="B166" s="614" t="s">
        <v>640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6059"/>
      <c r="B167" s="2036" t="s">
        <v>642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643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6066" t="s">
        <v>644</v>
      </c>
      <c r="B169" s="6067" t="s">
        <v>82</v>
      </c>
      <c r="C169" s="6069" t="s">
        <v>34</v>
      </c>
      <c r="D169" s="6070"/>
      <c r="E169" s="6070"/>
      <c r="F169" s="6070"/>
      <c r="G169" s="6070"/>
      <c r="H169" s="6070"/>
      <c r="I169" s="6070"/>
      <c r="J169" s="6070"/>
      <c r="K169" s="6070"/>
      <c r="L169" s="6070"/>
      <c r="M169" s="6070"/>
      <c r="N169" s="6070"/>
      <c r="O169" s="6070"/>
      <c r="P169" s="6070"/>
      <c r="Q169" s="6070"/>
      <c r="R169" s="6070"/>
      <c r="S169" s="6071"/>
      <c r="T169" s="6072" t="s">
        <v>41</v>
      </c>
      <c r="U169" s="6065" t="s">
        <v>42</v>
      </c>
    </row>
    <row r="170" spans="1:74" ht="15" customHeight="1" x14ac:dyDescent="0.25">
      <c r="A170" s="6014"/>
      <c r="B170" s="6068"/>
      <c r="C170" s="2754" t="s">
        <v>352</v>
      </c>
      <c r="D170" s="2755" t="s">
        <v>335</v>
      </c>
      <c r="E170" s="2755" t="s">
        <v>312</v>
      </c>
      <c r="F170" s="2755" t="s">
        <v>49</v>
      </c>
      <c r="G170" s="2755" t="s">
        <v>314</v>
      </c>
      <c r="H170" s="2755" t="s">
        <v>51</v>
      </c>
      <c r="I170" s="2755" t="s">
        <v>645</v>
      </c>
      <c r="J170" s="2755" t="s">
        <v>53</v>
      </c>
      <c r="K170" s="2755" t="s">
        <v>646</v>
      </c>
      <c r="L170" s="2755" t="s">
        <v>55</v>
      </c>
      <c r="M170" s="2755" t="s">
        <v>647</v>
      </c>
      <c r="N170" s="2755" t="s">
        <v>57</v>
      </c>
      <c r="O170" s="2755" t="s">
        <v>58</v>
      </c>
      <c r="P170" s="2755" t="s">
        <v>59</v>
      </c>
      <c r="Q170" s="2755" t="s">
        <v>60</v>
      </c>
      <c r="R170" s="2755" t="s">
        <v>61</v>
      </c>
      <c r="S170" s="2746" t="s">
        <v>62</v>
      </c>
      <c r="T170" s="6072"/>
      <c r="U170" s="6065"/>
    </row>
    <row r="171" spans="1:74" ht="22.5" customHeight="1" x14ac:dyDescent="0.25">
      <c r="A171" s="2756" t="s">
        <v>648</v>
      </c>
      <c r="B171" s="2757">
        <f>SUM(C171:S171)</f>
        <v>9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1</v>
      </c>
      <c r="I171" s="1635">
        <v>0</v>
      </c>
      <c r="J171" s="1635">
        <v>2</v>
      </c>
      <c r="K171" s="1635">
        <v>2</v>
      </c>
      <c r="L171" s="1635">
        <v>1</v>
      </c>
      <c r="M171" s="1635">
        <v>0</v>
      </c>
      <c r="N171" s="1635">
        <v>0</v>
      </c>
      <c r="O171" s="1635">
        <v>0</v>
      </c>
      <c r="P171" s="1635">
        <v>1</v>
      </c>
      <c r="Q171" s="1635">
        <v>1</v>
      </c>
      <c r="R171" s="1635">
        <v>1</v>
      </c>
      <c r="S171" s="2751">
        <v>0</v>
      </c>
      <c r="T171" s="1730">
        <v>2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649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6085" t="s">
        <v>224</v>
      </c>
      <c r="B173" s="6086" t="s">
        <v>650</v>
      </c>
      <c r="C173" s="6088" t="s">
        <v>651</v>
      </c>
      <c r="D173" s="6089"/>
      <c r="E173" s="6089"/>
      <c r="F173" s="6089"/>
      <c r="G173" s="6089"/>
      <c r="H173" s="6089"/>
      <c r="I173" s="6089"/>
      <c r="J173" s="6089"/>
      <c r="K173" s="6090"/>
      <c r="L173" s="6069" t="s">
        <v>652</v>
      </c>
      <c r="M173" s="6070"/>
      <c r="N173" s="6070"/>
      <c r="O173" s="6070"/>
      <c r="P173" s="6070"/>
      <c r="Q173" s="6070"/>
      <c r="R173" s="6070"/>
      <c r="S173" s="6070"/>
      <c r="T173" s="6091"/>
      <c r="U173" s="6069" t="s">
        <v>653</v>
      </c>
      <c r="V173" s="6070"/>
      <c r="W173" s="6070"/>
      <c r="X173" s="6070"/>
      <c r="Y173" s="6070"/>
      <c r="Z173" s="6070"/>
      <c r="AA173" s="6070"/>
      <c r="AB173" s="6070"/>
      <c r="AC173" s="6071"/>
      <c r="AD173" s="6064" t="s">
        <v>41</v>
      </c>
      <c r="AE173" s="6077" t="s">
        <v>42</v>
      </c>
    </row>
    <row r="174" spans="1:74" ht="18" customHeight="1" x14ac:dyDescent="0.25">
      <c r="A174" s="5761"/>
      <c r="B174" s="6087"/>
      <c r="C174" s="6078" t="s">
        <v>82</v>
      </c>
      <c r="D174" s="6079"/>
      <c r="E174" s="6080"/>
      <c r="F174" s="6081" t="s">
        <v>654</v>
      </c>
      <c r="G174" s="6081"/>
      <c r="H174" s="6081" t="s">
        <v>655</v>
      </c>
      <c r="I174" s="6081"/>
      <c r="J174" s="6082" t="s">
        <v>656</v>
      </c>
      <c r="K174" s="6082"/>
      <c r="L174" s="6078" t="s">
        <v>82</v>
      </c>
      <c r="M174" s="6079"/>
      <c r="N174" s="6080"/>
      <c r="O174" s="6081" t="s">
        <v>654</v>
      </c>
      <c r="P174" s="6081"/>
      <c r="Q174" s="6081" t="s">
        <v>655</v>
      </c>
      <c r="R174" s="6081"/>
      <c r="S174" s="6082" t="s">
        <v>656</v>
      </c>
      <c r="T174" s="6082"/>
      <c r="U174" s="6078" t="s">
        <v>82</v>
      </c>
      <c r="V174" s="6079"/>
      <c r="W174" s="6080"/>
      <c r="X174" s="6081" t="s">
        <v>654</v>
      </c>
      <c r="Y174" s="6081"/>
      <c r="Z174" s="6081" t="s">
        <v>655</v>
      </c>
      <c r="AA174" s="6081"/>
      <c r="AB174" s="6082" t="s">
        <v>656</v>
      </c>
      <c r="AC174" s="6083"/>
      <c r="AD174" s="6064"/>
      <c r="AE174" s="6077"/>
    </row>
    <row r="175" spans="1:74" ht="25.9" customHeight="1" x14ac:dyDescent="0.25">
      <c r="A175" s="5761"/>
      <c r="B175" s="6087"/>
      <c r="C175" s="2760" t="s">
        <v>657</v>
      </c>
      <c r="D175" s="2761" t="s">
        <v>63</v>
      </c>
      <c r="E175" s="2762" t="s">
        <v>64</v>
      </c>
      <c r="F175" s="2763" t="s">
        <v>63</v>
      </c>
      <c r="G175" s="2764" t="s">
        <v>64</v>
      </c>
      <c r="H175" s="2763" t="s">
        <v>63</v>
      </c>
      <c r="I175" s="2764" t="s">
        <v>64</v>
      </c>
      <c r="J175" s="2763" t="s">
        <v>63</v>
      </c>
      <c r="K175" s="2764" t="s">
        <v>64</v>
      </c>
      <c r="L175" s="2763" t="s">
        <v>657</v>
      </c>
      <c r="M175" s="2765" t="s">
        <v>63</v>
      </c>
      <c r="N175" s="2759" t="s">
        <v>64</v>
      </c>
      <c r="O175" s="2763" t="s">
        <v>63</v>
      </c>
      <c r="P175" s="2759" t="s">
        <v>64</v>
      </c>
      <c r="Q175" s="2763" t="s">
        <v>63</v>
      </c>
      <c r="R175" s="2759" t="s">
        <v>64</v>
      </c>
      <c r="S175" s="2763" t="s">
        <v>63</v>
      </c>
      <c r="T175" s="2759" t="s">
        <v>64</v>
      </c>
      <c r="U175" s="2763" t="s">
        <v>657</v>
      </c>
      <c r="V175" s="2766" t="s">
        <v>63</v>
      </c>
      <c r="W175" s="2764" t="s">
        <v>64</v>
      </c>
      <c r="X175" s="2763" t="s">
        <v>63</v>
      </c>
      <c r="Y175" s="2764" t="s">
        <v>64</v>
      </c>
      <c r="Z175" s="2763" t="s">
        <v>63</v>
      </c>
      <c r="AA175" s="2764" t="s">
        <v>64</v>
      </c>
      <c r="AB175" s="2763" t="s">
        <v>63</v>
      </c>
      <c r="AC175" s="2767" t="s">
        <v>64</v>
      </c>
      <c r="AD175" s="6064"/>
      <c r="AE175" s="6077"/>
    </row>
    <row r="176" spans="1:74" ht="25.15" customHeight="1" x14ac:dyDescent="0.25">
      <c r="A176" s="2394" t="s">
        <v>658</v>
      </c>
      <c r="B176" s="2768">
        <f>SUM(C176+L176+U176)</f>
        <v>10</v>
      </c>
      <c r="C176" s="1951">
        <f>SUM(D176:E176)</f>
        <v>10</v>
      </c>
      <c r="D176" s="2303">
        <f>SUM(F176+H176+J176)</f>
        <v>3</v>
      </c>
      <c r="E176" s="2350">
        <f>SUM(G176+I176+K176)</f>
        <v>7</v>
      </c>
      <c r="F176" s="1958">
        <v>0</v>
      </c>
      <c r="G176" s="1976">
        <v>1</v>
      </c>
      <c r="H176" s="1958">
        <v>3</v>
      </c>
      <c r="I176" s="1976">
        <v>3</v>
      </c>
      <c r="J176" s="1958">
        <v>0</v>
      </c>
      <c r="K176" s="1976">
        <v>3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659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660</v>
      </c>
      <c r="B178" s="2768">
        <f t="shared" ref="B178:B182" si="114">SUM(C178+L178+U178)</f>
        <v>23</v>
      </c>
      <c r="C178" s="1951">
        <f t="shared" si="105"/>
        <v>23</v>
      </c>
      <c r="D178" s="1952">
        <f t="shared" si="106"/>
        <v>13</v>
      </c>
      <c r="E178" s="2774">
        <f t="shared" si="106"/>
        <v>10</v>
      </c>
      <c r="F178" s="1958">
        <v>0</v>
      </c>
      <c r="G178" s="1976">
        <v>1</v>
      </c>
      <c r="H178" s="1958">
        <v>6</v>
      </c>
      <c r="I178" s="1976">
        <v>3</v>
      </c>
      <c r="J178" s="1958">
        <v>7</v>
      </c>
      <c r="K178" s="1976">
        <v>6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661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662</v>
      </c>
      <c r="B180" s="2768">
        <f t="shared" si="114"/>
        <v>27</v>
      </c>
      <c r="C180" s="1951">
        <f t="shared" si="105"/>
        <v>27</v>
      </c>
      <c r="D180" s="1952">
        <f t="shared" si="106"/>
        <v>16</v>
      </c>
      <c r="E180" s="2774">
        <f t="shared" si="106"/>
        <v>11</v>
      </c>
      <c r="F180" s="1958">
        <v>0</v>
      </c>
      <c r="G180" s="1976">
        <v>0</v>
      </c>
      <c r="H180" s="1958">
        <v>8</v>
      </c>
      <c r="I180" s="1976">
        <v>4</v>
      </c>
      <c r="J180" s="1958">
        <v>8</v>
      </c>
      <c r="K180" s="1976">
        <v>7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663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>
        <v>0</v>
      </c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664</v>
      </c>
      <c r="B182" s="624">
        <f t="shared" si="114"/>
        <v>4</v>
      </c>
      <c r="C182" s="476">
        <f t="shared" si="105"/>
        <v>4</v>
      </c>
      <c r="D182" s="1422">
        <f t="shared" si="106"/>
        <v>3</v>
      </c>
      <c r="E182" s="625">
        <f t="shared" si="106"/>
        <v>1</v>
      </c>
      <c r="F182" s="215">
        <v>3</v>
      </c>
      <c r="G182" s="310">
        <v>1</v>
      </c>
      <c r="H182" s="215">
        <v>0</v>
      </c>
      <c r="I182" s="310">
        <v>0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665</v>
      </c>
      <c r="B183" s="2770">
        <f>SUM(C183+U183)</f>
        <v>0</v>
      </c>
      <c r="C183" s="2771">
        <f t="shared" si="105"/>
        <v>0</v>
      </c>
      <c r="D183" s="2772">
        <f t="shared" si="106"/>
        <v>0</v>
      </c>
      <c r="E183" s="2773">
        <f>SUM(G183+I183+K183)</f>
        <v>0</v>
      </c>
      <c r="F183" s="1700">
        <v>0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666</v>
      </c>
      <c r="B184" s="22"/>
      <c r="C184" s="22"/>
      <c r="D184" s="22"/>
      <c r="E184" s="22"/>
    </row>
    <row r="185" spans="1:74" ht="31.5" x14ac:dyDescent="0.25">
      <c r="A185" s="2779" t="s">
        <v>667</v>
      </c>
      <c r="B185" s="2780" t="s">
        <v>82</v>
      </c>
      <c r="C185" s="2781" t="s">
        <v>668</v>
      </c>
      <c r="D185" s="2758" t="s">
        <v>669</v>
      </c>
    </row>
    <row r="186" spans="1:74" x14ac:dyDescent="0.25">
      <c r="A186" s="2254" t="s">
        <v>670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671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672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673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674</v>
      </c>
      <c r="B190" s="22"/>
      <c r="C190" s="22"/>
      <c r="D190" s="22"/>
      <c r="E190" s="22"/>
    </row>
    <row r="191" spans="1:74" ht="30" customHeight="1" x14ac:dyDescent="0.25">
      <c r="A191" s="6008" t="s">
        <v>667</v>
      </c>
      <c r="B191" s="6013" t="s">
        <v>82</v>
      </c>
      <c r="C191" s="6015" t="s">
        <v>34</v>
      </c>
      <c r="D191" s="6017"/>
      <c r="E191" s="6063"/>
      <c r="F191" s="6057" t="s">
        <v>675</v>
      </c>
      <c r="G191" s="6084" t="s">
        <v>676</v>
      </c>
      <c r="H191" s="6013" t="s">
        <v>677</v>
      </c>
    </row>
    <row r="192" spans="1:74" ht="38.25" customHeight="1" x14ac:dyDescent="0.25">
      <c r="A192" s="5732"/>
      <c r="B192" s="5652"/>
      <c r="C192" s="2780" t="s">
        <v>678</v>
      </c>
      <c r="D192" s="2783" t="s">
        <v>679</v>
      </c>
      <c r="E192" s="2749" t="s">
        <v>680</v>
      </c>
      <c r="F192" s="5728"/>
      <c r="G192" s="5709"/>
      <c r="H192" s="5652"/>
    </row>
    <row r="193" spans="1:75" x14ac:dyDescent="0.25">
      <c r="A193" s="2601" t="s">
        <v>681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682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683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684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685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686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687</v>
      </c>
      <c r="B199" s="22"/>
      <c r="C199" s="22"/>
      <c r="D199" s="22"/>
      <c r="E199" s="22"/>
    </row>
    <row r="200" spans="1:75" x14ac:dyDescent="0.25">
      <c r="A200" s="6050" t="s">
        <v>667</v>
      </c>
      <c r="B200" s="6092" t="s">
        <v>82</v>
      </c>
      <c r="C200" s="6015" t="s">
        <v>34</v>
      </c>
      <c r="D200" s="6064"/>
      <c r="E200" s="6058"/>
    </row>
    <row r="201" spans="1:75" ht="21" customHeight="1" x14ac:dyDescent="0.25">
      <c r="A201" s="5994"/>
      <c r="B201" s="6014"/>
      <c r="C201" s="2780" t="s">
        <v>678</v>
      </c>
      <c r="D201" s="2783" t="s">
        <v>679</v>
      </c>
      <c r="E201" s="2348" t="s">
        <v>680</v>
      </c>
    </row>
    <row r="202" spans="1:75" x14ac:dyDescent="0.25">
      <c r="A202" s="182" t="s">
        <v>688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689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690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691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692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693</v>
      </c>
    </row>
    <row r="208" spans="1:75" x14ac:dyDescent="0.25">
      <c r="A208" s="5729" t="s">
        <v>667</v>
      </c>
      <c r="B208" s="6008"/>
      <c r="C208" s="6013" t="s">
        <v>82</v>
      </c>
      <c r="D208" s="6015" t="s">
        <v>34</v>
      </c>
      <c r="E208" s="6064"/>
      <c r="F208" s="6058"/>
    </row>
    <row r="209" spans="1:6" ht="24" customHeight="1" x14ac:dyDescent="0.25">
      <c r="A209" s="5731"/>
      <c r="B209" s="5732"/>
      <c r="C209" s="5652"/>
      <c r="D209" s="2780" t="s">
        <v>678</v>
      </c>
      <c r="E209" s="2783" t="s">
        <v>679</v>
      </c>
      <c r="F209" s="2348" t="s">
        <v>680</v>
      </c>
    </row>
    <row r="210" spans="1:6" x14ac:dyDescent="0.25">
      <c r="A210" s="6008" t="s">
        <v>694</v>
      </c>
      <c r="B210" s="2300" t="s">
        <v>695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943"/>
      <c r="B211" s="2301" t="s">
        <v>696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6008" t="s">
        <v>697</v>
      </c>
      <c r="B212" s="275" t="s">
        <v>698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732"/>
      <c r="B213" s="1889" t="s">
        <v>699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700</v>
      </c>
      <c r="B214" s="2792"/>
      <c r="C214" s="22"/>
      <c r="D214" s="22"/>
    </row>
    <row r="215" spans="1:6" x14ac:dyDescent="0.25">
      <c r="A215" s="6008" t="s">
        <v>667</v>
      </c>
      <c r="B215" s="6013" t="s">
        <v>82</v>
      </c>
      <c r="C215" s="6064" t="s">
        <v>701</v>
      </c>
      <c r="D215" s="6064"/>
      <c r="E215" s="6064"/>
      <c r="F215" s="1423"/>
    </row>
    <row r="216" spans="1:6" ht="21" x14ac:dyDescent="0.25">
      <c r="A216" s="5732"/>
      <c r="B216" s="5652"/>
      <c r="C216" s="2793" t="s">
        <v>702</v>
      </c>
      <c r="D216" s="2783" t="s">
        <v>703</v>
      </c>
      <c r="E216" s="2348" t="s">
        <v>704</v>
      </c>
    </row>
    <row r="217" spans="1:6" x14ac:dyDescent="0.25">
      <c r="A217" s="2300" t="s">
        <v>705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706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707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708</v>
      </c>
      <c r="B220" s="2792"/>
    </row>
    <row r="221" spans="1:6" x14ac:dyDescent="0.25">
      <c r="A221" s="6008" t="s">
        <v>667</v>
      </c>
      <c r="B221" s="6092" t="s">
        <v>709</v>
      </c>
    </row>
    <row r="222" spans="1:6" x14ac:dyDescent="0.25">
      <c r="A222" s="5732"/>
      <c r="B222" s="6014"/>
    </row>
    <row r="223" spans="1:6" x14ac:dyDescent="0.25">
      <c r="A223" s="2300" t="s">
        <v>710</v>
      </c>
      <c r="B223" s="1277">
        <v>0</v>
      </c>
    </row>
    <row r="224" spans="1:6" x14ac:dyDescent="0.25">
      <c r="A224" s="2301" t="s">
        <v>711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11880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0" zoomScale="106" zoomScaleNormal="106" workbookViewId="0">
      <selection activeCell="F357" sqref="F357:AM36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SEPTIEMBRE (09)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93" t="s">
        <v>712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5993"/>
      <c r="P6" s="5993"/>
    </row>
    <row r="8" spans="1:102" ht="18" customHeight="1" x14ac:dyDescent="0.25">
      <c r="A8" s="522" t="s">
        <v>713</v>
      </c>
    </row>
    <row r="9" spans="1:102" ht="21.6" customHeight="1" x14ac:dyDescent="0.25">
      <c r="A9" s="6133" t="s">
        <v>714</v>
      </c>
      <c r="B9" s="6109"/>
      <c r="C9" s="6066" t="s">
        <v>33</v>
      </c>
      <c r="D9" s="6134" t="s">
        <v>34</v>
      </c>
      <c r="E9" s="6137"/>
      <c r="F9" s="6137"/>
      <c r="G9" s="6137"/>
      <c r="H9" s="6137"/>
      <c r="I9" s="6137"/>
      <c r="J9" s="6137"/>
      <c r="K9" s="6137"/>
      <c r="L9" s="6137"/>
      <c r="M9" s="6137"/>
      <c r="N9" s="6136"/>
      <c r="O9" s="6116" t="s">
        <v>715</v>
      </c>
      <c r="P9" s="6084" t="s">
        <v>716</v>
      </c>
      <c r="Q9" s="6084" t="s">
        <v>717</v>
      </c>
      <c r="R9" s="6150" t="s">
        <v>718</v>
      </c>
      <c r="S9" s="6152" t="s">
        <v>524</v>
      </c>
      <c r="T9" s="6152"/>
      <c r="U9" s="6084" t="s">
        <v>43</v>
      </c>
      <c r="V9" s="6109" t="s">
        <v>41</v>
      </c>
      <c r="W9" s="6113" t="s">
        <v>42</v>
      </c>
      <c r="X9" s="6058"/>
    </row>
    <row r="10" spans="1:102" ht="27" customHeight="1" x14ac:dyDescent="0.25">
      <c r="A10" s="5668"/>
      <c r="B10" s="5722"/>
      <c r="C10" s="6014"/>
      <c r="D10" s="2796" t="s">
        <v>719</v>
      </c>
      <c r="E10" s="2797" t="s">
        <v>720</v>
      </c>
      <c r="F10" s="2798" t="s">
        <v>49</v>
      </c>
      <c r="G10" s="2798" t="s">
        <v>50</v>
      </c>
      <c r="H10" s="2798" t="s">
        <v>51</v>
      </c>
      <c r="I10" s="2798" t="s">
        <v>52</v>
      </c>
      <c r="J10" s="2798" t="s">
        <v>53</v>
      </c>
      <c r="K10" s="2798" t="s">
        <v>54</v>
      </c>
      <c r="L10" s="2798" t="s">
        <v>55</v>
      </c>
      <c r="M10" s="2798" t="s">
        <v>56</v>
      </c>
      <c r="N10" s="2749" t="s">
        <v>721</v>
      </c>
      <c r="O10" s="5659"/>
      <c r="P10" s="5709"/>
      <c r="Q10" s="5709"/>
      <c r="R10" s="6151"/>
      <c r="S10" s="630" t="s">
        <v>65</v>
      </c>
      <c r="T10" s="630" t="s">
        <v>67</v>
      </c>
      <c r="U10" s="5709"/>
      <c r="V10" s="5652"/>
      <c r="W10" s="2796" t="s">
        <v>722</v>
      </c>
      <c r="X10" s="1643" t="s">
        <v>723</v>
      </c>
    </row>
    <row r="11" spans="1:102" ht="15" customHeight="1" x14ac:dyDescent="0.25">
      <c r="A11" s="6158" t="s">
        <v>724</v>
      </c>
      <c r="B11" s="6158"/>
      <c r="C11" s="2799">
        <f>SUM(D11:N11)</f>
        <v>19</v>
      </c>
      <c r="D11" s="1958">
        <v>0</v>
      </c>
      <c r="E11" s="1974">
        <v>1</v>
      </c>
      <c r="F11" s="1957">
        <v>0</v>
      </c>
      <c r="G11" s="1957">
        <v>3</v>
      </c>
      <c r="H11" s="1957">
        <v>8</v>
      </c>
      <c r="I11" s="1957">
        <v>4</v>
      </c>
      <c r="J11" s="1957">
        <v>3</v>
      </c>
      <c r="K11" s="1957">
        <v>0</v>
      </c>
      <c r="L11" s="1957">
        <v>0</v>
      </c>
      <c r="M11" s="1975">
        <v>0</v>
      </c>
      <c r="N11" s="1977">
        <v>0</v>
      </c>
      <c r="O11" s="2800">
        <v>0</v>
      </c>
      <c r="P11" s="1957">
        <v>1</v>
      </c>
      <c r="Q11" s="1957">
        <v>1</v>
      </c>
      <c r="R11" s="631">
        <v>0</v>
      </c>
      <c r="S11" s="631">
        <v>0</v>
      </c>
      <c r="T11" s="631">
        <v>0</v>
      </c>
      <c r="U11" s="631">
        <v>0</v>
      </c>
      <c r="V11" s="2532">
        <v>7</v>
      </c>
      <c r="W11" s="1958">
        <v>0</v>
      </c>
      <c r="X11" s="2532">
        <v>1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59" t="s">
        <v>725</v>
      </c>
      <c r="B12" s="6159"/>
      <c r="C12" s="1336">
        <f t="shared" ref="C12:C14" si="2">SUM(D12:N12)</f>
        <v>7</v>
      </c>
      <c r="D12" s="341">
        <v>0</v>
      </c>
      <c r="E12" s="683">
        <v>1</v>
      </c>
      <c r="F12" s="267">
        <v>0</v>
      </c>
      <c r="G12" s="267">
        <v>2</v>
      </c>
      <c r="H12" s="267">
        <v>2</v>
      </c>
      <c r="I12" s="267">
        <v>2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1</v>
      </c>
      <c r="Q12" s="267">
        <v>1</v>
      </c>
      <c r="R12" s="631">
        <v>0</v>
      </c>
      <c r="S12" s="631">
        <v>0</v>
      </c>
      <c r="T12" s="631">
        <v>0</v>
      </c>
      <c r="U12" s="631">
        <v>0</v>
      </c>
      <c r="V12" s="1692">
        <v>4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60" t="s">
        <v>726</v>
      </c>
      <c r="B13" s="6161"/>
      <c r="C13" s="1336">
        <f>SUM(D13:N13)</f>
        <v>18</v>
      </c>
      <c r="D13" s="341">
        <v>0</v>
      </c>
      <c r="E13" s="683">
        <v>0</v>
      </c>
      <c r="F13" s="267">
        <v>0</v>
      </c>
      <c r="G13" s="267">
        <v>3</v>
      </c>
      <c r="H13" s="267">
        <v>8</v>
      </c>
      <c r="I13" s="267">
        <v>4</v>
      </c>
      <c r="J13" s="267">
        <v>3</v>
      </c>
      <c r="K13" s="267">
        <v>0</v>
      </c>
      <c r="L13" s="267">
        <v>0</v>
      </c>
      <c r="M13" s="342">
        <v>0</v>
      </c>
      <c r="N13" s="2537">
        <v>0</v>
      </c>
      <c r="O13" s="357">
        <v>0</v>
      </c>
      <c r="P13" s="267">
        <v>1</v>
      </c>
      <c r="Q13" s="267">
        <v>1</v>
      </c>
      <c r="R13" s="631">
        <v>0</v>
      </c>
      <c r="S13" s="631">
        <v>0</v>
      </c>
      <c r="T13" s="631">
        <v>0</v>
      </c>
      <c r="U13" s="631">
        <v>0</v>
      </c>
      <c r="V13" s="1692">
        <v>6</v>
      </c>
      <c r="W13" s="341">
        <v>0</v>
      </c>
      <c r="X13" s="1692">
        <v>1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62" t="s">
        <v>727</v>
      </c>
      <c r="B14" s="6163"/>
      <c r="C14" s="2802">
        <f t="shared" si="2"/>
        <v>12</v>
      </c>
      <c r="D14" s="1700">
        <v>0</v>
      </c>
      <c r="E14" s="1622">
        <v>1</v>
      </c>
      <c r="F14" s="1635">
        <v>0</v>
      </c>
      <c r="G14" s="1635">
        <v>3</v>
      </c>
      <c r="H14" s="1635">
        <v>5</v>
      </c>
      <c r="I14" s="1635">
        <v>2</v>
      </c>
      <c r="J14" s="1635">
        <v>1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1</v>
      </c>
      <c r="Q14" s="1635">
        <v>1</v>
      </c>
      <c r="R14" s="632">
        <v>0</v>
      </c>
      <c r="S14" s="632">
        <v>0</v>
      </c>
      <c r="T14" s="632">
        <v>0</v>
      </c>
      <c r="U14" s="632">
        <v>0</v>
      </c>
      <c r="V14" s="2546">
        <v>6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33" t="s">
        <v>729</v>
      </c>
      <c r="B16" s="6109"/>
      <c r="C16" s="6062" t="s">
        <v>730</v>
      </c>
      <c r="D16" s="6185" t="s">
        <v>731</v>
      </c>
      <c r="E16" s="6057" t="s">
        <v>41</v>
      </c>
      <c r="F16" s="6109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68"/>
      <c r="B17" s="5722"/>
      <c r="C17" s="5725"/>
      <c r="D17" s="5837"/>
      <c r="E17" s="5728"/>
      <c r="F17" s="5652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65" t="s">
        <v>732</v>
      </c>
      <c r="B18" s="6166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69" t="s">
        <v>733</v>
      </c>
      <c r="B19" s="6170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64" t="s">
        <v>734</v>
      </c>
      <c r="B20" s="5851"/>
      <c r="C20" s="341"/>
      <c r="D20" s="2537"/>
      <c r="E20" s="683"/>
      <c r="F20" s="16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64" t="s">
        <v>735</v>
      </c>
      <c r="B21" s="5851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64" t="s">
        <v>736</v>
      </c>
      <c r="B22" s="5851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64" t="s">
        <v>737</v>
      </c>
      <c r="B23" s="5851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64" t="s">
        <v>738</v>
      </c>
      <c r="B24" s="5851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64" t="s">
        <v>739</v>
      </c>
      <c r="B25" s="5851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64" t="s">
        <v>740</v>
      </c>
      <c r="B26" s="5851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64" t="s">
        <v>741</v>
      </c>
      <c r="B27" s="5851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64" t="s">
        <v>742</v>
      </c>
      <c r="B28" s="5851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64" t="s">
        <v>743</v>
      </c>
      <c r="B29" s="5851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64" t="s">
        <v>744</v>
      </c>
      <c r="B30" s="5851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67" t="s">
        <v>745</v>
      </c>
      <c r="B31" s="6168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33" t="s">
        <v>747</v>
      </c>
      <c r="B33" s="6109"/>
      <c r="C33" s="6066" t="s">
        <v>33</v>
      </c>
      <c r="D33" s="6134" t="s">
        <v>34</v>
      </c>
      <c r="E33" s="6137"/>
      <c r="F33" s="6137"/>
      <c r="G33" s="6137"/>
      <c r="H33" s="6137"/>
      <c r="I33" s="6137"/>
      <c r="J33" s="6137"/>
      <c r="K33" s="6137"/>
      <c r="L33" s="6137"/>
      <c r="M33" s="6137"/>
      <c r="N33" s="6137"/>
      <c r="O33" s="6137"/>
      <c r="P33" s="6136"/>
      <c r="Q33" s="6116" t="s">
        <v>38</v>
      </c>
      <c r="R33" s="6084" t="s">
        <v>748</v>
      </c>
      <c r="S33" s="6109" t="s">
        <v>41</v>
      </c>
      <c r="T33" s="6113" t="s">
        <v>42</v>
      </c>
      <c r="U33" s="6058"/>
      <c r="V33" s="6153" t="s">
        <v>749</v>
      </c>
      <c r="W33" s="6131" t="s">
        <v>750</v>
      </c>
      <c r="X33" s="6113" t="s">
        <v>751</v>
      </c>
      <c r="Y33" s="6064"/>
      <c r="Z33" s="6058"/>
      <c r="AA33" s="6132" t="s">
        <v>752</v>
      </c>
    </row>
    <row r="34" spans="1:103" ht="27.75" customHeight="1" x14ac:dyDescent="0.25">
      <c r="A34" s="5668"/>
      <c r="B34" s="5722"/>
      <c r="C34" s="6014"/>
      <c r="D34" s="2796" t="s">
        <v>753</v>
      </c>
      <c r="E34" s="2798" t="s">
        <v>49</v>
      </c>
      <c r="F34" s="2798" t="s">
        <v>50</v>
      </c>
      <c r="G34" s="2798" t="s">
        <v>51</v>
      </c>
      <c r="H34" s="2798" t="s">
        <v>52</v>
      </c>
      <c r="I34" s="2798" t="s">
        <v>53</v>
      </c>
      <c r="J34" s="2798" t="s">
        <v>54</v>
      </c>
      <c r="K34" s="2798" t="s">
        <v>55</v>
      </c>
      <c r="L34" s="2798" t="s">
        <v>56</v>
      </c>
      <c r="M34" s="2798" t="s">
        <v>57</v>
      </c>
      <c r="N34" s="2810" t="s">
        <v>58</v>
      </c>
      <c r="O34" s="2798" t="s">
        <v>59</v>
      </c>
      <c r="P34" s="2749" t="s">
        <v>754</v>
      </c>
      <c r="Q34" s="5659"/>
      <c r="R34" s="5709"/>
      <c r="S34" s="5652"/>
      <c r="T34" s="2796" t="s">
        <v>722</v>
      </c>
      <c r="U34" s="1643" t="s">
        <v>723</v>
      </c>
      <c r="V34" s="6154"/>
      <c r="W34" s="6131"/>
      <c r="X34" s="2811" t="s">
        <v>65</v>
      </c>
      <c r="Y34" s="2812" t="s">
        <v>755</v>
      </c>
      <c r="Z34" s="633" t="s">
        <v>67</v>
      </c>
      <c r="AA34" s="5690"/>
    </row>
    <row r="35" spans="1:103" ht="15" customHeight="1" x14ac:dyDescent="0.25">
      <c r="A35" s="6143" t="s">
        <v>756</v>
      </c>
      <c r="B35" s="6143"/>
      <c r="C35" s="2813">
        <f>SUM(D35:P35)</f>
        <v>32</v>
      </c>
      <c r="D35" s="2757">
        <f>SUM(D36:D49)</f>
        <v>1</v>
      </c>
      <c r="E35" s="2814">
        <f>SUM(E36:E49)</f>
        <v>12</v>
      </c>
      <c r="F35" s="2814">
        <f t="shared" ref="F35:M35" si="22">SUM(F36:F49)</f>
        <v>1</v>
      </c>
      <c r="G35" s="2814">
        <f t="shared" si="22"/>
        <v>7</v>
      </c>
      <c r="H35" s="2814">
        <f t="shared" si="22"/>
        <v>7</v>
      </c>
      <c r="I35" s="2814">
        <f t="shared" si="22"/>
        <v>2</v>
      </c>
      <c r="J35" s="2814">
        <f t="shared" si="22"/>
        <v>2</v>
      </c>
      <c r="K35" s="2814">
        <f t="shared" si="22"/>
        <v>0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15</v>
      </c>
      <c r="S35" s="2816">
        <f t="shared" si="24"/>
        <v>5</v>
      </c>
      <c r="T35" s="2757">
        <f t="shared" si="24"/>
        <v>0</v>
      </c>
      <c r="U35" s="2816">
        <f t="shared" si="24"/>
        <v>2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171" t="s">
        <v>757</v>
      </c>
      <c r="B36" s="6172"/>
      <c r="C36" s="1978">
        <f>SUM(D36:M36)</f>
        <v>0</v>
      </c>
      <c r="D36" s="1958">
        <v>0</v>
      </c>
      <c r="E36" s="1957">
        <v>0</v>
      </c>
      <c r="F36" s="1957">
        <v>0</v>
      </c>
      <c r="G36" s="1957">
        <v>0</v>
      </c>
      <c r="H36" s="1957">
        <v>0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173" t="s">
        <v>758</v>
      </c>
      <c r="B37" s="6174"/>
      <c r="C37" s="2036">
        <f t="shared" ref="C37:C51" si="26">SUM(D37:M37)</f>
        <v>1</v>
      </c>
      <c r="D37" s="1700">
        <v>0</v>
      </c>
      <c r="E37" s="1635">
        <v>0</v>
      </c>
      <c r="F37" s="1635">
        <v>0</v>
      </c>
      <c r="G37" s="1635">
        <v>1</v>
      </c>
      <c r="H37" s="1635">
        <v>0</v>
      </c>
      <c r="I37" s="1635">
        <v>0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2</v>
      </c>
      <c r="S37" s="2546">
        <v>1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138" t="s">
        <v>759</v>
      </c>
      <c r="B38" s="2820" t="s">
        <v>760</v>
      </c>
      <c r="C38" s="1978">
        <f t="shared" si="26"/>
        <v>4</v>
      </c>
      <c r="D38" s="1958">
        <v>0</v>
      </c>
      <c r="E38" s="1957">
        <v>2</v>
      </c>
      <c r="F38" s="1957">
        <v>0</v>
      </c>
      <c r="G38" s="1957">
        <v>1</v>
      </c>
      <c r="H38" s="1957">
        <v>0</v>
      </c>
      <c r="I38" s="1957">
        <v>1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2</v>
      </c>
      <c r="S38" s="2532">
        <v>0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138"/>
      <c r="B39" s="2821" t="s">
        <v>761</v>
      </c>
      <c r="C39" s="614">
        <f t="shared" si="26"/>
        <v>4</v>
      </c>
      <c r="D39" s="341">
        <v>0</v>
      </c>
      <c r="E39" s="267">
        <v>0</v>
      </c>
      <c r="F39" s="267">
        <v>0</v>
      </c>
      <c r="G39" s="267">
        <v>2</v>
      </c>
      <c r="H39" s="267">
        <v>1</v>
      </c>
      <c r="I39" s="267">
        <v>0</v>
      </c>
      <c r="J39" s="267">
        <v>1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0</v>
      </c>
      <c r="S39" s="1692">
        <v>1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138"/>
      <c r="B40" s="2821" t="s">
        <v>762</v>
      </c>
      <c r="C40" s="614">
        <f t="shared" si="26"/>
        <v>4</v>
      </c>
      <c r="D40" s="341">
        <v>1</v>
      </c>
      <c r="E40" s="267">
        <v>2</v>
      </c>
      <c r="F40" s="267">
        <v>0</v>
      </c>
      <c r="G40" s="267">
        <v>0</v>
      </c>
      <c r="H40" s="267">
        <v>1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2</v>
      </c>
      <c r="S40" s="1692">
        <v>0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138"/>
      <c r="B41" s="2821" t="s">
        <v>763</v>
      </c>
      <c r="C41" s="614">
        <f t="shared" si="26"/>
        <v>11</v>
      </c>
      <c r="D41" s="341">
        <v>0</v>
      </c>
      <c r="E41" s="267">
        <v>4</v>
      </c>
      <c r="F41" s="267">
        <v>1</v>
      </c>
      <c r="G41" s="267">
        <v>1</v>
      </c>
      <c r="H41" s="267">
        <v>5</v>
      </c>
      <c r="I41" s="267">
        <v>0</v>
      </c>
      <c r="J41" s="267">
        <v>0</v>
      </c>
      <c r="K41" s="267">
        <v>0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6</v>
      </c>
      <c r="S41" s="1692">
        <v>2</v>
      </c>
      <c r="T41" s="341">
        <v>0</v>
      </c>
      <c r="U41" s="1692">
        <v>2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138"/>
      <c r="B42" s="2821" t="s">
        <v>764</v>
      </c>
      <c r="C42" s="614">
        <f t="shared" si="26"/>
        <v>6</v>
      </c>
      <c r="D42" s="341">
        <v>0</v>
      </c>
      <c r="E42" s="267">
        <v>3</v>
      </c>
      <c r="F42" s="267">
        <v>0</v>
      </c>
      <c r="G42" s="267">
        <v>1</v>
      </c>
      <c r="H42" s="267">
        <v>0</v>
      </c>
      <c r="I42" s="267">
        <v>1</v>
      </c>
      <c r="J42" s="267">
        <v>1</v>
      </c>
      <c r="K42" s="267">
        <v>0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1</v>
      </c>
      <c r="S42" s="1692">
        <v>1</v>
      </c>
      <c r="T42" s="341">
        <v>0</v>
      </c>
      <c r="U42" s="1692">
        <v>0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138"/>
      <c r="B43" s="2823" t="s">
        <v>765</v>
      </c>
      <c r="C43" s="1370">
        <f t="shared" si="26"/>
        <v>1</v>
      </c>
      <c r="D43" s="1427">
        <v>0</v>
      </c>
      <c r="E43" s="169">
        <v>1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138"/>
      <c r="B44" s="2220" t="s">
        <v>766</v>
      </c>
      <c r="C44" s="2036">
        <f>SUM(D44:M44)</f>
        <v>0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0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0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6060" t="s">
        <v>767</v>
      </c>
      <c r="B45" s="2820" t="s">
        <v>768</v>
      </c>
      <c r="C45" s="1978">
        <f>SUM(D45:P45)</f>
        <v>0</v>
      </c>
      <c r="D45" s="1958">
        <v>0</v>
      </c>
      <c r="E45" s="1957">
        <v>0</v>
      </c>
      <c r="F45" s="1957">
        <v>0</v>
      </c>
      <c r="G45" s="1957">
        <v>0</v>
      </c>
      <c r="H45" s="1957">
        <v>0</v>
      </c>
      <c r="I45" s="1957">
        <v>0</v>
      </c>
      <c r="J45" s="1957">
        <v>0</v>
      </c>
      <c r="K45" s="1957">
        <v>0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2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6059"/>
      <c r="B46" s="2825" t="s">
        <v>63</v>
      </c>
      <c r="C46" s="2036">
        <f>SUM(D46:P46)</f>
        <v>1</v>
      </c>
      <c r="D46" s="1700">
        <v>0</v>
      </c>
      <c r="E46" s="1635">
        <v>0</v>
      </c>
      <c r="F46" s="1635">
        <v>0</v>
      </c>
      <c r="G46" s="1635">
        <v>1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6060" t="s">
        <v>769</v>
      </c>
      <c r="B47" s="2820" t="s">
        <v>768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6059"/>
      <c r="B48" s="2826" t="s">
        <v>63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201" t="s">
        <v>608</v>
      </c>
      <c r="B49" s="6202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97" t="s">
        <v>770</v>
      </c>
      <c r="B50" s="6198"/>
      <c r="C50" s="219">
        <f t="shared" si="26"/>
        <v>8</v>
      </c>
      <c r="D50" s="215">
        <v>0</v>
      </c>
      <c r="E50" s="300">
        <v>4</v>
      </c>
      <c r="F50" s="300">
        <v>0</v>
      </c>
      <c r="G50" s="300">
        <v>1</v>
      </c>
      <c r="H50" s="300">
        <v>1</v>
      </c>
      <c r="I50" s="300">
        <v>2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2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99" t="s">
        <v>771</v>
      </c>
      <c r="B51" s="6200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133" t="s">
        <v>747</v>
      </c>
      <c r="B53" s="6109"/>
      <c r="C53" s="6066" t="s">
        <v>33</v>
      </c>
      <c r="D53" s="6134" t="s">
        <v>34</v>
      </c>
      <c r="E53" s="6137"/>
      <c r="F53" s="6137"/>
      <c r="G53" s="6137"/>
      <c r="H53" s="6137"/>
      <c r="I53" s="6137"/>
      <c r="J53" s="6137"/>
      <c r="K53" s="6137"/>
      <c r="L53" s="6137"/>
      <c r="M53" s="6137"/>
      <c r="N53" s="6137"/>
      <c r="O53" s="6137"/>
      <c r="P53" s="6136"/>
      <c r="Q53" s="6116" t="s">
        <v>38</v>
      </c>
      <c r="R53" s="6109" t="s">
        <v>41</v>
      </c>
      <c r="S53" s="6113" t="s">
        <v>42</v>
      </c>
      <c r="T53" s="6058"/>
      <c r="U53" s="6113" t="s">
        <v>751</v>
      </c>
      <c r="V53" s="6064"/>
      <c r="W53" s="6058"/>
      <c r="X53" s="6109" t="s">
        <v>752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68"/>
      <c r="B54" s="5722"/>
      <c r="C54" s="6014"/>
      <c r="D54" s="2796" t="s">
        <v>753</v>
      </c>
      <c r="E54" s="2798" t="s">
        <v>49</v>
      </c>
      <c r="F54" s="2798" t="s">
        <v>50</v>
      </c>
      <c r="G54" s="2798" t="s">
        <v>51</v>
      </c>
      <c r="H54" s="2798" t="s">
        <v>52</v>
      </c>
      <c r="I54" s="2798" t="s">
        <v>53</v>
      </c>
      <c r="J54" s="2798" t="s">
        <v>54</v>
      </c>
      <c r="K54" s="2798" t="s">
        <v>55</v>
      </c>
      <c r="L54" s="2798" t="s">
        <v>56</v>
      </c>
      <c r="M54" s="2798" t="s">
        <v>57</v>
      </c>
      <c r="N54" s="2810" t="s">
        <v>58</v>
      </c>
      <c r="O54" s="2798" t="s">
        <v>59</v>
      </c>
      <c r="P54" s="2749" t="s">
        <v>754</v>
      </c>
      <c r="Q54" s="5659"/>
      <c r="R54" s="5652"/>
      <c r="S54" s="2796" t="s">
        <v>722</v>
      </c>
      <c r="T54" s="1643" t="s">
        <v>723</v>
      </c>
      <c r="U54" s="2811" t="s">
        <v>65</v>
      </c>
      <c r="V54" s="2812" t="s">
        <v>755</v>
      </c>
      <c r="W54" s="635" t="s">
        <v>67</v>
      </c>
      <c r="X54" s="5652"/>
      <c r="CA54" s="18"/>
      <c r="CB54" s="18"/>
      <c r="CC54" s="18"/>
      <c r="CD54" s="18"/>
      <c r="CE54" s="18"/>
      <c r="CQ54" s="634"/>
    </row>
    <row r="55" spans="1:103" ht="15" customHeight="1" x14ac:dyDescent="0.25">
      <c r="A55" s="6060" t="s">
        <v>773</v>
      </c>
      <c r="B55" s="2831" t="s">
        <v>768</v>
      </c>
      <c r="C55" s="1978">
        <f>SUM(D55:P55)</f>
        <v>0</v>
      </c>
      <c r="D55" s="1958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6059"/>
      <c r="B56" s="2832" t="s">
        <v>63</v>
      </c>
      <c r="C56" s="2387">
        <f>SUM(D56:P56)</f>
        <v>0</v>
      </c>
      <c r="D56" s="2547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6060" t="s">
        <v>774</v>
      </c>
      <c r="B57" s="2831" t="s">
        <v>768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6059"/>
      <c r="B58" s="2833" t="s">
        <v>63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175" t="s">
        <v>775</v>
      </c>
      <c r="B59" s="6176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776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33" t="s">
        <v>747</v>
      </c>
      <c r="B61" s="6109"/>
      <c r="C61" s="6066" t="s">
        <v>33</v>
      </c>
      <c r="D61" s="6134" t="s">
        <v>34</v>
      </c>
      <c r="E61" s="6137"/>
      <c r="F61" s="6137"/>
      <c r="G61" s="6137"/>
      <c r="H61" s="6137"/>
      <c r="I61" s="6137"/>
      <c r="J61" s="6137"/>
      <c r="K61" s="6137"/>
      <c r="L61" s="6137"/>
      <c r="M61" s="6137"/>
      <c r="N61" s="6137"/>
      <c r="O61" s="6137"/>
      <c r="P61" s="6136"/>
      <c r="Q61" s="6116" t="s">
        <v>41</v>
      </c>
      <c r="R61" s="6109" t="s">
        <v>42</v>
      </c>
    </row>
    <row r="62" spans="1:103" ht="21" x14ac:dyDescent="0.25">
      <c r="A62" s="5827"/>
      <c r="B62" s="5652"/>
      <c r="C62" s="6014"/>
      <c r="D62" s="2796" t="s">
        <v>753</v>
      </c>
      <c r="E62" s="2798" t="s">
        <v>49</v>
      </c>
      <c r="F62" s="2798" t="s">
        <v>50</v>
      </c>
      <c r="G62" s="2798" t="s">
        <v>51</v>
      </c>
      <c r="H62" s="2798" t="s">
        <v>52</v>
      </c>
      <c r="I62" s="2798" t="s">
        <v>53</v>
      </c>
      <c r="J62" s="2798" t="s">
        <v>54</v>
      </c>
      <c r="K62" s="2798" t="s">
        <v>55</v>
      </c>
      <c r="L62" s="2798" t="s">
        <v>56</v>
      </c>
      <c r="M62" s="2798" t="s">
        <v>57</v>
      </c>
      <c r="N62" s="2810" t="s">
        <v>58</v>
      </c>
      <c r="O62" s="2798" t="s">
        <v>59</v>
      </c>
      <c r="P62" s="2749" t="s">
        <v>754</v>
      </c>
      <c r="Q62" s="5659"/>
      <c r="R62" s="5652"/>
    </row>
    <row r="63" spans="1:103" ht="15" customHeight="1" x14ac:dyDescent="0.25">
      <c r="A63" s="6177" t="s">
        <v>756</v>
      </c>
      <c r="B63" s="6178"/>
      <c r="C63" s="2813">
        <f>SUM(D63:P63)</f>
        <v>0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0</v>
      </c>
      <c r="H63" s="2814">
        <f t="shared" si="67"/>
        <v>0</v>
      </c>
      <c r="I63" s="2814">
        <f t="shared" si="67"/>
        <v>0</v>
      </c>
      <c r="J63" s="2814">
        <f t="shared" si="67"/>
        <v>0</v>
      </c>
      <c r="K63" s="2814">
        <f t="shared" si="67"/>
        <v>0</v>
      </c>
      <c r="L63" s="2814">
        <f t="shared" si="67"/>
        <v>0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171" t="s">
        <v>757</v>
      </c>
      <c r="B64" s="6172"/>
      <c r="C64" s="1978">
        <f>SUM(D64:M64)</f>
        <v>0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173" t="s">
        <v>758</v>
      </c>
      <c r="B65" s="6174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6060" t="s">
        <v>759</v>
      </c>
      <c r="B66" s="2820" t="s">
        <v>760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682"/>
      <c r="B67" s="2821" t="s">
        <v>761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682"/>
      <c r="B68" s="2821" t="s">
        <v>762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682"/>
      <c r="B69" s="2821" t="s">
        <v>763</v>
      </c>
      <c r="C69" s="614">
        <f t="shared" si="74"/>
        <v>0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0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682"/>
      <c r="B70" s="2821" t="s">
        <v>764</v>
      </c>
      <c r="C70" s="614">
        <f t="shared" si="74"/>
        <v>0</v>
      </c>
      <c r="D70" s="341">
        <v>0</v>
      </c>
      <c r="E70" s="267">
        <v>0</v>
      </c>
      <c r="F70" s="267">
        <v>0</v>
      </c>
      <c r="G70" s="267">
        <v>0</v>
      </c>
      <c r="H70" s="267">
        <v>0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682"/>
      <c r="B71" s="2823" t="s">
        <v>765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6059"/>
      <c r="B72" s="2220" t="s">
        <v>766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6060" t="s">
        <v>767</v>
      </c>
      <c r="B73" s="2820" t="s">
        <v>768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6059"/>
      <c r="B74" s="2825" t="s">
        <v>63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6060" t="s">
        <v>769</v>
      </c>
      <c r="B75" s="2820" t="s">
        <v>768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142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140" t="s">
        <v>770</v>
      </c>
      <c r="B77" s="6141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139" t="s">
        <v>771</v>
      </c>
      <c r="B78" s="5937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6060" t="s">
        <v>773</v>
      </c>
      <c r="B79" s="2831" t="s">
        <v>768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6059"/>
      <c r="B80" s="2832" t="s">
        <v>63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6060" t="s">
        <v>774</v>
      </c>
      <c r="B81" s="2831" t="s">
        <v>768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6059"/>
      <c r="B82" s="2833" t="s">
        <v>63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203" t="s">
        <v>775</v>
      </c>
      <c r="B83" s="6204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841" t="s">
        <v>293</v>
      </c>
      <c r="B85" s="2842" t="s">
        <v>82</v>
      </c>
      <c r="C85" s="2753" t="s">
        <v>65</v>
      </c>
      <c r="D85" s="638" t="s">
        <v>43</v>
      </c>
    </row>
    <row r="86" spans="1:95" ht="18" customHeight="1" x14ac:dyDescent="0.25">
      <c r="A86" s="2834" t="s">
        <v>778</v>
      </c>
      <c r="B86" s="2843">
        <v>6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779</v>
      </c>
      <c r="B87" s="4"/>
      <c r="C87" s="8"/>
      <c r="D87" s="8"/>
      <c r="E87" s="2846"/>
    </row>
    <row r="88" spans="1:95" x14ac:dyDescent="0.25">
      <c r="A88" s="6133" t="s">
        <v>780</v>
      </c>
      <c r="B88" s="6109"/>
      <c r="C88" s="2796" t="s">
        <v>82</v>
      </c>
      <c r="D88" s="2797" t="s">
        <v>781</v>
      </c>
      <c r="E88" s="2758" t="s">
        <v>782</v>
      </c>
    </row>
    <row r="89" spans="1:95" ht="18" customHeight="1" x14ac:dyDescent="0.25">
      <c r="A89" s="6177" t="s">
        <v>783</v>
      </c>
      <c r="B89" s="6178"/>
      <c r="C89" s="2757">
        <f>SUM(D89:E89)</f>
        <v>13</v>
      </c>
      <c r="D89" s="2806">
        <v>6</v>
      </c>
      <c r="E89" s="2807">
        <v>7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205" t="s">
        <v>785</v>
      </c>
      <c r="B91" s="6206"/>
      <c r="C91" s="6205" t="s">
        <v>226</v>
      </c>
      <c r="D91" s="6273"/>
      <c r="E91" s="6206"/>
      <c r="F91" s="6274" t="s">
        <v>786</v>
      </c>
      <c r="G91" s="6275"/>
      <c r="H91" s="6275"/>
      <c r="I91" s="6275"/>
      <c r="J91" s="6275"/>
      <c r="K91" s="6275"/>
      <c r="L91" s="6275"/>
      <c r="M91" s="6275"/>
      <c r="N91" s="6275"/>
      <c r="O91" s="6275"/>
      <c r="P91" s="6275"/>
      <c r="Q91" s="6275"/>
      <c r="R91" s="6275"/>
      <c r="S91" s="6275"/>
      <c r="T91" s="6275"/>
      <c r="U91" s="6275"/>
      <c r="V91" s="6275"/>
      <c r="W91" s="6275"/>
      <c r="X91" s="6275"/>
      <c r="Y91" s="6275"/>
      <c r="Z91" s="6275"/>
      <c r="AA91" s="6275"/>
      <c r="AB91" s="6275"/>
      <c r="AC91" s="6276"/>
      <c r="AD91" s="6292" t="s">
        <v>787</v>
      </c>
      <c r="AE91" s="6292"/>
      <c r="AF91" s="6292"/>
      <c r="AG91" s="6292"/>
      <c r="AH91" s="6292"/>
      <c r="AI91" s="6292"/>
      <c r="AJ91" s="6292"/>
      <c r="AK91" s="6292"/>
      <c r="AL91" s="6292"/>
      <c r="AM91" s="6292"/>
      <c r="AN91" s="6292"/>
      <c r="AO91" s="6292"/>
      <c r="AP91" s="6292"/>
      <c r="AQ91" s="6292"/>
      <c r="AR91" s="6292"/>
      <c r="AS91" s="6292"/>
      <c r="AT91" s="6306"/>
      <c r="AU91" s="6266" t="s">
        <v>41</v>
      </c>
      <c r="AV91" s="6278" t="s">
        <v>42</v>
      </c>
      <c r="AW91" s="6281" t="s">
        <v>788</v>
      </c>
    </row>
    <row r="92" spans="1:95" s="6" customFormat="1" ht="18" customHeight="1" x14ac:dyDescent="0.2">
      <c r="A92" s="6207"/>
      <c r="B92" s="6001"/>
      <c r="C92" s="6207"/>
      <c r="D92" s="6076"/>
      <c r="E92" s="6001"/>
      <c r="F92" s="6284" t="s">
        <v>789</v>
      </c>
      <c r="G92" s="6285"/>
      <c r="H92" s="6285"/>
      <c r="I92" s="6285"/>
      <c r="J92" s="6285"/>
      <c r="K92" s="6285"/>
      <c r="L92" s="6285"/>
      <c r="M92" s="6285"/>
      <c r="N92" s="6285"/>
      <c r="O92" s="6285"/>
      <c r="P92" s="6285"/>
      <c r="Q92" s="6286"/>
      <c r="R92" s="6287" t="s">
        <v>790</v>
      </c>
      <c r="S92" s="6288"/>
      <c r="T92" s="6288"/>
      <c r="U92" s="6288"/>
      <c r="V92" s="6288"/>
      <c r="W92" s="6289"/>
      <c r="X92" s="6290" t="s">
        <v>652</v>
      </c>
      <c r="Y92" s="6290"/>
      <c r="Z92" s="6290"/>
      <c r="AA92" s="6290"/>
      <c r="AB92" s="6290"/>
      <c r="AC92" s="6291"/>
      <c r="AD92" s="6292" t="s">
        <v>791</v>
      </c>
      <c r="AE92" s="6292"/>
      <c r="AF92" s="6292"/>
      <c r="AG92" s="6292"/>
      <c r="AH92" s="6292"/>
      <c r="AI92" s="6292"/>
      <c r="AJ92" s="6292"/>
      <c r="AK92" s="6292"/>
      <c r="AL92" s="6292"/>
      <c r="AM92" s="6292"/>
      <c r="AN92" s="6292"/>
      <c r="AO92" s="6293"/>
      <c r="AP92" s="6294" t="s">
        <v>653</v>
      </c>
      <c r="AQ92" s="6297" t="s">
        <v>652</v>
      </c>
      <c r="AR92" s="6297" t="s">
        <v>792</v>
      </c>
      <c r="AS92" s="6297" t="s">
        <v>608</v>
      </c>
      <c r="AT92" s="6300" t="s">
        <v>793</v>
      </c>
      <c r="AU92" s="6267"/>
      <c r="AV92" s="6279"/>
      <c r="AW92" s="6282"/>
    </row>
    <row r="93" spans="1:95" s="6" customFormat="1" ht="15" customHeight="1" x14ac:dyDescent="0.2">
      <c r="A93" s="6207"/>
      <c r="B93" s="6001"/>
      <c r="C93" s="5780"/>
      <c r="D93" s="5781"/>
      <c r="E93" s="5782"/>
      <c r="F93" s="6303" t="s">
        <v>227</v>
      </c>
      <c r="G93" s="6157"/>
      <c r="H93" s="6156" t="s">
        <v>228</v>
      </c>
      <c r="I93" s="6157"/>
      <c r="J93" s="6156" t="s">
        <v>93</v>
      </c>
      <c r="K93" s="6157"/>
      <c r="L93" s="6156" t="s">
        <v>229</v>
      </c>
      <c r="M93" s="6157"/>
      <c r="N93" s="6156" t="s">
        <v>230</v>
      </c>
      <c r="O93" s="6157"/>
      <c r="P93" s="6156" t="s">
        <v>231</v>
      </c>
      <c r="Q93" s="6065"/>
      <c r="R93" s="6303" t="s">
        <v>654</v>
      </c>
      <c r="S93" s="6157"/>
      <c r="T93" s="6156" t="s">
        <v>655</v>
      </c>
      <c r="U93" s="6157"/>
      <c r="V93" s="6156" t="s">
        <v>656</v>
      </c>
      <c r="W93" s="6065"/>
      <c r="X93" s="6307" t="s">
        <v>654</v>
      </c>
      <c r="Y93" s="6157"/>
      <c r="Z93" s="6156" t="s">
        <v>655</v>
      </c>
      <c r="AA93" s="6157"/>
      <c r="AB93" s="6156" t="s">
        <v>656</v>
      </c>
      <c r="AC93" s="6277"/>
      <c r="AD93" s="6307" t="s">
        <v>227</v>
      </c>
      <c r="AE93" s="6157"/>
      <c r="AF93" s="6156" t="s">
        <v>228</v>
      </c>
      <c r="AG93" s="6157"/>
      <c r="AH93" s="6156" t="s">
        <v>93</v>
      </c>
      <c r="AI93" s="6157"/>
      <c r="AJ93" s="6156" t="s">
        <v>229</v>
      </c>
      <c r="AK93" s="6157"/>
      <c r="AL93" s="6156" t="s">
        <v>230</v>
      </c>
      <c r="AM93" s="6157"/>
      <c r="AN93" s="6156" t="s">
        <v>231</v>
      </c>
      <c r="AO93" s="6157"/>
      <c r="AP93" s="6295"/>
      <c r="AQ93" s="6298"/>
      <c r="AR93" s="6298"/>
      <c r="AS93" s="6298"/>
      <c r="AT93" s="6301"/>
      <c r="AU93" s="6267"/>
      <c r="AV93" s="6279"/>
      <c r="AW93" s="6282"/>
    </row>
    <row r="94" spans="1:95" s="6" customFormat="1" ht="18" customHeight="1" x14ac:dyDescent="0.2">
      <c r="A94" s="5780"/>
      <c r="B94" s="5782"/>
      <c r="C94" s="2847" t="s">
        <v>84</v>
      </c>
      <c r="D94" s="2848" t="s">
        <v>63</v>
      </c>
      <c r="E94" s="1937" t="s">
        <v>64</v>
      </c>
      <c r="F94" s="2808" t="s">
        <v>63</v>
      </c>
      <c r="G94" s="2849" t="s">
        <v>64</v>
      </c>
      <c r="H94" s="2808" t="s">
        <v>63</v>
      </c>
      <c r="I94" s="2849" t="s">
        <v>64</v>
      </c>
      <c r="J94" s="2808" t="s">
        <v>63</v>
      </c>
      <c r="K94" s="2849" t="s">
        <v>64</v>
      </c>
      <c r="L94" s="2808" t="s">
        <v>63</v>
      </c>
      <c r="M94" s="2849" t="s">
        <v>64</v>
      </c>
      <c r="N94" s="2808" t="s">
        <v>63</v>
      </c>
      <c r="O94" s="2849" t="s">
        <v>64</v>
      </c>
      <c r="P94" s="2808" t="s">
        <v>63</v>
      </c>
      <c r="Q94" s="2850" t="s">
        <v>64</v>
      </c>
      <c r="R94" s="2808" t="s">
        <v>63</v>
      </c>
      <c r="S94" s="2849" t="s">
        <v>64</v>
      </c>
      <c r="T94" s="2808" t="s">
        <v>63</v>
      </c>
      <c r="U94" s="2849" t="s">
        <v>64</v>
      </c>
      <c r="V94" s="2851" t="s">
        <v>63</v>
      </c>
      <c r="W94" s="1937" t="s">
        <v>64</v>
      </c>
      <c r="X94" s="2852" t="s">
        <v>63</v>
      </c>
      <c r="Y94" s="2849" t="s">
        <v>64</v>
      </c>
      <c r="Z94" s="2808" t="s">
        <v>63</v>
      </c>
      <c r="AA94" s="2849" t="s">
        <v>64</v>
      </c>
      <c r="AB94" s="2808" t="s">
        <v>63</v>
      </c>
      <c r="AC94" s="2853" t="s">
        <v>64</v>
      </c>
      <c r="AD94" s="2852" t="s">
        <v>63</v>
      </c>
      <c r="AE94" s="2849" t="s">
        <v>64</v>
      </c>
      <c r="AF94" s="2808" t="s">
        <v>63</v>
      </c>
      <c r="AG94" s="2849" t="s">
        <v>64</v>
      </c>
      <c r="AH94" s="2808" t="s">
        <v>63</v>
      </c>
      <c r="AI94" s="2849" t="s">
        <v>64</v>
      </c>
      <c r="AJ94" s="2808" t="s">
        <v>63</v>
      </c>
      <c r="AK94" s="2849" t="s">
        <v>64</v>
      </c>
      <c r="AL94" s="2808" t="s">
        <v>63</v>
      </c>
      <c r="AM94" s="2849" t="s">
        <v>64</v>
      </c>
      <c r="AN94" s="2808" t="s">
        <v>63</v>
      </c>
      <c r="AO94" s="2849" t="s">
        <v>64</v>
      </c>
      <c r="AP94" s="6296"/>
      <c r="AQ94" s="6299"/>
      <c r="AR94" s="6299"/>
      <c r="AS94" s="6299"/>
      <c r="AT94" s="6302"/>
      <c r="AU94" s="6268"/>
      <c r="AV94" s="6280"/>
      <c r="AW94" s="6283"/>
      <c r="CA94" s="18"/>
      <c r="CB94" s="18"/>
    </row>
    <row r="95" spans="1:95" s="6" customFormat="1" ht="15" customHeight="1" x14ac:dyDescent="0.25">
      <c r="A95" s="6269" t="s">
        <v>234</v>
      </c>
      <c r="B95" s="6270"/>
      <c r="C95" s="2563">
        <f>SUM(D95:E95)</f>
        <v>3</v>
      </c>
      <c r="D95" s="2564">
        <f>+F95+H95+J95+L95+N95+P95+R95+T95+V95+X95+Z95+AB95</f>
        <v>1</v>
      </c>
      <c r="E95" s="2565">
        <f>+G95+I95+K95+M95+O95+Q95+S95+U95+W95+Y95+AA95+AC95</f>
        <v>2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1</v>
      </c>
      <c r="O95" s="1430">
        <v>2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1</v>
      </c>
      <c r="AJ95" s="1431">
        <v>1</v>
      </c>
      <c r="AK95" s="1430">
        <v>1</v>
      </c>
      <c r="AL95" s="1431">
        <v>0</v>
      </c>
      <c r="AM95" s="2855">
        <v>1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71" t="s">
        <v>235</v>
      </c>
      <c r="B96" s="6272"/>
      <c r="C96" s="1435">
        <f t="shared" ref="C96:C98" si="75">SUM(D96:E96)</f>
        <v>3</v>
      </c>
      <c r="D96" s="1436">
        <f t="shared" ref="D96:E98" si="76">+F96+H96+J96+L96+N96+P96+R96+T96+V96+X96+Z96+AB96</f>
        <v>1</v>
      </c>
      <c r="E96" s="1437">
        <f t="shared" si="76"/>
        <v>2</v>
      </c>
      <c r="F96" s="597">
        <v>0</v>
      </c>
      <c r="G96" s="1438">
        <v>0</v>
      </c>
      <c r="H96" s="641">
        <v>0</v>
      </c>
      <c r="I96" s="1438">
        <v>0</v>
      </c>
      <c r="J96" s="641">
        <v>0</v>
      </c>
      <c r="K96" s="1438">
        <v>1</v>
      </c>
      <c r="L96" s="641">
        <v>0</v>
      </c>
      <c r="M96" s="1438">
        <v>0</v>
      </c>
      <c r="N96" s="641">
        <v>1</v>
      </c>
      <c r="O96" s="1438">
        <v>1</v>
      </c>
      <c r="P96" s="641">
        <v>0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2</v>
      </c>
      <c r="AI96" s="1430">
        <v>0</v>
      </c>
      <c r="AJ96" s="641">
        <v>0</v>
      </c>
      <c r="AK96" s="1430">
        <v>0</v>
      </c>
      <c r="AL96" s="641">
        <v>1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71" t="s">
        <v>236</v>
      </c>
      <c r="B97" s="6272"/>
      <c r="C97" s="643">
        <f t="shared" si="75"/>
        <v>1</v>
      </c>
      <c r="D97" s="1436">
        <f t="shared" si="76"/>
        <v>1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1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304" t="s">
        <v>254</v>
      </c>
      <c r="B98" s="6305"/>
      <c r="C98" s="2567">
        <f t="shared" si="75"/>
        <v>4</v>
      </c>
      <c r="D98" s="2857">
        <f t="shared" si="76"/>
        <v>3</v>
      </c>
      <c r="E98" s="2858">
        <f t="shared" si="76"/>
        <v>1</v>
      </c>
      <c r="F98" s="2859">
        <v>3</v>
      </c>
      <c r="G98" s="2860">
        <v>1</v>
      </c>
      <c r="H98" s="1439">
        <v>0</v>
      </c>
      <c r="I98" s="2860">
        <v>0</v>
      </c>
      <c r="J98" s="1439">
        <v>0</v>
      </c>
      <c r="K98" s="2860">
        <v>0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1</v>
      </c>
      <c r="AF98" s="1439">
        <v>1</v>
      </c>
      <c r="AG98" s="2860">
        <v>0</v>
      </c>
      <c r="AH98" s="1439">
        <v>0</v>
      </c>
      <c r="AI98" s="2860">
        <v>0</v>
      </c>
      <c r="AJ98" s="1439">
        <v>0</v>
      </c>
      <c r="AK98" s="2860">
        <v>0</v>
      </c>
      <c r="AL98" s="1439">
        <v>1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33" t="s">
        <v>785</v>
      </c>
      <c r="B100" s="6109"/>
      <c r="C100" s="6133" t="s">
        <v>226</v>
      </c>
      <c r="D100" s="6108"/>
      <c r="E100" s="6109"/>
      <c r="F100" s="6078" t="s">
        <v>795</v>
      </c>
      <c r="G100" s="6079"/>
      <c r="H100" s="6079"/>
      <c r="I100" s="6079"/>
      <c r="J100" s="6079"/>
      <c r="K100" s="6079"/>
      <c r="L100" s="6079"/>
      <c r="M100" s="6079"/>
      <c r="N100" s="6079"/>
      <c r="O100" s="6079"/>
      <c r="P100" s="6079"/>
      <c r="Q100" s="6080"/>
      <c r="R100" s="6079" t="s">
        <v>796</v>
      </c>
      <c r="S100" s="6079"/>
      <c r="T100" s="6079"/>
      <c r="U100" s="6079"/>
      <c r="V100" s="6079"/>
      <c r="W100" s="6080"/>
      <c r="X100" s="6080" t="s">
        <v>797</v>
      </c>
      <c r="Y100" s="6082"/>
      <c r="Z100" s="6082"/>
      <c r="AA100" s="6082"/>
      <c r="AB100" s="6082"/>
      <c r="AC100" s="6083"/>
      <c r="AD100" s="6187" t="s">
        <v>798</v>
      </c>
      <c r="AE100" s="6187"/>
      <c r="AF100" s="6187"/>
      <c r="AG100" s="6187"/>
      <c r="AH100" s="6187"/>
      <c r="AI100" s="6188"/>
      <c r="AJ100" s="6108" t="s">
        <v>41</v>
      </c>
      <c r="AK100" s="6192" t="s">
        <v>42</v>
      </c>
      <c r="AL100" s="6132" t="s">
        <v>788</v>
      </c>
    </row>
    <row r="101" spans="1:101" s="6" customFormat="1" ht="21.95" customHeight="1" x14ac:dyDescent="0.2">
      <c r="A101" s="6100"/>
      <c r="B101" s="5722"/>
      <c r="C101" s="5827"/>
      <c r="D101" s="6103"/>
      <c r="E101" s="5652"/>
      <c r="F101" s="6303" t="s">
        <v>227</v>
      </c>
      <c r="G101" s="6157"/>
      <c r="H101" s="6156" t="s">
        <v>228</v>
      </c>
      <c r="I101" s="6157"/>
      <c r="J101" s="6156" t="s">
        <v>93</v>
      </c>
      <c r="K101" s="6157"/>
      <c r="L101" s="6156" t="s">
        <v>229</v>
      </c>
      <c r="M101" s="6157"/>
      <c r="N101" s="6156" t="s">
        <v>230</v>
      </c>
      <c r="O101" s="6157"/>
      <c r="P101" s="6156" t="s">
        <v>231</v>
      </c>
      <c r="Q101" s="6065"/>
      <c r="R101" s="6113" t="s">
        <v>654</v>
      </c>
      <c r="S101" s="6058"/>
      <c r="T101" s="6113" t="s">
        <v>655</v>
      </c>
      <c r="U101" s="6058"/>
      <c r="V101" s="6113" t="s">
        <v>799</v>
      </c>
      <c r="W101" s="6058"/>
      <c r="X101" s="6064" t="s">
        <v>654</v>
      </c>
      <c r="Y101" s="6058"/>
      <c r="Z101" s="6113" t="s">
        <v>655</v>
      </c>
      <c r="AA101" s="6058"/>
      <c r="AB101" s="6184" t="s">
        <v>799</v>
      </c>
      <c r="AC101" s="6186"/>
      <c r="AD101" s="6064" t="s">
        <v>800</v>
      </c>
      <c r="AE101" s="6064"/>
      <c r="AF101" s="6064"/>
      <c r="AG101" s="6058"/>
      <c r="AH101" s="6113" t="s">
        <v>801</v>
      </c>
      <c r="AI101" s="6058"/>
      <c r="AJ101" s="5669"/>
      <c r="AK101" s="6193"/>
      <c r="AL101" s="5689"/>
    </row>
    <row r="102" spans="1:101" s="6" customFormat="1" ht="35.25" customHeight="1" x14ac:dyDescent="0.2">
      <c r="A102" s="5827"/>
      <c r="B102" s="5652"/>
      <c r="C102" s="2796" t="s">
        <v>84</v>
      </c>
      <c r="D102" s="2868" t="s">
        <v>63</v>
      </c>
      <c r="E102" s="2869" t="s">
        <v>64</v>
      </c>
      <c r="F102" s="2744" t="s">
        <v>63</v>
      </c>
      <c r="G102" s="2747" t="s">
        <v>64</v>
      </c>
      <c r="H102" s="2744" t="s">
        <v>63</v>
      </c>
      <c r="I102" s="2747" t="s">
        <v>64</v>
      </c>
      <c r="J102" s="2744" t="s">
        <v>63</v>
      </c>
      <c r="K102" s="2747" t="s">
        <v>64</v>
      </c>
      <c r="L102" s="2744" t="s">
        <v>63</v>
      </c>
      <c r="M102" s="2747" t="s">
        <v>64</v>
      </c>
      <c r="N102" s="2744" t="s">
        <v>63</v>
      </c>
      <c r="O102" s="2747" t="s">
        <v>64</v>
      </c>
      <c r="P102" s="2744" t="s">
        <v>63</v>
      </c>
      <c r="Q102" s="2747" t="s">
        <v>64</v>
      </c>
      <c r="R102" s="2744" t="s">
        <v>63</v>
      </c>
      <c r="S102" s="2747" t="s">
        <v>64</v>
      </c>
      <c r="T102" s="2744" t="s">
        <v>63</v>
      </c>
      <c r="U102" s="2747" t="s">
        <v>64</v>
      </c>
      <c r="V102" s="2744" t="s">
        <v>63</v>
      </c>
      <c r="W102" s="2747" t="s">
        <v>64</v>
      </c>
      <c r="X102" s="2745" t="s">
        <v>63</v>
      </c>
      <c r="Y102" s="2747" t="s">
        <v>64</v>
      </c>
      <c r="Z102" s="2744" t="s">
        <v>63</v>
      </c>
      <c r="AA102" s="2747" t="s">
        <v>64</v>
      </c>
      <c r="AB102" s="2796" t="s">
        <v>63</v>
      </c>
      <c r="AC102" s="2748" t="s">
        <v>64</v>
      </c>
      <c r="AD102" s="2870" t="s">
        <v>802</v>
      </c>
      <c r="AE102" s="2841" t="s">
        <v>792</v>
      </c>
      <c r="AF102" s="2752" t="s">
        <v>608</v>
      </c>
      <c r="AG102" s="2795" t="s">
        <v>793</v>
      </c>
      <c r="AH102" s="2796" t="s">
        <v>803</v>
      </c>
      <c r="AI102" s="2747" t="s">
        <v>804</v>
      </c>
      <c r="AJ102" s="6103"/>
      <c r="AK102" s="6194"/>
      <c r="AL102" s="5690"/>
    </row>
    <row r="103" spans="1:101" s="6" customFormat="1" ht="15" customHeight="1" x14ac:dyDescent="0.25">
      <c r="A103" s="6169" t="s">
        <v>234</v>
      </c>
      <c r="B103" s="6170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64" t="s">
        <v>235</v>
      </c>
      <c r="B104" s="5851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64" t="s">
        <v>236</v>
      </c>
      <c r="B105" s="5851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67" t="s">
        <v>254</v>
      </c>
      <c r="B106" s="6168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33" t="s">
        <v>806</v>
      </c>
      <c r="B108" s="6109"/>
      <c r="C108" s="6133" t="s">
        <v>82</v>
      </c>
      <c r="D108" s="6108"/>
      <c r="E108" s="6109"/>
      <c r="F108" s="6113" t="s">
        <v>106</v>
      </c>
      <c r="G108" s="6064"/>
      <c r="H108" s="6064"/>
      <c r="I108" s="6064"/>
      <c r="J108" s="6064"/>
      <c r="K108" s="6064"/>
      <c r="L108" s="6064"/>
      <c r="M108" s="6058"/>
    </row>
    <row r="109" spans="1:101" x14ac:dyDescent="0.25">
      <c r="A109" s="6100"/>
      <c r="B109" s="5722"/>
      <c r="C109" s="6100"/>
      <c r="D109" s="5669"/>
      <c r="E109" s="5722"/>
      <c r="F109" s="6113" t="s">
        <v>807</v>
      </c>
      <c r="G109" s="6058"/>
      <c r="H109" s="6113" t="s">
        <v>808</v>
      </c>
      <c r="I109" s="6058"/>
      <c r="J109" s="6113" t="s">
        <v>809</v>
      </c>
      <c r="K109" s="6058"/>
      <c r="L109" s="6113" t="s">
        <v>49</v>
      </c>
      <c r="M109" s="6058"/>
    </row>
    <row r="110" spans="1:101" x14ac:dyDescent="0.25">
      <c r="A110" s="5827"/>
      <c r="B110" s="5652"/>
      <c r="C110" s="2874" t="s">
        <v>84</v>
      </c>
      <c r="D110" s="2868" t="s">
        <v>63</v>
      </c>
      <c r="E110" s="2747" t="s">
        <v>64</v>
      </c>
      <c r="F110" s="2796" t="s">
        <v>63</v>
      </c>
      <c r="G110" s="2747" t="s">
        <v>64</v>
      </c>
      <c r="H110" s="2796" t="s">
        <v>63</v>
      </c>
      <c r="I110" s="2747" t="s">
        <v>64</v>
      </c>
      <c r="J110" s="2796" t="s">
        <v>63</v>
      </c>
      <c r="K110" s="2747" t="s">
        <v>64</v>
      </c>
      <c r="L110" s="2796" t="s">
        <v>63</v>
      </c>
      <c r="M110" s="2747" t="s">
        <v>64</v>
      </c>
    </row>
    <row r="111" spans="1:101" ht="15" customHeight="1" x14ac:dyDescent="0.25">
      <c r="A111" s="6209" t="s">
        <v>810</v>
      </c>
      <c r="B111" s="6210"/>
      <c r="C111" s="2875">
        <f>SUM(D111:E111)</f>
        <v>14</v>
      </c>
      <c r="D111" s="2876">
        <f>+F111+H111+J111+L111</f>
        <v>8</v>
      </c>
      <c r="E111" s="2877">
        <f>+G111+I111+K111+M111</f>
        <v>6</v>
      </c>
      <c r="F111" s="2757">
        <f>SUM(F112:F114)</f>
        <v>3</v>
      </c>
      <c r="G111" s="2878">
        <f t="shared" ref="G111:M111" si="91">SUM(G112:G114)</f>
        <v>4</v>
      </c>
      <c r="H111" s="2757">
        <f t="shared" si="91"/>
        <v>4</v>
      </c>
      <c r="I111" s="2878">
        <f t="shared" si="91"/>
        <v>2</v>
      </c>
      <c r="J111" s="2757">
        <f t="shared" si="91"/>
        <v>1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195" t="s">
        <v>811</v>
      </c>
      <c r="B112" s="6196"/>
      <c r="C112" s="2880">
        <f>SUM(D112:E112)</f>
        <v>14</v>
      </c>
      <c r="D112" s="2881">
        <f>+F112+H112+J112+L112</f>
        <v>8</v>
      </c>
      <c r="E112" s="2882">
        <f>+G112+I112+K112+M112</f>
        <v>6</v>
      </c>
      <c r="F112" s="1958">
        <v>3</v>
      </c>
      <c r="G112" s="2883">
        <v>4</v>
      </c>
      <c r="H112" s="1958">
        <v>4</v>
      </c>
      <c r="I112" s="2883">
        <v>2</v>
      </c>
      <c r="J112" s="1958">
        <v>1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60" t="s">
        <v>812</v>
      </c>
      <c r="B113" s="6161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62" t="s">
        <v>813</v>
      </c>
      <c r="B114" s="6163"/>
      <c r="C114" s="2884">
        <f>SUM(D114:E114)</f>
        <v>0</v>
      </c>
      <c r="D114" s="2885">
        <f t="shared" si="92"/>
        <v>0</v>
      </c>
      <c r="E114" s="2886">
        <f t="shared" si="92"/>
        <v>0</v>
      </c>
      <c r="F114" s="1700">
        <v>0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814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33" t="s">
        <v>293</v>
      </c>
      <c r="B116" s="6109"/>
      <c r="C116" s="6133" t="s">
        <v>82</v>
      </c>
      <c r="D116" s="6108"/>
      <c r="E116" s="6109"/>
      <c r="F116" s="6113" t="s">
        <v>106</v>
      </c>
      <c r="G116" s="6064"/>
      <c r="H116" s="6064"/>
      <c r="I116" s="6064"/>
      <c r="J116" s="6064"/>
      <c r="K116" s="6064"/>
      <c r="L116" s="6064"/>
      <c r="M116" s="6064"/>
      <c r="N116" s="6064"/>
      <c r="O116" s="6064"/>
      <c r="P116" s="6064"/>
      <c r="Q116" s="6064"/>
      <c r="R116" s="6064"/>
      <c r="S116" s="6064"/>
      <c r="T116" s="6064"/>
      <c r="U116" s="6064"/>
      <c r="V116" s="6064"/>
      <c r="W116" s="6064"/>
      <c r="X116" s="6064"/>
      <c r="Y116" s="6064"/>
      <c r="Z116" s="6064"/>
      <c r="AA116" s="6064"/>
      <c r="AB116" s="6064"/>
      <c r="AC116" s="6064"/>
      <c r="AD116" s="6064"/>
      <c r="AE116" s="6064"/>
      <c r="AF116" s="6064"/>
      <c r="AG116" s="6063"/>
      <c r="AH116" s="6116" t="s">
        <v>41</v>
      </c>
      <c r="AI116" s="6109" t="s">
        <v>42</v>
      </c>
    </row>
    <row r="117" spans="1:94" x14ac:dyDescent="0.25">
      <c r="A117" s="6100"/>
      <c r="B117" s="5722"/>
      <c r="C117" s="6100"/>
      <c r="D117" s="5669"/>
      <c r="E117" s="5722"/>
      <c r="F117" s="6134" t="s">
        <v>49</v>
      </c>
      <c r="G117" s="6183"/>
      <c r="H117" s="6208" t="s">
        <v>50</v>
      </c>
      <c r="I117" s="6208"/>
      <c r="J117" s="6208" t="s">
        <v>51</v>
      </c>
      <c r="K117" s="6208"/>
      <c r="L117" s="6208" t="s">
        <v>52</v>
      </c>
      <c r="M117" s="6208"/>
      <c r="N117" s="6208" t="s">
        <v>53</v>
      </c>
      <c r="O117" s="6208"/>
      <c r="P117" s="6208" t="s">
        <v>54</v>
      </c>
      <c r="Q117" s="6208"/>
      <c r="R117" s="6208" t="s">
        <v>55</v>
      </c>
      <c r="S117" s="6208"/>
      <c r="T117" s="6208" t="s">
        <v>56</v>
      </c>
      <c r="U117" s="6208"/>
      <c r="V117" s="6208" t="s">
        <v>57</v>
      </c>
      <c r="W117" s="6208"/>
      <c r="X117" s="6208" t="s">
        <v>58</v>
      </c>
      <c r="Y117" s="6208"/>
      <c r="Z117" s="6113" t="s">
        <v>59</v>
      </c>
      <c r="AA117" s="6058"/>
      <c r="AB117" s="6113" t="s">
        <v>60</v>
      </c>
      <c r="AC117" s="6058"/>
      <c r="AD117" s="6113" t="s">
        <v>61</v>
      </c>
      <c r="AE117" s="6058"/>
      <c r="AF117" s="6113" t="s">
        <v>62</v>
      </c>
      <c r="AG117" s="6063"/>
      <c r="AH117" s="5658"/>
      <c r="AI117" s="5722"/>
    </row>
    <row r="118" spans="1:94" x14ac:dyDescent="0.25">
      <c r="A118" s="5827"/>
      <c r="B118" s="5652"/>
      <c r="C118" s="2796" t="s">
        <v>84</v>
      </c>
      <c r="D118" s="2868" t="s">
        <v>63</v>
      </c>
      <c r="E118" s="2747" t="s">
        <v>64</v>
      </c>
      <c r="F118" s="2744" t="s">
        <v>63</v>
      </c>
      <c r="G118" s="2809" t="s">
        <v>64</v>
      </c>
      <c r="H118" s="2744" t="s">
        <v>63</v>
      </c>
      <c r="I118" s="2809" t="s">
        <v>64</v>
      </c>
      <c r="J118" s="2744" t="s">
        <v>63</v>
      </c>
      <c r="K118" s="2809" t="s">
        <v>64</v>
      </c>
      <c r="L118" s="2744" t="s">
        <v>63</v>
      </c>
      <c r="M118" s="2809" t="s">
        <v>64</v>
      </c>
      <c r="N118" s="2744" t="s">
        <v>63</v>
      </c>
      <c r="O118" s="2809" t="s">
        <v>64</v>
      </c>
      <c r="P118" s="2744" t="s">
        <v>63</v>
      </c>
      <c r="Q118" s="2809" t="s">
        <v>64</v>
      </c>
      <c r="R118" s="2744" t="s">
        <v>63</v>
      </c>
      <c r="S118" s="2809" t="s">
        <v>64</v>
      </c>
      <c r="T118" s="2744" t="s">
        <v>63</v>
      </c>
      <c r="U118" s="2809" t="s">
        <v>64</v>
      </c>
      <c r="V118" s="2744" t="s">
        <v>63</v>
      </c>
      <c r="W118" s="2809" t="s">
        <v>64</v>
      </c>
      <c r="X118" s="2744" t="s">
        <v>63</v>
      </c>
      <c r="Y118" s="2809" t="s">
        <v>64</v>
      </c>
      <c r="Z118" s="2744" t="s">
        <v>63</v>
      </c>
      <c r="AA118" s="2809" t="s">
        <v>64</v>
      </c>
      <c r="AB118" s="2744" t="s">
        <v>63</v>
      </c>
      <c r="AC118" s="2809" t="s">
        <v>64</v>
      </c>
      <c r="AD118" s="2744" t="s">
        <v>63</v>
      </c>
      <c r="AE118" s="2809" t="s">
        <v>64</v>
      </c>
      <c r="AF118" s="2744" t="s">
        <v>63</v>
      </c>
      <c r="AG118" s="2803" t="s">
        <v>64</v>
      </c>
      <c r="AH118" s="5659"/>
      <c r="AI118" s="5652"/>
    </row>
    <row r="119" spans="1:94" ht="15" customHeight="1" x14ac:dyDescent="0.25">
      <c r="A119" s="6177" t="s">
        <v>815</v>
      </c>
      <c r="B119" s="6178"/>
      <c r="C119" s="2757">
        <f>SUM(D119:E119)</f>
        <v>20</v>
      </c>
      <c r="D119" s="2814">
        <f>SUM(F119+H119+J119+L119+N119+P119+R119+T119+V119+X119+Z119+AB119+AD119+AF119)</f>
        <v>5</v>
      </c>
      <c r="E119" s="2888">
        <f>SUM(+G119+I119+K119+M119+O119+Q119+S119+U119+W119+Y119+AA119+AC119+AE119+AG119)</f>
        <v>15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1</v>
      </c>
      <c r="N119" s="1958">
        <v>0</v>
      </c>
      <c r="O119" s="1974">
        <v>2</v>
      </c>
      <c r="P119" s="1958">
        <v>0</v>
      </c>
      <c r="Q119" s="1974">
        <v>1</v>
      </c>
      <c r="R119" s="1958">
        <v>0</v>
      </c>
      <c r="S119" s="1974">
        <v>2</v>
      </c>
      <c r="T119" s="1958">
        <v>0</v>
      </c>
      <c r="U119" s="1974">
        <v>2</v>
      </c>
      <c r="V119" s="1958">
        <v>0</v>
      </c>
      <c r="W119" s="1974">
        <v>2</v>
      </c>
      <c r="X119" s="1958">
        <v>1</v>
      </c>
      <c r="Y119" s="1974">
        <v>1</v>
      </c>
      <c r="Z119" s="1958">
        <v>1</v>
      </c>
      <c r="AA119" s="1974">
        <v>1</v>
      </c>
      <c r="AB119" s="1958">
        <v>1</v>
      </c>
      <c r="AC119" s="1974">
        <v>0</v>
      </c>
      <c r="AD119" s="1958">
        <v>1</v>
      </c>
      <c r="AE119" s="1974">
        <v>1</v>
      </c>
      <c r="AF119" s="1958">
        <v>1</v>
      </c>
      <c r="AG119" s="1977">
        <v>2</v>
      </c>
      <c r="AH119" s="2800">
        <v>0</v>
      </c>
      <c r="AI119" s="253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6060" t="s">
        <v>816</v>
      </c>
      <c r="B120" s="1978" t="s">
        <v>817</v>
      </c>
      <c r="C120" s="222">
        <f t="shared" ref="C120:C128" si="93">SUM(D120:E120)</f>
        <v>2</v>
      </c>
      <c r="D120" s="305">
        <f t="shared" ref="D120:D128" si="94">SUM(F120+H120+J120+L120+N120+P120+R120+T120+V120+X120+Z120+AB120+AD120+AF120)</f>
        <v>0</v>
      </c>
      <c r="E120" s="306">
        <f>SUM(+G120+I120+K120+M120+O120+Q120+S120+U120+W120+Y120+AA120+AC120+AE120+AG120)</f>
        <v>2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0</v>
      </c>
      <c r="P120" s="1958">
        <v>0</v>
      </c>
      <c r="Q120" s="2883">
        <v>0</v>
      </c>
      <c r="R120" s="1958">
        <v>0</v>
      </c>
      <c r="S120" s="2883">
        <v>0</v>
      </c>
      <c r="T120" s="1958">
        <v>0</v>
      </c>
      <c r="U120" s="2883">
        <v>1</v>
      </c>
      <c r="V120" s="1958">
        <v>0</v>
      </c>
      <c r="W120" s="2883">
        <v>1</v>
      </c>
      <c r="X120" s="1958">
        <v>0</v>
      </c>
      <c r="Y120" s="2883">
        <v>0</v>
      </c>
      <c r="Z120" s="1958">
        <v>0</v>
      </c>
      <c r="AA120" s="2883">
        <v>0</v>
      </c>
      <c r="AB120" s="1958">
        <v>0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682"/>
      <c r="B121" s="614" t="s">
        <v>818</v>
      </c>
      <c r="C121" s="1143">
        <f t="shared" si="93"/>
        <v>5</v>
      </c>
      <c r="D121" s="307">
        <f t="shared" si="94"/>
        <v>3</v>
      </c>
      <c r="E121" s="1127">
        <f>SUM(+G121+I121+K121+M121+O121+Q121+S121+U121+W121+Y121+AA121+AC121+AE121+AG121)</f>
        <v>2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1</v>
      </c>
      <c r="P121" s="341">
        <v>0</v>
      </c>
      <c r="Q121" s="1692">
        <v>0</v>
      </c>
      <c r="R121" s="341">
        <v>0</v>
      </c>
      <c r="S121" s="1692">
        <v>0</v>
      </c>
      <c r="T121" s="341">
        <v>0</v>
      </c>
      <c r="U121" s="1692">
        <v>0</v>
      </c>
      <c r="V121" s="341">
        <v>0</v>
      </c>
      <c r="W121" s="1692">
        <v>1</v>
      </c>
      <c r="X121" s="341">
        <v>1</v>
      </c>
      <c r="Y121" s="1692">
        <v>0</v>
      </c>
      <c r="Z121" s="341">
        <v>1</v>
      </c>
      <c r="AA121" s="1692">
        <v>0</v>
      </c>
      <c r="AB121" s="341">
        <v>1</v>
      </c>
      <c r="AC121" s="1692">
        <v>0</v>
      </c>
      <c r="AD121" s="341">
        <v>0</v>
      </c>
      <c r="AE121" s="1692">
        <v>0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682"/>
      <c r="B122" s="614" t="s">
        <v>819</v>
      </c>
      <c r="C122" s="1143">
        <f t="shared" si="93"/>
        <v>10</v>
      </c>
      <c r="D122" s="307">
        <f t="shared" si="94"/>
        <v>1</v>
      </c>
      <c r="E122" s="1127">
        <f t="shared" ref="E122:E128" si="99">SUM(+G122+I122+K122+M122+O122+Q122+S122+U122+W122+Y122+AA122+AC122+AE122+AG122)</f>
        <v>9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1</v>
      </c>
      <c r="N122" s="341">
        <v>0</v>
      </c>
      <c r="O122" s="1692">
        <v>1</v>
      </c>
      <c r="P122" s="341">
        <v>0</v>
      </c>
      <c r="Q122" s="1692">
        <v>1</v>
      </c>
      <c r="R122" s="341">
        <v>0</v>
      </c>
      <c r="S122" s="1692">
        <v>2</v>
      </c>
      <c r="T122" s="341">
        <v>0</v>
      </c>
      <c r="U122" s="1692">
        <v>0</v>
      </c>
      <c r="V122" s="341">
        <v>0</v>
      </c>
      <c r="W122" s="1692">
        <v>0</v>
      </c>
      <c r="X122" s="341">
        <v>0</v>
      </c>
      <c r="Y122" s="1692">
        <v>1</v>
      </c>
      <c r="Z122" s="341">
        <v>0</v>
      </c>
      <c r="AA122" s="1692">
        <v>1</v>
      </c>
      <c r="AB122" s="341">
        <v>0</v>
      </c>
      <c r="AC122" s="1692">
        <v>0</v>
      </c>
      <c r="AD122" s="341">
        <v>0</v>
      </c>
      <c r="AE122" s="1692">
        <v>1</v>
      </c>
      <c r="AF122" s="341">
        <v>1</v>
      </c>
      <c r="AG122" s="2537">
        <v>1</v>
      </c>
      <c r="AH122" s="357">
        <v>0</v>
      </c>
      <c r="AI122" s="16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682"/>
      <c r="B123" s="1373" t="s">
        <v>820</v>
      </c>
      <c r="C123" s="1143">
        <f>SUM(D123:E123)</f>
        <v>0</v>
      </c>
      <c r="D123" s="307">
        <f t="shared" si="94"/>
        <v>0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0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682"/>
      <c r="B124" s="1373" t="s">
        <v>821</v>
      </c>
      <c r="C124" s="1143">
        <f>SUM(D124:E124)</f>
        <v>0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0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0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682"/>
      <c r="B125" s="1373" t="s">
        <v>822</v>
      </c>
      <c r="C125" s="1143">
        <f t="shared" si="93"/>
        <v>0</v>
      </c>
      <c r="D125" s="307">
        <f t="shared" si="94"/>
        <v>0</v>
      </c>
      <c r="E125" s="1127">
        <f t="shared" si="99"/>
        <v>0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0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682"/>
      <c r="B126" s="2392" t="s">
        <v>823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6059"/>
      <c r="B127" s="2036" t="s">
        <v>824</v>
      </c>
      <c r="C127" s="1869">
        <f t="shared" si="93"/>
        <v>2</v>
      </c>
      <c r="D127" s="2889">
        <f>SUM(V127+X127+Z127+AB127+AD127+AF127)</f>
        <v>2</v>
      </c>
      <c r="E127" s="1868">
        <f>SUM(W127+Y127+AA127+AC127+AE127+AG127)</f>
        <v>0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0</v>
      </c>
      <c r="X127" s="1700">
        <v>0</v>
      </c>
      <c r="Y127" s="2546">
        <v>0</v>
      </c>
      <c r="Z127" s="1700">
        <v>1</v>
      </c>
      <c r="AA127" s="2546">
        <v>0</v>
      </c>
      <c r="AB127" s="1700">
        <v>0</v>
      </c>
      <c r="AC127" s="2546">
        <v>0</v>
      </c>
      <c r="AD127" s="1700">
        <v>1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138" t="s">
        <v>825</v>
      </c>
      <c r="B128" s="6138"/>
      <c r="C128" s="2757">
        <f t="shared" si="93"/>
        <v>3</v>
      </c>
      <c r="D128" s="2814">
        <f t="shared" si="94"/>
        <v>0</v>
      </c>
      <c r="E128" s="2888">
        <f t="shared" si="99"/>
        <v>3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0</v>
      </c>
      <c r="R128" s="2804">
        <v>0</v>
      </c>
      <c r="S128" s="2807">
        <v>0</v>
      </c>
      <c r="T128" s="2804">
        <v>0</v>
      </c>
      <c r="U128" s="2807">
        <v>1</v>
      </c>
      <c r="V128" s="2804">
        <v>0</v>
      </c>
      <c r="W128" s="2807">
        <v>1</v>
      </c>
      <c r="X128" s="2804">
        <v>0</v>
      </c>
      <c r="Y128" s="2807">
        <v>0</v>
      </c>
      <c r="Z128" s="2804">
        <v>0</v>
      </c>
      <c r="AA128" s="2807">
        <v>0</v>
      </c>
      <c r="AB128" s="2804">
        <v>0</v>
      </c>
      <c r="AC128" s="2807">
        <v>0</v>
      </c>
      <c r="AD128" s="2804">
        <v>0</v>
      </c>
      <c r="AE128" s="2807">
        <v>0</v>
      </c>
      <c r="AF128" s="2804">
        <v>0</v>
      </c>
      <c r="AG128" s="2805">
        <v>1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826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133" t="s">
        <v>293</v>
      </c>
      <c r="B130" s="6109"/>
      <c r="C130" s="6066" t="s">
        <v>82</v>
      </c>
      <c r="D130" s="6066"/>
      <c r="E130" s="6066"/>
      <c r="F130" s="6113" t="s">
        <v>106</v>
      </c>
      <c r="G130" s="6064"/>
      <c r="H130" s="6064"/>
      <c r="I130" s="6064"/>
      <c r="J130" s="6064"/>
      <c r="K130" s="6064"/>
      <c r="L130" s="6064"/>
      <c r="M130" s="6064"/>
      <c r="N130" s="6064"/>
      <c r="O130" s="6064"/>
      <c r="P130" s="6064"/>
      <c r="Q130" s="6064"/>
      <c r="R130" s="6064"/>
      <c r="S130" s="6064"/>
      <c r="T130" s="6064"/>
      <c r="U130" s="6064"/>
      <c r="V130" s="6064"/>
      <c r="W130" s="6064"/>
      <c r="X130" s="6064"/>
      <c r="Y130" s="6064"/>
      <c r="Z130" s="6064"/>
      <c r="AA130" s="6064"/>
      <c r="AB130" s="6064"/>
      <c r="AC130" s="6064"/>
      <c r="AD130" s="6064"/>
      <c r="AE130" s="6064"/>
      <c r="AF130" s="6064"/>
      <c r="AG130" s="6063"/>
      <c r="AH130" s="6189" t="s">
        <v>827</v>
      </c>
      <c r="AI130" s="6190"/>
      <c r="AJ130" s="6190"/>
      <c r="AK130" s="6191"/>
      <c r="AL130" s="6116" t="s">
        <v>41</v>
      </c>
      <c r="AM130" s="6109" t="s">
        <v>42</v>
      </c>
    </row>
    <row r="131" spans="1:95" x14ac:dyDescent="0.25">
      <c r="A131" s="6100"/>
      <c r="B131" s="5722"/>
      <c r="C131" s="5647"/>
      <c r="D131" s="5647"/>
      <c r="E131" s="5647"/>
      <c r="F131" s="6208" t="s">
        <v>49</v>
      </c>
      <c r="G131" s="6208"/>
      <c r="H131" s="6208" t="s">
        <v>50</v>
      </c>
      <c r="I131" s="6208"/>
      <c r="J131" s="6208" t="s">
        <v>51</v>
      </c>
      <c r="K131" s="6208"/>
      <c r="L131" s="6208" t="s">
        <v>52</v>
      </c>
      <c r="M131" s="6208"/>
      <c r="N131" s="6208" t="s">
        <v>53</v>
      </c>
      <c r="O131" s="6208"/>
      <c r="P131" s="6208" t="s">
        <v>54</v>
      </c>
      <c r="Q131" s="6208"/>
      <c r="R131" s="6208" t="s">
        <v>55</v>
      </c>
      <c r="S131" s="6208"/>
      <c r="T131" s="6208" t="s">
        <v>56</v>
      </c>
      <c r="U131" s="6208"/>
      <c r="V131" s="6208" t="s">
        <v>57</v>
      </c>
      <c r="W131" s="6208"/>
      <c r="X131" s="6208" t="s">
        <v>58</v>
      </c>
      <c r="Y131" s="6208"/>
      <c r="Z131" s="6113" t="s">
        <v>59</v>
      </c>
      <c r="AA131" s="6058"/>
      <c r="AB131" s="6113" t="s">
        <v>60</v>
      </c>
      <c r="AC131" s="6058"/>
      <c r="AD131" s="6113" t="s">
        <v>61</v>
      </c>
      <c r="AE131" s="6058"/>
      <c r="AF131" s="6113" t="s">
        <v>62</v>
      </c>
      <c r="AG131" s="6063"/>
      <c r="AH131" s="6116" t="s">
        <v>828</v>
      </c>
      <c r="AI131" s="6084" t="s">
        <v>829</v>
      </c>
      <c r="AJ131" s="6084" t="s">
        <v>830</v>
      </c>
      <c r="AK131" s="6117" t="s">
        <v>831</v>
      </c>
      <c r="AL131" s="5658"/>
      <c r="AM131" s="5722"/>
    </row>
    <row r="132" spans="1:95" ht="18.75" customHeight="1" x14ac:dyDescent="0.25">
      <c r="A132" s="5827"/>
      <c r="B132" s="5652"/>
      <c r="C132" s="2796" t="s">
        <v>84</v>
      </c>
      <c r="D132" s="2868" t="s">
        <v>63</v>
      </c>
      <c r="E132" s="2747" t="s">
        <v>64</v>
      </c>
      <c r="F132" s="2744" t="s">
        <v>63</v>
      </c>
      <c r="G132" s="2795" t="s">
        <v>64</v>
      </c>
      <c r="H132" s="2744" t="s">
        <v>63</v>
      </c>
      <c r="I132" s="2795" t="s">
        <v>64</v>
      </c>
      <c r="J132" s="2744" t="s">
        <v>63</v>
      </c>
      <c r="K132" s="2795" t="s">
        <v>64</v>
      </c>
      <c r="L132" s="2744" t="s">
        <v>63</v>
      </c>
      <c r="M132" s="2795" t="s">
        <v>64</v>
      </c>
      <c r="N132" s="2744" t="s">
        <v>63</v>
      </c>
      <c r="O132" s="2795" t="s">
        <v>64</v>
      </c>
      <c r="P132" s="2744" t="s">
        <v>63</v>
      </c>
      <c r="Q132" s="2795" t="s">
        <v>64</v>
      </c>
      <c r="R132" s="2744" t="s">
        <v>63</v>
      </c>
      <c r="S132" s="2795" t="s">
        <v>64</v>
      </c>
      <c r="T132" s="2744" t="s">
        <v>63</v>
      </c>
      <c r="U132" s="2795" t="s">
        <v>64</v>
      </c>
      <c r="V132" s="2744" t="s">
        <v>63</v>
      </c>
      <c r="W132" s="2795" t="s">
        <v>64</v>
      </c>
      <c r="X132" s="2744" t="s">
        <v>63</v>
      </c>
      <c r="Y132" s="2795" t="s">
        <v>64</v>
      </c>
      <c r="Z132" s="2744" t="s">
        <v>63</v>
      </c>
      <c r="AA132" s="2795" t="s">
        <v>64</v>
      </c>
      <c r="AB132" s="2744" t="s">
        <v>63</v>
      </c>
      <c r="AC132" s="2795" t="s">
        <v>64</v>
      </c>
      <c r="AD132" s="2744" t="s">
        <v>63</v>
      </c>
      <c r="AE132" s="2795" t="s">
        <v>64</v>
      </c>
      <c r="AF132" s="2744" t="s">
        <v>63</v>
      </c>
      <c r="AG132" s="2893" t="s">
        <v>64</v>
      </c>
      <c r="AH132" s="5659"/>
      <c r="AI132" s="5709"/>
      <c r="AJ132" s="5709"/>
      <c r="AK132" s="6118"/>
      <c r="AL132" s="5659"/>
      <c r="AM132" s="5652"/>
    </row>
    <row r="133" spans="1:95" x14ac:dyDescent="0.25">
      <c r="A133" s="6177" t="s">
        <v>832</v>
      </c>
      <c r="B133" s="6178"/>
      <c r="C133" s="2757">
        <f>SUM(D133:E133)</f>
        <v>1</v>
      </c>
      <c r="D133" s="2814">
        <f>SUM(F133+H133+J133+L133+N133+P133+R133+T133+V133+X133+Z133+AB133+AD133+AF133)</f>
        <v>0</v>
      </c>
      <c r="E133" s="2888">
        <f>SUM(G133+I133+K133+M133+O133+Q133+S133+U133+W133+Y133+AA133+AC133+AE133+AG133)</f>
        <v>1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0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0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1</v>
      </c>
      <c r="AH133" s="2800">
        <v>0</v>
      </c>
      <c r="AI133" s="1957">
        <v>0</v>
      </c>
      <c r="AJ133" s="1957">
        <v>0</v>
      </c>
      <c r="AK133" s="2750">
        <v>1</v>
      </c>
      <c r="AL133" s="2800">
        <v>1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6060" t="s">
        <v>816</v>
      </c>
      <c r="B134" s="1978" t="s">
        <v>817</v>
      </c>
      <c r="C134" s="222">
        <f t="shared" ref="C134:C141" si="104">SUM(D134:E134)</f>
        <v>1</v>
      </c>
      <c r="D134" s="305">
        <f t="shared" ref="D134:E140" si="105">SUM(F134+H134+J134+L134+N134+P134+R134+T134+V134+X134+Z134+AB134+AD134+AF134)</f>
        <v>0</v>
      </c>
      <c r="E134" s="306">
        <f t="shared" si="105"/>
        <v>1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0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1</v>
      </c>
      <c r="AH134" s="2800">
        <v>0</v>
      </c>
      <c r="AI134" s="1957">
        <v>0</v>
      </c>
      <c r="AJ134" s="1957">
        <v>0</v>
      </c>
      <c r="AK134" s="2750">
        <v>1</v>
      </c>
      <c r="AL134" s="2800">
        <v>1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682"/>
      <c r="B135" s="614" t="s">
        <v>818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682"/>
      <c r="B136" s="614" t="s">
        <v>819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682"/>
      <c r="B137" s="1373" t="s">
        <v>833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682"/>
      <c r="B138" s="1373" t="s">
        <v>821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682"/>
      <c r="B139" s="1373" t="s">
        <v>822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682"/>
      <c r="B140" s="2392" t="s">
        <v>823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6059"/>
      <c r="B141" s="2036" t="s">
        <v>824</v>
      </c>
      <c r="C141" s="2214">
        <f t="shared" si="104"/>
        <v>0</v>
      </c>
      <c r="D141" s="2895">
        <f>SUM(V141+X141+Z141+AB141+AD141+AF141)</f>
        <v>0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0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0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834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33" t="s">
        <v>293</v>
      </c>
      <c r="B143" s="6109"/>
      <c r="C143" s="6133" t="s">
        <v>835</v>
      </c>
      <c r="D143" s="6108"/>
      <c r="E143" s="6109"/>
      <c r="F143" s="6113" t="s">
        <v>106</v>
      </c>
      <c r="G143" s="6064"/>
      <c r="H143" s="6064"/>
      <c r="I143" s="6064"/>
      <c r="J143" s="6064"/>
      <c r="K143" s="6064"/>
      <c r="L143" s="6064"/>
      <c r="M143" s="6064"/>
      <c r="N143" s="6064"/>
      <c r="O143" s="6064"/>
      <c r="P143" s="6064"/>
      <c r="Q143" s="6064"/>
      <c r="R143" s="6064"/>
      <c r="S143" s="6064"/>
      <c r="T143" s="6064"/>
      <c r="U143" s="6064"/>
      <c r="V143" s="6064"/>
      <c r="W143" s="6064"/>
      <c r="X143" s="6064"/>
      <c r="Y143" s="6064"/>
      <c r="Z143" s="6064"/>
      <c r="AA143" s="6064"/>
      <c r="AB143" s="6064"/>
      <c r="AC143" s="6064"/>
      <c r="AD143" s="6064"/>
      <c r="AE143" s="6064"/>
      <c r="AF143" s="6064"/>
      <c r="AG143" s="6064"/>
      <c r="AH143" s="6064"/>
      <c r="AI143" s="6064"/>
      <c r="AJ143" s="6064"/>
      <c r="AK143" s="6064"/>
      <c r="AL143" s="6064"/>
      <c r="AM143" s="6063"/>
      <c r="AN143" s="6144" t="s">
        <v>827</v>
      </c>
      <c r="AO143" s="6145"/>
      <c r="AP143" s="6146"/>
      <c r="AQ143" s="6116" t="s">
        <v>41</v>
      </c>
      <c r="AR143" s="6109" t="s">
        <v>42</v>
      </c>
    </row>
    <row r="144" spans="1:95" ht="15" customHeight="1" x14ac:dyDescent="0.25">
      <c r="A144" s="6100"/>
      <c r="B144" s="5722"/>
      <c r="C144" s="6100"/>
      <c r="D144" s="5669"/>
      <c r="E144" s="5722"/>
      <c r="F144" s="6113" t="s">
        <v>807</v>
      </c>
      <c r="G144" s="6058"/>
      <c r="H144" s="6113" t="s">
        <v>808</v>
      </c>
      <c r="I144" s="6058"/>
      <c r="J144" s="6113" t="s">
        <v>48</v>
      </c>
      <c r="K144" s="6058"/>
      <c r="L144" s="6113" t="s">
        <v>49</v>
      </c>
      <c r="M144" s="6058"/>
      <c r="N144" s="6208" t="s">
        <v>50</v>
      </c>
      <c r="O144" s="6208"/>
      <c r="P144" s="6208" t="s">
        <v>51</v>
      </c>
      <c r="Q144" s="6208"/>
      <c r="R144" s="6208" t="s">
        <v>52</v>
      </c>
      <c r="S144" s="6208"/>
      <c r="T144" s="6208" t="s">
        <v>53</v>
      </c>
      <c r="U144" s="6208"/>
      <c r="V144" s="6208" t="s">
        <v>54</v>
      </c>
      <c r="W144" s="6208"/>
      <c r="X144" s="6208" t="s">
        <v>55</v>
      </c>
      <c r="Y144" s="6208"/>
      <c r="Z144" s="6208" t="s">
        <v>56</v>
      </c>
      <c r="AA144" s="6208"/>
      <c r="AB144" s="6208" t="s">
        <v>57</v>
      </c>
      <c r="AC144" s="6208"/>
      <c r="AD144" s="6208" t="s">
        <v>58</v>
      </c>
      <c r="AE144" s="6208"/>
      <c r="AF144" s="6113" t="s">
        <v>59</v>
      </c>
      <c r="AG144" s="6058"/>
      <c r="AH144" s="6113" t="s">
        <v>60</v>
      </c>
      <c r="AI144" s="6058"/>
      <c r="AJ144" s="6113" t="s">
        <v>61</v>
      </c>
      <c r="AK144" s="6058"/>
      <c r="AL144" s="6113" t="s">
        <v>62</v>
      </c>
      <c r="AM144" s="6063"/>
      <c r="AN144" s="6116" t="s">
        <v>836</v>
      </c>
      <c r="AO144" s="6084" t="s">
        <v>837</v>
      </c>
      <c r="AP144" s="6117" t="s">
        <v>830</v>
      </c>
      <c r="AQ144" s="5658"/>
      <c r="AR144" s="5722"/>
    </row>
    <row r="145" spans="1:95" ht="15" customHeight="1" x14ac:dyDescent="0.25">
      <c r="A145" s="5827"/>
      <c r="B145" s="5652"/>
      <c r="C145" s="2796" t="s">
        <v>84</v>
      </c>
      <c r="D145" s="2868" t="s">
        <v>63</v>
      </c>
      <c r="E145" s="2747" t="s">
        <v>64</v>
      </c>
      <c r="F145" s="2744" t="s">
        <v>63</v>
      </c>
      <c r="G145" s="2795" t="s">
        <v>64</v>
      </c>
      <c r="H145" s="2744" t="s">
        <v>63</v>
      </c>
      <c r="I145" s="2795" t="s">
        <v>64</v>
      </c>
      <c r="J145" s="2744" t="s">
        <v>63</v>
      </c>
      <c r="K145" s="2795" t="s">
        <v>64</v>
      </c>
      <c r="L145" s="2744" t="s">
        <v>63</v>
      </c>
      <c r="M145" s="2795" t="s">
        <v>64</v>
      </c>
      <c r="N145" s="2744" t="s">
        <v>63</v>
      </c>
      <c r="O145" s="2795" t="s">
        <v>64</v>
      </c>
      <c r="P145" s="2744" t="s">
        <v>63</v>
      </c>
      <c r="Q145" s="2795" t="s">
        <v>64</v>
      </c>
      <c r="R145" s="2744" t="s">
        <v>63</v>
      </c>
      <c r="S145" s="2795" t="s">
        <v>64</v>
      </c>
      <c r="T145" s="2744" t="s">
        <v>63</v>
      </c>
      <c r="U145" s="2795" t="s">
        <v>64</v>
      </c>
      <c r="V145" s="2744" t="s">
        <v>63</v>
      </c>
      <c r="W145" s="2795" t="s">
        <v>64</v>
      </c>
      <c r="X145" s="2744" t="s">
        <v>63</v>
      </c>
      <c r="Y145" s="2795" t="s">
        <v>64</v>
      </c>
      <c r="Z145" s="2744" t="s">
        <v>63</v>
      </c>
      <c r="AA145" s="2795" t="s">
        <v>64</v>
      </c>
      <c r="AB145" s="2744" t="s">
        <v>63</v>
      </c>
      <c r="AC145" s="2795" t="s">
        <v>64</v>
      </c>
      <c r="AD145" s="2744" t="s">
        <v>63</v>
      </c>
      <c r="AE145" s="2795" t="s">
        <v>64</v>
      </c>
      <c r="AF145" s="2744" t="s">
        <v>63</v>
      </c>
      <c r="AG145" s="2795" t="s">
        <v>64</v>
      </c>
      <c r="AH145" s="2744" t="s">
        <v>63</v>
      </c>
      <c r="AI145" s="2795" t="s">
        <v>64</v>
      </c>
      <c r="AJ145" s="2744" t="s">
        <v>63</v>
      </c>
      <c r="AK145" s="2795" t="s">
        <v>64</v>
      </c>
      <c r="AL145" s="2744" t="s">
        <v>63</v>
      </c>
      <c r="AM145" s="2893" t="s">
        <v>64</v>
      </c>
      <c r="AN145" s="5659"/>
      <c r="AO145" s="5709"/>
      <c r="AP145" s="6118"/>
      <c r="AQ145" s="5659"/>
      <c r="AR145" s="5652"/>
    </row>
    <row r="146" spans="1:95" ht="15" customHeight="1" x14ac:dyDescent="0.25">
      <c r="A146" s="6169" t="s">
        <v>838</v>
      </c>
      <c r="B146" s="6211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67" t="s">
        <v>839</v>
      </c>
      <c r="B147" s="6168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6060" t="s">
        <v>840</v>
      </c>
      <c r="B148" s="1978" t="s">
        <v>841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1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6059"/>
      <c r="B149" s="2036" t="s">
        <v>842</v>
      </c>
      <c r="C149" s="2214">
        <f>SUM(D149:E149)</f>
        <v>2</v>
      </c>
      <c r="D149" s="2895">
        <f>SUM(F149+H149+J149+L149+N149+P149+R149+T149+V149+X149+Z149+AB149+AD149+AF149+AH149+AJ149+AL149)</f>
        <v>1</v>
      </c>
      <c r="E149" s="2140">
        <f t="shared" si="113"/>
        <v>1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1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1</v>
      </c>
      <c r="AN149" s="1730">
        <v>0</v>
      </c>
      <c r="AO149" s="1635">
        <v>0</v>
      </c>
      <c r="AP149" s="2751">
        <v>1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213" t="s">
        <v>843</v>
      </c>
      <c r="B150" s="6214"/>
      <c r="C150" s="2721">
        <f>SUM(D150:E150)</f>
        <v>2</v>
      </c>
      <c r="D150" s="223">
        <f t="shared" si="113"/>
        <v>1</v>
      </c>
      <c r="E150" s="2898">
        <f>SUM(G150+I150+K150+M150+O150+Q150+S150+U150+W150+Y150+AA150+AC150+AE150+AG150+AI150+AK150+AM150)</f>
        <v>1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1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1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844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133" t="s">
        <v>714</v>
      </c>
      <c r="B152" s="6109"/>
      <c r="C152" s="6147" t="s">
        <v>82</v>
      </c>
      <c r="D152" s="6114"/>
      <c r="E152" s="6148"/>
      <c r="F152" s="6147" t="s">
        <v>59</v>
      </c>
      <c r="G152" s="6148"/>
      <c r="H152" s="6147" t="s">
        <v>60</v>
      </c>
      <c r="I152" s="6148"/>
      <c r="J152" s="6147" t="s">
        <v>61</v>
      </c>
      <c r="K152" s="6148"/>
      <c r="L152" s="6147" t="s">
        <v>62</v>
      </c>
      <c r="M152" s="6149"/>
      <c r="N152" s="6116" t="s">
        <v>41</v>
      </c>
      <c r="O152" s="6109" t="s">
        <v>42</v>
      </c>
    </row>
    <row r="153" spans="1:95" ht="15" customHeight="1" x14ac:dyDescent="0.25">
      <c r="A153" s="5827"/>
      <c r="B153" s="5652"/>
      <c r="C153" s="2907" t="s">
        <v>84</v>
      </c>
      <c r="D153" s="2908" t="s">
        <v>63</v>
      </c>
      <c r="E153" s="2905" t="s">
        <v>64</v>
      </c>
      <c r="F153" s="2907" t="s">
        <v>63</v>
      </c>
      <c r="G153" s="2905" t="s">
        <v>64</v>
      </c>
      <c r="H153" s="2907" t="s">
        <v>63</v>
      </c>
      <c r="I153" s="2905" t="s">
        <v>64</v>
      </c>
      <c r="J153" s="2907" t="s">
        <v>63</v>
      </c>
      <c r="K153" s="2905" t="s">
        <v>64</v>
      </c>
      <c r="L153" s="2907" t="s">
        <v>63</v>
      </c>
      <c r="M153" s="2906" t="s">
        <v>64</v>
      </c>
      <c r="N153" s="5659"/>
      <c r="O153" s="5652"/>
    </row>
    <row r="154" spans="1:95" ht="15" customHeight="1" x14ac:dyDescent="0.25">
      <c r="A154" s="6060" t="s">
        <v>845</v>
      </c>
      <c r="B154" s="2909" t="s">
        <v>846</v>
      </c>
      <c r="C154" s="2910">
        <f>SUM(D154:E154)</f>
        <v>4</v>
      </c>
      <c r="D154" s="2911">
        <f>SUM(F154+H154+J154+L154)</f>
        <v>2</v>
      </c>
      <c r="E154" s="2912">
        <f>SUM(G154+I154+K154+M154)</f>
        <v>2</v>
      </c>
      <c r="F154" s="215">
        <v>1</v>
      </c>
      <c r="G154" s="659">
        <v>2</v>
      </c>
      <c r="H154" s="215">
        <v>0</v>
      </c>
      <c r="I154" s="659">
        <v>0</v>
      </c>
      <c r="J154" s="215">
        <v>0</v>
      </c>
      <c r="K154" s="659">
        <v>0</v>
      </c>
      <c r="L154" s="215">
        <v>1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682"/>
      <c r="B155" s="614" t="s">
        <v>847</v>
      </c>
      <c r="C155" s="1143">
        <f>SUM(D155:E155)</f>
        <v>7</v>
      </c>
      <c r="D155" s="307">
        <f t="shared" ref="D155:E156" si="118">SUM(F155+H155+J155+L155)</f>
        <v>3</v>
      </c>
      <c r="E155" s="1835">
        <f t="shared" si="118"/>
        <v>4</v>
      </c>
      <c r="F155" s="215">
        <v>2</v>
      </c>
      <c r="G155" s="659">
        <v>3</v>
      </c>
      <c r="H155" s="215">
        <v>1</v>
      </c>
      <c r="I155" s="659">
        <v>1</v>
      </c>
      <c r="J155" s="215">
        <v>0</v>
      </c>
      <c r="K155" s="659">
        <v>0</v>
      </c>
      <c r="L155" s="215">
        <v>0</v>
      </c>
      <c r="M155" s="378">
        <v>0</v>
      </c>
      <c r="N155" s="220">
        <v>2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682"/>
      <c r="B156" s="2913" t="s">
        <v>848</v>
      </c>
      <c r="C156" s="1869">
        <f>SUM(D156:E156)</f>
        <v>3</v>
      </c>
      <c r="D156" s="2889">
        <f t="shared" si="118"/>
        <v>1</v>
      </c>
      <c r="E156" s="2304">
        <f t="shared" si="118"/>
        <v>2</v>
      </c>
      <c r="F156" s="215">
        <v>0</v>
      </c>
      <c r="G156" s="659">
        <v>1</v>
      </c>
      <c r="H156" s="215">
        <v>1</v>
      </c>
      <c r="I156" s="659">
        <v>1</v>
      </c>
      <c r="J156" s="215">
        <v>0</v>
      </c>
      <c r="K156" s="659">
        <v>0</v>
      </c>
      <c r="L156" s="215">
        <v>0</v>
      </c>
      <c r="M156" s="378">
        <v>0</v>
      </c>
      <c r="N156" s="220">
        <v>2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212" t="s">
        <v>849</v>
      </c>
      <c r="B157" s="6212"/>
      <c r="C157" s="2915">
        <f>SUM(C154:C156)</f>
        <v>14</v>
      </c>
      <c r="D157" s="2916">
        <f>SUM(D154:D156)</f>
        <v>6</v>
      </c>
      <c r="E157" s="2917">
        <f>SUM(E154:E156)</f>
        <v>8</v>
      </c>
      <c r="F157" s="2915">
        <f>SUM(F154:F156)</f>
        <v>3</v>
      </c>
      <c r="G157" s="2917">
        <f t="shared" ref="G157:M157" si="123">SUM(G154:G156)</f>
        <v>6</v>
      </c>
      <c r="H157" s="2915">
        <f t="shared" si="123"/>
        <v>2</v>
      </c>
      <c r="I157" s="2917">
        <f t="shared" si="123"/>
        <v>2</v>
      </c>
      <c r="J157" s="2915">
        <f t="shared" si="123"/>
        <v>0</v>
      </c>
      <c r="K157" s="2917">
        <f t="shared" si="123"/>
        <v>0</v>
      </c>
      <c r="L157" s="2915">
        <f t="shared" si="123"/>
        <v>1</v>
      </c>
      <c r="M157" s="2918">
        <f t="shared" si="123"/>
        <v>0</v>
      </c>
      <c r="N157" s="2815">
        <f>SUM(N154:N156)</f>
        <v>4</v>
      </c>
      <c r="O157" s="2917">
        <f>SUM(O154:O156)</f>
        <v>0</v>
      </c>
    </row>
    <row r="158" spans="1:95" x14ac:dyDescent="0.25">
      <c r="A158" s="6060" t="s">
        <v>850</v>
      </c>
      <c r="B158" s="219" t="s">
        <v>851</v>
      </c>
      <c r="C158" s="222">
        <f>SUM(D158:E158)</f>
        <v>2</v>
      </c>
      <c r="D158" s="305">
        <f t="shared" ref="D158:E161" si="124">SUM(F158+H158+J158+L158)</f>
        <v>1</v>
      </c>
      <c r="E158" s="1334">
        <f t="shared" si="124"/>
        <v>1</v>
      </c>
      <c r="F158" s="215">
        <v>0</v>
      </c>
      <c r="G158" s="659">
        <v>0</v>
      </c>
      <c r="H158" s="215">
        <v>1</v>
      </c>
      <c r="I158" s="659">
        <v>1</v>
      </c>
      <c r="J158" s="215">
        <v>0</v>
      </c>
      <c r="K158" s="659">
        <v>0</v>
      </c>
      <c r="L158" s="215">
        <v>0</v>
      </c>
      <c r="M158" s="378">
        <v>0</v>
      </c>
      <c r="N158" s="220">
        <v>1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682"/>
      <c r="B159" s="614" t="s">
        <v>852</v>
      </c>
      <c r="C159" s="1143">
        <f>SUM(D159:E159)</f>
        <v>0</v>
      </c>
      <c r="D159" s="307">
        <f t="shared" si="124"/>
        <v>0</v>
      </c>
      <c r="E159" s="1835">
        <f t="shared" si="124"/>
        <v>0</v>
      </c>
      <c r="F159" s="341">
        <v>0</v>
      </c>
      <c r="G159" s="1692">
        <v>0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682"/>
      <c r="B160" s="614" t="s">
        <v>853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6059"/>
      <c r="B161" s="2055" t="s">
        <v>854</v>
      </c>
      <c r="C161" s="1869">
        <f>SUM(D161:E161)</f>
        <v>0</v>
      </c>
      <c r="D161" s="2889">
        <f t="shared" si="124"/>
        <v>0</v>
      </c>
      <c r="E161" s="2304">
        <f t="shared" si="124"/>
        <v>0</v>
      </c>
      <c r="F161" s="1695">
        <v>0</v>
      </c>
      <c r="G161" s="2">
        <v>0</v>
      </c>
      <c r="H161" s="1695">
        <v>0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215" t="s">
        <v>849</v>
      </c>
      <c r="B162" s="6212"/>
      <c r="C162" s="2915">
        <f>SUM(C158:C161)</f>
        <v>2</v>
      </c>
      <c r="D162" s="2916">
        <f>SUM(D158:D161)</f>
        <v>1</v>
      </c>
      <c r="E162" s="2917">
        <f>SUM(E158:E161)</f>
        <v>1</v>
      </c>
      <c r="F162" s="2915">
        <f>SUM(F158:F161)</f>
        <v>0</v>
      </c>
      <c r="G162" s="2917">
        <f t="shared" ref="G162:M162" si="127">SUM(G158:G161)</f>
        <v>0</v>
      </c>
      <c r="H162" s="2915">
        <f t="shared" si="127"/>
        <v>1</v>
      </c>
      <c r="I162" s="2917">
        <f t="shared" si="127"/>
        <v>1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1</v>
      </c>
      <c r="O162" s="2917">
        <f>SUM(O158:O161)</f>
        <v>0</v>
      </c>
    </row>
    <row r="163" spans="1:94" x14ac:dyDescent="0.25">
      <c r="A163" s="6215" t="s">
        <v>217</v>
      </c>
      <c r="B163" s="6215"/>
      <c r="C163" s="2721">
        <f>SUM(C157+C162)</f>
        <v>16</v>
      </c>
      <c r="D163" s="223">
        <f>SUM(D157+D162)</f>
        <v>7</v>
      </c>
      <c r="E163" s="2898">
        <f>SUM(E157+E162)</f>
        <v>9</v>
      </c>
      <c r="F163" s="2721">
        <f>SUM(F157+F162)</f>
        <v>3</v>
      </c>
      <c r="G163" s="2898">
        <f>SUM(G157+G162)</f>
        <v>6</v>
      </c>
      <c r="H163" s="2721">
        <f t="shared" ref="H163:M163" si="128">SUM(H157+H162)</f>
        <v>3</v>
      </c>
      <c r="I163" s="2898">
        <f t="shared" si="128"/>
        <v>3</v>
      </c>
      <c r="J163" s="2721">
        <f t="shared" si="128"/>
        <v>0</v>
      </c>
      <c r="K163" s="2898">
        <f t="shared" si="128"/>
        <v>0</v>
      </c>
      <c r="L163" s="2721">
        <f t="shared" si="128"/>
        <v>1</v>
      </c>
      <c r="M163" s="2919">
        <f t="shared" si="128"/>
        <v>0</v>
      </c>
      <c r="N163" s="224">
        <f>SUM(N157+N162)</f>
        <v>5</v>
      </c>
      <c r="O163" s="2898">
        <f>SUM(O157+O162)</f>
        <v>0</v>
      </c>
    </row>
    <row r="164" spans="1:94" s="6" customFormat="1" ht="18" customHeight="1" x14ac:dyDescent="0.2">
      <c r="A164" s="1428" t="s">
        <v>855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133" t="s">
        <v>714</v>
      </c>
      <c r="B165" s="6109"/>
      <c r="C165" s="6147" t="s">
        <v>82</v>
      </c>
      <c r="D165" s="6114"/>
      <c r="E165" s="6148"/>
      <c r="F165" s="6147" t="s">
        <v>59</v>
      </c>
      <c r="G165" s="6148"/>
      <c r="H165" s="6147" t="s">
        <v>60</v>
      </c>
      <c r="I165" s="6148"/>
      <c r="J165" s="6147" t="s">
        <v>61</v>
      </c>
      <c r="K165" s="6148"/>
      <c r="L165" s="6147" t="s">
        <v>62</v>
      </c>
      <c r="M165" s="6149"/>
      <c r="N165" s="6115" t="s">
        <v>827</v>
      </c>
      <c r="O165" s="6114"/>
      <c r="P165" s="6149"/>
      <c r="Q165" s="6116" t="s">
        <v>41</v>
      </c>
      <c r="R165" s="6109" t="s">
        <v>42</v>
      </c>
    </row>
    <row r="166" spans="1:94" x14ac:dyDescent="0.25">
      <c r="A166" s="5827"/>
      <c r="B166" s="5652"/>
      <c r="C166" s="2907" t="s">
        <v>84</v>
      </c>
      <c r="D166" s="2908" t="s">
        <v>63</v>
      </c>
      <c r="E166" s="2905" t="s">
        <v>64</v>
      </c>
      <c r="F166" s="2907" t="s">
        <v>63</v>
      </c>
      <c r="G166" s="2905" t="s">
        <v>64</v>
      </c>
      <c r="H166" s="2907" t="s">
        <v>63</v>
      </c>
      <c r="I166" s="2905" t="s">
        <v>64</v>
      </c>
      <c r="J166" s="2907" t="s">
        <v>63</v>
      </c>
      <c r="K166" s="2905" t="s">
        <v>64</v>
      </c>
      <c r="L166" s="2907" t="s">
        <v>63</v>
      </c>
      <c r="M166" s="2904" t="s">
        <v>64</v>
      </c>
      <c r="N166" s="2920" t="s">
        <v>828</v>
      </c>
      <c r="O166" s="2908" t="s">
        <v>829</v>
      </c>
      <c r="P166" s="2906" t="s">
        <v>830</v>
      </c>
      <c r="Q166" s="5659"/>
      <c r="R166" s="5652"/>
    </row>
    <row r="167" spans="1:94" x14ac:dyDescent="0.25">
      <c r="A167" s="6060" t="s">
        <v>845</v>
      </c>
      <c r="B167" s="1978" t="s">
        <v>846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682"/>
      <c r="B168" s="614" t="s">
        <v>847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682"/>
      <c r="B169" s="2913" t="s">
        <v>848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212" t="s">
        <v>849</v>
      </c>
      <c r="B170" s="6212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6060" t="s">
        <v>850</v>
      </c>
      <c r="B171" s="219" t="s">
        <v>851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682"/>
      <c r="B172" s="614" t="s">
        <v>852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682"/>
      <c r="B173" s="614" t="s">
        <v>853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6059"/>
      <c r="B174" s="2055" t="s">
        <v>854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215" t="s">
        <v>849</v>
      </c>
      <c r="B175" s="6212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215" t="s">
        <v>217</v>
      </c>
      <c r="B176" s="6215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856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33" t="s">
        <v>714</v>
      </c>
      <c r="B178" s="6109"/>
      <c r="C178" s="6114" t="s">
        <v>82</v>
      </c>
      <c r="D178" s="6114"/>
      <c r="E178" s="6148"/>
      <c r="F178" s="6147" t="s">
        <v>58</v>
      </c>
      <c r="G178" s="6148"/>
      <c r="H178" s="6147" t="s">
        <v>59</v>
      </c>
      <c r="I178" s="6148"/>
      <c r="J178" s="6147" t="s">
        <v>60</v>
      </c>
      <c r="K178" s="6148"/>
      <c r="L178" s="6147" t="s">
        <v>61</v>
      </c>
      <c r="M178" s="6148"/>
      <c r="N178" s="6147" t="s">
        <v>62</v>
      </c>
      <c r="O178" s="6149"/>
      <c r="P178" s="6116" t="s">
        <v>41</v>
      </c>
      <c r="Q178" s="6109" t="s">
        <v>42</v>
      </c>
    </row>
    <row r="179" spans="1:94" ht="15" customHeight="1" x14ac:dyDescent="0.25">
      <c r="A179" s="5827"/>
      <c r="B179" s="5652"/>
      <c r="C179" s="2907" t="s">
        <v>84</v>
      </c>
      <c r="D179" s="2908" t="s">
        <v>63</v>
      </c>
      <c r="E179" s="2905" t="s">
        <v>64</v>
      </c>
      <c r="F179" s="2907" t="s">
        <v>63</v>
      </c>
      <c r="G179" s="2905" t="s">
        <v>64</v>
      </c>
      <c r="H179" s="2907" t="s">
        <v>63</v>
      </c>
      <c r="I179" s="2905" t="s">
        <v>64</v>
      </c>
      <c r="J179" s="2907" t="s">
        <v>63</v>
      </c>
      <c r="K179" s="2905" t="s">
        <v>64</v>
      </c>
      <c r="L179" s="2907" t="s">
        <v>63</v>
      </c>
      <c r="M179" s="2905" t="s">
        <v>64</v>
      </c>
      <c r="N179" s="2907" t="s">
        <v>63</v>
      </c>
      <c r="O179" s="2749" t="s">
        <v>64</v>
      </c>
      <c r="P179" s="5659"/>
      <c r="Q179" s="5652"/>
    </row>
    <row r="180" spans="1:94" ht="15" customHeight="1" x14ac:dyDescent="0.25">
      <c r="A180" s="6060" t="s">
        <v>857</v>
      </c>
      <c r="B180" s="2909" t="s">
        <v>846</v>
      </c>
      <c r="C180" s="2910">
        <f>SUM(D180+E180)</f>
        <v>7</v>
      </c>
      <c r="D180" s="2911">
        <f>SUM(F180+H180+J180+L180+N180)</f>
        <v>4</v>
      </c>
      <c r="E180" s="2912">
        <f>SUM(G180+I180+K180+M180+O180)</f>
        <v>3</v>
      </c>
      <c r="F180" s="1958">
        <v>1</v>
      </c>
      <c r="G180" s="2883">
        <v>1</v>
      </c>
      <c r="H180" s="1958">
        <v>0</v>
      </c>
      <c r="I180" s="2883">
        <v>1</v>
      </c>
      <c r="J180" s="1958">
        <v>1</v>
      </c>
      <c r="K180" s="2883">
        <v>0</v>
      </c>
      <c r="L180" s="1958">
        <v>1</v>
      </c>
      <c r="M180" s="2883">
        <v>1</v>
      </c>
      <c r="N180" s="1958">
        <v>1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682"/>
      <c r="B181" s="614" t="s">
        <v>847</v>
      </c>
      <c r="C181" s="1143">
        <f>SUM(D181+E181)</f>
        <v>0</v>
      </c>
      <c r="D181" s="307">
        <f>SUM(H181+J181+L181+N181)</f>
        <v>0</v>
      </c>
      <c r="E181" s="1835">
        <f>SUM(I181+K181+M181+O181)</f>
        <v>0</v>
      </c>
      <c r="F181" s="687"/>
      <c r="G181" s="1787"/>
      <c r="H181" s="215">
        <v>0</v>
      </c>
      <c r="I181" s="659">
        <v>0</v>
      </c>
      <c r="J181" s="215">
        <v>0</v>
      </c>
      <c r="K181" s="659">
        <v>0</v>
      </c>
      <c r="L181" s="215">
        <v>0</v>
      </c>
      <c r="M181" s="659">
        <v>0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682"/>
      <c r="B182" s="2055" t="s">
        <v>848</v>
      </c>
      <c r="C182" s="2214">
        <f>SUM(D182+E182)</f>
        <v>0</v>
      </c>
      <c r="D182" s="2895">
        <f>SUM(H182+J182+L182+N182)</f>
        <v>0</v>
      </c>
      <c r="E182" s="2140">
        <f>SUM(I182+K182+M182+O182)</f>
        <v>0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0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6059"/>
      <c r="B183" s="2914" t="s">
        <v>835</v>
      </c>
      <c r="C183" s="2721">
        <f>SUM(C180:C182)</f>
        <v>7</v>
      </c>
      <c r="D183" s="223">
        <f>SUM(D180:D182)</f>
        <v>4</v>
      </c>
      <c r="E183" s="2898">
        <f>SUM(E180:E182)</f>
        <v>3</v>
      </c>
      <c r="F183" s="2721">
        <f>SUM(F180:F182)</f>
        <v>1</v>
      </c>
      <c r="G183" s="2898">
        <f t="shared" ref="G183:O183" si="135">SUM(G180:G182)</f>
        <v>1</v>
      </c>
      <c r="H183" s="2721">
        <f t="shared" si="135"/>
        <v>0</v>
      </c>
      <c r="I183" s="2898">
        <f t="shared" si="135"/>
        <v>1</v>
      </c>
      <c r="J183" s="2721">
        <f t="shared" si="135"/>
        <v>1</v>
      </c>
      <c r="K183" s="2898">
        <f t="shared" si="135"/>
        <v>0</v>
      </c>
      <c r="L183" s="2721">
        <f t="shared" si="135"/>
        <v>1</v>
      </c>
      <c r="M183" s="2898">
        <f t="shared" si="135"/>
        <v>1</v>
      </c>
      <c r="N183" s="2721">
        <f t="shared" si="135"/>
        <v>1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682" t="s">
        <v>858</v>
      </c>
      <c r="B184" s="219" t="s">
        <v>859</v>
      </c>
      <c r="C184" s="222">
        <f>SUM(D184+E184)</f>
        <v>20</v>
      </c>
      <c r="D184" s="305">
        <f>SUM(F184+H184+J184+L184+N184)</f>
        <v>5</v>
      </c>
      <c r="E184" s="1334">
        <f>SUM(G184+I184+K184+M184+O184)</f>
        <v>15</v>
      </c>
      <c r="F184" s="172">
        <v>0</v>
      </c>
      <c r="G184" s="310">
        <v>5</v>
      </c>
      <c r="H184" s="52">
        <v>2</v>
      </c>
      <c r="I184" s="310">
        <v>1</v>
      </c>
      <c r="J184" s="215">
        <v>2</v>
      </c>
      <c r="K184" s="659">
        <v>7</v>
      </c>
      <c r="L184" s="215">
        <v>1</v>
      </c>
      <c r="M184" s="659">
        <v>1</v>
      </c>
      <c r="N184" s="1445">
        <v>0</v>
      </c>
      <c r="O184" s="289">
        <v>1</v>
      </c>
      <c r="P184" s="59">
        <v>3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682"/>
      <c r="B185" s="614" t="s">
        <v>828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682"/>
      <c r="B186" s="614" t="s">
        <v>829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6059"/>
      <c r="B187" s="2036" t="s">
        <v>830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862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33" t="s">
        <v>863</v>
      </c>
      <c r="B191" s="6109"/>
      <c r="C191" s="6208" t="s">
        <v>82</v>
      </c>
      <c r="D191" s="6208"/>
      <c r="E191" s="6208"/>
      <c r="F191" s="6208" t="s">
        <v>352</v>
      </c>
      <c r="G191" s="6208"/>
      <c r="H191" s="6208" t="s">
        <v>335</v>
      </c>
      <c r="I191" s="6208"/>
      <c r="J191" s="6208" t="s">
        <v>99</v>
      </c>
      <c r="K191" s="6208"/>
      <c r="L191" s="6208" t="s">
        <v>49</v>
      </c>
      <c r="M191" s="6208"/>
      <c r="N191" s="6134" t="s">
        <v>50</v>
      </c>
      <c r="O191" s="6183"/>
      <c r="P191" s="6184" t="s">
        <v>51</v>
      </c>
      <c r="Q191" s="6184"/>
      <c r="R191" s="6184" t="s">
        <v>52</v>
      </c>
      <c r="S191" s="6184"/>
      <c r="T191" s="6184" t="s">
        <v>53</v>
      </c>
      <c r="U191" s="6184"/>
      <c r="V191" s="6184" t="s">
        <v>54</v>
      </c>
      <c r="W191" s="6184"/>
      <c r="X191" s="6184" t="s">
        <v>55</v>
      </c>
      <c r="Y191" s="6184"/>
      <c r="Z191" s="6184" t="s">
        <v>56</v>
      </c>
      <c r="AA191" s="6184"/>
      <c r="AB191" s="6184" t="s">
        <v>57</v>
      </c>
      <c r="AC191" s="6184"/>
      <c r="AD191" s="6184" t="s">
        <v>58</v>
      </c>
      <c r="AE191" s="6184"/>
      <c r="AF191" s="6184" t="s">
        <v>59</v>
      </c>
      <c r="AG191" s="6184"/>
      <c r="AH191" s="6184" t="s">
        <v>60</v>
      </c>
      <c r="AI191" s="6184"/>
      <c r="AJ191" s="6184" t="s">
        <v>61</v>
      </c>
      <c r="AK191" s="6184"/>
      <c r="AL191" s="6184" t="s">
        <v>62</v>
      </c>
      <c r="AM191" s="6147"/>
      <c r="AN191" s="6220" t="s">
        <v>464</v>
      </c>
      <c r="AO191" s="6222" t="s">
        <v>465</v>
      </c>
      <c r="AP191" s="6147" t="s">
        <v>41</v>
      </c>
      <c r="AQ191" s="6148"/>
      <c r="AR191" s="6062" t="s">
        <v>466</v>
      </c>
      <c r="AS191" s="6109" t="s">
        <v>467</v>
      </c>
      <c r="AT191" s="6147" t="s">
        <v>42</v>
      </c>
      <c r="AU191" s="6148"/>
      <c r="AV191" s="6134" t="s">
        <v>468</v>
      </c>
      <c r="AW191" s="6183" t="s">
        <v>864</v>
      </c>
      <c r="AX191" s="6066" t="s">
        <v>865</v>
      </c>
    </row>
    <row r="192" spans="1:94" ht="30" customHeight="1" x14ac:dyDescent="0.25">
      <c r="A192" s="5827"/>
      <c r="B192" s="5652"/>
      <c r="C192" s="2935" t="s">
        <v>84</v>
      </c>
      <c r="D192" s="2798" t="s">
        <v>63</v>
      </c>
      <c r="E192" s="2936" t="s">
        <v>64</v>
      </c>
      <c r="F192" s="2935" t="s">
        <v>63</v>
      </c>
      <c r="G192" s="2936" t="s">
        <v>64</v>
      </c>
      <c r="H192" s="2935" t="s">
        <v>63</v>
      </c>
      <c r="I192" s="2936" t="s">
        <v>64</v>
      </c>
      <c r="J192" s="2935" t="s">
        <v>63</v>
      </c>
      <c r="K192" s="2936" t="s">
        <v>64</v>
      </c>
      <c r="L192" s="2935" t="s">
        <v>63</v>
      </c>
      <c r="M192" s="2936" t="s">
        <v>64</v>
      </c>
      <c r="N192" s="2935" t="s">
        <v>63</v>
      </c>
      <c r="O192" s="2936" t="s">
        <v>64</v>
      </c>
      <c r="P192" s="2935" t="s">
        <v>63</v>
      </c>
      <c r="Q192" s="2936" t="s">
        <v>64</v>
      </c>
      <c r="R192" s="2935" t="s">
        <v>63</v>
      </c>
      <c r="S192" s="2936" t="s">
        <v>64</v>
      </c>
      <c r="T192" s="2935" t="s">
        <v>63</v>
      </c>
      <c r="U192" s="2936" t="s">
        <v>64</v>
      </c>
      <c r="V192" s="2935" t="s">
        <v>63</v>
      </c>
      <c r="W192" s="2936" t="s">
        <v>64</v>
      </c>
      <c r="X192" s="2935" t="s">
        <v>63</v>
      </c>
      <c r="Y192" s="2936" t="s">
        <v>64</v>
      </c>
      <c r="Z192" s="2935" t="s">
        <v>63</v>
      </c>
      <c r="AA192" s="2936" t="s">
        <v>64</v>
      </c>
      <c r="AB192" s="2935" t="s">
        <v>63</v>
      </c>
      <c r="AC192" s="2936" t="s">
        <v>64</v>
      </c>
      <c r="AD192" s="2935" t="s">
        <v>63</v>
      </c>
      <c r="AE192" s="2936" t="s">
        <v>64</v>
      </c>
      <c r="AF192" s="2935" t="s">
        <v>63</v>
      </c>
      <c r="AG192" s="2936" t="s">
        <v>64</v>
      </c>
      <c r="AH192" s="2935" t="s">
        <v>63</v>
      </c>
      <c r="AI192" s="2936" t="s">
        <v>64</v>
      </c>
      <c r="AJ192" s="2935" t="s">
        <v>63</v>
      </c>
      <c r="AK192" s="2936" t="s">
        <v>64</v>
      </c>
      <c r="AL192" s="2935" t="s">
        <v>63</v>
      </c>
      <c r="AM192" s="2707" t="s">
        <v>64</v>
      </c>
      <c r="AN192" s="6221"/>
      <c r="AO192" s="6223"/>
      <c r="AP192" s="2935" t="s">
        <v>63</v>
      </c>
      <c r="AQ192" s="2936" t="s">
        <v>64</v>
      </c>
      <c r="AR192" s="5725"/>
      <c r="AS192" s="5652"/>
      <c r="AT192" s="2935" t="s">
        <v>63</v>
      </c>
      <c r="AU192" s="2936" t="s">
        <v>64</v>
      </c>
      <c r="AV192" s="2404" t="s">
        <v>473</v>
      </c>
      <c r="AW192" s="2869" t="s">
        <v>474</v>
      </c>
      <c r="AX192" s="6014"/>
    </row>
    <row r="193" spans="1:103" s="6" customFormat="1" ht="18" customHeight="1" x14ac:dyDescent="0.2">
      <c r="A193" s="6216" t="s">
        <v>866</v>
      </c>
      <c r="B193" s="6217"/>
      <c r="C193" s="2938">
        <f>SUM(D193+E193)</f>
        <v>18</v>
      </c>
      <c r="D193" s="2939">
        <f>SUM(F193+H193+J193+L193+N193+P193+R193+T193+V193+X193+Z193+AB193+AD193+AF193+AH193+AJ193+AL193)</f>
        <v>6</v>
      </c>
      <c r="E193" s="53">
        <f>SUM(G193+I193+K193+M193+O193+Q193+S193+U193+W193+Y193+AA193+AC193+AE193+AG193+AI193+AK193+AM193)</f>
        <v>12</v>
      </c>
      <c r="F193" s="2804">
        <v>0</v>
      </c>
      <c r="G193" s="34">
        <v>1</v>
      </c>
      <c r="H193" s="2804">
        <v>1</v>
      </c>
      <c r="I193" s="34">
        <v>0</v>
      </c>
      <c r="J193" s="2804">
        <v>2</v>
      </c>
      <c r="K193" s="34">
        <v>2</v>
      </c>
      <c r="L193" s="2804">
        <v>2</v>
      </c>
      <c r="M193" s="34">
        <v>1</v>
      </c>
      <c r="N193" s="2804">
        <v>1</v>
      </c>
      <c r="O193" s="34">
        <v>2</v>
      </c>
      <c r="P193" s="2804">
        <v>0</v>
      </c>
      <c r="Q193" s="34">
        <v>1</v>
      </c>
      <c r="R193" s="2804">
        <v>0</v>
      </c>
      <c r="S193" s="34">
        <v>2</v>
      </c>
      <c r="T193" s="2804">
        <v>0</v>
      </c>
      <c r="U193" s="34">
        <v>3</v>
      </c>
      <c r="V193" s="2804">
        <v>0</v>
      </c>
      <c r="W193" s="34">
        <v>0</v>
      </c>
      <c r="X193" s="2804">
        <v>0</v>
      </c>
      <c r="Y193" s="34">
        <v>0</v>
      </c>
      <c r="Z193" s="2804">
        <v>0</v>
      </c>
      <c r="AA193" s="34">
        <v>0</v>
      </c>
      <c r="AB193" s="2804">
        <v>0</v>
      </c>
      <c r="AC193" s="34">
        <v>0</v>
      </c>
      <c r="AD193" s="2547">
        <v>0</v>
      </c>
      <c r="AE193" s="34">
        <v>0</v>
      </c>
      <c r="AF193" s="2547">
        <v>0</v>
      </c>
      <c r="AG193" s="34">
        <v>0</v>
      </c>
      <c r="AH193" s="2547">
        <v>0</v>
      </c>
      <c r="AI193" s="34">
        <v>0</v>
      </c>
      <c r="AJ193" s="2547">
        <v>0</v>
      </c>
      <c r="AK193" s="34">
        <v>0</v>
      </c>
      <c r="AL193" s="2547">
        <v>0</v>
      </c>
      <c r="AM193" s="52">
        <v>0</v>
      </c>
      <c r="AN193" s="2830">
        <v>0</v>
      </c>
      <c r="AO193" s="34">
        <v>5</v>
      </c>
      <c r="AP193" s="2547">
        <v>1</v>
      </c>
      <c r="AQ193" s="34">
        <v>5</v>
      </c>
      <c r="AR193" s="2804">
        <v>0</v>
      </c>
      <c r="AS193" s="2807">
        <v>3</v>
      </c>
      <c r="AT193" s="2940">
        <v>1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18" t="s">
        <v>867</v>
      </c>
      <c r="B194" s="6219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6060" t="s">
        <v>868</v>
      </c>
      <c r="B195" s="2879" t="s">
        <v>869</v>
      </c>
      <c r="C195" s="2947">
        <f t="shared" ref="C195:C198" si="139">SUM(D195+E195)</f>
        <v>1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1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1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59"/>
      <c r="B196" s="2801" t="s">
        <v>870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60" t="s">
        <v>871</v>
      </c>
      <c r="B197" s="2879" t="s">
        <v>869</v>
      </c>
      <c r="C197" s="2947">
        <f t="shared" si="139"/>
        <v>0</v>
      </c>
      <c r="D197" s="2948">
        <f t="shared" si="140"/>
        <v>0</v>
      </c>
      <c r="E197" s="2879">
        <f t="shared" si="141"/>
        <v>0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0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0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0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59"/>
      <c r="B198" s="2801" t="s">
        <v>870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60" t="s">
        <v>872</v>
      </c>
      <c r="B199" s="2879" t="s">
        <v>869</v>
      </c>
      <c r="C199" s="2947">
        <f>SUM(D199+E199)</f>
        <v>2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2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1</v>
      </c>
      <c r="L199" s="1958">
        <v>0</v>
      </c>
      <c r="M199" s="2883">
        <v>0</v>
      </c>
      <c r="N199" s="1958">
        <v>0</v>
      </c>
      <c r="O199" s="2883">
        <v>0</v>
      </c>
      <c r="P199" s="1958">
        <v>0</v>
      </c>
      <c r="Q199" s="2883">
        <v>1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0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1</v>
      </c>
      <c r="AP199" s="1958">
        <v>0</v>
      </c>
      <c r="AQ199" s="2883">
        <v>1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59"/>
      <c r="B200" s="2801" t="s">
        <v>870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09" t="s">
        <v>873</v>
      </c>
      <c r="B201" s="6210"/>
      <c r="C201" s="2938">
        <f t="shared" ref="C201:C241" si="166">SUM(D201+E201)</f>
        <v>1</v>
      </c>
      <c r="D201" s="2939">
        <f t="shared" si="165"/>
        <v>0</v>
      </c>
      <c r="E201" s="2952">
        <f t="shared" si="165"/>
        <v>1</v>
      </c>
      <c r="F201" s="2804">
        <v>0</v>
      </c>
      <c r="G201" s="2807">
        <v>0</v>
      </c>
      <c r="H201" s="2804">
        <v>0</v>
      </c>
      <c r="I201" s="2807">
        <v>0</v>
      </c>
      <c r="J201" s="2804">
        <v>0</v>
      </c>
      <c r="K201" s="2807">
        <v>1</v>
      </c>
      <c r="L201" s="2804">
        <v>0</v>
      </c>
      <c r="M201" s="2807">
        <v>0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1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60" t="s">
        <v>874</v>
      </c>
      <c r="B202" s="2879" t="s">
        <v>875</v>
      </c>
      <c r="C202" s="2947">
        <f t="shared" si="166"/>
        <v>3</v>
      </c>
      <c r="D202" s="2948">
        <f>SUM(H202+J202+L202+N202+P202+R202+T202+V202+X202+Z202+AB202+AD202+AF202+AH202+AJ202+AL202)</f>
        <v>1</v>
      </c>
      <c r="E202" s="2879">
        <f>SUM(I202+K202+M202+O202+Q202+S202+U202+W202+Y202+AA202+AC202+AE202+AG202+AI202+AK202+AM202)</f>
        <v>2</v>
      </c>
      <c r="F202" s="2953"/>
      <c r="G202" s="2954"/>
      <c r="H202" s="1958">
        <v>0</v>
      </c>
      <c r="I202" s="2883">
        <v>0</v>
      </c>
      <c r="J202" s="1958">
        <v>0</v>
      </c>
      <c r="K202" s="2883">
        <v>0</v>
      </c>
      <c r="L202" s="1958">
        <v>1</v>
      </c>
      <c r="M202" s="2883">
        <v>1</v>
      </c>
      <c r="N202" s="1958">
        <v>0</v>
      </c>
      <c r="O202" s="2883">
        <v>1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0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1</v>
      </c>
      <c r="AP202" s="1958">
        <v>0</v>
      </c>
      <c r="AQ202" s="2883">
        <v>2</v>
      </c>
      <c r="AR202" s="1958">
        <v>0</v>
      </c>
      <c r="AS202" s="2532">
        <v>1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59"/>
      <c r="B203" s="2801" t="s">
        <v>876</v>
      </c>
      <c r="C203" s="1447">
        <f t="shared" si="166"/>
        <v>1</v>
      </c>
      <c r="D203" s="173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0</v>
      </c>
      <c r="F203" s="1448"/>
      <c r="G203" s="212"/>
      <c r="H203" s="1427">
        <v>0</v>
      </c>
      <c r="I203" s="34">
        <v>0</v>
      </c>
      <c r="J203" s="1427">
        <v>0</v>
      </c>
      <c r="K203" s="34">
        <v>0</v>
      </c>
      <c r="L203" s="2547">
        <v>0</v>
      </c>
      <c r="M203" s="1731">
        <v>0</v>
      </c>
      <c r="N203" s="1427">
        <v>1</v>
      </c>
      <c r="O203" s="34">
        <v>0</v>
      </c>
      <c r="P203" s="1427">
        <v>0</v>
      </c>
      <c r="Q203" s="34">
        <v>0</v>
      </c>
      <c r="R203" s="1427">
        <v>0</v>
      </c>
      <c r="S203" s="34">
        <v>0</v>
      </c>
      <c r="T203" s="1427">
        <v>0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877</v>
      </c>
      <c r="B204" s="2937"/>
      <c r="C204" s="2915">
        <f t="shared" si="166"/>
        <v>18</v>
      </c>
      <c r="D204" s="2916">
        <f t="shared" si="165"/>
        <v>6</v>
      </c>
      <c r="E204" s="2917">
        <f t="shared" si="165"/>
        <v>12</v>
      </c>
      <c r="F204" s="2804">
        <v>0</v>
      </c>
      <c r="G204" s="2807">
        <v>1</v>
      </c>
      <c r="H204" s="2804">
        <v>1</v>
      </c>
      <c r="I204" s="2807">
        <v>0</v>
      </c>
      <c r="J204" s="2804">
        <v>2</v>
      </c>
      <c r="K204" s="2807">
        <v>2</v>
      </c>
      <c r="L204" s="2804">
        <v>2</v>
      </c>
      <c r="M204" s="2807">
        <v>1</v>
      </c>
      <c r="N204" s="2804">
        <v>1</v>
      </c>
      <c r="O204" s="2807">
        <v>2</v>
      </c>
      <c r="P204" s="2804">
        <v>0</v>
      </c>
      <c r="Q204" s="2807">
        <v>1</v>
      </c>
      <c r="R204" s="2804">
        <v>0</v>
      </c>
      <c r="S204" s="2807">
        <v>2</v>
      </c>
      <c r="T204" s="2804">
        <v>0</v>
      </c>
      <c r="U204" s="2807">
        <v>3</v>
      </c>
      <c r="V204" s="2804">
        <v>0</v>
      </c>
      <c r="W204" s="2807">
        <v>0</v>
      </c>
      <c r="X204" s="2804">
        <v>0</v>
      </c>
      <c r="Y204" s="2807">
        <v>0</v>
      </c>
      <c r="Z204" s="2804">
        <v>0</v>
      </c>
      <c r="AA204" s="2807">
        <v>0</v>
      </c>
      <c r="AB204" s="2804">
        <v>0</v>
      </c>
      <c r="AC204" s="2807">
        <v>0</v>
      </c>
      <c r="AD204" s="2804">
        <v>0</v>
      </c>
      <c r="AE204" s="2807">
        <v>0</v>
      </c>
      <c r="AF204" s="2804">
        <v>0</v>
      </c>
      <c r="AG204" s="2807">
        <v>0</v>
      </c>
      <c r="AH204" s="2804">
        <v>0</v>
      </c>
      <c r="AI204" s="2807">
        <v>0</v>
      </c>
      <c r="AJ204" s="2804">
        <v>0</v>
      </c>
      <c r="AK204" s="2807">
        <v>0</v>
      </c>
      <c r="AL204" s="2804">
        <v>0</v>
      </c>
      <c r="AM204" s="2940">
        <v>0</v>
      </c>
      <c r="AN204" s="2830">
        <v>0</v>
      </c>
      <c r="AO204" s="2807">
        <v>4</v>
      </c>
      <c r="AP204" s="2547">
        <v>1</v>
      </c>
      <c r="AQ204" s="2807">
        <v>4</v>
      </c>
      <c r="AR204" s="2804">
        <v>0</v>
      </c>
      <c r="AS204" s="2807">
        <v>3</v>
      </c>
      <c r="AT204" s="2940">
        <v>1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60" t="s">
        <v>878</v>
      </c>
      <c r="B205" s="1446" t="s">
        <v>879</v>
      </c>
      <c r="C205" s="230">
        <f t="shared" si="166"/>
        <v>4</v>
      </c>
      <c r="D205" s="311">
        <f t="shared" si="165"/>
        <v>0</v>
      </c>
      <c r="E205" s="1446">
        <f t="shared" si="165"/>
        <v>4</v>
      </c>
      <c r="F205" s="215">
        <v>0</v>
      </c>
      <c r="G205" s="659">
        <v>0</v>
      </c>
      <c r="H205" s="215">
        <v>0</v>
      </c>
      <c r="I205" s="659">
        <v>0</v>
      </c>
      <c r="J205" s="215">
        <v>0</v>
      </c>
      <c r="K205" s="659">
        <v>1</v>
      </c>
      <c r="L205" s="215">
        <v>0</v>
      </c>
      <c r="M205" s="659">
        <v>0</v>
      </c>
      <c r="N205" s="215">
        <v>0</v>
      </c>
      <c r="O205" s="659">
        <v>1</v>
      </c>
      <c r="P205" s="215">
        <v>0</v>
      </c>
      <c r="Q205" s="659">
        <v>0</v>
      </c>
      <c r="R205" s="215">
        <v>0</v>
      </c>
      <c r="S205" s="659">
        <v>1</v>
      </c>
      <c r="T205" s="215">
        <v>0</v>
      </c>
      <c r="U205" s="659">
        <v>1</v>
      </c>
      <c r="V205" s="215">
        <v>0</v>
      </c>
      <c r="W205" s="659">
        <v>0</v>
      </c>
      <c r="X205" s="215">
        <v>0</v>
      </c>
      <c r="Y205" s="659">
        <v>0</v>
      </c>
      <c r="Z205" s="215">
        <v>0</v>
      </c>
      <c r="AA205" s="659">
        <v>0</v>
      </c>
      <c r="AB205" s="215">
        <v>0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0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2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82"/>
      <c r="B206" s="1837" t="s">
        <v>880</v>
      </c>
      <c r="C206" s="356">
        <f t="shared" si="166"/>
        <v>3</v>
      </c>
      <c r="D206" s="312">
        <f t="shared" si="165"/>
        <v>1</v>
      </c>
      <c r="E206" s="1837">
        <f t="shared" si="165"/>
        <v>2</v>
      </c>
      <c r="F206" s="341">
        <v>0</v>
      </c>
      <c r="G206" s="1692">
        <v>0</v>
      </c>
      <c r="H206" s="341">
        <v>0</v>
      </c>
      <c r="I206" s="1692">
        <v>0</v>
      </c>
      <c r="J206" s="341">
        <v>0</v>
      </c>
      <c r="K206" s="1692">
        <v>0</v>
      </c>
      <c r="L206" s="341">
        <v>1</v>
      </c>
      <c r="M206" s="1692">
        <v>0</v>
      </c>
      <c r="N206" s="341">
        <v>0</v>
      </c>
      <c r="O206" s="1692">
        <v>1</v>
      </c>
      <c r="P206" s="341">
        <v>0</v>
      </c>
      <c r="Q206" s="1692">
        <v>0</v>
      </c>
      <c r="R206" s="341">
        <v>0</v>
      </c>
      <c r="S206" s="1692">
        <v>0</v>
      </c>
      <c r="T206" s="341">
        <v>0</v>
      </c>
      <c r="U206" s="1692">
        <v>1</v>
      </c>
      <c r="V206" s="341">
        <v>0</v>
      </c>
      <c r="W206" s="1692">
        <v>0</v>
      </c>
      <c r="X206" s="341">
        <v>0</v>
      </c>
      <c r="Y206" s="1692">
        <v>0</v>
      </c>
      <c r="Z206" s="341">
        <v>0</v>
      </c>
      <c r="AA206" s="1692">
        <v>0</v>
      </c>
      <c r="AB206" s="341">
        <v>0</v>
      </c>
      <c r="AC206" s="1692">
        <v>0</v>
      </c>
      <c r="AD206" s="341">
        <v>0</v>
      </c>
      <c r="AE206" s="1692">
        <v>0</v>
      </c>
      <c r="AF206" s="341">
        <v>0</v>
      </c>
      <c r="AG206" s="1692">
        <v>0</v>
      </c>
      <c r="AH206" s="341">
        <v>0</v>
      </c>
      <c r="AI206" s="1692">
        <v>0</v>
      </c>
      <c r="AJ206" s="341">
        <v>0</v>
      </c>
      <c r="AK206" s="1692">
        <v>0</v>
      </c>
      <c r="AL206" s="341">
        <v>0</v>
      </c>
      <c r="AM206" s="1728">
        <v>0</v>
      </c>
      <c r="AN206" s="357">
        <v>0</v>
      </c>
      <c r="AO206" s="1692">
        <v>0</v>
      </c>
      <c r="AP206" s="341">
        <v>0</v>
      </c>
      <c r="AQ206" s="2">
        <v>1</v>
      </c>
      <c r="AR206" s="1695">
        <v>0</v>
      </c>
      <c r="AS206" s="2">
        <v>1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82"/>
      <c r="B207" s="1837" t="s">
        <v>881</v>
      </c>
      <c r="C207" s="356">
        <f t="shared" si="166"/>
        <v>4</v>
      </c>
      <c r="D207" s="1849">
        <f t="shared" si="165"/>
        <v>2</v>
      </c>
      <c r="E207" s="1837">
        <f t="shared" si="165"/>
        <v>2</v>
      </c>
      <c r="F207" s="1695">
        <v>0</v>
      </c>
      <c r="G207" s="2">
        <v>0</v>
      </c>
      <c r="H207" s="1695">
        <v>0</v>
      </c>
      <c r="I207" s="2">
        <v>0</v>
      </c>
      <c r="J207" s="1695">
        <v>1</v>
      </c>
      <c r="K207" s="2">
        <v>0</v>
      </c>
      <c r="L207" s="1695">
        <v>1</v>
      </c>
      <c r="M207" s="2">
        <v>1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0</v>
      </c>
      <c r="U207" s="2">
        <v>1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1</v>
      </c>
      <c r="AQ207" s="2">
        <v>0</v>
      </c>
      <c r="AR207" s="1695">
        <v>0</v>
      </c>
      <c r="AS207" s="2">
        <v>1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82"/>
      <c r="B208" s="2956" t="s">
        <v>882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682"/>
      <c r="B209" s="1837" t="s">
        <v>883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82"/>
      <c r="B210" s="54" t="s">
        <v>884</v>
      </c>
      <c r="C210" s="356">
        <f t="shared" si="166"/>
        <v>0</v>
      </c>
      <c r="D210" s="312">
        <f t="shared" si="176"/>
        <v>0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0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0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82"/>
      <c r="B211" s="2957" t="s">
        <v>885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59"/>
      <c r="B212" s="55" t="s">
        <v>886</v>
      </c>
      <c r="C212" s="1848">
        <f t="shared" si="166"/>
        <v>1</v>
      </c>
      <c r="D212" s="1849">
        <f>SUM(H212+J212+L212+N212+P212+R212+T212+V212+X212+Z212+AB212+AD212+AF212+AH212+AJ212+AL212)</f>
        <v>1</v>
      </c>
      <c r="E212" s="41">
        <f>SUM(I212+K212+M212+O212+Q212+S212+U212+W212+Y212+AA212+AC212+AE212+AG212+AI212+AK212+AM212)</f>
        <v>0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0</v>
      </c>
      <c r="N212" s="1695">
        <v>1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60" t="s">
        <v>887</v>
      </c>
      <c r="B213" s="2960" t="s">
        <v>888</v>
      </c>
      <c r="C213" s="2947">
        <f t="shared" si="166"/>
        <v>0</v>
      </c>
      <c r="D213" s="2948">
        <f t="shared" si="176"/>
        <v>0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0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0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82"/>
      <c r="B214" s="1837" t="s">
        <v>889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82"/>
      <c r="B215" s="41" t="s">
        <v>890</v>
      </c>
      <c r="C215" s="1848">
        <f t="shared" si="166"/>
        <v>1</v>
      </c>
      <c r="D215" s="1849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0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1</v>
      </c>
      <c r="O215" s="2">
        <v>0</v>
      </c>
      <c r="P215" s="1695">
        <v>0</v>
      </c>
      <c r="Q215" s="2">
        <v>0</v>
      </c>
      <c r="R215" s="1695">
        <v>0</v>
      </c>
      <c r="S215" s="2">
        <v>0</v>
      </c>
      <c r="T215" s="1695">
        <v>0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0</v>
      </c>
      <c r="AP215" s="1695">
        <v>0</v>
      </c>
      <c r="AQ215" s="2">
        <v>0</v>
      </c>
      <c r="AR215" s="1695">
        <v>0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82"/>
      <c r="B216" s="41" t="s">
        <v>891</v>
      </c>
      <c r="C216" s="1848">
        <f t="shared" si="166"/>
        <v>0</v>
      </c>
      <c r="D216" s="184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0</v>
      </c>
      <c r="P216" s="1695">
        <v>0</v>
      </c>
      <c r="Q216" s="2">
        <v>0</v>
      </c>
      <c r="R216" s="1695">
        <v>0</v>
      </c>
      <c r="S216" s="2">
        <v>0</v>
      </c>
      <c r="T216" s="1695">
        <v>0</v>
      </c>
      <c r="U216" s="2">
        <v>0</v>
      </c>
      <c r="V216" s="1695">
        <v>0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0</v>
      </c>
      <c r="AP216" s="1695">
        <v>0</v>
      </c>
      <c r="AQ216" s="2">
        <v>0</v>
      </c>
      <c r="AR216" s="1695">
        <v>0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59"/>
      <c r="B217" s="2801" t="s">
        <v>892</v>
      </c>
      <c r="C217" s="2965">
        <f t="shared" si="166"/>
        <v>0</v>
      </c>
      <c r="D217" s="2966">
        <f>SUM(F217+H217+J217+L217+N217+P217+R217+T217+V217+X217+Z217+AB217+AD217+AF217+AH217+AJ217+AL217)</f>
        <v>0</v>
      </c>
      <c r="E217" s="2801">
        <f t="shared" si="176"/>
        <v>0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0</v>
      </c>
      <c r="M217" s="2546">
        <v>0</v>
      </c>
      <c r="N217" s="1700">
        <v>0</v>
      </c>
      <c r="O217" s="2546">
        <v>0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0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0</v>
      </c>
      <c r="AP217" s="1700">
        <v>0</v>
      </c>
      <c r="AQ217" s="2546">
        <v>0</v>
      </c>
      <c r="AR217" s="1700">
        <v>0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60" t="s">
        <v>893</v>
      </c>
      <c r="B218" s="2879" t="s">
        <v>894</v>
      </c>
      <c r="C218" s="2947">
        <f t="shared" si="166"/>
        <v>2</v>
      </c>
      <c r="D218" s="2948">
        <f>SUM(F218+H218+J218+L218+N218)</f>
        <v>2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1</v>
      </c>
      <c r="I218" s="2883">
        <v>0</v>
      </c>
      <c r="J218" s="1958">
        <v>1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82"/>
      <c r="B219" s="1837" t="s">
        <v>895</v>
      </c>
      <c r="C219" s="356">
        <f t="shared" si="166"/>
        <v>0</v>
      </c>
      <c r="D219" s="312">
        <f>SUM(F219+H219+J219+L219+N219)</f>
        <v>0</v>
      </c>
      <c r="E219" s="1837">
        <f t="shared" si="191"/>
        <v>0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0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0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82"/>
      <c r="B220" s="1837" t="s">
        <v>896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59"/>
      <c r="B221" s="2801" t="s">
        <v>897</v>
      </c>
      <c r="C221" s="2965">
        <f t="shared" si="166"/>
        <v>3</v>
      </c>
      <c r="D221" s="2966">
        <f t="shared" si="191"/>
        <v>3</v>
      </c>
      <c r="E221" s="2801">
        <f t="shared" si="191"/>
        <v>0</v>
      </c>
      <c r="F221" s="1700">
        <v>0</v>
      </c>
      <c r="G221" s="2546">
        <v>0</v>
      </c>
      <c r="H221" s="1700">
        <v>1</v>
      </c>
      <c r="I221" s="2546">
        <v>0</v>
      </c>
      <c r="J221" s="1700">
        <v>1</v>
      </c>
      <c r="K221" s="2546">
        <v>0</v>
      </c>
      <c r="L221" s="1700">
        <v>1</v>
      </c>
      <c r="M221" s="2546">
        <v>0</v>
      </c>
      <c r="N221" s="1700">
        <v>0</v>
      </c>
      <c r="O221" s="2546">
        <v>0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0</v>
      </c>
      <c r="AQ221" s="2546">
        <v>0</v>
      </c>
      <c r="AR221" s="1700">
        <v>0</v>
      </c>
      <c r="AS221" s="2546">
        <v>1</v>
      </c>
      <c r="AT221" s="2587">
        <v>1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60" t="s">
        <v>898</v>
      </c>
      <c r="B222" s="2974" t="s">
        <v>899</v>
      </c>
      <c r="C222" s="230">
        <f t="shared" si="166"/>
        <v>0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0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0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82"/>
      <c r="B223" s="174" t="s">
        <v>900</v>
      </c>
      <c r="C223" s="356">
        <f t="shared" si="166"/>
        <v>1</v>
      </c>
      <c r="D223" s="312">
        <f t="shared" si="197"/>
        <v>0</v>
      </c>
      <c r="E223" s="1837">
        <f t="shared" si="197"/>
        <v>1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1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1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82"/>
      <c r="B224" s="2956" t="s">
        <v>901</v>
      </c>
      <c r="C224" s="356">
        <f t="shared" si="166"/>
        <v>1</v>
      </c>
      <c r="D224" s="312">
        <f t="shared" si="197"/>
        <v>0</v>
      </c>
      <c r="E224" s="1837">
        <f t="shared" si="197"/>
        <v>1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1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82"/>
      <c r="B225" s="2956" t="s">
        <v>902</v>
      </c>
      <c r="C225" s="356">
        <f t="shared" si="166"/>
        <v>2</v>
      </c>
      <c r="D225" s="312">
        <f t="shared" si="197"/>
        <v>0</v>
      </c>
      <c r="E225" s="1837">
        <f t="shared" si="197"/>
        <v>2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0</v>
      </c>
      <c r="O225" s="1692">
        <v>0</v>
      </c>
      <c r="P225" s="341">
        <v>0</v>
      </c>
      <c r="Q225" s="1692">
        <v>1</v>
      </c>
      <c r="R225" s="341">
        <v>0</v>
      </c>
      <c r="S225" s="1692">
        <v>0</v>
      </c>
      <c r="T225" s="341">
        <v>0</v>
      </c>
      <c r="U225" s="1692">
        <v>1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0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2</v>
      </c>
      <c r="AP225" s="683">
        <v>0</v>
      </c>
      <c r="AQ225" s="1692">
        <v>0</v>
      </c>
      <c r="AR225" s="341">
        <v>0</v>
      </c>
      <c r="AS225" s="1692">
        <v>0</v>
      </c>
      <c r="AT225" s="1728">
        <v>0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59"/>
      <c r="B226" s="2975" t="s">
        <v>903</v>
      </c>
      <c r="C226" s="1447">
        <f t="shared" si="166"/>
        <v>1</v>
      </c>
      <c r="D226" s="173">
        <f t="shared" si="197"/>
        <v>0</v>
      </c>
      <c r="E226" s="53">
        <f t="shared" si="197"/>
        <v>1</v>
      </c>
      <c r="F226" s="341">
        <v>0</v>
      </c>
      <c r="G226" s="1692">
        <v>0</v>
      </c>
      <c r="H226" s="341">
        <v>0</v>
      </c>
      <c r="I226" s="1692">
        <v>0</v>
      </c>
      <c r="J226" s="341">
        <v>0</v>
      </c>
      <c r="K226" s="1692">
        <v>1</v>
      </c>
      <c r="L226" s="341">
        <v>0</v>
      </c>
      <c r="M226" s="1692">
        <v>0</v>
      </c>
      <c r="N226" s="341">
        <v>0</v>
      </c>
      <c r="O226" s="1692">
        <v>0</v>
      </c>
      <c r="P226" s="341">
        <v>0</v>
      </c>
      <c r="Q226" s="1692">
        <v>0</v>
      </c>
      <c r="R226" s="341">
        <v>0</v>
      </c>
      <c r="S226" s="1692">
        <v>0</v>
      </c>
      <c r="T226" s="341">
        <v>0</v>
      </c>
      <c r="U226" s="1692">
        <v>0</v>
      </c>
      <c r="V226" s="341">
        <v>0</v>
      </c>
      <c r="W226" s="1692">
        <v>0</v>
      </c>
      <c r="X226" s="341">
        <v>0</v>
      </c>
      <c r="Y226" s="1692">
        <v>0</v>
      </c>
      <c r="Z226" s="341">
        <v>0</v>
      </c>
      <c r="AA226" s="1692">
        <v>0</v>
      </c>
      <c r="AB226" s="341">
        <v>0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0</v>
      </c>
      <c r="AP226" s="1622">
        <v>0</v>
      </c>
      <c r="AQ226" s="2546">
        <v>0</v>
      </c>
      <c r="AR226" s="1700">
        <v>0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60" t="s">
        <v>904</v>
      </c>
      <c r="B227" s="2960" t="s">
        <v>905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682"/>
      <c r="B228" s="2956" t="s">
        <v>906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6059"/>
      <c r="B229" s="2979" t="s">
        <v>907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69" t="s">
        <v>908</v>
      </c>
      <c r="B230" s="6211"/>
      <c r="C230" s="2947">
        <f>SUM(D230+E230)</f>
        <v>0</v>
      </c>
      <c r="D230" s="2948">
        <f>SUM(F230+H230+J230+L230+N230+P230+R230+T230+V230+X230+Z230+AB230+AD230+AF230+AH230+AJ230+AL230)</f>
        <v>0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0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0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24" t="s">
        <v>909</v>
      </c>
      <c r="B231" s="6225"/>
      <c r="C231" s="230">
        <f>SUM(D231+E231)</f>
        <v>1</v>
      </c>
      <c r="D231" s="311">
        <f>SUM(F231+H231+J231+L231+N231+P231+R231+T231+V231+X231+Z231+AB231+AD231+AF231+AH231+AJ231+AL231)</f>
        <v>0</v>
      </c>
      <c r="E231" s="1446">
        <f>SUM(G231+I231+K231+M231+O231+Q231+S231+U231+W231+Y231+AA231+AC231+AE231+AG231+AI231+AK231+AM231)</f>
        <v>1</v>
      </c>
      <c r="F231" s="215">
        <v>0</v>
      </c>
      <c r="G231" s="659">
        <v>0</v>
      </c>
      <c r="H231" s="215">
        <v>0</v>
      </c>
      <c r="I231" s="659">
        <v>0</v>
      </c>
      <c r="J231" s="215">
        <v>0</v>
      </c>
      <c r="K231" s="659">
        <v>0</v>
      </c>
      <c r="L231" s="215">
        <v>0</v>
      </c>
      <c r="M231" s="659">
        <v>0</v>
      </c>
      <c r="N231" s="215">
        <v>0</v>
      </c>
      <c r="O231" s="659">
        <v>0</v>
      </c>
      <c r="P231" s="215">
        <v>0</v>
      </c>
      <c r="Q231" s="659">
        <v>0</v>
      </c>
      <c r="R231" s="215">
        <v>0</v>
      </c>
      <c r="S231" s="659">
        <v>1</v>
      </c>
      <c r="T231" s="215">
        <v>0</v>
      </c>
      <c r="U231" s="659">
        <v>0</v>
      </c>
      <c r="V231" s="215">
        <v>0</v>
      </c>
      <c r="W231" s="659">
        <v>0</v>
      </c>
      <c r="X231" s="215">
        <v>0</v>
      </c>
      <c r="Y231" s="659">
        <v>0</v>
      </c>
      <c r="Z231" s="215">
        <v>0</v>
      </c>
      <c r="AA231" s="659">
        <v>0</v>
      </c>
      <c r="AB231" s="215">
        <v>0</v>
      </c>
      <c r="AC231" s="659">
        <v>0</v>
      </c>
      <c r="AD231" s="215">
        <v>0</v>
      </c>
      <c r="AE231" s="659">
        <v>0</v>
      </c>
      <c r="AF231" s="215">
        <v>0</v>
      </c>
      <c r="AG231" s="659">
        <v>0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0</v>
      </c>
      <c r="AQ231" s="1692">
        <v>0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64" t="s">
        <v>910</v>
      </c>
      <c r="B232" s="5851"/>
      <c r="C232" s="356">
        <f t="shared" si="166"/>
        <v>2</v>
      </c>
      <c r="D232" s="312">
        <f t="shared" si="197"/>
        <v>1</v>
      </c>
      <c r="E232" s="1837">
        <f t="shared" si="197"/>
        <v>1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1</v>
      </c>
      <c r="L232" s="341">
        <v>1</v>
      </c>
      <c r="M232" s="1692">
        <v>0</v>
      </c>
      <c r="N232" s="341">
        <v>0</v>
      </c>
      <c r="O232" s="1692">
        <v>0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0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1</v>
      </c>
      <c r="AP232" s="341">
        <v>0</v>
      </c>
      <c r="AQ232" s="1692">
        <v>0</v>
      </c>
      <c r="AR232" s="341">
        <v>0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64" t="s">
        <v>911</v>
      </c>
      <c r="B233" s="5851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67" t="s">
        <v>912</v>
      </c>
      <c r="B234" s="6168"/>
      <c r="C234" s="1848">
        <f t="shared" si="166"/>
        <v>1</v>
      </c>
      <c r="D234" s="1849">
        <f t="shared" si="197"/>
        <v>0</v>
      </c>
      <c r="E234" s="41">
        <f t="shared" si="197"/>
        <v>1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0</v>
      </c>
      <c r="P234" s="1700">
        <v>0</v>
      </c>
      <c r="Q234" s="2546">
        <v>0</v>
      </c>
      <c r="R234" s="1700">
        <v>0</v>
      </c>
      <c r="S234" s="2546">
        <v>1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0</v>
      </c>
      <c r="AP234" s="1700">
        <v>0</v>
      </c>
      <c r="AQ234" s="2546">
        <v>0</v>
      </c>
      <c r="AR234" s="1700">
        <v>0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60" t="s">
        <v>913</v>
      </c>
      <c r="B235" s="2974" t="s">
        <v>914</v>
      </c>
      <c r="C235" s="2947">
        <f t="shared" si="166"/>
        <v>3</v>
      </c>
      <c r="D235" s="2948">
        <f t="shared" si="197"/>
        <v>1</v>
      </c>
      <c r="E235" s="2982">
        <f t="shared" si="197"/>
        <v>2</v>
      </c>
      <c r="F235" s="1427">
        <v>0</v>
      </c>
      <c r="G235" s="34">
        <v>1</v>
      </c>
      <c r="H235" s="1427">
        <v>1</v>
      </c>
      <c r="I235" s="34">
        <v>0</v>
      </c>
      <c r="J235" s="1427">
        <v>0</v>
      </c>
      <c r="K235" s="34">
        <v>1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82"/>
      <c r="B236" s="1373" t="s">
        <v>915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82"/>
      <c r="B237" s="1373" t="s">
        <v>916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82"/>
      <c r="B238" s="1373" t="s">
        <v>917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59"/>
      <c r="B239" s="2391" t="s">
        <v>918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26" t="s">
        <v>919</v>
      </c>
      <c r="B240" s="6227"/>
      <c r="C240" s="1447">
        <f t="shared" si="166"/>
        <v>0</v>
      </c>
      <c r="D240" s="173">
        <f t="shared" si="197"/>
        <v>0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0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0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62" t="s">
        <v>920</v>
      </c>
      <c r="B241" s="6163"/>
      <c r="C241" s="2965">
        <f t="shared" si="166"/>
        <v>1</v>
      </c>
      <c r="D241" s="2966">
        <f t="shared" si="197"/>
        <v>0</v>
      </c>
      <c r="E241" s="2801">
        <f t="shared" si="197"/>
        <v>1</v>
      </c>
      <c r="F241" s="1700">
        <v>0</v>
      </c>
      <c r="G241" s="2546">
        <v>0</v>
      </c>
      <c r="H241" s="1700">
        <v>0</v>
      </c>
      <c r="I241" s="2546">
        <v>0</v>
      </c>
      <c r="J241" s="1700">
        <v>0</v>
      </c>
      <c r="K241" s="2546">
        <v>0</v>
      </c>
      <c r="L241" s="1700">
        <v>0</v>
      </c>
      <c r="M241" s="2546">
        <v>0</v>
      </c>
      <c r="N241" s="1700">
        <v>0</v>
      </c>
      <c r="O241" s="2546">
        <v>1</v>
      </c>
      <c r="P241" s="1700">
        <v>0</v>
      </c>
      <c r="Q241" s="2546">
        <v>0</v>
      </c>
      <c r="R241" s="1700">
        <v>0</v>
      </c>
      <c r="S241" s="2546">
        <v>0</v>
      </c>
      <c r="T241" s="1700">
        <v>0</v>
      </c>
      <c r="U241" s="2546">
        <v>0</v>
      </c>
      <c r="V241" s="1700">
        <v>0</v>
      </c>
      <c r="W241" s="2546">
        <v>0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0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1</v>
      </c>
      <c r="AP241" s="1700">
        <v>0</v>
      </c>
      <c r="AQ241" s="2546">
        <v>1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921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33" t="s">
        <v>922</v>
      </c>
      <c r="B243" s="6109"/>
      <c r="C243" s="6208" t="s">
        <v>82</v>
      </c>
      <c r="D243" s="6208"/>
      <c r="E243" s="6208"/>
      <c r="F243" s="6208" t="s">
        <v>352</v>
      </c>
      <c r="G243" s="6208"/>
      <c r="H243" s="6208" t="s">
        <v>335</v>
      </c>
      <c r="I243" s="6208"/>
      <c r="J243" s="6208" t="s">
        <v>99</v>
      </c>
      <c r="K243" s="6208"/>
      <c r="L243" s="6208" t="s">
        <v>49</v>
      </c>
      <c r="M243" s="6208"/>
      <c r="N243" s="6134" t="s">
        <v>50</v>
      </c>
      <c r="O243" s="6183"/>
      <c r="P243" s="6184" t="s">
        <v>51</v>
      </c>
      <c r="Q243" s="6184"/>
      <c r="R243" s="6184" t="s">
        <v>52</v>
      </c>
      <c r="S243" s="6184"/>
      <c r="T243" s="6184" t="s">
        <v>53</v>
      </c>
      <c r="U243" s="6184"/>
      <c r="V243" s="6184" t="s">
        <v>54</v>
      </c>
      <c r="W243" s="6184"/>
      <c r="X243" s="6184" t="s">
        <v>55</v>
      </c>
      <c r="Y243" s="6184"/>
      <c r="Z243" s="6184" t="s">
        <v>56</v>
      </c>
      <c r="AA243" s="6184"/>
      <c r="AB243" s="6184" t="s">
        <v>57</v>
      </c>
      <c r="AC243" s="6184"/>
      <c r="AD243" s="6184" t="s">
        <v>58</v>
      </c>
      <c r="AE243" s="6184"/>
      <c r="AF243" s="6184" t="s">
        <v>59</v>
      </c>
      <c r="AG243" s="6184"/>
      <c r="AH243" s="6184" t="s">
        <v>60</v>
      </c>
      <c r="AI243" s="6184"/>
      <c r="AJ243" s="6184" t="s">
        <v>61</v>
      </c>
      <c r="AK243" s="6184"/>
      <c r="AL243" s="6184" t="s">
        <v>62</v>
      </c>
      <c r="AM243" s="6147"/>
      <c r="AN243" s="6115" t="s">
        <v>923</v>
      </c>
      <c r="AO243" s="6114"/>
      <c r="AP243" s="6149"/>
      <c r="AQ243" s="6229" t="s">
        <v>464</v>
      </c>
      <c r="AR243" s="6222" t="s">
        <v>465</v>
      </c>
      <c r="AS243" s="6184" t="s">
        <v>41</v>
      </c>
      <c r="AT243" s="6184"/>
      <c r="AU243" s="6062" t="s">
        <v>466</v>
      </c>
      <c r="AV243" s="6109" t="s">
        <v>40</v>
      </c>
      <c r="AW243" s="6062" t="s">
        <v>42</v>
      </c>
      <c r="AX243" s="6109" t="s">
        <v>924</v>
      </c>
    </row>
    <row r="244" spans="1:103" ht="30" customHeight="1" x14ac:dyDescent="0.25">
      <c r="A244" s="5827"/>
      <c r="B244" s="5652"/>
      <c r="C244" s="2907" t="s">
        <v>84</v>
      </c>
      <c r="D244" s="2810" t="s">
        <v>63</v>
      </c>
      <c r="E244" s="2936" t="s">
        <v>64</v>
      </c>
      <c r="F244" s="2935" t="s">
        <v>63</v>
      </c>
      <c r="G244" s="2936" t="s">
        <v>64</v>
      </c>
      <c r="H244" s="2935" t="s">
        <v>63</v>
      </c>
      <c r="I244" s="2936" t="s">
        <v>64</v>
      </c>
      <c r="J244" s="2935" t="s">
        <v>63</v>
      </c>
      <c r="K244" s="2936" t="s">
        <v>64</v>
      </c>
      <c r="L244" s="2935" t="s">
        <v>63</v>
      </c>
      <c r="M244" s="2936" t="s">
        <v>64</v>
      </c>
      <c r="N244" s="2935" t="s">
        <v>63</v>
      </c>
      <c r="O244" s="2936" t="s">
        <v>64</v>
      </c>
      <c r="P244" s="2935" t="s">
        <v>63</v>
      </c>
      <c r="Q244" s="2936" t="s">
        <v>64</v>
      </c>
      <c r="R244" s="2935" t="s">
        <v>63</v>
      </c>
      <c r="S244" s="2936" t="s">
        <v>64</v>
      </c>
      <c r="T244" s="2935" t="s">
        <v>63</v>
      </c>
      <c r="U244" s="2936" t="s">
        <v>64</v>
      </c>
      <c r="V244" s="2935" t="s">
        <v>63</v>
      </c>
      <c r="W244" s="2936" t="s">
        <v>64</v>
      </c>
      <c r="X244" s="2935" t="s">
        <v>63</v>
      </c>
      <c r="Y244" s="2936" t="s">
        <v>64</v>
      </c>
      <c r="Z244" s="2935" t="s">
        <v>63</v>
      </c>
      <c r="AA244" s="2936" t="s">
        <v>64</v>
      </c>
      <c r="AB244" s="2935" t="s">
        <v>63</v>
      </c>
      <c r="AC244" s="2936" t="s">
        <v>64</v>
      </c>
      <c r="AD244" s="2935" t="s">
        <v>63</v>
      </c>
      <c r="AE244" s="2936" t="s">
        <v>64</v>
      </c>
      <c r="AF244" s="2935" t="s">
        <v>63</v>
      </c>
      <c r="AG244" s="2936" t="s">
        <v>64</v>
      </c>
      <c r="AH244" s="2935" t="s">
        <v>63</v>
      </c>
      <c r="AI244" s="2936" t="s">
        <v>64</v>
      </c>
      <c r="AJ244" s="2935" t="s">
        <v>63</v>
      </c>
      <c r="AK244" s="2936" t="s">
        <v>64</v>
      </c>
      <c r="AL244" s="2935" t="s">
        <v>63</v>
      </c>
      <c r="AM244" s="2707" t="s">
        <v>64</v>
      </c>
      <c r="AN244" s="2920" t="s">
        <v>828</v>
      </c>
      <c r="AO244" s="2797" t="s">
        <v>830</v>
      </c>
      <c r="AP244" s="2906" t="s">
        <v>925</v>
      </c>
      <c r="AQ244" s="6230"/>
      <c r="AR244" s="6223"/>
      <c r="AS244" s="2935" t="s">
        <v>63</v>
      </c>
      <c r="AT244" s="2936" t="s">
        <v>64</v>
      </c>
      <c r="AU244" s="5725"/>
      <c r="AV244" s="5652"/>
      <c r="AW244" s="5725"/>
      <c r="AX244" s="5652"/>
    </row>
    <row r="245" spans="1:103" s="6" customFormat="1" ht="18" customHeight="1" x14ac:dyDescent="0.25">
      <c r="A245" s="6228" t="s">
        <v>926</v>
      </c>
      <c r="B245" s="6217"/>
      <c r="C245" s="2938">
        <f>SUM(D245+E245)</f>
        <v>8</v>
      </c>
      <c r="D245" s="2939">
        <f>SUM(F245+H245+J245+L245+N245+P245+R245+T245+V245+X245+Z245+AB245+AD245+AF245+AH245+AJ245+AL245)</f>
        <v>2</v>
      </c>
      <c r="E245" s="53">
        <f>SUM(G245+I245+K245+M245+O245+Q245+S245+U245+W245+Y245+AA245+AC245+AE245+AG245+AI245+AK245+AM245)</f>
        <v>6</v>
      </c>
      <c r="F245" s="2804">
        <v>0</v>
      </c>
      <c r="G245" s="2807">
        <v>0</v>
      </c>
      <c r="H245" s="2804">
        <v>0</v>
      </c>
      <c r="I245" s="2807">
        <v>0</v>
      </c>
      <c r="J245" s="2804">
        <v>0</v>
      </c>
      <c r="K245" s="2807">
        <v>0</v>
      </c>
      <c r="L245" s="2804">
        <v>0</v>
      </c>
      <c r="M245" s="2807">
        <v>0</v>
      </c>
      <c r="N245" s="2804">
        <v>1</v>
      </c>
      <c r="O245" s="2807">
        <v>0</v>
      </c>
      <c r="P245" s="2804">
        <v>1</v>
      </c>
      <c r="Q245" s="2807">
        <v>2</v>
      </c>
      <c r="R245" s="2804">
        <v>0</v>
      </c>
      <c r="S245" s="2807">
        <v>0</v>
      </c>
      <c r="T245" s="2804">
        <v>0</v>
      </c>
      <c r="U245" s="2807">
        <v>0</v>
      </c>
      <c r="V245" s="2804">
        <v>0</v>
      </c>
      <c r="W245" s="2807">
        <v>0</v>
      </c>
      <c r="X245" s="2804">
        <v>0</v>
      </c>
      <c r="Y245" s="2807">
        <v>0</v>
      </c>
      <c r="Z245" s="2804">
        <v>0</v>
      </c>
      <c r="AA245" s="2807">
        <v>2</v>
      </c>
      <c r="AB245" s="2804">
        <v>0</v>
      </c>
      <c r="AC245" s="2807">
        <v>0</v>
      </c>
      <c r="AD245" s="2804">
        <v>0</v>
      </c>
      <c r="AE245" s="2807">
        <v>1</v>
      </c>
      <c r="AF245" s="2804">
        <v>0</v>
      </c>
      <c r="AG245" s="2807">
        <v>0</v>
      </c>
      <c r="AH245" s="2804">
        <v>0</v>
      </c>
      <c r="AI245" s="2807">
        <v>1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13</v>
      </c>
      <c r="AO245" s="2788">
        <v>0</v>
      </c>
      <c r="AP245" s="2751">
        <v>4</v>
      </c>
      <c r="AQ245" s="2806">
        <v>0</v>
      </c>
      <c r="AR245" s="2807">
        <v>0</v>
      </c>
      <c r="AS245" s="2804">
        <v>0</v>
      </c>
      <c r="AT245" s="2807">
        <v>0</v>
      </c>
      <c r="AU245" s="2806">
        <v>0</v>
      </c>
      <c r="AV245" s="2807">
        <v>0</v>
      </c>
      <c r="AW245" s="2804">
        <v>1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18" t="s">
        <v>867</v>
      </c>
      <c r="B246" s="6219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6060" t="s">
        <v>868</v>
      </c>
      <c r="B247" s="2879" t="s">
        <v>869</v>
      </c>
      <c r="C247" s="2947">
        <f t="shared" ref="C247:C250" si="203">SUM(D247+E247)</f>
        <v>2</v>
      </c>
      <c r="D247" s="2948">
        <f t="shared" ref="D247:D250" si="204">SUM(F247+H247+J247+L247+N247+P247+R247+T247+V247+X247+Z247+AB247+AD247+AF247+AH247+AJ247+AL247)</f>
        <v>1</v>
      </c>
      <c r="E247" s="2879">
        <f>SUM(G247+I247+K247+M247+O247+Q247+S247+U247+W247+Y247+AA247+AC247+AE247+AG247+AI247+AK247+AM247)</f>
        <v>1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1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0</v>
      </c>
      <c r="X247" s="2804">
        <v>0</v>
      </c>
      <c r="Y247" s="2807">
        <v>0</v>
      </c>
      <c r="Z247" s="2804">
        <v>0</v>
      </c>
      <c r="AA247" s="2807">
        <v>1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0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59"/>
      <c r="B248" s="2801" t="s">
        <v>870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60" t="s">
        <v>871</v>
      </c>
      <c r="B249" s="2879" t="s">
        <v>869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59"/>
      <c r="B250" s="2801" t="s">
        <v>870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60" t="s">
        <v>872</v>
      </c>
      <c r="B251" s="2879" t="s">
        <v>869</v>
      </c>
      <c r="C251" s="2947">
        <f>SUM(D251+E251)</f>
        <v>0</v>
      </c>
      <c r="D251" s="2948">
        <f t="shared" ref="D251:E259" si="223">SUM(F251+H251+J251+L251+N251+P251+R251+T251+V251+X251+Z251+AB251+AD251+AF251+AH251+AJ251+AL251)</f>
        <v>0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0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59"/>
      <c r="B252" s="2801" t="s">
        <v>870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09" t="s">
        <v>873</v>
      </c>
      <c r="B253" s="6210"/>
      <c r="C253" s="2991">
        <f t="shared" ref="C253:C292" si="224">SUM(D253+E253)</f>
        <v>1</v>
      </c>
      <c r="D253" s="2939">
        <f t="shared" si="223"/>
        <v>0</v>
      </c>
      <c r="E253" s="2952">
        <f t="shared" si="223"/>
        <v>1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0</v>
      </c>
      <c r="P253" s="2804">
        <v>0</v>
      </c>
      <c r="Q253" s="2807">
        <v>0</v>
      </c>
      <c r="R253" s="2804">
        <v>0</v>
      </c>
      <c r="S253" s="2807">
        <v>0</v>
      </c>
      <c r="T253" s="2804">
        <v>0</v>
      </c>
      <c r="U253" s="2807">
        <v>0</v>
      </c>
      <c r="V253" s="2804">
        <v>0</v>
      </c>
      <c r="W253" s="2807">
        <v>0</v>
      </c>
      <c r="X253" s="2804">
        <v>0</v>
      </c>
      <c r="Y253" s="2807">
        <v>0</v>
      </c>
      <c r="Z253" s="2804">
        <v>0</v>
      </c>
      <c r="AA253" s="2807">
        <v>1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0</v>
      </c>
      <c r="AS253" s="2804">
        <v>0</v>
      </c>
      <c r="AT253" s="2807">
        <v>0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60" t="s">
        <v>874</v>
      </c>
      <c r="B254" s="2879" t="s">
        <v>875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59"/>
      <c r="B255" s="2801" t="s">
        <v>876</v>
      </c>
      <c r="C255" s="14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0</v>
      </c>
      <c r="X255" s="1427">
        <v>0</v>
      </c>
      <c r="Y255" s="34">
        <v>0</v>
      </c>
      <c r="Z255" s="1427">
        <v>0</v>
      </c>
      <c r="AA255" s="34">
        <v>0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877</v>
      </c>
      <c r="B256" s="2937"/>
      <c r="C256" s="2915">
        <f t="shared" si="224"/>
        <v>8</v>
      </c>
      <c r="D256" s="2916">
        <f t="shared" si="223"/>
        <v>2</v>
      </c>
      <c r="E256" s="2917">
        <f t="shared" si="223"/>
        <v>6</v>
      </c>
      <c r="F256" s="2992">
        <v>0</v>
      </c>
      <c r="G256" s="2993">
        <v>0</v>
      </c>
      <c r="H256" s="2992">
        <v>0</v>
      </c>
      <c r="I256" s="2993">
        <v>0</v>
      </c>
      <c r="J256" s="2992">
        <v>0</v>
      </c>
      <c r="K256" s="2993">
        <v>0</v>
      </c>
      <c r="L256" s="2992">
        <v>0</v>
      </c>
      <c r="M256" s="2993">
        <v>0</v>
      </c>
      <c r="N256" s="2992">
        <v>1</v>
      </c>
      <c r="O256" s="2993">
        <v>0</v>
      </c>
      <c r="P256" s="2992">
        <v>1</v>
      </c>
      <c r="Q256" s="2993">
        <v>2</v>
      </c>
      <c r="R256" s="2992">
        <v>0</v>
      </c>
      <c r="S256" s="2993">
        <v>0</v>
      </c>
      <c r="T256" s="2992">
        <v>0</v>
      </c>
      <c r="U256" s="2993">
        <v>0</v>
      </c>
      <c r="V256" s="2992">
        <v>0</v>
      </c>
      <c r="W256" s="2993">
        <v>0</v>
      </c>
      <c r="X256" s="2992">
        <v>0</v>
      </c>
      <c r="Y256" s="2993">
        <v>0</v>
      </c>
      <c r="Z256" s="2992">
        <v>0</v>
      </c>
      <c r="AA256" s="2993">
        <v>2</v>
      </c>
      <c r="AB256" s="2992">
        <v>0</v>
      </c>
      <c r="AC256" s="2993">
        <v>0</v>
      </c>
      <c r="AD256" s="2992">
        <v>0</v>
      </c>
      <c r="AE256" s="2993">
        <v>1</v>
      </c>
      <c r="AF256" s="2992">
        <v>0</v>
      </c>
      <c r="AG256" s="2993">
        <v>0</v>
      </c>
      <c r="AH256" s="2992">
        <v>0</v>
      </c>
      <c r="AI256" s="2993">
        <v>1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13</v>
      </c>
      <c r="AO256" s="1974">
        <v>0</v>
      </c>
      <c r="AP256" s="2750">
        <v>4</v>
      </c>
      <c r="AQ256" s="2806">
        <v>0</v>
      </c>
      <c r="AR256" s="2807">
        <v>0</v>
      </c>
      <c r="AS256" s="2804">
        <v>0</v>
      </c>
      <c r="AT256" s="2807">
        <v>0</v>
      </c>
      <c r="AU256" s="2806">
        <v>0</v>
      </c>
      <c r="AV256" s="2807">
        <v>0</v>
      </c>
      <c r="AW256" s="2806">
        <v>1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60" t="s">
        <v>878</v>
      </c>
      <c r="B257" s="1446" t="s">
        <v>879</v>
      </c>
      <c r="C257" s="230">
        <f t="shared" si="224"/>
        <v>2</v>
      </c>
      <c r="D257" s="311">
        <f t="shared" si="223"/>
        <v>1</v>
      </c>
      <c r="E257" s="1446">
        <f t="shared" si="223"/>
        <v>1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1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0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1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2</v>
      </c>
      <c r="AO257" s="1974">
        <v>0</v>
      </c>
      <c r="AP257" s="2750">
        <v>1</v>
      </c>
      <c r="AQ257" s="1974">
        <v>0</v>
      </c>
      <c r="AR257" s="2532">
        <v>0</v>
      </c>
      <c r="AS257" s="1958">
        <v>0</v>
      </c>
      <c r="AT257" s="2532">
        <v>0</v>
      </c>
      <c r="AU257" s="1974">
        <v>0</v>
      </c>
      <c r="AV257" s="2532">
        <v>0</v>
      </c>
      <c r="AW257" s="1974">
        <v>1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82"/>
      <c r="B258" s="1837" t="s">
        <v>880</v>
      </c>
      <c r="C258" s="356">
        <f t="shared" si="224"/>
        <v>1</v>
      </c>
      <c r="D258" s="312">
        <f t="shared" si="223"/>
        <v>0</v>
      </c>
      <c r="E258" s="1837">
        <f t="shared" si="223"/>
        <v>1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0</v>
      </c>
      <c r="P258" s="341">
        <v>0</v>
      </c>
      <c r="Q258" s="1692">
        <v>0</v>
      </c>
      <c r="R258" s="341">
        <v>0</v>
      </c>
      <c r="S258" s="1692">
        <v>0</v>
      </c>
      <c r="T258" s="341">
        <v>0</v>
      </c>
      <c r="U258" s="1692">
        <v>0</v>
      </c>
      <c r="V258" s="341">
        <v>0</v>
      </c>
      <c r="W258" s="1692">
        <v>0</v>
      </c>
      <c r="X258" s="341">
        <v>0</v>
      </c>
      <c r="Y258" s="1692">
        <v>0</v>
      </c>
      <c r="Z258" s="341">
        <v>0</v>
      </c>
      <c r="AA258" s="1692">
        <v>1</v>
      </c>
      <c r="AB258" s="341">
        <v>0</v>
      </c>
      <c r="AC258" s="1692">
        <v>0</v>
      </c>
      <c r="AD258" s="341">
        <v>0</v>
      </c>
      <c r="AE258" s="1692">
        <v>0</v>
      </c>
      <c r="AF258" s="341">
        <v>0</v>
      </c>
      <c r="AG258" s="1692">
        <v>0</v>
      </c>
      <c r="AH258" s="341">
        <v>0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0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82"/>
      <c r="B259" s="1837" t="s">
        <v>881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82"/>
      <c r="B260" s="2956" t="s">
        <v>882</v>
      </c>
      <c r="C260" s="356">
        <f t="shared" si="224"/>
        <v>0</v>
      </c>
      <c r="D260" s="313"/>
      <c r="E260" s="1837">
        <f>SUM(K260+M260+O260+Q260+S260+U260+W260+Y260+AA260+AC260+AE260+AG260+AI260+AK260+AM260)</f>
        <v>0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0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0</v>
      </c>
      <c r="AS260" s="360"/>
      <c r="AT260" s="659">
        <v>0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82"/>
      <c r="B261" s="1837" t="s">
        <v>883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82"/>
      <c r="B262" s="54" t="s">
        <v>884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82"/>
      <c r="B263" s="2957" t="s">
        <v>927</v>
      </c>
      <c r="C263" s="356">
        <f t="shared" si="224"/>
        <v>0</v>
      </c>
      <c r="D263" s="312">
        <f t="shared" si="239"/>
        <v>0</v>
      </c>
      <c r="E263" s="1837">
        <f t="shared" si="239"/>
        <v>0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0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59"/>
      <c r="B264" s="55" t="s">
        <v>886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60" t="s">
        <v>887</v>
      </c>
      <c r="B265" s="2960" t="s">
        <v>888</v>
      </c>
      <c r="C265" s="2947">
        <f t="shared" si="224"/>
        <v>1</v>
      </c>
      <c r="D265" s="2948">
        <f t="shared" si="239"/>
        <v>0</v>
      </c>
      <c r="E265" s="2879">
        <f t="shared" si="239"/>
        <v>1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1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0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82"/>
      <c r="B266" s="1837" t="s">
        <v>889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3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82"/>
      <c r="B267" s="41" t="s">
        <v>890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2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82"/>
      <c r="B268" s="41" t="s">
        <v>891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1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59"/>
      <c r="B269" s="2801" t="s">
        <v>892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2</v>
      </c>
      <c r="AO269" s="1622">
        <v>0</v>
      </c>
      <c r="AP269" s="2751">
        <v>1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60" t="s">
        <v>928</v>
      </c>
      <c r="B270" s="2879" t="s">
        <v>894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82"/>
      <c r="B271" s="1837" t="s">
        <v>895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82"/>
      <c r="B272" s="1837" t="s">
        <v>896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59"/>
      <c r="B273" s="2801" t="s">
        <v>897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60" t="s">
        <v>929</v>
      </c>
      <c r="B274" s="2974" t="s">
        <v>899</v>
      </c>
      <c r="C274" s="230">
        <f t="shared" si="224"/>
        <v>1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1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1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82"/>
      <c r="B275" s="174" t="s">
        <v>900</v>
      </c>
      <c r="C275" s="356">
        <f t="shared" si="224"/>
        <v>0</v>
      </c>
      <c r="D275" s="312">
        <f t="shared" si="243"/>
        <v>0</v>
      </c>
      <c r="E275" s="1837">
        <f t="shared" si="243"/>
        <v>0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0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0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82"/>
      <c r="B276" s="2956" t="s">
        <v>901</v>
      </c>
      <c r="C276" s="356">
        <f t="shared" si="224"/>
        <v>0</v>
      </c>
      <c r="D276" s="312">
        <f t="shared" si="243"/>
        <v>0</v>
      </c>
      <c r="E276" s="1837">
        <f t="shared" si="243"/>
        <v>0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0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82"/>
      <c r="B277" s="2956" t="s">
        <v>902</v>
      </c>
      <c r="C277" s="230">
        <f t="shared" si="224"/>
        <v>1</v>
      </c>
      <c r="D277" s="311">
        <f t="shared" si="243"/>
        <v>0</v>
      </c>
      <c r="E277" s="1446">
        <f t="shared" si="243"/>
        <v>1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1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59"/>
      <c r="B278" s="2975" t="s">
        <v>903</v>
      </c>
      <c r="C278" s="1447">
        <f t="shared" si="224"/>
        <v>3</v>
      </c>
      <c r="D278" s="173">
        <f t="shared" si="243"/>
        <v>0</v>
      </c>
      <c r="E278" s="53">
        <f t="shared" si="243"/>
        <v>3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0</v>
      </c>
      <c r="L278" s="341">
        <v>0</v>
      </c>
      <c r="M278" s="1692">
        <v>0</v>
      </c>
      <c r="N278" s="341">
        <v>0</v>
      </c>
      <c r="O278" s="1692">
        <v>0</v>
      </c>
      <c r="P278" s="341">
        <v>0</v>
      </c>
      <c r="Q278" s="1692">
        <v>0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1</v>
      </c>
      <c r="AB278" s="341">
        <v>0</v>
      </c>
      <c r="AC278" s="1692">
        <v>0</v>
      </c>
      <c r="AD278" s="341">
        <v>0</v>
      </c>
      <c r="AE278" s="1692">
        <v>1</v>
      </c>
      <c r="AF278" s="341">
        <v>0</v>
      </c>
      <c r="AG278" s="1692">
        <v>0</v>
      </c>
      <c r="AH278" s="341">
        <v>0</v>
      </c>
      <c r="AI278" s="1692">
        <v>1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0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60" t="s">
        <v>904</v>
      </c>
      <c r="B279" s="2960" t="s">
        <v>905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682"/>
      <c r="B280" s="2956" t="s">
        <v>906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6059"/>
      <c r="B281" s="2979" t="s">
        <v>907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69" t="s">
        <v>908</v>
      </c>
      <c r="B282" s="6211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24" t="s">
        <v>909</v>
      </c>
      <c r="B283" s="6225"/>
      <c r="C283" s="356">
        <f>SUM(D283+E283)</f>
        <v>2</v>
      </c>
      <c r="D283" s="312">
        <f>SUM(F283+H283+J283+L283+N283+P283+R283+T283+V283+X283+Z283+AB283+AD283+AF283+AH283+AJ283+AL283)</f>
        <v>1</v>
      </c>
      <c r="E283" s="1837">
        <f>SUM(G283+I283+K283+M283+O283+Q283+S283+U283+W283+Y283+AA283+AC283+AE283+AG283+AI283+AK283+AM283)</f>
        <v>1</v>
      </c>
      <c r="F283" s="215">
        <v>0</v>
      </c>
      <c r="G283" s="659">
        <v>0</v>
      </c>
      <c r="H283" s="215">
        <v>0</v>
      </c>
      <c r="I283" s="659">
        <v>0</v>
      </c>
      <c r="J283" s="215">
        <v>0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1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0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1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64" t="s">
        <v>910</v>
      </c>
      <c r="B284" s="5851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64" t="s">
        <v>911</v>
      </c>
      <c r="B285" s="5851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67" t="s">
        <v>912</v>
      </c>
      <c r="B286" s="6168"/>
      <c r="C286" s="2965">
        <f t="shared" si="224"/>
        <v>0</v>
      </c>
      <c r="D286" s="2966">
        <f t="shared" si="243"/>
        <v>0</v>
      </c>
      <c r="E286" s="2801">
        <f t="shared" si="243"/>
        <v>0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0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0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60" t="s">
        <v>913</v>
      </c>
      <c r="B287" s="2974" t="s">
        <v>914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82"/>
      <c r="B288" s="1373" t="s">
        <v>915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82"/>
      <c r="B289" s="1373" t="s">
        <v>916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82"/>
      <c r="B290" s="1373" t="s">
        <v>917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59"/>
      <c r="B291" s="2391" t="s">
        <v>918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26" t="s">
        <v>919</v>
      </c>
      <c r="B292" s="6227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62" t="s">
        <v>920</v>
      </c>
      <c r="B293" s="6163"/>
      <c r="C293" s="2965">
        <f>SUM(D293+E293)</f>
        <v>0</v>
      </c>
      <c r="D293" s="2966">
        <f>SUM(F293+H293+J293+L293+N293+P293+R293+T293+V293+X293+Z293+AB293+AD293+AF293+AH293+AJ293+AL293)</f>
        <v>0</v>
      </c>
      <c r="E293" s="2801">
        <f t="shared" ref="E293" si="248">SUM(G293+I293+K293+M293+O293+Q293+S293+U293+W293+Y293+AA293+AC293+AE293+AG293+AI293+AK293+AM293)</f>
        <v>0</v>
      </c>
      <c r="F293" s="1700">
        <v>0</v>
      </c>
      <c r="G293" s="2546">
        <v>0</v>
      </c>
      <c r="H293" s="1700">
        <v>0</v>
      </c>
      <c r="I293" s="2546">
        <v>0</v>
      </c>
      <c r="J293" s="1700">
        <v>0</v>
      </c>
      <c r="K293" s="2546">
        <v>0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0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3</v>
      </c>
      <c r="AO293" s="2788">
        <v>0</v>
      </c>
      <c r="AP293" s="2899">
        <v>2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31" t="s">
        <v>931</v>
      </c>
      <c r="B295" s="6234" t="s">
        <v>932</v>
      </c>
      <c r="C295" s="6133" t="s">
        <v>33</v>
      </c>
      <c r="D295" s="6108"/>
      <c r="E295" s="6109"/>
      <c r="F295" s="6237" t="s">
        <v>106</v>
      </c>
      <c r="G295" s="6238"/>
      <c r="H295" s="6238"/>
      <c r="I295" s="6238"/>
      <c r="J295" s="6238"/>
      <c r="K295" s="6238"/>
      <c r="L295" s="6238"/>
      <c r="M295" s="6238"/>
      <c r="N295" s="6238"/>
      <c r="O295" s="6238"/>
      <c r="P295" s="6238"/>
      <c r="Q295" s="6238"/>
      <c r="R295" s="6238"/>
      <c r="S295" s="6238"/>
      <c r="T295" s="6238"/>
      <c r="U295" s="6238"/>
      <c r="V295" s="6238"/>
      <c r="W295" s="6238"/>
      <c r="X295" s="6238"/>
      <c r="Y295" s="6238"/>
      <c r="Z295" s="6238"/>
      <c r="AA295" s="6238"/>
      <c r="AB295" s="6238"/>
      <c r="AC295" s="6238"/>
      <c r="AD295" s="6238"/>
      <c r="AE295" s="6238"/>
      <c r="AF295" s="6238"/>
      <c r="AG295" s="6238"/>
      <c r="AH295" s="6238"/>
      <c r="AI295" s="6238"/>
      <c r="AJ295" s="6238"/>
      <c r="AK295" s="6239"/>
      <c r="AL295" s="6116" t="s">
        <v>41</v>
      </c>
      <c r="AM295" s="6084" t="s">
        <v>42</v>
      </c>
      <c r="AN295" s="6084" t="s">
        <v>466</v>
      </c>
      <c r="AO295" s="6109" t="s">
        <v>40</v>
      </c>
    </row>
    <row r="296" spans="1:101" x14ac:dyDescent="0.25">
      <c r="A296" s="6232"/>
      <c r="B296" s="6235"/>
      <c r="C296" s="5827"/>
      <c r="D296" s="6103"/>
      <c r="E296" s="5652"/>
      <c r="F296" s="6208" t="s">
        <v>335</v>
      </c>
      <c r="G296" s="6208"/>
      <c r="H296" s="6208" t="s">
        <v>99</v>
      </c>
      <c r="I296" s="6208"/>
      <c r="J296" s="6208" t="s">
        <v>49</v>
      </c>
      <c r="K296" s="6208"/>
      <c r="L296" s="6134" t="s">
        <v>50</v>
      </c>
      <c r="M296" s="6183"/>
      <c r="N296" s="6184" t="s">
        <v>51</v>
      </c>
      <c r="O296" s="6184"/>
      <c r="P296" s="6184" t="s">
        <v>52</v>
      </c>
      <c r="Q296" s="6184"/>
      <c r="R296" s="6184" t="s">
        <v>53</v>
      </c>
      <c r="S296" s="6184"/>
      <c r="T296" s="6184" t="s">
        <v>54</v>
      </c>
      <c r="U296" s="6184"/>
      <c r="V296" s="6184" t="s">
        <v>55</v>
      </c>
      <c r="W296" s="6184"/>
      <c r="X296" s="6184" t="s">
        <v>56</v>
      </c>
      <c r="Y296" s="6184"/>
      <c r="Z296" s="6184" t="s">
        <v>57</v>
      </c>
      <c r="AA296" s="6184"/>
      <c r="AB296" s="6184" t="s">
        <v>58</v>
      </c>
      <c r="AC296" s="6184"/>
      <c r="AD296" s="6184" t="s">
        <v>59</v>
      </c>
      <c r="AE296" s="6184"/>
      <c r="AF296" s="6184" t="s">
        <v>60</v>
      </c>
      <c r="AG296" s="6184"/>
      <c r="AH296" s="6184" t="s">
        <v>61</v>
      </c>
      <c r="AI296" s="6184"/>
      <c r="AJ296" s="6184" t="s">
        <v>62</v>
      </c>
      <c r="AK296" s="6186"/>
      <c r="AL296" s="5658"/>
      <c r="AM296" s="5996"/>
      <c r="AN296" s="5996"/>
      <c r="AO296" s="5722"/>
    </row>
    <row r="297" spans="1:101" ht="26.25" customHeight="1" x14ac:dyDescent="0.25">
      <c r="A297" s="6233"/>
      <c r="B297" s="6236"/>
      <c r="C297" s="3000" t="s">
        <v>84</v>
      </c>
      <c r="D297" s="3001" t="s">
        <v>63</v>
      </c>
      <c r="E297" s="75" t="s">
        <v>64</v>
      </c>
      <c r="F297" s="3002" t="s">
        <v>63</v>
      </c>
      <c r="G297" s="3003" t="s">
        <v>64</v>
      </c>
      <c r="H297" s="3002" t="s">
        <v>63</v>
      </c>
      <c r="I297" s="3003" t="s">
        <v>64</v>
      </c>
      <c r="J297" s="3002" t="s">
        <v>63</v>
      </c>
      <c r="K297" s="3003" t="s">
        <v>64</v>
      </c>
      <c r="L297" s="3002" t="s">
        <v>63</v>
      </c>
      <c r="M297" s="3003" t="s">
        <v>64</v>
      </c>
      <c r="N297" s="3002" t="s">
        <v>63</v>
      </c>
      <c r="O297" s="3003" t="s">
        <v>64</v>
      </c>
      <c r="P297" s="3002" t="s">
        <v>63</v>
      </c>
      <c r="Q297" s="3003" t="s">
        <v>64</v>
      </c>
      <c r="R297" s="3002" t="s">
        <v>63</v>
      </c>
      <c r="S297" s="3003" t="s">
        <v>64</v>
      </c>
      <c r="T297" s="2998" t="s">
        <v>63</v>
      </c>
      <c r="U297" s="2998" t="s">
        <v>64</v>
      </c>
      <c r="V297" s="3004" t="s">
        <v>63</v>
      </c>
      <c r="W297" s="3003" t="s">
        <v>64</v>
      </c>
      <c r="X297" s="3002" t="s">
        <v>63</v>
      </c>
      <c r="Y297" s="3003" t="s">
        <v>64</v>
      </c>
      <c r="Z297" s="3002" t="s">
        <v>63</v>
      </c>
      <c r="AA297" s="3003" t="s">
        <v>64</v>
      </c>
      <c r="AB297" s="3002" t="s">
        <v>63</v>
      </c>
      <c r="AC297" s="3003" t="s">
        <v>64</v>
      </c>
      <c r="AD297" s="3002" t="s">
        <v>63</v>
      </c>
      <c r="AE297" s="3003" t="s">
        <v>64</v>
      </c>
      <c r="AF297" s="3002" t="s">
        <v>63</v>
      </c>
      <c r="AG297" s="3003" t="s">
        <v>64</v>
      </c>
      <c r="AH297" s="3002" t="s">
        <v>63</v>
      </c>
      <c r="AI297" s="3003" t="s">
        <v>64</v>
      </c>
      <c r="AJ297" s="3002" t="s">
        <v>63</v>
      </c>
      <c r="AK297" s="3005" t="s">
        <v>64</v>
      </c>
      <c r="AL297" s="5659"/>
      <c r="AM297" s="5709"/>
      <c r="AN297" s="5709"/>
      <c r="AO297" s="5652"/>
    </row>
    <row r="298" spans="1:101" ht="15" customHeight="1" x14ac:dyDescent="0.25">
      <c r="A298" s="6240" t="s">
        <v>933</v>
      </c>
      <c r="B298" s="3006" t="s">
        <v>778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1958">
        <v>0</v>
      </c>
      <c r="G298" s="2883">
        <v>0</v>
      </c>
      <c r="H298" s="1958">
        <v>0</v>
      </c>
      <c r="I298" s="2883">
        <v>0</v>
      </c>
      <c r="J298" s="1958">
        <v>0</v>
      </c>
      <c r="K298" s="2883">
        <v>0</v>
      </c>
      <c r="L298" s="1958">
        <v>0</v>
      </c>
      <c r="M298" s="2883">
        <v>0</v>
      </c>
      <c r="N298" s="1958">
        <v>0</v>
      </c>
      <c r="O298" s="2883">
        <v>0</v>
      </c>
      <c r="P298" s="1958">
        <v>0</v>
      </c>
      <c r="Q298" s="2883">
        <v>0</v>
      </c>
      <c r="R298" s="1958">
        <v>0</v>
      </c>
      <c r="S298" s="2883">
        <v>0</v>
      </c>
      <c r="T298" s="1958">
        <v>0</v>
      </c>
      <c r="U298" s="2883">
        <v>0</v>
      </c>
      <c r="V298" s="1958">
        <v>0</v>
      </c>
      <c r="W298" s="2883">
        <v>0</v>
      </c>
      <c r="X298" s="1958">
        <v>0</v>
      </c>
      <c r="Y298" s="2883">
        <v>0</v>
      </c>
      <c r="Z298" s="1958">
        <v>0</v>
      </c>
      <c r="AA298" s="2883">
        <v>0</v>
      </c>
      <c r="AB298" s="1958">
        <v>0</v>
      </c>
      <c r="AC298" s="2883">
        <v>0</v>
      </c>
      <c r="AD298" s="1958">
        <v>0</v>
      </c>
      <c r="AE298" s="2883">
        <v>0</v>
      </c>
      <c r="AF298" s="1958">
        <v>0</v>
      </c>
      <c r="AG298" s="2883">
        <v>0</v>
      </c>
      <c r="AH298" s="1958">
        <v>0</v>
      </c>
      <c r="AI298" s="2883">
        <v>0</v>
      </c>
      <c r="AJ298" s="1958">
        <v>0</v>
      </c>
      <c r="AK298" s="2750">
        <v>0</v>
      </c>
      <c r="AL298" s="2800">
        <v>0</v>
      </c>
      <c r="AM298" s="1957">
        <v>0</v>
      </c>
      <c r="AN298" s="1957">
        <v>0</v>
      </c>
      <c r="AO298" s="2883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241"/>
      <c r="B299" s="3010" t="s">
        <v>787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1700">
        <v>0</v>
      </c>
      <c r="G299" s="2546">
        <v>0</v>
      </c>
      <c r="H299" s="1700">
        <v>0</v>
      </c>
      <c r="I299" s="2546">
        <v>0</v>
      </c>
      <c r="J299" s="1700">
        <v>0</v>
      </c>
      <c r="K299" s="2546">
        <v>0</v>
      </c>
      <c r="L299" s="1700">
        <v>0</v>
      </c>
      <c r="M299" s="2546">
        <v>0</v>
      </c>
      <c r="N299" s="1700">
        <v>0</v>
      </c>
      <c r="O299" s="2546">
        <v>0</v>
      </c>
      <c r="P299" s="1700">
        <v>0</v>
      </c>
      <c r="Q299" s="2546">
        <v>0</v>
      </c>
      <c r="R299" s="1700">
        <v>0</v>
      </c>
      <c r="S299" s="2546">
        <v>0</v>
      </c>
      <c r="T299" s="1700">
        <v>0</v>
      </c>
      <c r="U299" s="2546">
        <v>0</v>
      </c>
      <c r="V299" s="1700">
        <v>0</v>
      </c>
      <c r="W299" s="2546">
        <v>0</v>
      </c>
      <c r="X299" s="1700">
        <v>0</v>
      </c>
      <c r="Y299" s="2546">
        <v>0</v>
      </c>
      <c r="Z299" s="1700">
        <v>0</v>
      </c>
      <c r="AA299" s="2546">
        <v>0</v>
      </c>
      <c r="AB299" s="1700">
        <v>0</v>
      </c>
      <c r="AC299" s="2546">
        <v>0</v>
      </c>
      <c r="AD299" s="1700">
        <v>0</v>
      </c>
      <c r="AE299" s="2546">
        <v>0</v>
      </c>
      <c r="AF299" s="1700">
        <v>0</v>
      </c>
      <c r="AG299" s="2546">
        <v>0</v>
      </c>
      <c r="AH299" s="1700">
        <v>0</v>
      </c>
      <c r="AI299" s="2546">
        <v>0</v>
      </c>
      <c r="AJ299" s="1700">
        <v>0</v>
      </c>
      <c r="AK299" s="2751">
        <v>0</v>
      </c>
      <c r="AL299" s="1730">
        <v>0</v>
      </c>
      <c r="AM299" s="1635">
        <v>0</v>
      </c>
      <c r="AN299" s="1635">
        <v>0</v>
      </c>
      <c r="AO299" s="254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240" t="s">
        <v>934</v>
      </c>
      <c r="B300" s="3006" t="s">
        <v>778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215">
        <v>0</v>
      </c>
      <c r="G300" s="659">
        <v>0</v>
      </c>
      <c r="H300" s="215">
        <v>0</v>
      </c>
      <c r="I300" s="659">
        <v>0</v>
      </c>
      <c r="J300" s="215">
        <v>0</v>
      </c>
      <c r="K300" s="659">
        <v>0</v>
      </c>
      <c r="L300" s="215">
        <v>0</v>
      </c>
      <c r="M300" s="659">
        <v>0</v>
      </c>
      <c r="N300" s="215">
        <v>0</v>
      </c>
      <c r="O300" s="659">
        <v>0</v>
      </c>
      <c r="P300" s="215">
        <v>0</v>
      </c>
      <c r="Q300" s="659">
        <v>0</v>
      </c>
      <c r="R300" s="215">
        <v>0</v>
      </c>
      <c r="S300" s="659">
        <v>0</v>
      </c>
      <c r="T300" s="215">
        <v>0</v>
      </c>
      <c r="U300" s="659">
        <v>0</v>
      </c>
      <c r="V300" s="215">
        <v>0</v>
      </c>
      <c r="W300" s="659">
        <v>0</v>
      </c>
      <c r="X300" s="215">
        <v>0</v>
      </c>
      <c r="Y300" s="659">
        <v>0</v>
      </c>
      <c r="Z300" s="215">
        <v>0</v>
      </c>
      <c r="AA300" s="659">
        <v>0</v>
      </c>
      <c r="AB300" s="215">
        <v>0</v>
      </c>
      <c r="AC300" s="659">
        <v>0</v>
      </c>
      <c r="AD300" s="215">
        <v>0</v>
      </c>
      <c r="AE300" s="659">
        <v>0</v>
      </c>
      <c r="AF300" s="215">
        <v>0</v>
      </c>
      <c r="AG300" s="659">
        <v>0</v>
      </c>
      <c r="AH300" s="215">
        <v>0</v>
      </c>
      <c r="AI300" s="659">
        <v>0</v>
      </c>
      <c r="AJ300" s="215">
        <v>0</v>
      </c>
      <c r="AK300" s="378">
        <v>0</v>
      </c>
      <c r="AL300" s="220">
        <v>0</v>
      </c>
      <c r="AM300" s="300">
        <v>0</v>
      </c>
      <c r="AN300" s="300">
        <v>0</v>
      </c>
      <c r="AO300" s="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241"/>
      <c r="B301" s="3010" t="s">
        <v>787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1700">
        <v>0</v>
      </c>
      <c r="G301" s="2546">
        <v>0</v>
      </c>
      <c r="H301" s="1700">
        <v>0</v>
      </c>
      <c r="I301" s="2546">
        <v>0</v>
      </c>
      <c r="J301" s="1700">
        <v>0</v>
      </c>
      <c r="K301" s="2546">
        <v>0</v>
      </c>
      <c r="L301" s="1700">
        <v>0</v>
      </c>
      <c r="M301" s="2546">
        <v>0</v>
      </c>
      <c r="N301" s="1700">
        <v>0</v>
      </c>
      <c r="O301" s="2546">
        <v>0</v>
      </c>
      <c r="P301" s="1700">
        <v>0</v>
      </c>
      <c r="Q301" s="2546">
        <v>0</v>
      </c>
      <c r="R301" s="1700">
        <v>0</v>
      </c>
      <c r="S301" s="2546">
        <v>0</v>
      </c>
      <c r="T301" s="1700">
        <v>0</v>
      </c>
      <c r="U301" s="2546">
        <v>0</v>
      </c>
      <c r="V301" s="1700">
        <v>0</v>
      </c>
      <c r="W301" s="2546">
        <v>0</v>
      </c>
      <c r="X301" s="1700">
        <v>0</v>
      </c>
      <c r="Y301" s="2546">
        <v>0</v>
      </c>
      <c r="Z301" s="1700">
        <v>0</v>
      </c>
      <c r="AA301" s="2546">
        <v>0</v>
      </c>
      <c r="AB301" s="1700">
        <v>0</v>
      </c>
      <c r="AC301" s="2546">
        <v>0</v>
      </c>
      <c r="AD301" s="1700">
        <v>0</v>
      </c>
      <c r="AE301" s="2546">
        <v>0</v>
      </c>
      <c r="AF301" s="1700">
        <v>0</v>
      </c>
      <c r="AG301" s="2546">
        <v>0</v>
      </c>
      <c r="AH301" s="1700">
        <v>0</v>
      </c>
      <c r="AI301" s="2546">
        <v>0</v>
      </c>
      <c r="AJ301" s="1700">
        <v>0</v>
      </c>
      <c r="AK301" s="2751">
        <v>0</v>
      </c>
      <c r="AL301" s="1730">
        <v>0</v>
      </c>
      <c r="AM301" s="1635">
        <v>0</v>
      </c>
      <c r="AN301" s="1635">
        <v>0</v>
      </c>
      <c r="AO301" s="254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133" t="s">
        <v>936</v>
      </c>
      <c r="B303" s="6109"/>
      <c r="C303" s="6208" t="s">
        <v>197</v>
      </c>
      <c r="D303" s="6208"/>
      <c r="E303" s="6208"/>
      <c r="F303" s="6134" t="s">
        <v>106</v>
      </c>
      <c r="G303" s="6135"/>
      <c r="H303" s="6135"/>
      <c r="I303" s="6135"/>
      <c r="J303" s="6135"/>
      <c r="K303" s="6135"/>
      <c r="L303" s="6135"/>
      <c r="M303" s="6135"/>
      <c r="N303" s="6135"/>
      <c r="O303" s="6135"/>
      <c r="P303" s="6135"/>
      <c r="Q303" s="6135"/>
      <c r="R303" s="6135"/>
      <c r="S303" s="6135"/>
      <c r="T303" s="6135"/>
      <c r="U303" s="6135"/>
      <c r="V303" s="6135"/>
      <c r="W303" s="6135"/>
      <c r="X303" s="6135"/>
      <c r="Y303" s="6135"/>
      <c r="Z303" s="6135"/>
      <c r="AA303" s="6135"/>
      <c r="AB303" s="6135"/>
      <c r="AC303" s="6135"/>
      <c r="AD303" s="6135"/>
      <c r="AE303" s="6135"/>
      <c r="AF303" s="6135"/>
      <c r="AG303" s="6135"/>
      <c r="AH303" s="6135"/>
      <c r="AI303" s="6135"/>
      <c r="AJ303" s="6135"/>
      <c r="AK303" s="6135"/>
      <c r="AL303" s="6135"/>
      <c r="AM303" s="6136"/>
      <c r="AN303" s="6114" t="s">
        <v>923</v>
      </c>
      <c r="AO303" s="6114"/>
      <c r="AP303" s="6148"/>
      <c r="AQ303" s="6133" t="s">
        <v>468</v>
      </c>
      <c r="AR303" s="6109"/>
      <c r="AS303" s="6062" t="s">
        <v>41</v>
      </c>
      <c r="AT303" s="6084" t="s">
        <v>42</v>
      </c>
      <c r="AU303" s="6084" t="s">
        <v>39</v>
      </c>
      <c r="AV303" s="6109" t="s">
        <v>40</v>
      </c>
    </row>
    <row r="304" spans="1:101" x14ac:dyDescent="0.25">
      <c r="A304" s="6100"/>
      <c r="B304" s="5722"/>
      <c r="C304" s="6208"/>
      <c r="D304" s="6208"/>
      <c r="E304" s="6208"/>
      <c r="F304" s="6208" t="s">
        <v>352</v>
      </c>
      <c r="G304" s="6208"/>
      <c r="H304" s="6208" t="s">
        <v>335</v>
      </c>
      <c r="I304" s="6208"/>
      <c r="J304" s="6208" t="s">
        <v>99</v>
      </c>
      <c r="K304" s="6208"/>
      <c r="L304" s="6208" t="s">
        <v>49</v>
      </c>
      <c r="M304" s="6208"/>
      <c r="N304" s="6134" t="s">
        <v>50</v>
      </c>
      <c r="O304" s="6183"/>
      <c r="P304" s="6184" t="s">
        <v>51</v>
      </c>
      <c r="Q304" s="6184"/>
      <c r="R304" s="6184" t="s">
        <v>52</v>
      </c>
      <c r="S304" s="6184"/>
      <c r="T304" s="6184" t="s">
        <v>53</v>
      </c>
      <c r="U304" s="6184"/>
      <c r="V304" s="6184" t="s">
        <v>54</v>
      </c>
      <c r="W304" s="6184"/>
      <c r="X304" s="6184" t="s">
        <v>55</v>
      </c>
      <c r="Y304" s="6184"/>
      <c r="Z304" s="6184" t="s">
        <v>56</v>
      </c>
      <c r="AA304" s="6184"/>
      <c r="AB304" s="6184" t="s">
        <v>57</v>
      </c>
      <c r="AC304" s="6184"/>
      <c r="AD304" s="6184" t="s">
        <v>58</v>
      </c>
      <c r="AE304" s="6184"/>
      <c r="AF304" s="6184" t="s">
        <v>59</v>
      </c>
      <c r="AG304" s="6184"/>
      <c r="AH304" s="6184" t="s">
        <v>60</v>
      </c>
      <c r="AI304" s="6184"/>
      <c r="AJ304" s="6184" t="s">
        <v>61</v>
      </c>
      <c r="AK304" s="6184"/>
      <c r="AL304" s="6184" t="s">
        <v>62</v>
      </c>
      <c r="AM304" s="6186"/>
      <c r="AN304" s="6057" t="s">
        <v>937</v>
      </c>
      <c r="AO304" s="6057" t="s">
        <v>938</v>
      </c>
      <c r="AP304" s="6109" t="s">
        <v>939</v>
      </c>
      <c r="AQ304" s="5827"/>
      <c r="AR304" s="5652"/>
      <c r="AS304" s="5724"/>
      <c r="AT304" s="5996"/>
      <c r="AU304" s="5996"/>
      <c r="AV304" s="5722"/>
    </row>
    <row r="305" spans="1:99" ht="21.75" customHeight="1" x14ac:dyDescent="0.25">
      <c r="A305" s="5827"/>
      <c r="B305" s="5652"/>
      <c r="C305" s="2907" t="s">
        <v>84</v>
      </c>
      <c r="D305" s="2908" t="s">
        <v>63</v>
      </c>
      <c r="E305" s="3011" t="s">
        <v>64</v>
      </c>
      <c r="F305" s="2907" t="s">
        <v>472</v>
      </c>
      <c r="G305" s="2758" t="s">
        <v>64</v>
      </c>
      <c r="H305" s="2907" t="s">
        <v>472</v>
      </c>
      <c r="I305" s="2758" t="s">
        <v>64</v>
      </c>
      <c r="J305" s="2907" t="s">
        <v>472</v>
      </c>
      <c r="K305" s="2758" t="s">
        <v>64</v>
      </c>
      <c r="L305" s="2907" t="s">
        <v>472</v>
      </c>
      <c r="M305" s="2758" t="s">
        <v>64</v>
      </c>
      <c r="N305" s="2907" t="s">
        <v>472</v>
      </c>
      <c r="O305" s="2758" t="s">
        <v>64</v>
      </c>
      <c r="P305" s="2907" t="s">
        <v>472</v>
      </c>
      <c r="Q305" s="2758" t="s">
        <v>64</v>
      </c>
      <c r="R305" s="2907" t="s">
        <v>472</v>
      </c>
      <c r="S305" s="2758" t="s">
        <v>64</v>
      </c>
      <c r="T305" s="2907" t="s">
        <v>472</v>
      </c>
      <c r="U305" s="2758" t="s">
        <v>64</v>
      </c>
      <c r="V305" s="2907" t="s">
        <v>472</v>
      </c>
      <c r="W305" s="2758" t="s">
        <v>64</v>
      </c>
      <c r="X305" s="2907" t="s">
        <v>472</v>
      </c>
      <c r="Y305" s="2758" t="s">
        <v>64</v>
      </c>
      <c r="Z305" s="2907" t="s">
        <v>472</v>
      </c>
      <c r="AA305" s="2758" t="s">
        <v>64</v>
      </c>
      <c r="AB305" s="2907" t="s">
        <v>472</v>
      </c>
      <c r="AC305" s="2758" t="s">
        <v>64</v>
      </c>
      <c r="AD305" s="2907" t="s">
        <v>472</v>
      </c>
      <c r="AE305" s="2758" t="s">
        <v>64</v>
      </c>
      <c r="AF305" s="2907" t="s">
        <v>472</v>
      </c>
      <c r="AG305" s="2758" t="s">
        <v>64</v>
      </c>
      <c r="AH305" s="2907" t="s">
        <v>472</v>
      </c>
      <c r="AI305" s="2758" t="s">
        <v>64</v>
      </c>
      <c r="AJ305" s="2907" t="s">
        <v>472</v>
      </c>
      <c r="AK305" s="2758" t="s">
        <v>64</v>
      </c>
      <c r="AL305" s="2907" t="s">
        <v>472</v>
      </c>
      <c r="AM305" s="2749" t="s">
        <v>64</v>
      </c>
      <c r="AN305" s="5728"/>
      <c r="AO305" s="5728"/>
      <c r="AP305" s="5652"/>
      <c r="AQ305" s="2907" t="s">
        <v>473</v>
      </c>
      <c r="AR305" s="2869" t="s">
        <v>474</v>
      </c>
      <c r="AS305" s="5725"/>
      <c r="AT305" s="5709"/>
      <c r="AU305" s="5709"/>
      <c r="AV305" s="5652"/>
    </row>
    <row r="306" spans="1:99" s="6" customFormat="1" ht="18" customHeight="1" x14ac:dyDescent="0.2">
      <c r="A306" s="6147" t="s">
        <v>940</v>
      </c>
      <c r="B306" s="6148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843" t="s">
        <v>464</v>
      </c>
      <c r="B307" s="219" t="s">
        <v>941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843"/>
      <c r="B308" s="177" t="s">
        <v>942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843"/>
      <c r="B309" s="340" t="s">
        <v>943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843"/>
      <c r="B310" s="340" t="s">
        <v>944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843"/>
      <c r="B311" s="340" t="s">
        <v>945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843"/>
      <c r="B312" s="340" t="s">
        <v>946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843"/>
      <c r="B313" s="340" t="s">
        <v>947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843"/>
      <c r="B314" s="340" t="s">
        <v>948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242"/>
      <c r="B315" s="1699" t="s">
        <v>949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243" t="s">
        <v>950</v>
      </c>
      <c r="B316" s="1978" t="s">
        <v>941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843"/>
      <c r="B317" s="177" t="s">
        <v>942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843"/>
      <c r="B318" s="340" t="s">
        <v>943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843"/>
      <c r="B319" s="340" t="s">
        <v>944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843"/>
      <c r="B320" s="340" t="s">
        <v>945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843"/>
      <c r="B321" s="340" t="s">
        <v>946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843"/>
      <c r="B322" s="340" t="s">
        <v>947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843"/>
      <c r="B323" s="340" t="s">
        <v>948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242"/>
      <c r="B324" s="1699" t="s">
        <v>949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133" t="s">
        <v>293</v>
      </c>
      <c r="B326" s="6109"/>
      <c r="C326" s="6179" t="s">
        <v>197</v>
      </c>
      <c r="D326" s="6247"/>
      <c r="E326" s="6180"/>
      <c r="F326" s="6134" t="s">
        <v>106</v>
      </c>
      <c r="G326" s="6135"/>
      <c r="H326" s="6135"/>
      <c r="I326" s="6135"/>
      <c r="J326" s="6135"/>
      <c r="K326" s="6135"/>
      <c r="L326" s="6135"/>
      <c r="M326" s="6135"/>
      <c r="N326" s="6135"/>
      <c r="O326" s="6135"/>
      <c r="P326" s="6135"/>
      <c r="Q326" s="6135"/>
      <c r="R326" s="6135"/>
      <c r="S326" s="6135"/>
      <c r="T326" s="6135"/>
      <c r="U326" s="6135"/>
      <c r="V326" s="6135"/>
      <c r="W326" s="6135"/>
      <c r="X326" s="6135"/>
      <c r="Y326" s="6135"/>
      <c r="Z326" s="6135"/>
      <c r="AA326" s="6135"/>
      <c r="AB326" s="6135"/>
      <c r="AC326" s="6135"/>
      <c r="AD326" s="6135"/>
      <c r="AE326" s="6135"/>
      <c r="AF326" s="6135"/>
      <c r="AG326" s="6135"/>
      <c r="AH326" s="6135"/>
      <c r="AI326" s="6135"/>
      <c r="AJ326" s="6135"/>
      <c r="AK326" s="6135"/>
      <c r="AL326" s="6135"/>
      <c r="AM326" s="6135"/>
      <c r="AN326" s="6135"/>
      <c r="AO326" s="6135"/>
      <c r="AP326" s="6135"/>
      <c r="AQ326" s="6136"/>
      <c r="AR326" s="6108" t="s">
        <v>468</v>
      </c>
      <c r="AS326" s="6109"/>
      <c r="AT326" s="6062" t="s">
        <v>41</v>
      </c>
      <c r="AU326" s="6084" t="s">
        <v>42</v>
      </c>
      <c r="AV326" s="6084" t="s">
        <v>39</v>
      </c>
      <c r="AW326" s="6109" t="s">
        <v>40</v>
      </c>
    </row>
    <row r="327" spans="1:99" x14ac:dyDescent="0.25">
      <c r="A327" s="6100"/>
      <c r="B327" s="5722"/>
      <c r="C327" s="6181"/>
      <c r="D327" s="6055"/>
      <c r="E327" s="6182"/>
      <c r="F327" s="6147" t="s">
        <v>952</v>
      </c>
      <c r="G327" s="6114"/>
      <c r="H327" s="6147" t="s">
        <v>953</v>
      </c>
      <c r="I327" s="6114"/>
      <c r="J327" s="6147" t="s">
        <v>954</v>
      </c>
      <c r="K327" s="6114"/>
      <c r="L327" s="6147" t="s">
        <v>955</v>
      </c>
      <c r="M327" s="6114"/>
      <c r="N327" s="6147" t="s">
        <v>335</v>
      </c>
      <c r="O327" s="6114"/>
      <c r="P327" s="6147" t="s">
        <v>99</v>
      </c>
      <c r="Q327" s="6114"/>
      <c r="R327" s="6147" t="s">
        <v>49</v>
      </c>
      <c r="S327" s="6114"/>
      <c r="T327" s="6147" t="s">
        <v>50</v>
      </c>
      <c r="U327" s="6114"/>
      <c r="V327" s="6147" t="s">
        <v>51</v>
      </c>
      <c r="W327" s="6148"/>
      <c r="X327" s="6147" t="s">
        <v>52</v>
      </c>
      <c r="Y327" s="6148"/>
      <c r="Z327" s="6147" t="s">
        <v>53</v>
      </c>
      <c r="AA327" s="6148"/>
      <c r="AB327" s="6147" t="s">
        <v>54</v>
      </c>
      <c r="AC327" s="6148"/>
      <c r="AD327" s="6147" t="s">
        <v>55</v>
      </c>
      <c r="AE327" s="6148"/>
      <c r="AF327" s="6147" t="s">
        <v>56</v>
      </c>
      <c r="AG327" s="6148"/>
      <c r="AH327" s="6147" t="s">
        <v>57</v>
      </c>
      <c r="AI327" s="6148"/>
      <c r="AJ327" s="6147" t="s">
        <v>58</v>
      </c>
      <c r="AK327" s="6148"/>
      <c r="AL327" s="6147" t="s">
        <v>59</v>
      </c>
      <c r="AM327" s="6148"/>
      <c r="AN327" s="6147" t="s">
        <v>60</v>
      </c>
      <c r="AO327" s="6148"/>
      <c r="AP327" s="6147" t="s">
        <v>956</v>
      </c>
      <c r="AQ327" s="6149"/>
      <c r="AR327" s="6103"/>
      <c r="AS327" s="5652"/>
      <c r="AT327" s="5724"/>
      <c r="AU327" s="5996"/>
      <c r="AV327" s="5996"/>
      <c r="AW327" s="5722"/>
    </row>
    <row r="328" spans="1:99" ht="25.5" customHeight="1" x14ac:dyDescent="0.25">
      <c r="A328" s="5827"/>
      <c r="B328" s="5652"/>
      <c r="C328" s="2907" t="s">
        <v>84</v>
      </c>
      <c r="D328" s="3023" t="s">
        <v>63</v>
      </c>
      <c r="E328" s="3022" t="s">
        <v>64</v>
      </c>
      <c r="F328" s="2907" t="s">
        <v>472</v>
      </c>
      <c r="G328" s="2758" t="s">
        <v>64</v>
      </c>
      <c r="H328" s="2907" t="s">
        <v>472</v>
      </c>
      <c r="I328" s="2758" t="s">
        <v>64</v>
      </c>
      <c r="J328" s="2907" t="s">
        <v>472</v>
      </c>
      <c r="K328" s="2758" t="s">
        <v>64</v>
      </c>
      <c r="L328" s="2907" t="s">
        <v>472</v>
      </c>
      <c r="M328" s="2758" t="s">
        <v>64</v>
      </c>
      <c r="N328" s="2907" t="s">
        <v>472</v>
      </c>
      <c r="O328" s="2758" t="s">
        <v>64</v>
      </c>
      <c r="P328" s="2907" t="s">
        <v>472</v>
      </c>
      <c r="Q328" s="2758" t="s">
        <v>64</v>
      </c>
      <c r="R328" s="2907" t="s">
        <v>472</v>
      </c>
      <c r="S328" s="2758" t="s">
        <v>64</v>
      </c>
      <c r="T328" s="2907" t="s">
        <v>472</v>
      </c>
      <c r="U328" s="2758" t="s">
        <v>64</v>
      </c>
      <c r="V328" s="2907" t="s">
        <v>472</v>
      </c>
      <c r="W328" s="2758" t="s">
        <v>64</v>
      </c>
      <c r="X328" s="2907" t="s">
        <v>472</v>
      </c>
      <c r="Y328" s="2758" t="s">
        <v>64</v>
      </c>
      <c r="Z328" s="2907" t="s">
        <v>472</v>
      </c>
      <c r="AA328" s="2758" t="s">
        <v>64</v>
      </c>
      <c r="AB328" s="2907" t="s">
        <v>472</v>
      </c>
      <c r="AC328" s="2758" t="s">
        <v>64</v>
      </c>
      <c r="AD328" s="2907" t="s">
        <v>472</v>
      </c>
      <c r="AE328" s="2758" t="s">
        <v>64</v>
      </c>
      <c r="AF328" s="2907" t="s">
        <v>472</v>
      </c>
      <c r="AG328" s="2758" t="s">
        <v>64</v>
      </c>
      <c r="AH328" s="2907" t="s">
        <v>472</v>
      </c>
      <c r="AI328" s="2758" t="s">
        <v>64</v>
      </c>
      <c r="AJ328" s="2907" t="s">
        <v>472</v>
      </c>
      <c r="AK328" s="2758" t="s">
        <v>64</v>
      </c>
      <c r="AL328" s="2907" t="s">
        <v>472</v>
      </c>
      <c r="AM328" s="2758" t="s">
        <v>64</v>
      </c>
      <c r="AN328" s="2907" t="s">
        <v>472</v>
      </c>
      <c r="AO328" s="2758" t="s">
        <v>64</v>
      </c>
      <c r="AP328" s="2907" t="s">
        <v>472</v>
      </c>
      <c r="AQ328" s="2749" t="s">
        <v>64</v>
      </c>
      <c r="AR328" s="2920" t="s">
        <v>473</v>
      </c>
      <c r="AS328" s="2758" t="s">
        <v>474</v>
      </c>
      <c r="AT328" s="5725"/>
      <c r="AU328" s="5709"/>
      <c r="AV328" s="5709"/>
      <c r="AW328" s="5652"/>
    </row>
    <row r="329" spans="1:99" x14ac:dyDescent="0.25">
      <c r="A329" s="6060" t="s">
        <v>957</v>
      </c>
      <c r="B329" s="2879" t="s">
        <v>464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6059"/>
      <c r="B330" s="2950" t="s">
        <v>950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244" t="s">
        <v>958</v>
      </c>
      <c r="B331" s="6245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246" t="s">
        <v>959</v>
      </c>
      <c r="B332" s="6246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226" t="s">
        <v>960</v>
      </c>
      <c r="B333" s="6227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248" t="s">
        <v>961</v>
      </c>
      <c r="B334" s="6249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682" t="s">
        <v>962</v>
      </c>
      <c r="B335" s="174" t="s">
        <v>963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682"/>
      <c r="B336" s="1142" t="s">
        <v>964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682"/>
      <c r="B337" s="1142" t="s">
        <v>965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682"/>
      <c r="B338" s="1373" t="s">
        <v>716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6059"/>
      <c r="B339" s="3031" t="s">
        <v>966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33" t="s">
        <v>293</v>
      </c>
      <c r="B341" s="6109"/>
      <c r="C341" s="6208" t="s">
        <v>197</v>
      </c>
      <c r="D341" s="6208"/>
      <c r="E341" s="6208"/>
      <c r="F341" s="6134" t="s">
        <v>106</v>
      </c>
      <c r="G341" s="6135"/>
      <c r="H341" s="6135"/>
      <c r="I341" s="6135"/>
      <c r="J341" s="6135"/>
      <c r="K341" s="6135"/>
      <c r="L341" s="6135"/>
      <c r="M341" s="6135"/>
      <c r="N341" s="6135"/>
      <c r="O341" s="6135"/>
      <c r="P341" s="6135"/>
      <c r="Q341" s="6135"/>
      <c r="R341" s="6135"/>
      <c r="S341" s="6135"/>
      <c r="T341" s="6135"/>
      <c r="U341" s="6135"/>
      <c r="V341" s="6135"/>
      <c r="W341" s="6135"/>
      <c r="X341" s="6135"/>
      <c r="Y341" s="6135"/>
      <c r="Z341" s="6135"/>
      <c r="AA341" s="6135"/>
      <c r="AB341" s="6135"/>
      <c r="AC341" s="6135"/>
      <c r="AD341" s="6135"/>
      <c r="AE341" s="6135"/>
      <c r="AF341" s="6135"/>
      <c r="AG341" s="6136"/>
      <c r="AH341" s="6108" t="s">
        <v>468</v>
      </c>
      <c r="AI341" s="6109"/>
      <c r="AJ341" s="6062" t="s">
        <v>41</v>
      </c>
      <c r="AK341" s="6109" t="s">
        <v>42</v>
      </c>
    </row>
    <row r="342" spans="1:99" x14ac:dyDescent="0.25">
      <c r="A342" s="6100"/>
      <c r="B342" s="5722"/>
      <c r="C342" s="6208"/>
      <c r="D342" s="6208"/>
      <c r="E342" s="6208"/>
      <c r="F342" s="6208" t="s">
        <v>49</v>
      </c>
      <c r="G342" s="6208"/>
      <c r="H342" s="6134" t="s">
        <v>50</v>
      </c>
      <c r="I342" s="6183"/>
      <c r="J342" s="6184" t="s">
        <v>51</v>
      </c>
      <c r="K342" s="6184"/>
      <c r="L342" s="6184" t="s">
        <v>52</v>
      </c>
      <c r="M342" s="6184"/>
      <c r="N342" s="6184" t="s">
        <v>53</v>
      </c>
      <c r="O342" s="6184"/>
      <c r="P342" s="6184" t="s">
        <v>54</v>
      </c>
      <c r="Q342" s="6184"/>
      <c r="R342" s="6184" t="s">
        <v>55</v>
      </c>
      <c r="S342" s="6184"/>
      <c r="T342" s="6184" t="s">
        <v>56</v>
      </c>
      <c r="U342" s="6184"/>
      <c r="V342" s="6184" t="s">
        <v>57</v>
      </c>
      <c r="W342" s="6184"/>
      <c r="X342" s="6184" t="s">
        <v>58</v>
      </c>
      <c r="Y342" s="6184"/>
      <c r="Z342" s="6184" t="s">
        <v>59</v>
      </c>
      <c r="AA342" s="6184"/>
      <c r="AB342" s="6184" t="s">
        <v>60</v>
      </c>
      <c r="AC342" s="6184"/>
      <c r="AD342" s="6184" t="s">
        <v>61</v>
      </c>
      <c r="AE342" s="6184"/>
      <c r="AF342" s="6184" t="s">
        <v>62</v>
      </c>
      <c r="AG342" s="6186"/>
      <c r="AH342" s="6103"/>
      <c r="AI342" s="5652"/>
      <c r="AJ342" s="5724"/>
      <c r="AK342" s="5722"/>
    </row>
    <row r="343" spans="1:99" x14ac:dyDescent="0.25">
      <c r="A343" s="5827"/>
      <c r="B343" s="5652"/>
      <c r="C343" s="2907" t="s">
        <v>84</v>
      </c>
      <c r="D343" s="2908" t="s">
        <v>63</v>
      </c>
      <c r="E343" s="3011" t="s">
        <v>64</v>
      </c>
      <c r="F343" s="2907" t="s">
        <v>472</v>
      </c>
      <c r="G343" s="2758" t="s">
        <v>64</v>
      </c>
      <c r="H343" s="2907" t="s">
        <v>472</v>
      </c>
      <c r="I343" s="2758" t="s">
        <v>64</v>
      </c>
      <c r="J343" s="2907" t="s">
        <v>472</v>
      </c>
      <c r="K343" s="2758" t="s">
        <v>64</v>
      </c>
      <c r="L343" s="2907" t="s">
        <v>472</v>
      </c>
      <c r="M343" s="2758" t="s">
        <v>64</v>
      </c>
      <c r="N343" s="2907" t="s">
        <v>472</v>
      </c>
      <c r="O343" s="2758" t="s">
        <v>64</v>
      </c>
      <c r="P343" s="2907" t="s">
        <v>472</v>
      </c>
      <c r="Q343" s="2758" t="s">
        <v>64</v>
      </c>
      <c r="R343" s="2907" t="s">
        <v>472</v>
      </c>
      <c r="S343" s="2758" t="s">
        <v>64</v>
      </c>
      <c r="T343" s="2907" t="s">
        <v>472</v>
      </c>
      <c r="U343" s="2758" t="s">
        <v>64</v>
      </c>
      <c r="V343" s="2907" t="s">
        <v>472</v>
      </c>
      <c r="W343" s="2758" t="s">
        <v>64</v>
      </c>
      <c r="X343" s="2907" t="s">
        <v>472</v>
      </c>
      <c r="Y343" s="2758" t="s">
        <v>64</v>
      </c>
      <c r="Z343" s="2907" t="s">
        <v>472</v>
      </c>
      <c r="AA343" s="2758" t="s">
        <v>64</v>
      </c>
      <c r="AB343" s="2907" t="s">
        <v>472</v>
      </c>
      <c r="AC343" s="2758" t="s">
        <v>64</v>
      </c>
      <c r="AD343" s="2907" t="s">
        <v>472</v>
      </c>
      <c r="AE343" s="2758" t="s">
        <v>64</v>
      </c>
      <c r="AF343" s="2907" t="s">
        <v>472</v>
      </c>
      <c r="AG343" s="2749" t="s">
        <v>64</v>
      </c>
      <c r="AH343" s="2797" t="s">
        <v>473</v>
      </c>
      <c r="AI343" s="2869" t="s">
        <v>474</v>
      </c>
      <c r="AJ343" s="5725"/>
      <c r="AK343" s="5652"/>
    </row>
    <row r="344" spans="1:99" x14ac:dyDescent="0.25">
      <c r="A344" s="6143" t="s">
        <v>957</v>
      </c>
      <c r="B344" s="6143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43" t="s">
        <v>959</v>
      </c>
      <c r="B345" s="6143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43" t="s">
        <v>968</v>
      </c>
      <c r="B346" s="6143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969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6066" t="s">
        <v>224</v>
      </c>
      <c r="B348" s="6256" t="s">
        <v>463</v>
      </c>
      <c r="C348" s="6257"/>
      <c r="D348" s="6258"/>
      <c r="E348" s="6259" t="s">
        <v>106</v>
      </c>
      <c r="F348" s="6260"/>
      <c r="G348" s="6260"/>
      <c r="H348" s="6260"/>
      <c r="I348" s="6260"/>
      <c r="J348" s="6260"/>
      <c r="K348" s="6260"/>
      <c r="L348" s="6260"/>
      <c r="M348" s="6260"/>
      <c r="N348" s="130"/>
      <c r="O348" s="6263" t="s">
        <v>970</v>
      </c>
      <c r="P348" s="6254" t="s">
        <v>971</v>
      </c>
      <c r="Q348" s="6261" t="s">
        <v>972</v>
      </c>
      <c r="R348" s="6263" t="s">
        <v>41</v>
      </c>
      <c r="S348" s="6109" t="s">
        <v>42</v>
      </c>
      <c r="T348" s="6179" t="s">
        <v>468</v>
      </c>
      <c r="U348" s="6180"/>
    </row>
    <row r="349" spans="1:99" x14ac:dyDescent="0.25">
      <c r="A349" s="5647"/>
      <c r="B349" s="5827"/>
      <c r="C349" s="6103"/>
      <c r="D349" s="5652"/>
      <c r="E349" s="6147" t="s">
        <v>352</v>
      </c>
      <c r="F349" s="6148"/>
      <c r="G349" s="6147" t="s">
        <v>335</v>
      </c>
      <c r="H349" s="6148"/>
      <c r="I349" s="6147" t="s">
        <v>99</v>
      </c>
      <c r="J349" s="6148"/>
      <c r="K349" s="6147" t="s">
        <v>49</v>
      </c>
      <c r="L349" s="6148"/>
      <c r="M349" s="6147" t="s">
        <v>50</v>
      </c>
      <c r="N349" s="6114"/>
      <c r="O349" s="6264"/>
      <c r="P349" s="6255"/>
      <c r="Q349" s="5870"/>
      <c r="R349" s="6264"/>
      <c r="S349" s="5722"/>
      <c r="T349" s="6181"/>
      <c r="U349" s="6182"/>
    </row>
    <row r="350" spans="1:99" ht="28.5" customHeight="1" x14ac:dyDescent="0.25">
      <c r="A350" s="6014"/>
      <c r="B350" s="2874" t="s">
        <v>84</v>
      </c>
      <c r="C350" s="3035" t="s">
        <v>63</v>
      </c>
      <c r="D350" s="2869" t="s">
        <v>64</v>
      </c>
      <c r="E350" s="2907" t="s">
        <v>63</v>
      </c>
      <c r="F350" s="2905" t="s">
        <v>64</v>
      </c>
      <c r="G350" s="2907" t="s">
        <v>63</v>
      </c>
      <c r="H350" s="2905" t="s">
        <v>64</v>
      </c>
      <c r="I350" s="2907" t="s">
        <v>63</v>
      </c>
      <c r="J350" s="2905" t="s">
        <v>64</v>
      </c>
      <c r="K350" s="2907" t="s">
        <v>63</v>
      </c>
      <c r="L350" s="2905" t="s">
        <v>64</v>
      </c>
      <c r="M350" s="2907" t="s">
        <v>63</v>
      </c>
      <c r="N350" s="2904" t="s">
        <v>64</v>
      </c>
      <c r="O350" s="6265"/>
      <c r="P350" s="5806"/>
      <c r="Q350" s="6262"/>
      <c r="R350" s="6265"/>
      <c r="S350" s="5652"/>
      <c r="T350" s="2935" t="s">
        <v>473</v>
      </c>
      <c r="U350" s="3011" t="s">
        <v>474</v>
      </c>
    </row>
    <row r="351" spans="1:99" x14ac:dyDescent="0.25">
      <c r="A351" s="2974" t="s">
        <v>778</v>
      </c>
      <c r="B351" s="2947">
        <f>SUM(C351+D351)</f>
        <v>0</v>
      </c>
      <c r="C351" s="2517">
        <f>SUM(E351+G351+I351+K351+M351)</f>
        <v>0</v>
      </c>
      <c r="D351" s="2923">
        <f>SUM(F351+H351+J351+L351+N351)</f>
        <v>0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0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787</v>
      </c>
      <c r="B352" s="2949">
        <f>SUM(C352+D352)</f>
        <v>5</v>
      </c>
      <c r="C352" s="2543">
        <f>SUM(E352+G352+I352+K352+M352)</f>
        <v>2</v>
      </c>
      <c r="D352" s="2930">
        <f>SUM(F352+H352+J352+L352+N352)</f>
        <v>3</v>
      </c>
      <c r="E352" s="2547">
        <v>1</v>
      </c>
      <c r="F352" s="3032">
        <v>1</v>
      </c>
      <c r="G352" s="2547">
        <v>0</v>
      </c>
      <c r="H352" s="232">
        <v>0</v>
      </c>
      <c r="I352" s="2547">
        <v>0</v>
      </c>
      <c r="J352" s="3032">
        <v>1</v>
      </c>
      <c r="K352" s="2547">
        <v>1</v>
      </c>
      <c r="L352" s="3032">
        <v>1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2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66" t="s">
        <v>224</v>
      </c>
      <c r="B354" s="6066" t="s">
        <v>462</v>
      </c>
      <c r="C354" s="6184" t="s">
        <v>463</v>
      </c>
      <c r="D354" s="6184"/>
      <c r="E354" s="6184"/>
      <c r="F354" s="6147" t="s">
        <v>106</v>
      </c>
      <c r="G354" s="6064"/>
      <c r="H354" s="6064"/>
      <c r="I354" s="6064"/>
      <c r="J354" s="6064"/>
      <c r="K354" s="6064"/>
      <c r="L354" s="6064"/>
      <c r="M354" s="6064"/>
      <c r="N354" s="6064"/>
      <c r="O354" s="6064"/>
      <c r="P354" s="6064"/>
      <c r="Q354" s="6064"/>
      <c r="R354" s="6064"/>
      <c r="S354" s="6064"/>
      <c r="T354" s="6064"/>
      <c r="U354" s="6064"/>
      <c r="V354" s="6064"/>
      <c r="W354" s="6064"/>
      <c r="X354" s="6064"/>
      <c r="Y354" s="6064"/>
      <c r="Z354" s="6064"/>
      <c r="AA354" s="6064"/>
      <c r="AB354" s="6064"/>
      <c r="AC354" s="6064"/>
      <c r="AD354" s="6064"/>
      <c r="AE354" s="6064"/>
      <c r="AF354" s="6064"/>
      <c r="AG354" s="6149"/>
      <c r="AH354" s="6116" t="s">
        <v>41</v>
      </c>
      <c r="AI354" s="6117" t="s">
        <v>42</v>
      </c>
      <c r="AJ354" s="6114" t="s">
        <v>974</v>
      </c>
      <c r="AK354" s="6114"/>
      <c r="AL354" s="6148"/>
      <c r="AM354" s="6066" t="s">
        <v>975</v>
      </c>
    </row>
    <row r="355" spans="1:94" x14ac:dyDescent="0.25">
      <c r="A355" s="5647"/>
      <c r="B355" s="5647"/>
      <c r="C355" s="6184"/>
      <c r="D355" s="6184"/>
      <c r="E355" s="6184"/>
      <c r="F355" s="6147" t="s">
        <v>49</v>
      </c>
      <c r="G355" s="6148"/>
      <c r="H355" s="6147" t="s">
        <v>50</v>
      </c>
      <c r="I355" s="6148"/>
      <c r="J355" s="6147" t="s">
        <v>51</v>
      </c>
      <c r="K355" s="6148"/>
      <c r="L355" s="6147" t="s">
        <v>52</v>
      </c>
      <c r="M355" s="6148"/>
      <c r="N355" s="6147" t="s">
        <v>53</v>
      </c>
      <c r="O355" s="6148"/>
      <c r="P355" s="6147" t="s">
        <v>54</v>
      </c>
      <c r="Q355" s="6148"/>
      <c r="R355" s="6147" t="s">
        <v>55</v>
      </c>
      <c r="S355" s="6148"/>
      <c r="T355" s="6147" t="s">
        <v>56</v>
      </c>
      <c r="U355" s="6148"/>
      <c r="V355" s="6147" t="s">
        <v>57</v>
      </c>
      <c r="W355" s="6148"/>
      <c r="X355" s="6147" t="s">
        <v>58</v>
      </c>
      <c r="Y355" s="6148"/>
      <c r="Z355" s="6147" t="s">
        <v>59</v>
      </c>
      <c r="AA355" s="6148"/>
      <c r="AB355" s="6147" t="s">
        <v>60</v>
      </c>
      <c r="AC355" s="6148"/>
      <c r="AD355" s="6147" t="s">
        <v>61</v>
      </c>
      <c r="AE355" s="6148"/>
      <c r="AF355" s="6147" t="s">
        <v>62</v>
      </c>
      <c r="AG355" s="6149"/>
      <c r="AH355" s="5658"/>
      <c r="AI355" s="6155"/>
      <c r="AJ355" s="6057" t="s">
        <v>976</v>
      </c>
      <c r="AK355" s="6253" t="s">
        <v>977</v>
      </c>
      <c r="AL355" s="6132" t="s">
        <v>978</v>
      </c>
      <c r="AM355" s="5647"/>
    </row>
    <row r="356" spans="1:94" ht="27" customHeight="1" x14ac:dyDescent="0.25">
      <c r="A356" s="6014"/>
      <c r="B356" s="6014"/>
      <c r="C356" s="2935" t="s">
        <v>84</v>
      </c>
      <c r="D356" s="2810" t="s">
        <v>63</v>
      </c>
      <c r="E356" s="2905" t="s">
        <v>64</v>
      </c>
      <c r="F356" s="2907" t="s">
        <v>63</v>
      </c>
      <c r="G356" s="2905" t="s">
        <v>64</v>
      </c>
      <c r="H356" s="2907" t="s">
        <v>63</v>
      </c>
      <c r="I356" s="2905" t="s">
        <v>64</v>
      </c>
      <c r="J356" s="2907" t="s">
        <v>472</v>
      </c>
      <c r="K356" s="2905" t="s">
        <v>64</v>
      </c>
      <c r="L356" s="2907" t="s">
        <v>472</v>
      </c>
      <c r="M356" s="2905" t="s">
        <v>64</v>
      </c>
      <c r="N356" s="2907" t="s">
        <v>472</v>
      </c>
      <c r="O356" s="2905" t="s">
        <v>64</v>
      </c>
      <c r="P356" s="2907" t="s">
        <v>472</v>
      </c>
      <c r="Q356" s="2905" t="s">
        <v>64</v>
      </c>
      <c r="R356" s="2907" t="s">
        <v>472</v>
      </c>
      <c r="S356" s="2905" t="s">
        <v>64</v>
      </c>
      <c r="T356" s="2907" t="s">
        <v>472</v>
      </c>
      <c r="U356" s="2905" t="s">
        <v>64</v>
      </c>
      <c r="V356" s="2907" t="s">
        <v>472</v>
      </c>
      <c r="W356" s="2905" t="s">
        <v>64</v>
      </c>
      <c r="X356" s="2907" t="s">
        <v>472</v>
      </c>
      <c r="Y356" s="2905" t="s">
        <v>64</v>
      </c>
      <c r="Z356" s="2907" t="s">
        <v>472</v>
      </c>
      <c r="AA356" s="2905" t="s">
        <v>64</v>
      </c>
      <c r="AB356" s="2907" t="s">
        <v>472</v>
      </c>
      <c r="AC356" s="2905" t="s">
        <v>64</v>
      </c>
      <c r="AD356" s="2907" t="s">
        <v>472</v>
      </c>
      <c r="AE356" s="2905" t="s">
        <v>64</v>
      </c>
      <c r="AF356" s="2907" t="s">
        <v>472</v>
      </c>
      <c r="AG356" s="2906" t="s">
        <v>64</v>
      </c>
      <c r="AH356" s="5659"/>
      <c r="AI356" s="6118"/>
      <c r="AJ356" s="5728"/>
      <c r="AK356" s="5709"/>
      <c r="AL356" s="5690"/>
      <c r="AM356" s="6014"/>
    </row>
    <row r="357" spans="1:94" x14ac:dyDescent="0.25">
      <c r="A357" s="6060" t="s">
        <v>979</v>
      </c>
      <c r="B357" s="1978" t="s">
        <v>980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5562">
        <v>0</v>
      </c>
      <c r="G357" s="5563">
        <v>0</v>
      </c>
      <c r="H357" s="5562">
        <v>0</v>
      </c>
      <c r="I357" s="5563">
        <v>0</v>
      </c>
      <c r="J357" s="5562">
        <v>0</v>
      </c>
      <c r="K357" s="5563">
        <v>0</v>
      </c>
      <c r="L357" s="5562">
        <v>0</v>
      </c>
      <c r="M357" s="5563">
        <v>0</v>
      </c>
      <c r="N357" s="5562">
        <v>0</v>
      </c>
      <c r="O357" s="5563">
        <v>0</v>
      </c>
      <c r="P357" s="5562">
        <v>0</v>
      </c>
      <c r="Q357" s="5563">
        <v>0</v>
      </c>
      <c r="R357" s="5562">
        <v>0</v>
      </c>
      <c r="S357" s="5563">
        <v>0</v>
      </c>
      <c r="T357" s="5562">
        <v>0</v>
      </c>
      <c r="U357" s="5563">
        <v>0</v>
      </c>
      <c r="V357" s="5562">
        <v>0</v>
      </c>
      <c r="W357" s="5563">
        <v>0</v>
      </c>
      <c r="X357" s="5562">
        <v>0</v>
      </c>
      <c r="Y357" s="5563">
        <v>0</v>
      </c>
      <c r="Z357" s="5562">
        <v>0</v>
      </c>
      <c r="AA357" s="5563">
        <v>0</v>
      </c>
      <c r="AB357" s="5562">
        <v>0</v>
      </c>
      <c r="AC357" s="5563">
        <v>0</v>
      </c>
      <c r="AD357" s="5562">
        <v>0</v>
      </c>
      <c r="AE357" s="5563">
        <v>0</v>
      </c>
      <c r="AF357" s="5562">
        <v>0</v>
      </c>
      <c r="AG357" s="5564">
        <v>0</v>
      </c>
      <c r="AH357" s="5565">
        <v>0</v>
      </c>
      <c r="AI357" s="5566">
        <v>0</v>
      </c>
      <c r="AJ357" s="5567">
        <v>0</v>
      </c>
      <c r="AK357" s="5568">
        <v>0</v>
      </c>
      <c r="AL357" s="5569">
        <v>0</v>
      </c>
      <c r="AM357" s="5569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682"/>
      <c r="B358" s="219" t="s">
        <v>981</v>
      </c>
      <c r="C358" s="1047">
        <f t="shared" ref="C358:C366" si="291">SUM(D358+E358)</f>
        <v>0</v>
      </c>
      <c r="D358" s="1354">
        <f t="shared" ref="D358:E366" si="292">SUM(F358+H358+J358+L358+N358+P358+R358+T358+V358+X358+Z358+AB358+AD358+AF358)</f>
        <v>0</v>
      </c>
      <c r="E358" s="2523">
        <f t="shared" si="292"/>
        <v>0</v>
      </c>
      <c r="F358" s="5570">
        <v>0</v>
      </c>
      <c r="G358" s="5571">
        <v>0</v>
      </c>
      <c r="H358" s="5570">
        <v>0</v>
      </c>
      <c r="I358" s="5571">
        <v>0</v>
      </c>
      <c r="J358" s="5570">
        <v>0</v>
      </c>
      <c r="K358" s="5571">
        <v>0</v>
      </c>
      <c r="L358" s="5570">
        <v>0</v>
      </c>
      <c r="M358" s="5571">
        <v>0</v>
      </c>
      <c r="N358" s="5570">
        <v>0</v>
      </c>
      <c r="O358" s="5571">
        <v>0</v>
      </c>
      <c r="P358" s="5570">
        <v>0</v>
      </c>
      <c r="Q358" s="5571">
        <v>0</v>
      </c>
      <c r="R358" s="5570">
        <v>0</v>
      </c>
      <c r="S358" s="5571">
        <v>0</v>
      </c>
      <c r="T358" s="5570">
        <v>0</v>
      </c>
      <c r="U358" s="5571">
        <v>0</v>
      </c>
      <c r="V358" s="5570">
        <v>0</v>
      </c>
      <c r="W358" s="5571">
        <v>0</v>
      </c>
      <c r="X358" s="5570">
        <v>0</v>
      </c>
      <c r="Y358" s="5571">
        <v>0</v>
      </c>
      <c r="Z358" s="5570">
        <v>0</v>
      </c>
      <c r="AA358" s="5571">
        <v>0</v>
      </c>
      <c r="AB358" s="5570">
        <v>0</v>
      </c>
      <c r="AC358" s="5571">
        <v>0</v>
      </c>
      <c r="AD358" s="5570">
        <v>0</v>
      </c>
      <c r="AE358" s="5571">
        <v>0</v>
      </c>
      <c r="AF358" s="5570">
        <v>0</v>
      </c>
      <c r="AG358" s="5572">
        <v>0</v>
      </c>
      <c r="AH358" s="5573">
        <v>0</v>
      </c>
      <c r="AI358" s="5574">
        <v>0</v>
      </c>
      <c r="AJ358" s="5575">
        <v>0</v>
      </c>
      <c r="AK358" s="5576">
        <v>0</v>
      </c>
      <c r="AL358" s="5577">
        <v>0</v>
      </c>
      <c r="AM358" s="5577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6059"/>
      <c r="B359" s="2387" t="s">
        <v>982</v>
      </c>
      <c r="C359" s="2248">
        <f t="shared" si="291"/>
        <v>10</v>
      </c>
      <c r="D359" s="1365">
        <f t="shared" si="292"/>
        <v>1</v>
      </c>
      <c r="E359" s="2323">
        <f t="shared" si="292"/>
        <v>9</v>
      </c>
      <c r="F359" s="5578">
        <v>0</v>
      </c>
      <c r="G359" s="5579">
        <v>0</v>
      </c>
      <c r="H359" s="5578">
        <v>0</v>
      </c>
      <c r="I359" s="5579">
        <v>0</v>
      </c>
      <c r="J359" s="5578">
        <v>0</v>
      </c>
      <c r="K359" s="5579">
        <v>0</v>
      </c>
      <c r="L359" s="5578">
        <v>0</v>
      </c>
      <c r="M359" s="5579">
        <v>0</v>
      </c>
      <c r="N359" s="5578">
        <v>0</v>
      </c>
      <c r="O359" s="5579">
        <v>0</v>
      </c>
      <c r="P359" s="5578">
        <v>0</v>
      </c>
      <c r="Q359" s="5579">
        <v>0</v>
      </c>
      <c r="R359" s="5578">
        <v>0</v>
      </c>
      <c r="S359" s="5579">
        <v>0</v>
      </c>
      <c r="T359" s="5578">
        <v>0</v>
      </c>
      <c r="U359" s="5579">
        <v>1</v>
      </c>
      <c r="V359" s="5578">
        <v>0</v>
      </c>
      <c r="W359" s="5579">
        <v>0</v>
      </c>
      <c r="X359" s="5578">
        <v>0</v>
      </c>
      <c r="Y359" s="5579">
        <v>2</v>
      </c>
      <c r="Z359" s="5578">
        <v>1</v>
      </c>
      <c r="AA359" s="5579">
        <v>1</v>
      </c>
      <c r="AB359" s="5578">
        <v>0</v>
      </c>
      <c r="AC359" s="5579">
        <v>4</v>
      </c>
      <c r="AD359" s="5578">
        <v>0</v>
      </c>
      <c r="AE359" s="5579">
        <v>1</v>
      </c>
      <c r="AF359" s="5578">
        <v>0</v>
      </c>
      <c r="AG359" s="5580">
        <v>0</v>
      </c>
      <c r="AH359" s="5581">
        <v>2</v>
      </c>
      <c r="AI359" s="5582">
        <v>0</v>
      </c>
      <c r="AJ359" s="5583">
        <v>8</v>
      </c>
      <c r="AK359" s="5584">
        <v>2</v>
      </c>
      <c r="AL359" s="5585">
        <v>0</v>
      </c>
      <c r="AM359" s="5585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6060" t="s">
        <v>983</v>
      </c>
      <c r="B360" s="1978" t="s">
        <v>980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5586">
        <v>0</v>
      </c>
      <c r="G360" s="5587">
        <v>0</v>
      </c>
      <c r="H360" s="5586">
        <v>0</v>
      </c>
      <c r="I360" s="5587">
        <v>0</v>
      </c>
      <c r="J360" s="5586">
        <v>0</v>
      </c>
      <c r="K360" s="5587">
        <v>0</v>
      </c>
      <c r="L360" s="5586">
        <v>0</v>
      </c>
      <c r="M360" s="5587">
        <v>0</v>
      </c>
      <c r="N360" s="5586">
        <v>0</v>
      </c>
      <c r="O360" s="5587">
        <v>0</v>
      </c>
      <c r="P360" s="5586">
        <v>0</v>
      </c>
      <c r="Q360" s="5587">
        <v>0</v>
      </c>
      <c r="R360" s="5586">
        <v>0</v>
      </c>
      <c r="S360" s="5587">
        <v>0</v>
      </c>
      <c r="T360" s="5586">
        <v>0</v>
      </c>
      <c r="U360" s="5587">
        <v>0</v>
      </c>
      <c r="V360" s="5586">
        <v>0</v>
      </c>
      <c r="W360" s="5587">
        <v>0</v>
      </c>
      <c r="X360" s="5586">
        <v>0</v>
      </c>
      <c r="Y360" s="5587">
        <v>0</v>
      </c>
      <c r="Z360" s="5586">
        <v>0</v>
      </c>
      <c r="AA360" s="5587">
        <v>0</v>
      </c>
      <c r="AB360" s="5586">
        <v>0</v>
      </c>
      <c r="AC360" s="5587">
        <v>0</v>
      </c>
      <c r="AD360" s="5586">
        <v>0</v>
      </c>
      <c r="AE360" s="5587">
        <v>0</v>
      </c>
      <c r="AF360" s="5586">
        <v>0</v>
      </c>
      <c r="AG360" s="5588">
        <v>0</v>
      </c>
      <c r="AH360" s="5589">
        <v>0</v>
      </c>
      <c r="AI360" s="5590">
        <v>0</v>
      </c>
      <c r="AJ360" s="5591">
        <v>0</v>
      </c>
      <c r="AK360" s="5592">
        <v>0</v>
      </c>
      <c r="AL360" s="5593">
        <v>0</v>
      </c>
      <c r="AM360" s="5593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682"/>
      <c r="B361" s="219" t="s">
        <v>981</v>
      </c>
      <c r="C361" s="1047">
        <f t="shared" si="291"/>
        <v>0</v>
      </c>
      <c r="D361" s="1354">
        <f t="shared" si="292"/>
        <v>0</v>
      </c>
      <c r="E361" s="2523">
        <f t="shared" si="292"/>
        <v>0</v>
      </c>
      <c r="F361" s="5570">
        <v>0</v>
      </c>
      <c r="G361" s="5571">
        <v>0</v>
      </c>
      <c r="H361" s="5570">
        <v>0</v>
      </c>
      <c r="I361" s="5571">
        <v>0</v>
      </c>
      <c r="J361" s="5570">
        <v>0</v>
      </c>
      <c r="K361" s="5571">
        <v>0</v>
      </c>
      <c r="L361" s="5570">
        <v>0</v>
      </c>
      <c r="M361" s="5571">
        <v>0</v>
      </c>
      <c r="N361" s="5570">
        <v>0</v>
      </c>
      <c r="O361" s="5571">
        <v>0</v>
      </c>
      <c r="P361" s="5570">
        <v>0</v>
      </c>
      <c r="Q361" s="5571">
        <v>0</v>
      </c>
      <c r="R361" s="5570">
        <v>0</v>
      </c>
      <c r="S361" s="5571">
        <v>0</v>
      </c>
      <c r="T361" s="5570">
        <v>0</v>
      </c>
      <c r="U361" s="5571">
        <v>0</v>
      </c>
      <c r="V361" s="5570">
        <v>0</v>
      </c>
      <c r="W361" s="5571">
        <v>0</v>
      </c>
      <c r="X361" s="5570">
        <v>0</v>
      </c>
      <c r="Y361" s="5571">
        <v>0</v>
      </c>
      <c r="Z361" s="5570">
        <v>0</v>
      </c>
      <c r="AA361" s="5571">
        <v>0</v>
      </c>
      <c r="AB361" s="5570">
        <v>0</v>
      </c>
      <c r="AC361" s="5571">
        <v>0</v>
      </c>
      <c r="AD361" s="5570">
        <v>0</v>
      </c>
      <c r="AE361" s="5571">
        <v>0</v>
      </c>
      <c r="AF361" s="5570">
        <v>0</v>
      </c>
      <c r="AG361" s="5572">
        <v>0</v>
      </c>
      <c r="AH361" s="5573">
        <v>0</v>
      </c>
      <c r="AI361" s="5574">
        <v>0</v>
      </c>
      <c r="AJ361" s="5575">
        <v>0</v>
      </c>
      <c r="AK361" s="5576">
        <v>0</v>
      </c>
      <c r="AL361" s="5577">
        <v>0</v>
      </c>
      <c r="AM361" s="5577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6059"/>
      <c r="B362" s="2387" t="s">
        <v>982</v>
      </c>
      <c r="C362" s="1751">
        <f t="shared" si="291"/>
        <v>10</v>
      </c>
      <c r="D362" s="2276">
        <f t="shared" si="292"/>
        <v>1</v>
      </c>
      <c r="E362" s="2524">
        <f t="shared" si="292"/>
        <v>9</v>
      </c>
      <c r="F362" s="5594">
        <v>0</v>
      </c>
      <c r="G362" s="5595">
        <v>0</v>
      </c>
      <c r="H362" s="5594">
        <v>0</v>
      </c>
      <c r="I362" s="5595">
        <v>0</v>
      </c>
      <c r="J362" s="5594">
        <v>0</v>
      </c>
      <c r="K362" s="5595">
        <v>0</v>
      </c>
      <c r="L362" s="5594">
        <v>0</v>
      </c>
      <c r="M362" s="5595">
        <v>0</v>
      </c>
      <c r="N362" s="5594">
        <v>0</v>
      </c>
      <c r="O362" s="5595">
        <v>0</v>
      </c>
      <c r="P362" s="5594">
        <v>0</v>
      </c>
      <c r="Q362" s="5595">
        <v>0</v>
      </c>
      <c r="R362" s="5594">
        <v>0</v>
      </c>
      <c r="S362" s="5595">
        <v>0</v>
      </c>
      <c r="T362" s="5594">
        <v>0</v>
      </c>
      <c r="U362" s="5595">
        <v>1</v>
      </c>
      <c r="V362" s="5594">
        <v>0</v>
      </c>
      <c r="W362" s="5595">
        <v>0</v>
      </c>
      <c r="X362" s="5594">
        <v>0</v>
      </c>
      <c r="Y362" s="5595">
        <v>2</v>
      </c>
      <c r="Z362" s="5594">
        <v>1</v>
      </c>
      <c r="AA362" s="5595">
        <v>1</v>
      </c>
      <c r="AB362" s="5594">
        <v>0</v>
      </c>
      <c r="AC362" s="5595">
        <v>4</v>
      </c>
      <c r="AD362" s="5594">
        <v>0</v>
      </c>
      <c r="AE362" s="5595">
        <v>1</v>
      </c>
      <c r="AF362" s="5594">
        <v>0</v>
      </c>
      <c r="AG362" s="5596">
        <v>0</v>
      </c>
      <c r="AH362" s="5581">
        <v>2</v>
      </c>
      <c r="AI362" s="5582">
        <v>0</v>
      </c>
      <c r="AJ362" s="5583">
        <v>8</v>
      </c>
      <c r="AK362" s="5584">
        <v>2</v>
      </c>
      <c r="AL362" s="5585">
        <v>0</v>
      </c>
      <c r="AM362" s="5585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250" t="s">
        <v>984</v>
      </c>
      <c r="B363" s="1978" t="s">
        <v>985</v>
      </c>
      <c r="C363" s="237">
        <f t="shared" si="291"/>
        <v>2</v>
      </c>
      <c r="D363" s="1374">
        <f t="shared" si="292"/>
        <v>0</v>
      </c>
      <c r="E363" s="1375">
        <f t="shared" si="292"/>
        <v>2</v>
      </c>
      <c r="F363" s="5586">
        <v>0</v>
      </c>
      <c r="G363" s="5587">
        <v>0</v>
      </c>
      <c r="H363" s="5586">
        <v>0</v>
      </c>
      <c r="I363" s="5587">
        <v>0</v>
      </c>
      <c r="J363" s="5586">
        <v>0</v>
      </c>
      <c r="K363" s="5587">
        <v>0</v>
      </c>
      <c r="L363" s="5586">
        <v>0</v>
      </c>
      <c r="M363" s="5587">
        <v>0</v>
      </c>
      <c r="N363" s="5586">
        <v>0</v>
      </c>
      <c r="O363" s="5587">
        <v>0</v>
      </c>
      <c r="P363" s="5586">
        <v>0</v>
      </c>
      <c r="Q363" s="5587">
        <v>0</v>
      </c>
      <c r="R363" s="5586">
        <v>0</v>
      </c>
      <c r="S363" s="5587">
        <v>0</v>
      </c>
      <c r="T363" s="5586">
        <v>0</v>
      </c>
      <c r="U363" s="5587">
        <v>0</v>
      </c>
      <c r="V363" s="5586">
        <v>0</v>
      </c>
      <c r="W363" s="5587">
        <v>0</v>
      </c>
      <c r="X363" s="5586">
        <v>0</v>
      </c>
      <c r="Y363" s="5587">
        <v>1</v>
      </c>
      <c r="Z363" s="5586">
        <v>0</v>
      </c>
      <c r="AA363" s="5587">
        <v>1</v>
      </c>
      <c r="AB363" s="5586">
        <v>0</v>
      </c>
      <c r="AC363" s="5587">
        <v>0</v>
      </c>
      <c r="AD363" s="5586">
        <v>0</v>
      </c>
      <c r="AE363" s="5587">
        <v>0</v>
      </c>
      <c r="AF363" s="5586">
        <v>0</v>
      </c>
      <c r="AG363" s="5588">
        <v>0</v>
      </c>
      <c r="AH363" s="5589">
        <v>0</v>
      </c>
      <c r="AI363" s="5590">
        <v>0</v>
      </c>
      <c r="AJ363" s="5591">
        <v>0</v>
      </c>
      <c r="AK363" s="5592">
        <v>1</v>
      </c>
      <c r="AL363" s="5593">
        <v>1</v>
      </c>
      <c r="AM363" s="5593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251"/>
      <c r="B364" s="614" t="s">
        <v>986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5570">
        <v>0</v>
      </c>
      <c r="G364" s="5571">
        <v>0</v>
      </c>
      <c r="H364" s="5570">
        <v>0</v>
      </c>
      <c r="I364" s="5571">
        <v>0</v>
      </c>
      <c r="J364" s="5570">
        <v>0</v>
      </c>
      <c r="K364" s="5571">
        <v>0</v>
      </c>
      <c r="L364" s="5570">
        <v>0</v>
      </c>
      <c r="M364" s="5571">
        <v>0</v>
      </c>
      <c r="N364" s="5570">
        <v>0</v>
      </c>
      <c r="O364" s="5571">
        <v>0</v>
      </c>
      <c r="P364" s="5570">
        <v>0</v>
      </c>
      <c r="Q364" s="5571">
        <v>0</v>
      </c>
      <c r="R364" s="5570">
        <v>0</v>
      </c>
      <c r="S364" s="5571">
        <v>0</v>
      </c>
      <c r="T364" s="5570">
        <v>0</v>
      </c>
      <c r="U364" s="5571">
        <v>0</v>
      </c>
      <c r="V364" s="5570">
        <v>0</v>
      </c>
      <c r="W364" s="5571">
        <v>0</v>
      </c>
      <c r="X364" s="5570">
        <v>0</v>
      </c>
      <c r="Y364" s="5571">
        <v>0</v>
      </c>
      <c r="Z364" s="5570">
        <v>0</v>
      </c>
      <c r="AA364" s="5571">
        <v>0</v>
      </c>
      <c r="AB364" s="5570">
        <v>0</v>
      </c>
      <c r="AC364" s="5571">
        <v>0</v>
      </c>
      <c r="AD364" s="5570">
        <v>0</v>
      </c>
      <c r="AE364" s="5571">
        <v>0</v>
      </c>
      <c r="AF364" s="5570">
        <v>0</v>
      </c>
      <c r="AG364" s="5572">
        <v>0</v>
      </c>
      <c r="AH364" s="5573">
        <v>0</v>
      </c>
      <c r="AI364" s="5574">
        <v>0</v>
      </c>
      <c r="AJ364" s="5575">
        <v>0</v>
      </c>
      <c r="AK364" s="5576">
        <v>0</v>
      </c>
      <c r="AL364" s="5577">
        <v>0</v>
      </c>
      <c r="AM364" s="5577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251"/>
      <c r="B365" s="614" t="s">
        <v>987</v>
      </c>
      <c r="C365" s="1047">
        <f t="shared" si="291"/>
        <v>0</v>
      </c>
      <c r="D365" s="1354">
        <f t="shared" si="292"/>
        <v>0</v>
      </c>
      <c r="E365" s="2523">
        <f t="shared" si="292"/>
        <v>0</v>
      </c>
      <c r="F365" s="5570">
        <v>0</v>
      </c>
      <c r="G365" s="5571">
        <v>0</v>
      </c>
      <c r="H365" s="5570">
        <v>0</v>
      </c>
      <c r="I365" s="5571">
        <v>0</v>
      </c>
      <c r="J365" s="5570">
        <v>0</v>
      </c>
      <c r="K365" s="5571">
        <v>0</v>
      </c>
      <c r="L365" s="5570">
        <v>0</v>
      </c>
      <c r="M365" s="5571">
        <v>0</v>
      </c>
      <c r="N365" s="5570">
        <v>0</v>
      </c>
      <c r="O365" s="5571">
        <v>0</v>
      </c>
      <c r="P365" s="5570">
        <v>0</v>
      </c>
      <c r="Q365" s="5571">
        <v>0</v>
      </c>
      <c r="R365" s="5570">
        <v>0</v>
      </c>
      <c r="S365" s="5571">
        <v>0</v>
      </c>
      <c r="T365" s="5570">
        <v>0</v>
      </c>
      <c r="U365" s="5571">
        <v>0</v>
      </c>
      <c r="V365" s="5570">
        <v>0</v>
      </c>
      <c r="W365" s="5571">
        <v>0</v>
      </c>
      <c r="X365" s="5570">
        <v>0</v>
      </c>
      <c r="Y365" s="5571">
        <v>0</v>
      </c>
      <c r="Z365" s="5570">
        <v>0</v>
      </c>
      <c r="AA365" s="5571">
        <v>0</v>
      </c>
      <c r="AB365" s="5570">
        <v>0</v>
      </c>
      <c r="AC365" s="5571">
        <v>0</v>
      </c>
      <c r="AD365" s="5570">
        <v>0</v>
      </c>
      <c r="AE365" s="5571">
        <v>0</v>
      </c>
      <c r="AF365" s="5570">
        <v>0</v>
      </c>
      <c r="AG365" s="5572">
        <v>0</v>
      </c>
      <c r="AH365" s="5573">
        <v>0</v>
      </c>
      <c r="AI365" s="5574">
        <v>0</v>
      </c>
      <c r="AJ365" s="5575">
        <v>0</v>
      </c>
      <c r="AK365" s="5576">
        <v>0</v>
      </c>
      <c r="AL365" s="5577">
        <v>0</v>
      </c>
      <c r="AM365" s="5577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252"/>
      <c r="B366" s="2387" t="s">
        <v>988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5594">
        <v>0</v>
      </c>
      <c r="G366" s="5595">
        <v>0</v>
      </c>
      <c r="H366" s="5594">
        <v>0</v>
      </c>
      <c r="I366" s="5595">
        <v>0</v>
      </c>
      <c r="J366" s="5594">
        <v>0</v>
      </c>
      <c r="K366" s="5595">
        <v>0</v>
      </c>
      <c r="L366" s="5594">
        <v>0</v>
      </c>
      <c r="M366" s="5595">
        <v>0</v>
      </c>
      <c r="N366" s="5594">
        <v>0</v>
      </c>
      <c r="O366" s="5595">
        <v>0</v>
      </c>
      <c r="P366" s="5594">
        <v>0</v>
      </c>
      <c r="Q366" s="5595">
        <v>0</v>
      </c>
      <c r="R366" s="5594">
        <v>0</v>
      </c>
      <c r="S366" s="5595">
        <v>0</v>
      </c>
      <c r="T366" s="5594">
        <v>0</v>
      </c>
      <c r="U366" s="5595">
        <v>0</v>
      </c>
      <c r="V366" s="5594">
        <v>0</v>
      </c>
      <c r="W366" s="5595">
        <v>0</v>
      </c>
      <c r="X366" s="5594">
        <v>0</v>
      </c>
      <c r="Y366" s="5595">
        <v>0</v>
      </c>
      <c r="Z366" s="5594">
        <v>0</v>
      </c>
      <c r="AA366" s="5595">
        <v>0</v>
      </c>
      <c r="AB366" s="5594">
        <v>0</v>
      </c>
      <c r="AC366" s="5595">
        <v>0</v>
      </c>
      <c r="AD366" s="5594">
        <v>0</v>
      </c>
      <c r="AE366" s="5595">
        <v>0</v>
      </c>
      <c r="AF366" s="5594">
        <v>0</v>
      </c>
      <c r="AG366" s="5596">
        <v>0</v>
      </c>
      <c r="AH366" s="5597">
        <v>0</v>
      </c>
      <c r="AI366" s="5598">
        <v>0</v>
      </c>
      <c r="AJ366" s="5599">
        <v>0</v>
      </c>
      <c r="AK366" s="5600">
        <v>0</v>
      </c>
      <c r="AL366" s="5601">
        <v>0</v>
      </c>
      <c r="AM366" s="5601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989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10" t="s">
        <v>990</v>
      </c>
      <c r="B368" s="6133" t="s">
        <v>82</v>
      </c>
      <c r="C368" s="6108"/>
      <c r="D368" s="6109"/>
      <c r="E368" s="6134" t="s">
        <v>106</v>
      </c>
      <c r="F368" s="6135"/>
      <c r="G368" s="6135"/>
      <c r="H368" s="6135"/>
      <c r="I368" s="6135"/>
      <c r="J368" s="6135"/>
      <c r="K368" s="6135"/>
      <c r="L368" s="6135"/>
      <c r="M368" s="6135"/>
      <c r="N368" s="6135"/>
      <c r="O368" s="6135"/>
      <c r="P368" s="6135"/>
      <c r="Q368" s="6135"/>
      <c r="R368" s="6135"/>
      <c r="S368" s="6135"/>
      <c r="T368" s="6135"/>
      <c r="U368" s="6135"/>
      <c r="V368" s="6135"/>
      <c r="W368" s="6135"/>
      <c r="X368" s="6135"/>
      <c r="Y368" s="6135"/>
      <c r="Z368" s="6135"/>
      <c r="AA368" s="6135"/>
      <c r="AB368" s="6135"/>
      <c r="AC368" s="6135"/>
      <c r="AD368" s="6135"/>
      <c r="AE368" s="6135"/>
      <c r="AF368" s="6135"/>
      <c r="AG368" s="6135"/>
      <c r="AH368" s="6135"/>
      <c r="AI368" s="6135"/>
      <c r="AJ368" s="6135"/>
      <c r="AK368" s="6135"/>
      <c r="AL368" s="6136"/>
      <c r="AM368" s="6119" t="s">
        <v>991</v>
      </c>
      <c r="AN368" s="6119"/>
      <c r="AO368" s="6119"/>
      <c r="AP368" s="6120"/>
      <c r="AQ368" s="6121" t="s">
        <v>992</v>
      </c>
      <c r="AR368" s="6116" t="s">
        <v>41</v>
      </c>
      <c r="AS368" s="6109" t="s">
        <v>42</v>
      </c>
    </row>
    <row r="369" spans="1:94" x14ac:dyDescent="0.25">
      <c r="A369" s="6111"/>
      <c r="B369" s="6100"/>
      <c r="C369" s="5669"/>
      <c r="D369" s="5722"/>
      <c r="E369" s="6113" t="s">
        <v>352</v>
      </c>
      <c r="F369" s="6058"/>
      <c r="G369" s="6113" t="s">
        <v>335</v>
      </c>
      <c r="H369" s="6058"/>
      <c r="I369" s="6113" t="s">
        <v>99</v>
      </c>
      <c r="J369" s="6058"/>
      <c r="K369" s="6113" t="s">
        <v>49</v>
      </c>
      <c r="L369" s="6058"/>
      <c r="M369" s="6113" t="s">
        <v>50</v>
      </c>
      <c r="N369" s="6058"/>
      <c r="O369" s="6113" t="s">
        <v>993</v>
      </c>
      <c r="P369" s="6058"/>
      <c r="Q369" s="6113" t="s">
        <v>645</v>
      </c>
      <c r="R369" s="6058"/>
      <c r="S369" s="6113" t="s">
        <v>53</v>
      </c>
      <c r="T369" s="6058"/>
      <c r="U369" s="6113" t="s">
        <v>54</v>
      </c>
      <c r="V369" s="6058"/>
      <c r="W369" s="6113" t="s">
        <v>994</v>
      </c>
      <c r="X369" s="6058"/>
      <c r="Y369" s="6113" t="s">
        <v>56</v>
      </c>
      <c r="Z369" s="6058"/>
      <c r="AA369" s="6113" t="s">
        <v>57</v>
      </c>
      <c r="AB369" s="6058"/>
      <c r="AC369" s="6113" t="s">
        <v>58</v>
      </c>
      <c r="AD369" s="6058"/>
      <c r="AE369" s="6113" t="s">
        <v>59</v>
      </c>
      <c r="AF369" s="6058"/>
      <c r="AG369" s="6113" t="s">
        <v>60</v>
      </c>
      <c r="AH369" s="6058"/>
      <c r="AI369" s="6113" t="s">
        <v>61</v>
      </c>
      <c r="AJ369" s="6058"/>
      <c r="AK369" s="6134" t="s">
        <v>487</v>
      </c>
      <c r="AL369" s="6136"/>
      <c r="AM369" s="6124" t="s">
        <v>995</v>
      </c>
      <c r="AN369" s="6126" t="s">
        <v>996</v>
      </c>
      <c r="AO369" s="6128" t="s">
        <v>997</v>
      </c>
      <c r="AP369" s="6129" t="s">
        <v>998</v>
      </c>
      <c r="AQ369" s="6122"/>
      <c r="AR369" s="5658"/>
      <c r="AS369" s="5722"/>
    </row>
    <row r="370" spans="1:94" x14ac:dyDescent="0.25">
      <c r="A370" s="6112"/>
      <c r="B370" s="2796" t="s">
        <v>84</v>
      </c>
      <c r="C370" s="2797" t="s">
        <v>63</v>
      </c>
      <c r="D370" s="2758" t="s">
        <v>64</v>
      </c>
      <c r="E370" s="2796" t="s">
        <v>63</v>
      </c>
      <c r="F370" s="2747" t="s">
        <v>64</v>
      </c>
      <c r="G370" s="2796" t="s">
        <v>63</v>
      </c>
      <c r="H370" s="2747" t="s">
        <v>64</v>
      </c>
      <c r="I370" s="2796" t="s">
        <v>63</v>
      </c>
      <c r="J370" s="2747" t="s">
        <v>64</v>
      </c>
      <c r="K370" s="2796" t="s">
        <v>63</v>
      </c>
      <c r="L370" s="2747" t="s">
        <v>64</v>
      </c>
      <c r="M370" s="2796" t="s">
        <v>63</v>
      </c>
      <c r="N370" s="2747" t="s">
        <v>64</v>
      </c>
      <c r="O370" s="2796" t="s">
        <v>63</v>
      </c>
      <c r="P370" s="2747" t="s">
        <v>64</v>
      </c>
      <c r="Q370" s="2796" t="s">
        <v>63</v>
      </c>
      <c r="R370" s="2747" t="s">
        <v>64</v>
      </c>
      <c r="S370" s="2796" t="s">
        <v>63</v>
      </c>
      <c r="T370" s="2747" t="s">
        <v>64</v>
      </c>
      <c r="U370" s="2796" t="s">
        <v>63</v>
      </c>
      <c r="V370" s="2747" t="s">
        <v>64</v>
      </c>
      <c r="W370" s="2796" t="s">
        <v>63</v>
      </c>
      <c r="X370" s="2747" t="s">
        <v>64</v>
      </c>
      <c r="Y370" s="2796" t="s">
        <v>63</v>
      </c>
      <c r="Z370" s="2747" t="s">
        <v>64</v>
      </c>
      <c r="AA370" s="2796" t="s">
        <v>63</v>
      </c>
      <c r="AB370" s="2747" t="s">
        <v>64</v>
      </c>
      <c r="AC370" s="2796" t="s">
        <v>63</v>
      </c>
      <c r="AD370" s="2747" t="s">
        <v>64</v>
      </c>
      <c r="AE370" s="2796" t="s">
        <v>63</v>
      </c>
      <c r="AF370" s="2747" t="s">
        <v>64</v>
      </c>
      <c r="AG370" s="2796" t="s">
        <v>63</v>
      </c>
      <c r="AH370" s="2747" t="s">
        <v>64</v>
      </c>
      <c r="AI370" s="2796" t="s">
        <v>63</v>
      </c>
      <c r="AJ370" s="2747" t="s">
        <v>64</v>
      </c>
      <c r="AK370" s="2796" t="s">
        <v>63</v>
      </c>
      <c r="AL370" s="2748" t="s">
        <v>64</v>
      </c>
      <c r="AM370" s="6125"/>
      <c r="AN370" s="6127"/>
      <c r="AO370" s="6127"/>
      <c r="AP370" s="6130"/>
      <c r="AQ370" s="6123"/>
      <c r="AR370" s="5659"/>
      <c r="AS370" s="5652"/>
    </row>
    <row r="371" spans="1:94" ht="15" customHeight="1" x14ac:dyDescent="0.25">
      <c r="A371" s="3042" t="s">
        <v>999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1000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1001</v>
      </c>
      <c r="B373" s="2600">
        <f>SUM(C373:D373)</f>
        <v>2</v>
      </c>
      <c r="C373" s="2256">
        <f>SUM(E373,G373,I373,K373,M373,O373,Q373,S373,U373,W373,Y373,AA373,AC373,AE373,AG373,AI373,AK373)</f>
        <v>1</v>
      </c>
      <c r="D373" s="2350">
        <f>SUM(F373,H373,J373,L373,N373,P373,R373,T373,V373,X373,Z373,AB373,AD373,AF373,AH373,AJ373,AL373)</f>
        <v>1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1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1</v>
      </c>
      <c r="AM373" s="3052"/>
      <c r="AN373" s="1740"/>
      <c r="AO373" s="1740"/>
      <c r="AP373" s="2981"/>
      <c r="AQ373" s="1791">
        <v>2</v>
      </c>
      <c r="AR373" s="1730">
        <v>1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1002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1003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1004</v>
      </c>
      <c r="B376" s="1836">
        <f t="shared" si="294"/>
        <v>2</v>
      </c>
      <c r="C376" s="1454">
        <f t="shared" si="295"/>
        <v>0</v>
      </c>
      <c r="D376" s="1868">
        <f t="shared" si="295"/>
        <v>2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1</v>
      </c>
      <c r="AI376" s="1695">
        <v>0</v>
      </c>
      <c r="AJ376" s="2">
        <v>0</v>
      </c>
      <c r="AK376" s="1695">
        <v>0</v>
      </c>
      <c r="AL376" s="1421">
        <v>1</v>
      </c>
      <c r="AM376" s="1881"/>
      <c r="AN376" s="3057"/>
      <c r="AO376" s="3057"/>
      <c r="AP376" s="109"/>
      <c r="AQ376" s="3058">
        <v>2</v>
      </c>
      <c r="AR376" s="1807">
        <v>1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1005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1006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1007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1008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1009</v>
      </c>
      <c r="B381" s="1455">
        <f t="shared" si="294"/>
        <v>2</v>
      </c>
      <c r="C381" s="653">
        <f>SUM(E381,G381,I381,K381,M381,O381,Q381,S381,U381,W381,Y381,AA381,AC381,AE381,AG381,AI381,AK381)</f>
        <v>1</v>
      </c>
      <c r="D381" s="505">
        <f>SUM(F381,H381,J381,L381,N381,P381,R381,T381,V381,X381,Z381,AB381,AD381,AF381,AH381,AJ381,AL381)</f>
        <v>1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0</v>
      </c>
      <c r="AJ381" s="34">
        <v>1</v>
      </c>
      <c r="AK381" s="1427">
        <v>1</v>
      </c>
      <c r="AL381" s="60">
        <v>0</v>
      </c>
      <c r="AM381" s="1283"/>
      <c r="AN381" s="171"/>
      <c r="AO381" s="171"/>
      <c r="AP381" s="212"/>
      <c r="AQ381" s="1456">
        <v>2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1010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1011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1012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1013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1014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1008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1015</v>
      </c>
      <c r="B388" s="1126">
        <f t="shared" si="302"/>
        <v>2</v>
      </c>
      <c r="C388" s="1458">
        <f t="shared" si="303"/>
        <v>0</v>
      </c>
      <c r="D388" s="1127">
        <f t="shared" si="304"/>
        <v>2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0</v>
      </c>
      <c r="W388" s="341">
        <v>0</v>
      </c>
      <c r="X388" s="1692">
        <v>0</v>
      </c>
      <c r="Y388" s="341">
        <v>0</v>
      </c>
      <c r="Z388" s="1692">
        <v>1</v>
      </c>
      <c r="AA388" s="341">
        <v>0</v>
      </c>
      <c r="AB388" s="1692">
        <v>1</v>
      </c>
      <c r="AC388" s="341">
        <v>0</v>
      </c>
      <c r="AD388" s="1692">
        <v>0</v>
      </c>
      <c r="AE388" s="341">
        <v>0</v>
      </c>
      <c r="AF388" s="1692">
        <v>0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0</v>
      </c>
      <c r="AM388" s="359"/>
      <c r="AN388" s="299"/>
      <c r="AO388" s="299"/>
      <c r="AP388" s="2557"/>
      <c r="AQ388" s="353">
        <v>2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1016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106" t="s">
        <v>1017</v>
      </c>
      <c r="B390" s="6107"/>
      <c r="C390" s="6107"/>
      <c r="D390" s="6107"/>
      <c r="E390" s="6107"/>
      <c r="F390" s="6107"/>
      <c r="G390" s="6107"/>
      <c r="H390" s="6107"/>
      <c r="I390" s="6107"/>
      <c r="J390" s="6107"/>
      <c r="K390" s="6107"/>
      <c r="L390" s="6107"/>
    </row>
    <row r="391" spans="1:94" x14ac:dyDescent="0.25">
      <c r="A391" s="6110" t="s">
        <v>990</v>
      </c>
      <c r="B391" s="6066" t="s">
        <v>82</v>
      </c>
      <c r="C391" s="6113" t="s">
        <v>34</v>
      </c>
      <c r="D391" s="6114"/>
      <c r="E391" s="6114"/>
      <c r="F391" s="6114"/>
      <c r="G391" s="6114"/>
      <c r="H391" s="6063"/>
      <c r="I391" s="6115" t="s">
        <v>1018</v>
      </c>
      <c r="J391" s="6063"/>
      <c r="K391" s="6057" t="s">
        <v>39</v>
      </c>
      <c r="L391" s="6108" t="s">
        <v>40</v>
      </c>
      <c r="M391" s="6095" t="s">
        <v>1019</v>
      </c>
      <c r="N391" s="6096"/>
      <c r="O391" s="6096"/>
      <c r="P391" s="6096"/>
      <c r="Q391" s="6096"/>
      <c r="R391" s="6097"/>
      <c r="S391" s="6098" t="s">
        <v>1020</v>
      </c>
      <c r="T391" s="6098"/>
      <c r="U391" s="6099"/>
    </row>
    <row r="392" spans="1:94" x14ac:dyDescent="0.25">
      <c r="A392" s="6111"/>
      <c r="B392" s="5647"/>
      <c r="C392" s="6113" t="s">
        <v>1021</v>
      </c>
      <c r="D392" s="6114"/>
      <c r="E392" s="6058"/>
      <c r="F392" s="6113" t="s">
        <v>1022</v>
      </c>
      <c r="G392" s="6114"/>
      <c r="H392" s="6063"/>
      <c r="I392" s="6116" t="s">
        <v>1023</v>
      </c>
      <c r="J392" s="6117" t="s">
        <v>1024</v>
      </c>
      <c r="K392" s="5727"/>
      <c r="L392" s="5722"/>
      <c r="M392" s="6100" t="s">
        <v>1025</v>
      </c>
      <c r="N392" s="6101" t="s">
        <v>1026</v>
      </c>
      <c r="O392" s="5724" t="s">
        <v>1027</v>
      </c>
      <c r="P392" s="5669" t="s">
        <v>1028</v>
      </c>
      <c r="Q392" s="6104" t="s">
        <v>1029</v>
      </c>
      <c r="R392" s="6101" t="s">
        <v>1030</v>
      </c>
      <c r="S392" s="5727" t="s">
        <v>1031</v>
      </c>
      <c r="T392" s="5727" t="s">
        <v>1032</v>
      </c>
      <c r="U392" s="5722" t="s">
        <v>1033</v>
      </c>
    </row>
    <row r="393" spans="1:94" ht="37.9" customHeight="1" x14ac:dyDescent="0.25">
      <c r="A393" s="6112"/>
      <c r="B393" s="6014"/>
      <c r="C393" s="2796" t="s">
        <v>533</v>
      </c>
      <c r="D393" s="2797" t="s">
        <v>768</v>
      </c>
      <c r="E393" s="1643" t="s">
        <v>1034</v>
      </c>
      <c r="F393" s="2796" t="s">
        <v>533</v>
      </c>
      <c r="G393" s="2797" t="s">
        <v>768</v>
      </c>
      <c r="H393" s="2894" t="s">
        <v>1034</v>
      </c>
      <c r="I393" s="5659"/>
      <c r="J393" s="6118"/>
      <c r="K393" s="5728"/>
      <c r="L393" s="5652"/>
      <c r="M393" s="6100"/>
      <c r="N393" s="6102"/>
      <c r="O393" s="5725"/>
      <c r="P393" s="6103"/>
      <c r="Q393" s="5709"/>
      <c r="R393" s="5690"/>
      <c r="S393" s="5728"/>
      <c r="T393" s="5728"/>
      <c r="U393" s="6105"/>
    </row>
    <row r="394" spans="1:94" ht="21" x14ac:dyDescent="0.25">
      <c r="A394" s="1459" t="s">
        <v>1035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786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1036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1037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1038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923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1039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1040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1041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1042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1043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1044</v>
      </c>
      <c r="B405" s="1428"/>
      <c r="C405" s="8"/>
      <c r="D405" s="6"/>
    </row>
    <row r="406" spans="1:94" x14ac:dyDescent="0.25">
      <c r="A406" s="6110" t="s">
        <v>1045</v>
      </c>
      <c r="B406" s="6066" t="s">
        <v>82</v>
      </c>
      <c r="C406" s="6113" t="s">
        <v>34</v>
      </c>
      <c r="D406" s="6063"/>
      <c r="E406" s="6109" t="s">
        <v>39</v>
      </c>
      <c r="F406" s="6066" t="s">
        <v>40</v>
      </c>
    </row>
    <row r="407" spans="1:94" ht="21" customHeight="1" x14ac:dyDescent="0.25">
      <c r="A407" s="6111"/>
      <c r="B407" s="5647"/>
      <c r="C407" s="6062" t="s">
        <v>1021</v>
      </c>
      <c r="D407" s="6117" t="s">
        <v>1022</v>
      </c>
      <c r="E407" s="5722"/>
      <c r="F407" s="5647"/>
    </row>
    <row r="408" spans="1:94" x14ac:dyDescent="0.25">
      <c r="A408" s="6111"/>
      <c r="B408" s="6014"/>
      <c r="C408" s="5725"/>
      <c r="D408" s="6118"/>
      <c r="E408" s="5652"/>
      <c r="F408" s="6014"/>
    </row>
    <row r="409" spans="1:94" x14ac:dyDescent="0.25">
      <c r="A409" s="3059" t="s">
        <v>1046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1047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1048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705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H247:AX247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73" zoomScaleNormal="73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SEPTIEMBRE (09)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10" t="s">
        <v>1049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U6" s="5710"/>
      <c r="V6" s="5710"/>
      <c r="W6" s="571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08" t="s">
        <v>224</v>
      </c>
      <c r="B9" s="6308" t="s">
        <v>32</v>
      </c>
      <c r="C9" s="6309" t="s">
        <v>463</v>
      </c>
      <c r="D9" s="6108"/>
      <c r="E9" s="6109"/>
      <c r="F9" s="6147" t="s">
        <v>106</v>
      </c>
      <c r="G9" s="6114"/>
      <c r="H9" s="6114"/>
      <c r="I9" s="6114"/>
      <c r="J9" s="6114"/>
      <c r="K9" s="6114"/>
      <c r="L9" s="6114"/>
      <c r="M9" s="6114"/>
      <c r="N9" s="6114"/>
      <c r="O9" s="6114"/>
      <c r="P9" s="6114"/>
      <c r="Q9" s="6114"/>
      <c r="R9" s="6114"/>
      <c r="S9" s="6114"/>
      <c r="T9" s="6114"/>
      <c r="U9" s="6114"/>
      <c r="V9" s="6114"/>
      <c r="W9" s="6114"/>
      <c r="X9" s="6114"/>
      <c r="Y9" s="6114"/>
      <c r="Z9" s="6114"/>
      <c r="AA9" s="6114"/>
      <c r="AB9" s="6114"/>
      <c r="AC9" s="6114"/>
      <c r="AD9" s="6114"/>
      <c r="AE9" s="6114"/>
      <c r="AF9" s="6114"/>
      <c r="AG9" s="6114"/>
      <c r="AH9" s="6114"/>
      <c r="AI9" s="6114"/>
      <c r="AJ9" s="6114"/>
      <c r="AK9" s="6114"/>
      <c r="AL9" s="6114"/>
      <c r="AM9" s="6149"/>
      <c r="AN9" s="6311" t="s">
        <v>614</v>
      </c>
      <c r="AO9" s="6253" t="s">
        <v>39</v>
      </c>
      <c r="AP9" s="6253" t="s">
        <v>40</v>
      </c>
      <c r="AQ9" s="6109" t="s">
        <v>41</v>
      </c>
      <c r="AR9" s="6320" t="s">
        <v>42</v>
      </c>
      <c r="AS9" s="6109" t="s">
        <v>1051</v>
      </c>
      <c r="AT9" s="6179" t="s">
        <v>1052</v>
      </c>
      <c r="AU9" s="6180"/>
      <c r="AV9" s="6321" t="s">
        <v>1053</v>
      </c>
    </row>
    <row r="10" spans="1:97" x14ac:dyDescent="0.25">
      <c r="A10" s="5663"/>
      <c r="B10" s="5663"/>
      <c r="C10" s="6310"/>
      <c r="D10" s="6103"/>
      <c r="E10" s="6105"/>
      <c r="F10" s="6147" t="s">
        <v>352</v>
      </c>
      <c r="G10" s="6148"/>
      <c r="H10" s="6147" t="s">
        <v>335</v>
      </c>
      <c r="I10" s="6148"/>
      <c r="J10" s="6147" t="s">
        <v>99</v>
      </c>
      <c r="K10" s="6148"/>
      <c r="L10" s="6147" t="s">
        <v>49</v>
      </c>
      <c r="M10" s="6148"/>
      <c r="N10" s="6147" t="s">
        <v>50</v>
      </c>
      <c r="O10" s="6148"/>
      <c r="P10" s="6312" t="s">
        <v>51</v>
      </c>
      <c r="Q10" s="6319"/>
      <c r="R10" s="6312" t="s">
        <v>52</v>
      </c>
      <c r="S10" s="6319"/>
      <c r="T10" s="6312" t="s">
        <v>53</v>
      </c>
      <c r="U10" s="6319"/>
      <c r="V10" s="6312" t="s">
        <v>54</v>
      </c>
      <c r="W10" s="6319"/>
      <c r="X10" s="6312" t="s">
        <v>55</v>
      </c>
      <c r="Y10" s="6319"/>
      <c r="Z10" s="6312" t="s">
        <v>56</v>
      </c>
      <c r="AA10" s="6319"/>
      <c r="AB10" s="6312" t="s">
        <v>57</v>
      </c>
      <c r="AC10" s="6319"/>
      <c r="AD10" s="6312" t="s">
        <v>58</v>
      </c>
      <c r="AE10" s="6319"/>
      <c r="AF10" s="6312" t="s">
        <v>59</v>
      </c>
      <c r="AG10" s="6319"/>
      <c r="AH10" s="6312" t="s">
        <v>60</v>
      </c>
      <c r="AI10" s="6319"/>
      <c r="AJ10" s="6312" t="s">
        <v>61</v>
      </c>
      <c r="AK10" s="6319"/>
      <c r="AL10" s="6312" t="s">
        <v>62</v>
      </c>
      <c r="AM10" s="6313"/>
      <c r="AN10" s="5658"/>
      <c r="AO10" s="5996"/>
      <c r="AP10" s="5996"/>
      <c r="AQ10" s="5722"/>
      <c r="AR10" s="5727"/>
      <c r="AS10" s="5722"/>
      <c r="AT10" s="6314" t="s">
        <v>473</v>
      </c>
      <c r="AU10" s="6315" t="s">
        <v>474</v>
      </c>
      <c r="AV10" s="5647"/>
    </row>
    <row r="11" spans="1:97" ht="19.5" customHeight="1" x14ac:dyDescent="0.25">
      <c r="A11" s="5994"/>
      <c r="B11" s="5994"/>
      <c r="C11" s="3088" t="s">
        <v>84</v>
      </c>
      <c r="D11" s="3023" t="s">
        <v>63</v>
      </c>
      <c r="E11" s="75" t="s">
        <v>64</v>
      </c>
      <c r="F11" s="3086" t="s">
        <v>63</v>
      </c>
      <c r="G11" s="75" t="s">
        <v>64</v>
      </c>
      <c r="H11" s="3086" t="s">
        <v>63</v>
      </c>
      <c r="I11" s="75" t="s">
        <v>64</v>
      </c>
      <c r="J11" s="3086" t="s">
        <v>63</v>
      </c>
      <c r="K11" s="75" t="s">
        <v>64</v>
      </c>
      <c r="L11" s="3086" t="s">
        <v>63</v>
      </c>
      <c r="M11" s="75" t="s">
        <v>64</v>
      </c>
      <c r="N11" s="3086" t="s">
        <v>63</v>
      </c>
      <c r="O11" s="75" t="s">
        <v>64</v>
      </c>
      <c r="P11" s="3086" t="s">
        <v>63</v>
      </c>
      <c r="Q11" s="75" t="s">
        <v>64</v>
      </c>
      <c r="R11" s="3086" t="s">
        <v>63</v>
      </c>
      <c r="S11" s="75" t="s">
        <v>64</v>
      </c>
      <c r="T11" s="3086" t="s">
        <v>63</v>
      </c>
      <c r="U11" s="75" t="s">
        <v>64</v>
      </c>
      <c r="V11" s="3086" t="s">
        <v>63</v>
      </c>
      <c r="W11" s="75" t="s">
        <v>64</v>
      </c>
      <c r="X11" s="3086" t="s">
        <v>63</v>
      </c>
      <c r="Y11" s="75" t="s">
        <v>64</v>
      </c>
      <c r="Z11" s="3086" t="s">
        <v>63</v>
      </c>
      <c r="AA11" s="75" t="s">
        <v>64</v>
      </c>
      <c r="AB11" s="3086" t="s">
        <v>63</v>
      </c>
      <c r="AC11" s="75" t="s">
        <v>64</v>
      </c>
      <c r="AD11" s="3086" t="s">
        <v>63</v>
      </c>
      <c r="AE11" s="75" t="s">
        <v>64</v>
      </c>
      <c r="AF11" s="3086" t="s">
        <v>63</v>
      </c>
      <c r="AG11" s="75" t="s">
        <v>64</v>
      </c>
      <c r="AH11" s="3086" t="s">
        <v>63</v>
      </c>
      <c r="AI11" s="75" t="s">
        <v>64</v>
      </c>
      <c r="AJ11" s="3086" t="s">
        <v>63</v>
      </c>
      <c r="AK11" s="75" t="s">
        <v>64</v>
      </c>
      <c r="AL11" s="3086" t="s">
        <v>63</v>
      </c>
      <c r="AM11" s="11" t="s">
        <v>64</v>
      </c>
      <c r="AN11" s="5659"/>
      <c r="AO11" s="5709"/>
      <c r="AP11" s="5709"/>
      <c r="AQ11" s="6105"/>
      <c r="AR11" s="5728"/>
      <c r="AS11" s="6105"/>
      <c r="AT11" s="6314"/>
      <c r="AU11" s="6315"/>
      <c r="AV11" s="6014"/>
    </row>
    <row r="12" spans="1:97" ht="15" customHeight="1" x14ac:dyDescent="0.25">
      <c r="A12" s="6316" t="s">
        <v>1054</v>
      </c>
      <c r="B12" s="2254" t="s">
        <v>69</v>
      </c>
      <c r="C12" s="2230">
        <f>SUM(D12+E12)</f>
        <v>173</v>
      </c>
      <c r="D12" s="2244">
        <f>SUM(F12+H12+J12+L12+N12+P12+R12+T12+V12+X12+Z12+AB12+AD12+AF12+AH12+AJ12+AL12)</f>
        <v>52</v>
      </c>
      <c r="E12" s="3089">
        <f>SUM(G12+I12+K12+M12+O12+Q12+S12+U12+W12+Y12+AA12+AC12+AE12+AG12+AI12+AK12+AM12)</f>
        <v>121</v>
      </c>
      <c r="F12" s="1958">
        <v>6</v>
      </c>
      <c r="G12" s="2532">
        <v>2</v>
      </c>
      <c r="H12" s="1958">
        <v>6</v>
      </c>
      <c r="I12" s="2532">
        <v>2</v>
      </c>
      <c r="J12" s="1958">
        <v>6</v>
      </c>
      <c r="K12" s="1976">
        <v>9</v>
      </c>
      <c r="L12" s="1958">
        <v>9</v>
      </c>
      <c r="M12" s="1976">
        <v>14</v>
      </c>
      <c r="N12" s="1958">
        <v>4</v>
      </c>
      <c r="O12" s="1976">
        <v>6</v>
      </c>
      <c r="P12" s="1958">
        <v>3</v>
      </c>
      <c r="Q12" s="1976">
        <v>12</v>
      </c>
      <c r="R12" s="1958">
        <v>0</v>
      </c>
      <c r="S12" s="1976">
        <v>13</v>
      </c>
      <c r="T12" s="1958">
        <v>2</v>
      </c>
      <c r="U12" s="1976">
        <v>12</v>
      </c>
      <c r="V12" s="1958">
        <v>3</v>
      </c>
      <c r="W12" s="1976">
        <v>6</v>
      </c>
      <c r="X12" s="1958">
        <v>3</v>
      </c>
      <c r="Y12" s="1976">
        <v>7</v>
      </c>
      <c r="Z12" s="1958">
        <v>2</v>
      </c>
      <c r="AA12" s="1976">
        <v>10</v>
      </c>
      <c r="AB12" s="1958">
        <v>2</v>
      </c>
      <c r="AC12" s="1976">
        <v>6</v>
      </c>
      <c r="AD12" s="1958">
        <v>1</v>
      </c>
      <c r="AE12" s="1976">
        <v>6</v>
      </c>
      <c r="AF12" s="1958">
        <v>2</v>
      </c>
      <c r="AG12" s="1976">
        <v>5</v>
      </c>
      <c r="AH12" s="1958">
        <v>0</v>
      </c>
      <c r="AI12" s="1976">
        <v>7</v>
      </c>
      <c r="AJ12" s="1958">
        <v>2</v>
      </c>
      <c r="AK12" s="1976">
        <v>1</v>
      </c>
      <c r="AL12" s="3036">
        <v>1</v>
      </c>
      <c r="AM12" s="1977">
        <v>3</v>
      </c>
      <c r="AN12" s="2800">
        <v>161</v>
      </c>
      <c r="AO12" s="1957">
        <v>1</v>
      </c>
      <c r="AP12" s="1957">
        <v>5</v>
      </c>
      <c r="AQ12" s="2532">
        <v>21</v>
      </c>
      <c r="AR12" s="1974">
        <v>2</v>
      </c>
      <c r="AS12" s="2532">
        <v>7</v>
      </c>
      <c r="AT12" s="1958">
        <v>1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682"/>
      <c r="B13" s="326" t="s">
        <v>1055</v>
      </c>
      <c r="C13" s="1047">
        <f t="shared" ref="C13:C26" si="1">SUM(D13+E13)</f>
        <v>268</v>
      </c>
      <c r="D13" s="318">
        <f t="shared" ref="D13:E26" si="2">SUM(F13+H13+J13+L13+N13+P13+R13+T13+V13+X13+Z13+AB13+AD13+AF13+AH13+AJ13+AL13)</f>
        <v>67</v>
      </c>
      <c r="E13" s="1691">
        <f t="shared" si="2"/>
        <v>201</v>
      </c>
      <c r="F13" s="341">
        <v>0</v>
      </c>
      <c r="G13" s="1692">
        <v>1</v>
      </c>
      <c r="H13" s="341">
        <v>13</v>
      </c>
      <c r="I13" s="1692">
        <v>3</v>
      </c>
      <c r="J13" s="341">
        <v>11</v>
      </c>
      <c r="K13" s="343">
        <v>22</v>
      </c>
      <c r="L13" s="341">
        <v>7</v>
      </c>
      <c r="M13" s="343">
        <v>27</v>
      </c>
      <c r="N13" s="341">
        <v>6</v>
      </c>
      <c r="O13" s="343">
        <v>14</v>
      </c>
      <c r="P13" s="341">
        <v>2</v>
      </c>
      <c r="Q13" s="343">
        <v>17</v>
      </c>
      <c r="R13" s="341">
        <v>2</v>
      </c>
      <c r="S13" s="343">
        <v>11</v>
      </c>
      <c r="T13" s="341">
        <v>4</v>
      </c>
      <c r="U13" s="343">
        <v>19</v>
      </c>
      <c r="V13" s="341">
        <v>3</v>
      </c>
      <c r="W13" s="343">
        <v>6</v>
      </c>
      <c r="X13" s="341">
        <v>3</v>
      </c>
      <c r="Y13" s="343">
        <v>12</v>
      </c>
      <c r="Z13" s="341">
        <v>4</v>
      </c>
      <c r="AA13" s="343">
        <v>26</v>
      </c>
      <c r="AB13" s="341">
        <v>5</v>
      </c>
      <c r="AC13" s="343">
        <v>14</v>
      </c>
      <c r="AD13" s="341">
        <v>1</v>
      </c>
      <c r="AE13" s="343">
        <v>9</v>
      </c>
      <c r="AF13" s="341">
        <v>2</v>
      </c>
      <c r="AG13" s="343">
        <v>13</v>
      </c>
      <c r="AH13" s="341">
        <v>1</v>
      </c>
      <c r="AI13" s="343">
        <v>6</v>
      </c>
      <c r="AJ13" s="341">
        <v>1</v>
      </c>
      <c r="AK13" s="343">
        <v>1</v>
      </c>
      <c r="AL13" s="344">
        <v>2</v>
      </c>
      <c r="AM13" s="2537">
        <v>0</v>
      </c>
      <c r="AN13" s="357">
        <v>246</v>
      </c>
      <c r="AO13" s="267">
        <v>1</v>
      </c>
      <c r="AP13" s="267">
        <v>5</v>
      </c>
      <c r="AQ13" s="1692">
        <v>38</v>
      </c>
      <c r="AR13" s="683">
        <v>10</v>
      </c>
      <c r="AS13" s="1692">
        <v>0</v>
      </c>
      <c r="AT13" s="341">
        <v>2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682"/>
      <c r="B14" s="326" t="s">
        <v>103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682"/>
      <c r="B15" s="326" t="s">
        <v>70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682"/>
      <c r="B16" s="326" t="s">
        <v>1056</v>
      </c>
      <c r="C16" s="1047">
        <f t="shared" si="1"/>
        <v>24</v>
      </c>
      <c r="D16" s="318">
        <f t="shared" si="2"/>
        <v>12</v>
      </c>
      <c r="E16" s="1691">
        <f t="shared" si="2"/>
        <v>12</v>
      </c>
      <c r="F16" s="341">
        <v>0</v>
      </c>
      <c r="G16" s="1692">
        <v>0</v>
      </c>
      <c r="H16" s="341">
        <v>1</v>
      </c>
      <c r="I16" s="1692">
        <v>1</v>
      </c>
      <c r="J16" s="341">
        <v>3</v>
      </c>
      <c r="K16" s="343">
        <v>1</v>
      </c>
      <c r="L16" s="341">
        <v>1</v>
      </c>
      <c r="M16" s="343">
        <v>3</v>
      </c>
      <c r="N16" s="341">
        <v>0</v>
      </c>
      <c r="O16" s="343">
        <v>1</v>
      </c>
      <c r="P16" s="341">
        <v>0</v>
      </c>
      <c r="Q16" s="343">
        <v>1</v>
      </c>
      <c r="R16" s="341">
        <v>1</v>
      </c>
      <c r="S16" s="343">
        <v>2</v>
      </c>
      <c r="T16" s="341">
        <v>2</v>
      </c>
      <c r="U16" s="343">
        <v>0</v>
      </c>
      <c r="V16" s="341">
        <v>0</v>
      </c>
      <c r="W16" s="343">
        <v>0</v>
      </c>
      <c r="X16" s="341">
        <v>3</v>
      </c>
      <c r="Y16" s="343">
        <v>0</v>
      </c>
      <c r="Z16" s="341">
        <v>1</v>
      </c>
      <c r="AA16" s="343">
        <v>0</v>
      </c>
      <c r="AB16" s="341">
        <v>0</v>
      </c>
      <c r="AC16" s="343">
        <v>1</v>
      </c>
      <c r="AD16" s="341">
        <v>0</v>
      </c>
      <c r="AE16" s="343">
        <v>0</v>
      </c>
      <c r="AF16" s="341">
        <v>0</v>
      </c>
      <c r="AG16" s="343">
        <v>2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0</v>
      </c>
      <c r="AN16" s="357">
        <v>24</v>
      </c>
      <c r="AO16" s="267">
        <v>0</v>
      </c>
      <c r="AP16" s="267">
        <v>1</v>
      </c>
      <c r="AQ16" s="1692">
        <v>3</v>
      </c>
      <c r="AR16" s="683">
        <v>4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682"/>
      <c r="B17" s="326" t="s">
        <v>1057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682"/>
      <c r="B18" s="326" t="s">
        <v>1058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682"/>
      <c r="B19" s="326" t="s">
        <v>1059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682"/>
      <c r="B20" s="326" t="s">
        <v>1060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682"/>
      <c r="B21" s="326" t="s">
        <v>1061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6059"/>
      <c r="B22" s="2914" t="s">
        <v>82</v>
      </c>
      <c r="C22" s="2924">
        <f>SUM(D22+E22)</f>
        <v>465</v>
      </c>
      <c r="D22" s="2925">
        <f t="shared" si="2"/>
        <v>131</v>
      </c>
      <c r="E22" s="2926">
        <f>SUM(G22+I22+K22+M22+O22+Q22+S22+U22+W22+Y22+AA22+AC22+AE22+AG22+AI22+AK22+AM22)</f>
        <v>334</v>
      </c>
      <c r="F22" s="3090">
        <f>SUM(F12:F21)</f>
        <v>6</v>
      </c>
      <c r="G22" s="2917">
        <f t="shared" ref="G22:AS22" si="22">SUM(G12:G21)</f>
        <v>3</v>
      </c>
      <c r="H22" s="3090">
        <f t="shared" si="22"/>
        <v>20</v>
      </c>
      <c r="I22" s="2917">
        <f t="shared" si="22"/>
        <v>6</v>
      </c>
      <c r="J22" s="3090">
        <f t="shared" si="22"/>
        <v>20</v>
      </c>
      <c r="K22" s="3091">
        <f t="shared" si="22"/>
        <v>32</v>
      </c>
      <c r="L22" s="3090">
        <f t="shared" si="22"/>
        <v>17</v>
      </c>
      <c r="M22" s="3091">
        <f t="shared" si="22"/>
        <v>44</v>
      </c>
      <c r="N22" s="3090">
        <f t="shared" si="22"/>
        <v>10</v>
      </c>
      <c r="O22" s="3091">
        <f t="shared" si="22"/>
        <v>21</v>
      </c>
      <c r="P22" s="3090">
        <f t="shared" si="22"/>
        <v>5</v>
      </c>
      <c r="Q22" s="3091">
        <f t="shared" si="22"/>
        <v>30</v>
      </c>
      <c r="R22" s="3090">
        <f t="shared" si="22"/>
        <v>3</v>
      </c>
      <c r="S22" s="3091">
        <f t="shared" si="22"/>
        <v>26</v>
      </c>
      <c r="T22" s="3090">
        <f t="shared" si="22"/>
        <v>8</v>
      </c>
      <c r="U22" s="3091">
        <f t="shared" si="22"/>
        <v>31</v>
      </c>
      <c r="V22" s="3090">
        <f t="shared" si="22"/>
        <v>6</v>
      </c>
      <c r="W22" s="3091">
        <f t="shared" si="22"/>
        <v>12</v>
      </c>
      <c r="X22" s="3090">
        <f t="shared" si="22"/>
        <v>9</v>
      </c>
      <c r="Y22" s="3091">
        <f t="shared" si="22"/>
        <v>19</v>
      </c>
      <c r="Z22" s="3090">
        <f t="shared" si="22"/>
        <v>7</v>
      </c>
      <c r="AA22" s="3091">
        <f t="shared" si="22"/>
        <v>36</v>
      </c>
      <c r="AB22" s="3090">
        <f t="shared" si="22"/>
        <v>7</v>
      </c>
      <c r="AC22" s="3091">
        <f t="shared" si="22"/>
        <v>21</v>
      </c>
      <c r="AD22" s="3090">
        <f t="shared" si="22"/>
        <v>2</v>
      </c>
      <c r="AE22" s="3091">
        <f t="shared" si="22"/>
        <v>15</v>
      </c>
      <c r="AF22" s="3090">
        <f t="shared" si="22"/>
        <v>4</v>
      </c>
      <c r="AG22" s="3091">
        <f t="shared" si="22"/>
        <v>20</v>
      </c>
      <c r="AH22" s="3090">
        <f t="shared" si="22"/>
        <v>1</v>
      </c>
      <c r="AI22" s="3091">
        <f t="shared" si="22"/>
        <v>13</v>
      </c>
      <c r="AJ22" s="3090">
        <f t="shared" si="22"/>
        <v>3</v>
      </c>
      <c r="AK22" s="3091">
        <f t="shared" si="22"/>
        <v>2</v>
      </c>
      <c r="AL22" s="3092">
        <f t="shared" si="22"/>
        <v>3</v>
      </c>
      <c r="AM22" s="3067">
        <f t="shared" si="22"/>
        <v>3</v>
      </c>
      <c r="AN22" s="3093">
        <f t="shared" si="22"/>
        <v>431</v>
      </c>
      <c r="AO22" s="3094">
        <f t="shared" si="22"/>
        <v>2</v>
      </c>
      <c r="AP22" s="3094">
        <f>SUM(AP12:AP21)</f>
        <v>11</v>
      </c>
      <c r="AQ22" s="2917">
        <f t="shared" si="22"/>
        <v>62</v>
      </c>
      <c r="AR22" s="3065">
        <f t="shared" si="22"/>
        <v>16</v>
      </c>
      <c r="AS22" s="2917">
        <f t="shared" si="22"/>
        <v>7</v>
      </c>
      <c r="AT22" s="3090">
        <f>SUM(AT12:AT21)</f>
        <v>3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317" t="s">
        <v>1062</v>
      </c>
      <c r="B23" s="6318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1063</v>
      </c>
      <c r="B24" s="3105" t="s">
        <v>1055</v>
      </c>
      <c r="C24" s="3007">
        <f t="shared" si="1"/>
        <v>1</v>
      </c>
      <c r="D24" s="3008">
        <f t="shared" si="2"/>
        <v>0</v>
      </c>
      <c r="E24" s="3106">
        <f t="shared" si="2"/>
        <v>1</v>
      </c>
      <c r="F24" s="2962">
        <v>0</v>
      </c>
      <c r="G24" s="2961">
        <v>0</v>
      </c>
      <c r="H24" s="2962">
        <v>0</v>
      </c>
      <c r="I24" s="2961">
        <v>0</v>
      </c>
      <c r="J24" s="2962">
        <v>0</v>
      </c>
      <c r="K24" s="2964">
        <v>0</v>
      </c>
      <c r="L24" s="2962">
        <v>0</v>
      </c>
      <c r="M24" s="2964">
        <v>0</v>
      </c>
      <c r="N24" s="2962">
        <v>0</v>
      </c>
      <c r="O24" s="2964">
        <v>0</v>
      </c>
      <c r="P24" s="2962">
        <v>0</v>
      </c>
      <c r="Q24" s="2964">
        <v>0</v>
      </c>
      <c r="R24" s="2962">
        <v>0</v>
      </c>
      <c r="S24" s="2964">
        <v>0</v>
      </c>
      <c r="T24" s="2962">
        <v>0</v>
      </c>
      <c r="U24" s="2964">
        <v>0</v>
      </c>
      <c r="V24" s="2962">
        <v>0</v>
      </c>
      <c r="W24" s="2964">
        <v>0</v>
      </c>
      <c r="X24" s="2962">
        <v>0</v>
      </c>
      <c r="Y24" s="2964">
        <v>0</v>
      </c>
      <c r="Z24" s="2962">
        <v>0</v>
      </c>
      <c r="AA24" s="2964">
        <v>0</v>
      </c>
      <c r="AB24" s="2962">
        <v>0</v>
      </c>
      <c r="AC24" s="2964">
        <v>1</v>
      </c>
      <c r="AD24" s="2962">
        <v>0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1</v>
      </c>
      <c r="AO24" s="3110">
        <v>0</v>
      </c>
      <c r="AP24" s="3110">
        <v>0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316" t="s">
        <v>1064</v>
      </c>
      <c r="B25" s="2243" t="s">
        <v>1055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6059"/>
      <c r="B26" s="3112" t="s">
        <v>1065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21" t="s">
        <v>224</v>
      </c>
      <c r="B28" s="6321" t="s">
        <v>1067</v>
      </c>
      <c r="C28" s="6147" t="s">
        <v>1068</v>
      </c>
      <c r="D28" s="6148"/>
      <c r="E28" s="6147" t="s">
        <v>1069</v>
      </c>
      <c r="F28" s="6114"/>
      <c r="G28" s="6148"/>
      <c r="H28" s="6147" t="s">
        <v>352</v>
      </c>
      <c r="I28" s="6148"/>
      <c r="J28" s="6147" t="s">
        <v>335</v>
      </c>
      <c r="K28" s="6148"/>
      <c r="L28" s="6147" t="s">
        <v>99</v>
      </c>
      <c r="M28" s="6148"/>
      <c r="N28" s="6147" t="s">
        <v>49</v>
      </c>
      <c r="O28" s="6148"/>
      <c r="P28" s="6147" t="s">
        <v>50</v>
      </c>
      <c r="Q28" s="6148"/>
      <c r="R28" s="6312" t="s">
        <v>51</v>
      </c>
      <c r="S28" s="6319"/>
      <c r="T28" s="6312" t="s">
        <v>52</v>
      </c>
      <c r="U28" s="6319"/>
      <c r="V28" s="6312" t="s">
        <v>53</v>
      </c>
      <c r="W28" s="6319"/>
      <c r="X28" s="6312" t="s">
        <v>54</v>
      </c>
      <c r="Y28" s="6319"/>
      <c r="Z28" s="6312" t="s">
        <v>55</v>
      </c>
      <c r="AA28" s="6319"/>
      <c r="AB28" s="6312" t="s">
        <v>56</v>
      </c>
      <c r="AC28" s="6319"/>
      <c r="AD28" s="6312" t="s">
        <v>57</v>
      </c>
      <c r="AE28" s="6319"/>
      <c r="AF28" s="6312" t="s">
        <v>58</v>
      </c>
      <c r="AG28" s="6319"/>
      <c r="AH28" s="6312" t="s">
        <v>59</v>
      </c>
      <c r="AI28" s="6319"/>
      <c r="AJ28" s="6312" t="s">
        <v>60</v>
      </c>
      <c r="AK28" s="6319"/>
      <c r="AL28" s="6312" t="s">
        <v>61</v>
      </c>
      <c r="AM28" s="6319"/>
      <c r="AN28" s="6312" t="s">
        <v>62</v>
      </c>
      <c r="AO28" s="6313"/>
      <c r="AP28" s="6311" t="s">
        <v>41</v>
      </c>
      <c r="AQ28" s="6253" t="s">
        <v>42</v>
      </c>
      <c r="AR28" s="6253" t="s">
        <v>39</v>
      </c>
      <c r="AS28" s="6253" t="s">
        <v>40</v>
      </c>
      <c r="AT28" s="6253" t="s">
        <v>1070</v>
      </c>
      <c r="AU28" s="6109" t="s">
        <v>1071</v>
      </c>
    </row>
    <row r="29" spans="1:97" ht="42" x14ac:dyDescent="0.25">
      <c r="A29" s="6014"/>
      <c r="B29" s="6014"/>
      <c r="C29" s="2578" t="s">
        <v>1072</v>
      </c>
      <c r="D29" s="2578" t="s">
        <v>1073</v>
      </c>
      <c r="E29" s="3086" t="s">
        <v>84</v>
      </c>
      <c r="F29" s="3114" t="s">
        <v>63</v>
      </c>
      <c r="G29" s="2905" t="s">
        <v>64</v>
      </c>
      <c r="H29" s="3086" t="s">
        <v>63</v>
      </c>
      <c r="I29" s="2905" t="s">
        <v>64</v>
      </c>
      <c r="J29" s="3086" t="s">
        <v>63</v>
      </c>
      <c r="K29" s="2905" t="s">
        <v>64</v>
      </c>
      <c r="L29" s="3086" t="s">
        <v>63</v>
      </c>
      <c r="M29" s="2905" t="s">
        <v>64</v>
      </c>
      <c r="N29" s="3086" t="s">
        <v>63</v>
      </c>
      <c r="O29" s="2905" t="s">
        <v>64</v>
      </c>
      <c r="P29" s="3086" t="s">
        <v>63</v>
      </c>
      <c r="Q29" s="2905" t="s">
        <v>64</v>
      </c>
      <c r="R29" s="3086" t="s">
        <v>63</v>
      </c>
      <c r="S29" s="2905" t="s">
        <v>64</v>
      </c>
      <c r="T29" s="3086" t="s">
        <v>63</v>
      </c>
      <c r="U29" s="2904" t="s">
        <v>64</v>
      </c>
      <c r="V29" s="3086" t="s">
        <v>63</v>
      </c>
      <c r="W29" s="2905" t="s">
        <v>64</v>
      </c>
      <c r="X29" s="3086" t="s">
        <v>63</v>
      </c>
      <c r="Y29" s="2905" t="s">
        <v>64</v>
      </c>
      <c r="Z29" s="3086" t="s">
        <v>63</v>
      </c>
      <c r="AA29" s="2905" t="s">
        <v>64</v>
      </c>
      <c r="AB29" s="3086" t="s">
        <v>63</v>
      </c>
      <c r="AC29" s="2905" t="s">
        <v>64</v>
      </c>
      <c r="AD29" s="3086" t="s">
        <v>63</v>
      </c>
      <c r="AE29" s="2905" t="s">
        <v>64</v>
      </c>
      <c r="AF29" s="3086" t="s">
        <v>63</v>
      </c>
      <c r="AG29" s="2905" t="s">
        <v>64</v>
      </c>
      <c r="AH29" s="3086" t="s">
        <v>63</v>
      </c>
      <c r="AI29" s="2905" t="s">
        <v>64</v>
      </c>
      <c r="AJ29" s="3086" t="s">
        <v>63</v>
      </c>
      <c r="AK29" s="2905" t="s">
        <v>64</v>
      </c>
      <c r="AL29" s="3086" t="s">
        <v>63</v>
      </c>
      <c r="AM29" s="2905" t="s">
        <v>64</v>
      </c>
      <c r="AN29" s="3086" t="s">
        <v>63</v>
      </c>
      <c r="AO29" s="2906" t="s">
        <v>64</v>
      </c>
      <c r="AP29" s="5659"/>
      <c r="AQ29" s="5709"/>
      <c r="AR29" s="5709"/>
      <c r="AS29" s="5709"/>
      <c r="AT29" s="5709"/>
      <c r="AU29" s="6105"/>
    </row>
    <row r="30" spans="1:97" x14ac:dyDescent="0.25">
      <c r="A30" s="2243" t="s">
        <v>1074</v>
      </c>
      <c r="B30" s="1933">
        <f>SUM(C30:D30)</f>
        <v>0</v>
      </c>
      <c r="C30" s="2532">
        <v>0</v>
      </c>
      <c r="D30" s="2635">
        <v>0</v>
      </c>
      <c r="E30" s="2303">
        <f>SUM(F30+G30)</f>
        <v>0</v>
      </c>
      <c r="F30" s="3115">
        <f>SUM(H30+J30+L30+N30+P30+R30+T30+V30+X30+Z30+AB30+AD30+AF30+AH30+AJ30+AL30+AN30)</f>
        <v>0</v>
      </c>
      <c r="G30" s="2257">
        <f>SUM(I30+K30+M30+O30+Q30+S30+U30+W30+Y30+AA30+AC30+AE30+AG30+AI30+AK30+AM30+AO30)</f>
        <v>0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0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0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1075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82</v>
      </c>
      <c r="B32" s="3064">
        <f t="shared" ref="B32:H32" si="32">SUM(B30:B31)</f>
        <v>0</v>
      </c>
      <c r="C32" s="2917">
        <f t="shared" si="32"/>
        <v>0</v>
      </c>
      <c r="D32" s="3064">
        <f t="shared" si="32"/>
        <v>0</v>
      </c>
      <c r="E32" s="3065">
        <f t="shared" si="32"/>
        <v>0</v>
      </c>
      <c r="F32" s="3065">
        <f t="shared" si="32"/>
        <v>0</v>
      </c>
      <c r="G32" s="3065">
        <f t="shared" si="32"/>
        <v>0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0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0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21" t="s">
        <v>224</v>
      </c>
      <c r="B34" s="6321" t="s">
        <v>1077</v>
      </c>
      <c r="C34" s="6147" t="s">
        <v>1078</v>
      </c>
      <c r="D34" s="6148"/>
      <c r="E34" s="6147" t="s">
        <v>1069</v>
      </c>
      <c r="F34" s="6114"/>
      <c r="G34" s="6148"/>
      <c r="H34" s="6334" t="s">
        <v>1079</v>
      </c>
      <c r="I34" s="6335"/>
      <c r="J34" s="6335"/>
      <c r="K34" s="6335"/>
      <c r="L34" s="6335"/>
      <c r="M34" s="6336"/>
    </row>
    <row r="35" spans="1:42" ht="42" x14ac:dyDescent="0.25">
      <c r="A35" s="6014"/>
      <c r="B35" s="6014"/>
      <c r="C35" s="3086" t="s">
        <v>1072</v>
      </c>
      <c r="D35" s="2869" t="s">
        <v>1080</v>
      </c>
      <c r="E35" s="3086" t="s">
        <v>84</v>
      </c>
      <c r="F35" s="3114" t="s">
        <v>63</v>
      </c>
      <c r="G35" s="3117" t="s">
        <v>64</v>
      </c>
      <c r="H35" s="3118" t="s">
        <v>1081</v>
      </c>
      <c r="I35" s="3119" t="s">
        <v>1082</v>
      </c>
      <c r="J35" s="3119" t="s">
        <v>1083</v>
      </c>
      <c r="K35" s="3119" t="s">
        <v>1084</v>
      </c>
      <c r="L35" s="3119" t="s">
        <v>1085</v>
      </c>
      <c r="M35" s="3120" t="s">
        <v>1086</v>
      </c>
    </row>
    <row r="36" spans="1:42" ht="15" customHeight="1" x14ac:dyDescent="0.25">
      <c r="A36" s="2243" t="s">
        <v>1074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1075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82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81" t="s">
        <v>224</v>
      </c>
      <c r="B40" s="3083" t="s">
        <v>32</v>
      </c>
      <c r="C40" s="3083" t="s">
        <v>463</v>
      </c>
    </row>
    <row r="41" spans="1:42" x14ac:dyDescent="0.25">
      <c r="A41" s="6316" t="s">
        <v>1088</v>
      </c>
      <c r="B41" s="3105" t="s">
        <v>1065</v>
      </c>
      <c r="C41" s="3126">
        <v>0</v>
      </c>
    </row>
    <row r="42" spans="1:42" x14ac:dyDescent="0.25">
      <c r="A42" s="6059"/>
      <c r="B42" s="337" t="s">
        <v>1055</v>
      </c>
      <c r="C42" s="1277">
        <v>0</v>
      </c>
    </row>
    <row r="43" spans="1:42" x14ac:dyDescent="0.25">
      <c r="A43" s="6316" t="s">
        <v>1089</v>
      </c>
      <c r="B43" s="3105" t="s">
        <v>1065</v>
      </c>
      <c r="C43" s="3126">
        <v>0</v>
      </c>
    </row>
    <row r="44" spans="1:42" x14ac:dyDescent="0.25">
      <c r="A44" s="6059"/>
      <c r="B44" s="2220" t="s">
        <v>1055</v>
      </c>
      <c r="C44" s="2586">
        <v>0</v>
      </c>
    </row>
    <row r="45" spans="1:42" s="6" customFormat="1" ht="18" customHeight="1" x14ac:dyDescent="0.2">
      <c r="A45" s="3" t="s">
        <v>1090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322" t="s">
        <v>284</v>
      </c>
      <c r="B46" s="6323"/>
      <c r="C46" s="6328" t="s">
        <v>463</v>
      </c>
      <c r="D46" s="6329"/>
      <c r="E46" s="6330"/>
      <c r="F46" s="6147" t="s">
        <v>106</v>
      </c>
      <c r="G46" s="6114"/>
      <c r="H46" s="6114"/>
      <c r="I46" s="6114"/>
      <c r="J46" s="6114"/>
      <c r="K46" s="6114"/>
      <c r="L46" s="6114"/>
      <c r="M46" s="6114"/>
      <c r="N46" s="6114"/>
      <c r="O46" s="6114"/>
      <c r="P46" s="6114"/>
      <c r="Q46" s="6114"/>
      <c r="R46" s="6114"/>
      <c r="S46" s="6114"/>
      <c r="T46" s="6114"/>
      <c r="U46" s="6114"/>
      <c r="V46" s="6114"/>
      <c r="W46" s="6114"/>
      <c r="X46" s="6114"/>
      <c r="Y46" s="6114"/>
      <c r="Z46" s="6114"/>
      <c r="AA46" s="6114"/>
      <c r="AB46" s="6114"/>
      <c r="AC46" s="6114"/>
      <c r="AD46" s="6114"/>
      <c r="AE46" s="6114"/>
      <c r="AF46" s="6114"/>
      <c r="AG46" s="6114"/>
      <c r="AH46" s="6114"/>
      <c r="AI46" s="6114"/>
      <c r="AJ46" s="6114"/>
      <c r="AK46" s="6149"/>
      <c r="AL46" s="6311" t="s">
        <v>614</v>
      </c>
      <c r="AM46" s="6253" t="s">
        <v>41</v>
      </c>
      <c r="AN46" s="6109" t="s">
        <v>42</v>
      </c>
    </row>
    <row r="47" spans="1:42" x14ac:dyDescent="0.25">
      <c r="A47" s="6324"/>
      <c r="B47" s="6325"/>
      <c r="C47" s="6331"/>
      <c r="D47" s="6332"/>
      <c r="E47" s="6333"/>
      <c r="F47" s="6147" t="s">
        <v>335</v>
      </c>
      <c r="G47" s="6148"/>
      <c r="H47" s="6147" t="s">
        <v>99</v>
      </c>
      <c r="I47" s="6148"/>
      <c r="J47" s="6147" t="s">
        <v>49</v>
      </c>
      <c r="K47" s="6148"/>
      <c r="L47" s="6147" t="s">
        <v>50</v>
      </c>
      <c r="M47" s="6148"/>
      <c r="N47" s="6312" t="s">
        <v>51</v>
      </c>
      <c r="O47" s="6319"/>
      <c r="P47" s="6312" t="s">
        <v>52</v>
      </c>
      <c r="Q47" s="6319"/>
      <c r="R47" s="6312" t="s">
        <v>53</v>
      </c>
      <c r="S47" s="6319"/>
      <c r="T47" s="6312" t="s">
        <v>54</v>
      </c>
      <c r="U47" s="6319"/>
      <c r="V47" s="6312" t="s">
        <v>55</v>
      </c>
      <c r="W47" s="6319"/>
      <c r="X47" s="6312" t="s">
        <v>56</v>
      </c>
      <c r="Y47" s="6319"/>
      <c r="Z47" s="6312" t="s">
        <v>57</v>
      </c>
      <c r="AA47" s="6319"/>
      <c r="AB47" s="6312" t="s">
        <v>58</v>
      </c>
      <c r="AC47" s="6319"/>
      <c r="AD47" s="6312" t="s">
        <v>59</v>
      </c>
      <c r="AE47" s="6319"/>
      <c r="AF47" s="6312" t="s">
        <v>60</v>
      </c>
      <c r="AG47" s="6319"/>
      <c r="AH47" s="6312" t="s">
        <v>61</v>
      </c>
      <c r="AI47" s="6319"/>
      <c r="AJ47" s="6312" t="s">
        <v>62</v>
      </c>
      <c r="AK47" s="6313"/>
      <c r="AL47" s="5658"/>
      <c r="AM47" s="5996"/>
      <c r="AN47" s="5722"/>
    </row>
    <row r="48" spans="1:42" x14ac:dyDescent="0.25">
      <c r="A48" s="6326"/>
      <c r="B48" s="6327"/>
      <c r="C48" s="3002" t="s">
        <v>84</v>
      </c>
      <c r="D48" s="3135" t="s">
        <v>63</v>
      </c>
      <c r="E48" s="3134" t="s">
        <v>64</v>
      </c>
      <c r="F48" s="3086" t="s">
        <v>63</v>
      </c>
      <c r="G48" s="2905" t="s">
        <v>64</v>
      </c>
      <c r="H48" s="3086" t="s">
        <v>63</v>
      </c>
      <c r="I48" s="2905" t="s">
        <v>64</v>
      </c>
      <c r="J48" s="3086" t="s">
        <v>63</v>
      </c>
      <c r="K48" s="2905" t="s">
        <v>64</v>
      </c>
      <c r="L48" s="3086" t="s">
        <v>63</v>
      </c>
      <c r="M48" s="2905" t="s">
        <v>64</v>
      </c>
      <c r="N48" s="3086" t="s">
        <v>63</v>
      </c>
      <c r="O48" s="2905" t="s">
        <v>64</v>
      </c>
      <c r="P48" s="3086" t="s">
        <v>63</v>
      </c>
      <c r="Q48" s="2905" t="s">
        <v>64</v>
      </c>
      <c r="R48" s="3086" t="s">
        <v>63</v>
      </c>
      <c r="S48" s="2905" t="s">
        <v>64</v>
      </c>
      <c r="T48" s="3086" t="s">
        <v>63</v>
      </c>
      <c r="U48" s="2905" t="s">
        <v>64</v>
      </c>
      <c r="V48" s="3086" t="s">
        <v>63</v>
      </c>
      <c r="W48" s="2905" t="s">
        <v>64</v>
      </c>
      <c r="X48" s="3086" t="s">
        <v>63</v>
      </c>
      <c r="Y48" s="2905" t="s">
        <v>64</v>
      </c>
      <c r="Z48" s="3086" t="s">
        <v>63</v>
      </c>
      <c r="AA48" s="2905" t="s">
        <v>64</v>
      </c>
      <c r="AB48" s="3086" t="s">
        <v>63</v>
      </c>
      <c r="AC48" s="2905" t="s">
        <v>64</v>
      </c>
      <c r="AD48" s="3086" t="s">
        <v>63</v>
      </c>
      <c r="AE48" s="2905" t="s">
        <v>64</v>
      </c>
      <c r="AF48" s="3086" t="s">
        <v>63</v>
      </c>
      <c r="AG48" s="2905" t="s">
        <v>64</v>
      </c>
      <c r="AH48" s="3086" t="s">
        <v>63</v>
      </c>
      <c r="AI48" s="2905" t="s">
        <v>64</v>
      </c>
      <c r="AJ48" s="3136" t="s">
        <v>63</v>
      </c>
      <c r="AK48" s="2906" t="s">
        <v>64</v>
      </c>
      <c r="AL48" s="5659"/>
      <c r="AM48" s="5709"/>
      <c r="AN48" s="6105"/>
    </row>
    <row r="49" spans="1:91" x14ac:dyDescent="0.25">
      <c r="A49" s="3137" t="s">
        <v>933</v>
      </c>
      <c r="B49" s="3137" t="s">
        <v>1091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1092</v>
      </c>
      <c r="B50" s="3009" t="s">
        <v>1091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337" t="s">
        <v>1093</v>
      </c>
      <c r="B51" s="6337"/>
      <c r="C51" s="6337"/>
      <c r="D51" s="6337"/>
      <c r="E51" s="6337"/>
      <c r="F51" s="6337"/>
      <c r="G51" s="6337"/>
      <c r="H51" s="6337"/>
      <c r="I51" s="6337"/>
      <c r="J51" s="6337"/>
      <c r="K51" s="6337"/>
      <c r="L51" s="6337"/>
      <c r="M51" s="633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22" t="s">
        <v>224</v>
      </c>
      <c r="B52" s="6323"/>
      <c r="C52" s="6329" t="s">
        <v>463</v>
      </c>
      <c r="D52" s="6329"/>
      <c r="E52" s="6330"/>
      <c r="F52" s="6338" t="s">
        <v>106</v>
      </c>
      <c r="G52" s="6339"/>
      <c r="H52" s="6339"/>
      <c r="I52" s="6339"/>
      <c r="J52" s="6339"/>
      <c r="K52" s="6339"/>
      <c r="L52" s="6339"/>
      <c r="M52" s="6339"/>
      <c r="N52" s="6339"/>
      <c r="O52" s="6339"/>
      <c r="P52" s="6339"/>
      <c r="Q52" s="6339"/>
      <c r="R52" s="6339"/>
      <c r="S52" s="6339"/>
      <c r="T52" s="6339"/>
      <c r="U52" s="6339"/>
      <c r="V52" s="6339"/>
      <c r="W52" s="6339"/>
      <c r="X52" s="6339"/>
      <c r="Y52" s="6339"/>
      <c r="Z52" s="6339"/>
      <c r="AA52" s="6339"/>
      <c r="AB52" s="6339"/>
      <c r="AC52" s="6339"/>
      <c r="AD52" s="6339"/>
      <c r="AE52" s="6339"/>
      <c r="AF52" s="6339"/>
      <c r="AG52" s="6339"/>
      <c r="AH52" s="6339"/>
      <c r="AI52" s="6339"/>
      <c r="AJ52" s="6339"/>
      <c r="AK52" s="6340"/>
      <c r="AL52" s="6311" t="s">
        <v>41</v>
      </c>
      <c r="AM52" s="6109" t="s">
        <v>42</v>
      </c>
    </row>
    <row r="53" spans="1:91" x14ac:dyDescent="0.25">
      <c r="A53" s="6324"/>
      <c r="B53" s="6325"/>
      <c r="C53" s="6332"/>
      <c r="D53" s="6332"/>
      <c r="E53" s="6333"/>
      <c r="F53" s="6147" t="s">
        <v>335</v>
      </c>
      <c r="G53" s="6148"/>
      <c r="H53" s="6147" t="s">
        <v>99</v>
      </c>
      <c r="I53" s="6148"/>
      <c r="J53" s="6147" t="s">
        <v>49</v>
      </c>
      <c r="K53" s="6148"/>
      <c r="L53" s="6147" t="s">
        <v>50</v>
      </c>
      <c r="M53" s="6148"/>
      <c r="N53" s="6312" t="s">
        <v>51</v>
      </c>
      <c r="O53" s="6319"/>
      <c r="P53" s="6312" t="s">
        <v>52</v>
      </c>
      <c r="Q53" s="6319"/>
      <c r="R53" s="6312" t="s">
        <v>53</v>
      </c>
      <c r="S53" s="6319"/>
      <c r="T53" s="6312" t="s">
        <v>54</v>
      </c>
      <c r="U53" s="6319"/>
      <c r="V53" s="6312" t="s">
        <v>55</v>
      </c>
      <c r="W53" s="6319"/>
      <c r="X53" s="6312" t="s">
        <v>56</v>
      </c>
      <c r="Y53" s="6319"/>
      <c r="Z53" s="6312" t="s">
        <v>57</v>
      </c>
      <c r="AA53" s="6319"/>
      <c r="AB53" s="6312" t="s">
        <v>58</v>
      </c>
      <c r="AC53" s="6319"/>
      <c r="AD53" s="6312" t="s">
        <v>59</v>
      </c>
      <c r="AE53" s="6319"/>
      <c r="AF53" s="6312" t="s">
        <v>60</v>
      </c>
      <c r="AG53" s="6319"/>
      <c r="AH53" s="6312" t="s">
        <v>61</v>
      </c>
      <c r="AI53" s="6319"/>
      <c r="AJ53" s="6312" t="s">
        <v>62</v>
      </c>
      <c r="AK53" s="6313"/>
      <c r="AL53" s="5658"/>
      <c r="AM53" s="5722"/>
    </row>
    <row r="54" spans="1:91" x14ac:dyDescent="0.25">
      <c r="A54" s="6326"/>
      <c r="B54" s="6327"/>
      <c r="C54" s="3004" t="s">
        <v>84</v>
      </c>
      <c r="D54" s="3142" t="s">
        <v>63</v>
      </c>
      <c r="E54" s="115" t="s">
        <v>64</v>
      </c>
      <c r="F54" s="3088" t="s">
        <v>63</v>
      </c>
      <c r="G54" s="2795" t="s">
        <v>64</v>
      </c>
      <c r="H54" s="3088" t="s">
        <v>63</v>
      </c>
      <c r="I54" s="2795" t="s">
        <v>64</v>
      </c>
      <c r="J54" s="3088" t="s">
        <v>63</v>
      </c>
      <c r="K54" s="2795" t="s">
        <v>64</v>
      </c>
      <c r="L54" s="3088" t="s">
        <v>63</v>
      </c>
      <c r="M54" s="2795" t="s">
        <v>64</v>
      </c>
      <c r="N54" s="3088" t="s">
        <v>63</v>
      </c>
      <c r="O54" s="2795" t="s">
        <v>64</v>
      </c>
      <c r="P54" s="3088" t="s">
        <v>63</v>
      </c>
      <c r="Q54" s="2795" t="s">
        <v>64</v>
      </c>
      <c r="R54" s="3088" t="s">
        <v>63</v>
      </c>
      <c r="S54" s="2795" t="s">
        <v>64</v>
      </c>
      <c r="T54" s="3088" t="s">
        <v>63</v>
      </c>
      <c r="U54" s="2795" t="s">
        <v>64</v>
      </c>
      <c r="V54" s="3088" t="s">
        <v>63</v>
      </c>
      <c r="W54" s="2795" t="s">
        <v>64</v>
      </c>
      <c r="X54" s="3088" t="s">
        <v>63</v>
      </c>
      <c r="Y54" s="2795" t="s">
        <v>64</v>
      </c>
      <c r="Z54" s="3088" t="s">
        <v>63</v>
      </c>
      <c r="AA54" s="2795" t="s">
        <v>64</v>
      </c>
      <c r="AB54" s="3088" t="s">
        <v>63</v>
      </c>
      <c r="AC54" s="2795" t="s">
        <v>64</v>
      </c>
      <c r="AD54" s="3088" t="s">
        <v>63</v>
      </c>
      <c r="AE54" s="2795" t="s">
        <v>64</v>
      </c>
      <c r="AF54" s="3088" t="s">
        <v>63</v>
      </c>
      <c r="AG54" s="2795" t="s">
        <v>64</v>
      </c>
      <c r="AH54" s="3088" t="s">
        <v>63</v>
      </c>
      <c r="AI54" s="2795" t="s">
        <v>64</v>
      </c>
      <c r="AJ54" s="42" t="s">
        <v>63</v>
      </c>
      <c r="AK54" s="242" t="s">
        <v>64</v>
      </c>
      <c r="AL54" s="5659"/>
      <c r="AM54" s="6105"/>
    </row>
    <row r="55" spans="1:91" x14ac:dyDescent="0.25">
      <c r="A55" s="6240" t="s">
        <v>1094</v>
      </c>
      <c r="B55" s="3143" t="s">
        <v>69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41"/>
      <c r="B56" s="1463" t="s">
        <v>1065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41"/>
      <c r="B57" s="1463" t="s">
        <v>1055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41"/>
      <c r="B58" s="1463" t="s">
        <v>1095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41"/>
      <c r="B59" s="1463" t="s">
        <v>1056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241"/>
      <c r="B60" s="3144" t="s">
        <v>1096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240" t="s">
        <v>1097</v>
      </c>
      <c r="B61" s="3143" t="s">
        <v>1055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241"/>
      <c r="B62" s="1463" t="s">
        <v>1056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240" t="s">
        <v>1098</v>
      </c>
      <c r="B63" s="3143" t="s">
        <v>69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41"/>
      <c r="B64" s="1463" t="s">
        <v>1065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41"/>
      <c r="B65" s="1463" t="s">
        <v>1055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241"/>
      <c r="B66" s="1463" t="s">
        <v>1056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240" t="s">
        <v>1099</v>
      </c>
      <c r="B67" s="3143" t="s">
        <v>69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241"/>
      <c r="B68" s="1463" t="s">
        <v>1065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240" t="s">
        <v>1100</v>
      </c>
      <c r="B69" s="3143" t="s">
        <v>69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241"/>
      <c r="B70" s="1463" t="s">
        <v>1065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240" t="s">
        <v>1101</v>
      </c>
      <c r="B71" s="3143" t="s">
        <v>69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41"/>
      <c r="B72" s="1463" t="s">
        <v>1065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41"/>
      <c r="B73" s="1463" t="s">
        <v>1055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41"/>
      <c r="B74" s="1463" t="s">
        <v>1095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41"/>
      <c r="B75" s="1463" t="s">
        <v>1056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241"/>
      <c r="B76" s="3144" t="s">
        <v>1096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1102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234" t="s">
        <v>1103</v>
      </c>
      <c r="B78" s="6351" t="s">
        <v>1104</v>
      </c>
      <c r="C78" s="6351"/>
      <c r="D78" s="6351" t="s">
        <v>1105</v>
      </c>
      <c r="E78" s="6352"/>
      <c r="F78" s="6346" t="s">
        <v>1106</v>
      </c>
      <c r="G78" s="6351"/>
      <c r="H78" s="6346" t="s">
        <v>1107</v>
      </c>
      <c r="I78" s="6351"/>
    </row>
    <row r="79" spans="1:90" ht="23.25" customHeight="1" x14ac:dyDescent="0.25">
      <c r="A79" s="6236"/>
      <c r="B79" s="3154" t="s">
        <v>1108</v>
      </c>
      <c r="C79" s="3155" t="s">
        <v>723</v>
      </c>
      <c r="D79" s="3154" t="s">
        <v>1108</v>
      </c>
      <c r="E79" s="3156" t="s">
        <v>723</v>
      </c>
      <c r="F79" s="3157" t="s">
        <v>1108</v>
      </c>
      <c r="G79" s="3155" t="s">
        <v>723</v>
      </c>
      <c r="H79" s="3157" t="s">
        <v>1108</v>
      </c>
      <c r="I79" s="3155" t="s">
        <v>723</v>
      </c>
    </row>
    <row r="80" spans="1:90" ht="15" customHeight="1" x14ac:dyDescent="0.25">
      <c r="A80" s="3158" t="s">
        <v>1109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1110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1111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1112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1113</v>
      </c>
      <c r="B84" s="3128"/>
      <c r="C84" s="3128"/>
      <c r="D84" s="3128"/>
    </row>
    <row r="85" spans="1:9" ht="31.5" x14ac:dyDescent="0.25">
      <c r="A85" s="3152" t="s">
        <v>1114</v>
      </c>
      <c r="B85" s="2999" t="s">
        <v>1115</v>
      </c>
      <c r="C85" s="3000" t="s">
        <v>1116</v>
      </c>
      <c r="D85" s="3165" t="s">
        <v>1117</v>
      </c>
    </row>
    <row r="86" spans="1:9" x14ac:dyDescent="0.25">
      <c r="A86" s="243" t="s">
        <v>1118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1119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1120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1121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1122</v>
      </c>
      <c r="B90" s="1466">
        <v>30</v>
      </c>
      <c r="C90" s="322">
        <v>7</v>
      </c>
      <c r="D90" s="1645">
        <v>3</v>
      </c>
    </row>
    <row r="91" spans="1:9" ht="22.5" x14ac:dyDescent="0.25">
      <c r="A91" s="1373" t="s">
        <v>1123</v>
      </c>
      <c r="B91" s="3168">
        <v>20</v>
      </c>
      <c r="C91" s="322">
        <v>2</v>
      </c>
      <c r="D91" s="1645">
        <v>1</v>
      </c>
    </row>
    <row r="92" spans="1:9" ht="22.5" x14ac:dyDescent="0.25">
      <c r="A92" s="1373" t="s">
        <v>1124</v>
      </c>
      <c r="B92" s="1466">
        <v>100</v>
      </c>
      <c r="C92" s="322">
        <v>25</v>
      </c>
      <c r="D92" s="1645">
        <v>5</v>
      </c>
    </row>
    <row r="93" spans="1:9" x14ac:dyDescent="0.25">
      <c r="A93" s="2391" t="s">
        <v>1125</v>
      </c>
      <c r="B93" s="3169">
        <v>0</v>
      </c>
      <c r="C93" s="1661">
        <v>0</v>
      </c>
      <c r="D93" s="2041">
        <v>0</v>
      </c>
    </row>
    <row r="94" spans="1:9" s="6" customFormat="1" ht="18" customHeight="1" x14ac:dyDescent="0.2">
      <c r="A94" s="3131" t="s">
        <v>1126</v>
      </c>
      <c r="B94" s="15"/>
      <c r="C94" s="15"/>
      <c r="D94" s="15"/>
      <c r="E94" s="8"/>
      <c r="F94" s="15"/>
    </row>
    <row r="95" spans="1:9" x14ac:dyDescent="0.25">
      <c r="A95" s="6321" t="s">
        <v>1127</v>
      </c>
      <c r="B95" s="6342" t="s">
        <v>1128</v>
      </c>
      <c r="C95" s="6344" t="s">
        <v>1129</v>
      </c>
      <c r="D95" s="6330" t="s">
        <v>1130</v>
      </c>
      <c r="E95" s="6338" t="s">
        <v>1131</v>
      </c>
      <c r="F95" s="6346"/>
    </row>
    <row r="96" spans="1:9" x14ac:dyDescent="0.25">
      <c r="A96" s="6014"/>
      <c r="B96" s="6343"/>
      <c r="C96" s="6345"/>
      <c r="D96" s="6333"/>
      <c r="E96" s="3154" t="s">
        <v>1132</v>
      </c>
      <c r="F96" s="3153" t="s">
        <v>1133</v>
      </c>
    </row>
    <row r="97" spans="1:16" x14ac:dyDescent="0.25">
      <c r="A97" s="2394" t="s">
        <v>1134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1135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1136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1137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1138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82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1139</v>
      </c>
      <c r="B103" s="15"/>
      <c r="C103" s="15"/>
      <c r="D103" s="15"/>
      <c r="E103" s="8"/>
      <c r="F103" s="15"/>
    </row>
    <row r="104" spans="1:16" x14ac:dyDescent="0.25">
      <c r="A104" s="6321" t="s">
        <v>1140</v>
      </c>
      <c r="B104" s="6342" t="s">
        <v>1128</v>
      </c>
      <c r="C104" s="6330" t="s">
        <v>1129</v>
      </c>
      <c r="D104" s="6328" t="s">
        <v>1130</v>
      </c>
      <c r="E104" s="6370" t="s">
        <v>39</v>
      </c>
      <c r="F104" s="6372" t="s">
        <v>40</v>
      </c>
    </row>
    <row r="105" spans="1:16" ht="29.25" customHeight="1" x14ac:dyDescent="0.25">
      <c r="A105" s="6014"/>
      <c r="B105" s="6343"/>
      <c r="C105" s="6333"/>
      <c r="D105" s="6331"/>
      <c r="E105" s="6371"/>
      <c r="F105" s="6373"/>
    </row>
    <row r="106" spans="1:16" x14ac:dyDescent="0.25">
      <c r="A106" s="2394" t="s">
        <v>1141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1142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1143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82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1144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308" t="s">
        <v>224</v>
      </c>
      <c r="B111" s="6309" t="s">
        <v>463</v>
      </c>
      <c r="C111" s="6108"/>
      <c r="D111" s="6109"/>
      <c r="E111" s="6147" t="s">
        <v>106</v>
      </c>
      <c r="F111" s="6114"/>
      <c r="G111" s="6114"/>
      <c r="H111" s="6114"/>
      <c r="I111" s="6114"/>
      <c r="J111" s="6114"/>
      <c r="K111" s="6114"/>
      <c r="L111" s="6114"/>
      <c r="M111" s="6114"/>
      <c r="N111" s="3177"/>
      <c r="O111" s="6109" t="s">
        <v>41</v>
      </c>
      <c r="P111" s="6109" t="s">
        <v>42</v>
      </c>
    </row>
    <row r="112" spans="1:16" x14ac:dyDescent="0.25">
      <c r="A112" s="5663"/>
      <c r="B112" s="6348"/>
      <c r="C112" s="6349"/>
      <c r="D112" s="6350"/>
      <c r="E112" s="6147" t="s">
        <v>352</v>
      </c>
      <c r="F112" s="6148"/>
      <c r="G112" s="6147" t="s">
        <v>335</v>
      </c>
      <c r="H112" s="6148"/>
      <c r="I112" s="6147" t="s">
        <v>99</v>
      </c>
      <c r="J112" s="6148"/>
      <c r="K112" s="6147" t="s">
        <v>49</v>
      </c>
      <c r="L112" s="6148"/>
      <c r="M112" s="6147" t="s">
        <v>50</v>
      </c>
      <c r="N112" s="6149"/>
      <c r="O112" s="5722"/>
      <c r="P112" s="5722"/>
    </row>
    <row r="113" spans="1:90" x14ac:dyDescent="0.25">
      <c r="A113" s="6347"/>
      <c r="B113" s="3178" t="s">
        <v>84</v>
      </c>
      <c r="C113" s="3179" t="s">
        <v>63</v>
      </c>
      <c r="D113" s="1320" t="s">
        <v>64</v>
      </c>
      <c r="E113" s="3086" t="s">
        <v>63</v>
      </c>
      <c r="F113" s="2905" t="s">
        <v>64</v>
      </c>
      <c r="G113" s="3086" t="s">
        <v>63</v>
      </c>
      <c r="H113" s="2905" t="s">
        <v>64</v>
      </c>
      <c r="I113" s="3086" t="s">
        <v>63</v>
      </c>
      <c r="J113" s="2905" t="s">
        <v>64</v>
      </c>
      <c r="K113" s="3086" t="s">
        <v>63</v>
      </c>
      <c r="L113" s="2905" t="s">
        <v>64</v>
      </c>
      <c r="M113" s="3086" t="s">
        <v>63</v>
      </c>
      <c r="N113" s="2906" t="s">
        <v>64</v>
      </c>
      <c r="O113" s="6350"/>
      <c r="P113" s="6350"/>
    </row>
    <row r="114" spans="1:90" x14ac:dyDescent="0.25">
      <c r="A114" s="2243" t="s">
        <v>1145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1146</v>
      </c>
      <c r="B115" s="1047">
        <f>SUM(C115:D115)</f>
        <v>3</v>
      </c>
      <c r="C115" s="1354">
        <f t="shared" si="45"/>
        <v>1</v>
      </c>
      <c r="D115" s="1691">
        <f t="shared" si="45"/>
        <v>2</v>
      </c>
      <c r="E115" s="322">
        <v>0</v>
      </c>
      <c r="F115" s="1645">
        <v>0</v>
      </c>
      <c r="G115" s="322">
        <v>0</v>
      </c>
      <c r="H115" s="1645">
        <v>1</v>
      </c>
      <c r="I115" s="322">
        <v>0</v>
      </c>
      <c r="J115" s="1645">
        <v>1</v>
      </c>
      <c r="K115" s="322">
        <v>1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1147</v>
      </c>
      <c r="B116" s="1468">
        <f>SUM(C116:D116)</f>
        <v>0</v>
      </c>
      <c r="C116" s="1469">
        <f t="shared" si="45"/>
        <v>0</v>
      </c>
      <c r="D116" s="1470">
        <f t="shared" si="45"/>
        <v>0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0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21" t="s">
        <v>1149</v>
      </c>
      <c r="B118" s="6312" t="s">
        <v>1150</v>
      </c>
      <c r="C118" s="6135"/>
      <c r="D118" s="6313"/>
      <c r="E118" s="6354" t="s">
        <v>1151</v>
      </c>
    </row>
    <row r="119" spans="1:90" x14ac:dyDescent="0.25">
      <c r="A119" s="6353"/>
      <c r="B119" s="3178" t="s">
        <v>1152</v>
      </c>
      <c r="C119" s="3182" t="s">
        <v>1153</v>
      </c>
      <c r="D119" s="3085" t="s">
        <v>1154</v>
      </c>
      <c r="E119" s="6355"/>
    </row>
    <row r="120" spans="1:90" x14ac:dyDescent="0.25">
      <c r="A120" s="3141" t="s">
        <v>82</v>
      </c>
      <c r="B120" s="3183">
        <v>68</v>
      </c>
      <c r="C120" s="3184">
        <v>0</v>
      </c>
      <c r="D120" s="3185">
        <v>0</v>
      </c>
      <c r="E120" s="3186">
        <v>68</v>
      </c>
    </row>
    <row r="121" spans="1:90" s="6" customFormat="1" ht="18" customHeight="1" x14ac:dyDescent="0.2">
      <c r="A121" s="3176" t="s">
        <v>1155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308" t="s">
        <v>224</v>
      </c>
      <c r="B122" s="6309" t="s">
        <v>463</v>
      </c>
      <c r="C122" s="6108"/>
      <c r="D122" s="6109"/>
      <c r="E122" s="6356" t="s">
        <v>1156</v>
      </c>
      <c r="F122" s="6356"/>
      <c r="G122" s="6356" t="s">
        <v>1157</v>
      </c>
      <c r="H122" s="6356"/>
      <c r="I122" s="6356" t="s">
        <v>1158</v>
      </c>
      <c r="J122" s="6356"/>
    </row>
    <row r="123" spans="1:90" x14ac:dyDescent="0.25">
      <c r="A123" s="6347"/>
      <c r="B123" s="3178" t="s">
        <v>84</v>
      </c>
      <c r="C123" s="3182" t="s">
        <v>63</v>
      </c>
      <c r="D123" s="2905" t="s">
        <v>64</v>
      </c>
      <c r="E123" s="3086" t="s">
        <v>63</v>
      </c>
      <c r="F123" s="2905" t="s">
        <v>64</v>
      </c>
      <c r="G123" s="3086" t="s">
        <v>63</v>
      </c>
      <c r="H123" s="2905" t="s">
        <v>64</v>
      </c>
      <c r="I123" s="3086" t="s">
        <v>63</v>
      </c>
      <c r="J123" s="2905" t="s">
        <v>64</v>
      </c>
    </row>
    <row r="124" spans="1:90" ht="21" x14ac:dyDescent="0.25">
      <c r="A124" s="239" t="s">
        <v>1159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1160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1161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1162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109" t="s">
        <v>224</v>
      </c>
      <c r="B128" s="6308" t="s">
        <v>82</v>
      </c>
      <c r="C128" s="6309" t="s">
        <v>1163</v>
      </c>
      <c r="D128" s="6109"/>
      <c r="E128" s="6309" t="s">
        <v>1164</v>
      </c>
      <c r="F128" s="6109"/>
      <c r="G128" s="6147" t="s">
        <v>1165</v>
      </c>
      <c r="H128" s="6114"/>
      <c r="I128" s="6148"/>
    </row>
    <row r="129" spans="1:93" ht="42" x14ac:dyDescent="0.25">
      <c r="A129" s="6350"/>
      <c r="B129" s="6347"/>
      <c r="C129" s="3086" t="s">
        <v>63</v>
      </c>
      <c r="D129" s="3087" t="s">
        <v>64</v>
      </c>
      <c r="E129" s="3136" t="s">
        <v>1166</v>
      </c>
      <c r="F129" s="2905" t="s">
        <v>1167</v>
      </c>
      <c r="G129" s="3136" t="s">
        <v>1168</v>
      </c>
      <c r="H129" s="3114" t="s">
        <v>1169</v>
      </c>
      <c r="I129" s="2905" t="s">
        <v>1170</v>
      </c>
    </row>
    <row r="130" spans="1:93" x14ac:dyDescent="0.25">
      <c r="A130" s="3191" t="s">
        <v>1171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08" t="s">
        <v>224</v>
      </c>
      <c r="B132" s="6308" t="s">
        <v>32</v>
      </c>
      <c r="C132" s="6309" t="s">
        <v>463</v>
      </c>
      <c r="D132" s="6108"/>
      <c r="E132" s="6109"/>
      <c r="F132" s="6147" t="s">
        <v>106</v>
      </c>
      <c r="G132" s="6114"/>
      <c r="H132" s="6114"/>
      <c r="I132" s="6114"/>
      <c r="J132" s="6114"/>
      <c r="K132" s="6114"/>
      <c r="L132" s="6114"/>
      <c r="M132" s="6114"/>
      <c r="N132" s="6114"/>
      <c r="O132" s="6114"/>
      <c r="P132" s="6114"/>
      <c r="Q132" s="6114"/>
      <c r="R132" s="6114"/>
      <c r="S132" s="6114"/>
      <c r="T132" s="6114"/>
      <c r="U132" s="6114"/>
      <c r="V132" s="6114"/>
      <c r="W132" s="6114"/>
      <c r="X132" s="6114"/>
      <c r="Y132" s="6114"/>
      <c r="Z132" s="6114"/>
      <c r="AA132" s="6114"/>
      <c r="AB132" s="6114"/>
      <c r="AC132" s="6114"/>
      <c r="AD132" s="6114"/>
      <c r="AE132" s="6114"/>
      <c r="AF132" s="6114"/>
      <c r="AG132" s="6114"/>
      <c r="AH132" s="6114"/>
      <c r="AI132" s="6114"/>
      <c r="AJ132" s="6114"/>
      <c r="AK132" s="6114"/>
      <c r="AL132" s="6114"/>
      <c r="AM132" s="6149"/>
      <c r="AN132" s="6311" t="s">
        <v>614</v>
      </c>
      <c r="AO132" s="6253" t="s">
        <v>466</v>
      </c>
      <c r="AP132" s="6253" t="s">
        <v>40</v>
      </c>
      <c r="AQ132" s="6253" t="s">
        <v>41</v>
      </c>
      <c r="AR132" s="6109" t="s">
        <v>42</v>
      </c>
    </row>
    <row r="133" spans="1:93" x14ac:dyDescent="0.25">
      <c r="A133" s="5663"/>
      <c r="B133" s="5663"/>
      <c r="C133" s="6348"/>
      <c r="D133" s="6349"/>
      <c r="E133" s="6350"/>
      <c r="F133" s="6147" t="s">
        <v>352</v>
      </c>
      <c r="G133" s="6148"/>
      <c r="H133" s="6147" t="s">
        <v>335</v>
      </c>
      <c r="I133" s="6148"/>
      <c r="J133" s="6147" t="s">
        <v>99</v>
      </c>
      <c r="K133" s="6148"/>
      <c r="L133" s="6147" t="s">
        <v>49</v>
      </c>
      <c r="M133" s="6148"/>
      <c r="N133" s="6147" t="s">
        <v>50</v>
      </c>
      <c r="O133" s="6148"/>
      <c r="P133" s="6312" t="s">
        <v>51</v>
      </c>
      <c r="Q133" s="6319"/>
      <c r="R133" s="6312" t="s">
        <v>52</v>
      </c>
      <c r="S133" s="6319"/>
      <c r="T133" s="6312" t="s">
        <v>53</v>
      </c>
      <c r="U133" s="6319"/>
      <c r="V133" s="6312" t="s">
        <v>54</v>
      </c>
      <c r="W133" s="6319"/>
      <c r="X133" s="6312" t="s">
        <v>55</v>
      </c>
      <c r="Y133" s="6319"/>
      <c r="Z133" s="6312" t="s">
        <v>56</v>
      </c>
      <c r="AA133" s="6319"/>
      <c r="AB133" s="6312" t="s">
        <v>57</v>
      </c>
      <c r="AC133" s="6319"/>
      <c r="AD133" s="6312" t="s">
        <v>58</v>
      </c>
      <c r="AE133" s="6319"/>
      <c r="AF133" s="6312" t="s">
        <v>59</v>
      </c>
      <c r="AG133" s="6319"/>
      <c r="AH133" s="6312" t="s">
        <v>60</v>
      </c>
      <c r="AI133" s="6319"/>
      <c r="AJ133" s="6312" t="s">
        <v>61</v>
      </c>
      <c r="AK133" s="6319"/>
      <c r="AL133" s="6312" t="s">
        <v>487</v>
      </c>
      <c r="AM133" s="6313"/>
      <c r="AN133" s="5658"/>
      <c r="AO133" s="5996"/>
      <c r="AP133" s="5996"/>
      <c r="AQ133" s="5996"/>
      <c r="AR133" s="5722"/>
    </row>
    <row r="134" spans="1:93" ht="27" customHeight="1" x14ac:dyDescent="0.25">
      <c r="A134" s="6347"/>
      <c r="B134" s="6347"/>
      <c r="C134" s="3088" t="s">
        <v>84</v>
      </c>
      <c r="D134" s="3023" t="s">
        <v>63</v>
      </c>
      <c r="E134" s="75" t="s">
        <v>64</v>
      </c>
      <c r="F134" s="3086" t="s">
        <v>63</v>
      </c>
      <c r="G134" s="75" t="s">
        <v>64</v>
      </c>
      <c r="H134" s="3086" t="s">
        <v>63</v>
      </c>
      <c r="I134" s="75" t="s">
        <v>64</v>
      </c>
      <c r="J134" s="3086" t="s">
        <v>63</v>
      </c>
      <c r="K134" s="75" t="s">
        <v>64</v>
      </c>
      <c r="L134" s="3086" t="s">
        <v>63</v>
      </c>
      <c r="M134" s="75" t="s">
        <v>64</v>
      </c>
      <c r="N134" s="3086" t="s">
        <v>63</v>
      </c>
      <c r="O134" s="75" t="s">
        <v>64</v>
      </c>
      <c r="P134" s="3086" t="s">
        <v>63</v>
      </c>
      <c r="Q134" s="75" t="s">
        <v>64</v>
      </c>
      <c r="R134" s="3086" t="s">
        <v>63</v>
      </c>
      <c r="S134" s="75" t="s">
        <v>64</v>
      </c>
      <c r="T134" s="3086" t="s">
        <v>63</v>
      </c>
      <c r="U134" s="75" t="s">
        <v>64</v>
      </c>
      <c r="V134" s="3086" t="s">
        <v>63</v>
      </c>
      <c r="W134" s="75" t="s">
        <v>64</v>
      </c>
      <c r="X134" s="3086" t="s">
        <v>63</v>
      </c>
      <c r="Y134" s="75" t="s">
        <v>64</v>
      </c>
      <c r="Z134" s="3086" t="s">
        <v>63</v>
      </c>
      <c r="AA134" s="75" t="s">
        <v>64</v>
      </c>
      <c r="AB134" s="3086" t="s">
        <v>63</v>
      </c>
      <c r="AC134" s="75" t="s">
        <v>64</v>
      </c>
      <c r="AD134" s="3086" t="s">
        <v>63</v>
      </c>
      <c r="AE134" s="75" t="s">
        <v>64</v>
      </c>
      <c r="AF134" s="3086" t="s">
        <v>63</v>
      </c>
      <c r="AG134" s="75" t="s">
        <v>64</v>
      </c>
      <c r="AH134" s="3086" t="s">
        <v>63</v>
      </c>
      <c r="AI134" s="75" t="s">
        <v>64</v>
      </c>
      <c r="AJ134" s="3086" t="s">
        <v>63</v>
      </c>
      <c r="AK134" s="75" t="s">
        <v>64</v>
      </c>
      <c r="AL134" s="3086" t="s">
        <v>63</v>
      </c>
      <c r="AM134" s="11" t="s">
        <v>64</v>
      </c>
      <c r="AN134" s="5659"/>
      <c r="AO134" s="5709"/>
      <c r="AP134" s="5709"/>
      <c r="AQ134" s="5709"/>
      <c r="AR134" s="6350"/>
    </row>
    <row r="135" spans="1:93" x14ac:dyDescent="0.25">
      <c r="A135" s="6359" t="s">
        <v>1173</v>
      </c>
      <c r="B135" s="3196" t="s">
        <v>1174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360"/>
      <c r="B136" s="1472" t="s">
        <v>1175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360"/>
      <c r="B137" s="1472" t="s">
        <v>1176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361"/>
      <c r="B138" s="2914" t="s">
        <v>82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1177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308" t="s">
        <v>34</v>
      </c>
      <c r="B140" s="6312" t="s">
        <v>1178</v>
      </c>
      <c r="C140" s="6135"/>
      <c r="D140" s="6135"/>
      <c r="E140" s="6135"/>
      <c r="F140" s="6319"/>
      <c r="G140" s="6121" t="s">
        <v>1179</v>
      </c>
      <c r="H140" s="6247" t="s">
        <v>1180</v>
      </c>
      <c r="I140" s="6356"/>
    </row>
    <row r="141" spans="1:93" ht="15" customHeight="1" x14ac:dyDescent="0.25">
      <c r="A141" s="5663"/>
      <c r="B141" s="6179" t="s">
        <v>82</v>
      </c>
      <c r="C141" s="6312" t="s">
        <v>1181</v>
      </c>
      <c r="D141" s="6135"/>
      <c r="E141" s="6135"/>
      <c r="F141" s="6319"/>
      <c r="G141" s="6122"/>
      <c r="H141" s="6363"/>
      <c r="I141" s="6356"/>
    </row>
    <row r="142" spans="1:93" ht="31.5" x14ac:dyDescent="0.25">
      <c r="A142" s="6347"/>
      <c r="B142" s="6364"/>
      <c r="C142" s="3086" t="s">
        <v>1182</v>
      </c>
      <c r="D142" s="3136" t="s">
        <v>104</v>
      </c>
      <c r="E142" s="3114" t="s">
        <v>1183</v>
      </c>
      <c r="F142" s="3087" t="s">
        <v>1184</v>
      </c>
      <c r="G142" s="6362"/>
      <c r="H142" s="3200" t="s">
        <v>1185</v>
      </c>
      <c r="I142" s="2905" t="s">
        <v>1179</v>
      </c>
    </row>
    <row r="143" spans="1:93" ht="15" customHeight="1" x14ac:dyDescent="0.25">
      <c r="A143" s="340" t="s">
        <v>486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335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99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49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50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336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471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62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507" t="s">
        <v>1187</v>
      </c>
      <c r="B152" s="8"/>
      <c r="C152" s="8"/>
    </row>
    <row r="153" spans="1:95" ht="21" x14ac:dyDescent="0.25">
      <c r="A153" s="3201" t="s">
        <v>1188</v>
      </c>
      <c r="B153" s="3202" t="s">
        <v>1189</v>
      </c>
      <c r="C153" s="3202" t="s">
        <v>1190</v>
      </c>
    </row>
    <row r="154" spans="1:95" ht="21" x14ac:dyDescent="0.25">
      <c r="A154" s="1934" t="s">
        <v>1191</v>
      </c>
      <c r="B154" s="1692">
        <v>0</v>
      </c>
      <c r="C154" s="1277">
        <v>0</v>
      </c>
    </row>
    <row r="155" spans="1:95" x14ac:dyDescent="0.25">
      <c r="A155" s="2497" t="s">
        <v>1192</v>
      </c>
      <c r="B155" s="2546">
        <v>0</v>
      </c>
      <c r="C155" s="2586">
        <v>0</v>
      </c>
    </row>
    <row r="156" spans="1:95" s="6" customFormat="1" ht="18" customHeight="1" x14ac:dyDescent="0.2">
      <c r="A156" s="6357" t="s">
        <v>1193</v>
      </c>
      <c r="B156" s="6357"/>
      <c r="C156" s="6357"/>
      <c r="D156" s="6357"/>
      <c r="E156" s="635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08" t="s">
        <v>224</v>
      </c>
      <c r="B157" s="6308" t="s">
        <v>32</v>
      </c>
      <c r="C157" s="6309" t="s">
        <v>1194</v>
      </c>
      <c r="D157" s="6108"/>
      <c r="E157" s="6109"/>
      <c r="F157" s="6356" t="s">
        <v>106</v>
      </c>
      <c r="G157" s="6356"/>
      <c r="H157" s="6356"/>
      <c r="I157" s="6356"/>
      <c r="J157" s="6356"/>
      <c r="K157" s="6356"/>
      <c r="L157" s="6356"/>
      <c r="M157" s="6358"/>
      <c r="N157" s="6311" t="s">
        <v>1195</v>
      </c>
      <c r="O157" s="6253" t="s">
        <v>1196</v>
      </c>
      <c r="P157" s="6253" t="s">
        <v>1197</v>
      </c>
      <c r="Q157" s="6117" t="s">
        <v>1198</v>
      </c>
      <c r="R157" s="6311" t="s">
        <v>614</v>
      </c>
      <c r="S157" s="6253" t="s">
        <v>40</v>
      </c>
      <c r="T157" s="6253" t="s">
        <v>1199</v>
      </c>
      <c r="U157" s="6253" t="s">
        <v>41</v>
      </c>
      <c r="V157" s="6109" t="s">
        <v>42</v>
      </c>
      <c r="W157" s="6147" t="s">
        <v>468</v>
      </c>
      <c r="X157" s="6148"/>
    </row>
    <row r="158" spans="1:95" x14ac:dyDescent="0.25">
      <c r="A158" s="5663"/>
      <c r="B158" s="5663"/>
      <c r="C158" s="6348"/>
      <c r="D158" s="6349"/>
      <c r="E158" s="6350"/>
      <c r="F158" s="6356" t="s">
        <v>469</v>
      </c>
      <c r="G158" s="6356"/>
      <c r="H158" s="6356" t="s">
        <v>1200</v>
      </c>
      <c r="I158" s="6356"/>
      <c r="J158" s="6356" t="s">
        <v>1201</v>
      </c>
      <c r="K158" s="6356"/>
      <c r="L158" s="6356" t="s">
        <v>1202</v>
      </c>
      <c r="M158" s="6358"/>
      <c r="N158" s="5658"/>
      <c r="O158" s="5996"/>
      <c r="P158" s="5996"/>
      <c r="Q158" s="6155"/>
      <c r="R158" s="5658"/>
      <c r="S158" s="5996"/>
      <c r="T158" s="5996"/>
      <c r="U158" s="5996"/>
      <c r="V158" s="5722"/>
      <c r="W158" s="6365" t="s">
        <v>473</v>
      </c>
      <c r="X158" s="6109" t="s">
        <v>474</v>
      </c>
    </row>
    <row r="159" spans="1:95" ht="23.25" customHeight="1" x14ac:dyDescent="0.25">
      <c r="A159" s="6347"/>
      <c r="B159" s="6347"/>
      <c r="C159" s="3088" t="s">
        <v>84</v>
      </c>
      <c r="D159" s="3023" t="s">
        <v>63</v>
      </c>
      <c r="E159" s="75" t="s">
        <v>64</v>
      </c>
      <c r="F159" s="3086" t="s">
        <v>63</v>
      </c>
      <c r="G159" s="2905" t="s">
        <v>64</v>
      </c>
      <c r="H159" s="3086" t="s">
        <v>63</v>
      </c>
      <c r="I159" s="2905" t="s">
        <v>64</v>
      </c>
      <c r="J159" s="3086" t="s">
        <v>63</v>
      </c>
      <c r="K159" s="2905" t="s">
        <v>64</v>
      </c>
      <c r="L159" s="3086" t="s">
        <v>63</v>
      </c>
      <c r="M159" s="2906" t="s">
        <v>64</v>
      </c>
      <c r="N159" s="5659"/>
      <c r="O159" s="5709"/>
      <c r="P159" s="5709"/>
      <c r="Q159" s="6374"/>
      <c r="R159" s="5659"/>
      <c r="S159" s="5709"/>
      <c r="T159" s="5709"/>
      <c r="U159" s="5709"/>
      <c r="V159" s="6350"/>
      <c r="W159" s="6366"/>
      <c r="X159" s="6350"/>
    </row>
    <row r="160" spans="1:95" x14ac:dyDescent="0.25">
      <c r="A160" s="6367" t="s">
        <v>1203</v>
      </c>
      <c r="B160" s="2254" t="s">
        <v>69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367"/>
      <c r="B161" s="326" t="s">
        <v>978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367"/>
      <c r="B162" s="326" t="s">
        <v>104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82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367" t="s">
        <v>1204</v>
      </c>
      <c r="B164" s="2254" t="s">
        <v>69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367"/>
      <c r="B165" s="326" t="s">
        <v>978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367"/>
      <c r="B166" s="326" t="s">
        <v>104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82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367" t="s">
        <v>1062</v>
      </c>
      <c r="B168" s="6367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1205</v>
      </c>
      <c r="B169" s="3206"/>
      <c r="C169" s="3206"/>
      <c r="D169" s="3206"/>
    </row>
    <row r="170" spans="1:95" x14ac:dyDescent="0.25">
      <c r="A170" s="6321" t="s">
        <v>1114</v>
      </c>
      <c r="B170" s="6321" t="s">
        <v>1115</v>
      </c>
      <c r="C170" s="6368" t="s">
        <v>1206</v>
      </c>
      <c r="D170" s="6375" t="s">
        <v>1207</v>
      </c>
    </row>
    <row r="171" spans="1:95" ht="18.75" customHeight="1" x14ac:dyDescent="0.25">
      <c r="A171" s="6353"/>
      <c r="B171" s="6353"/>
      <c r="C171" s="6369"/>
      <c r="D171" s="5690"/>
    </row>
    <row r="172" spans="1:95" x14ac:dyDescent="0.25">
      <c r="A172" s="2300" t="s">
        <v>1118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1208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1209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1210</v>
      </c>
    </row>
    <row r="176" spans="1:95" x14ac:dyDescent="0.25">
      <c r="A176" s="6308" t="s">
        <v>1211</v>
      </c>
      <c r="B176" s="6309" t="s">
        <v>1194</v>
      </c>
      <c r="C176" s="6108"/>
      <c r="D176" s="6109"/>
      <c r="E176" s="6147" t="s">
        <v>106</v>
      </c>
      <c r="F176" s="6114"/>
      <c r="G176" s="6114"/>
      <c r="H176" s="6114"/>
      <c r="I176" s="6114"/>
      <c r="J176" s="6114"/>
      <c r="K176" s="6114"/>
      <c r="L176" s="3207"/>
      <c r="M176" s="6311" t="s">
        <v>598</v>
      </c>
      <c r="N176" s="6109" t="s">
        <v>597</v>
      </c>
    </row>
    <row r="177" spans="1:14" x14ac:dyDescent="0.25">
      <c r="A177" s="5663"/>
      <c r="B177" s="6348"/>
      <c r="C177" s="6349"/>
      <c r="D177" s="6350"/>
      <c r="E177" s="6147" t="s">
        <v>1212</v>
      </c>
      <c r="F177" s="6148"/>
      <c r="G177" s="6147" t="s">
        <v>1213</v>
      </c>
      <c r="H177" s="6148"/>
      <c r="I177" s="6147" t="s">
        <v>1214</v>
      </c>
      <c r="J177" s="6148"/>
      <c r="K177" s="6147" t="s">
        <v>1202</v>
      </c>
      <c r="L177" s="6114"/>
      <c r="M177" s="5658"/>
      <c r="N177" s="5722"/>
    </row>
    <row r="178" spans="1:14" x14ac:dyDescent="0.25">
      <c r="A178" s="6347"/>
      <c r="B178" s="3088" t="s">
        <v>84</v>
      </c>
      <c r="C178" s="383" t="s">
        <v>63</v>
      </c>
      <c r="D178" s="75" t="s">
        <v>64</v>
      </c>
      <c r="E178" s="3086" t="s">
        <v>63</v>
      </c>
      <c r="F178" s="2905" t="s">
        <v>64</v>
      </c>
      <c r="G178" s="3086" t="s">
        <v>63</v>
      </c>
      <c r="H178" s="2905" t="s">
        <v>64</v>
      </c>
      <c r="I178" s="3086" t="s">
        <v>63</v>
      </c>
      <c r="J178" s="2905" t="s">
        <v>64</v>
      </c>
      <c r="K178" s="3086" t="s">
        <v>63</v>
      </c>
      <c r="L178" s="2904" t="s">
        <v>64</v>
      </c>
      <c r="M178" s="5659"/>
      <c r="N178" s="6350"/>
    </row>
    <row r="179" spans="1:14" x14ac:dyDescent="0.25">
      <c r="A179" s="2300" t="s">
        <v>1215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1216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82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798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V70" zoomScaleNormal="100" workbookViewId="0">
      <selection activeCell="AE126" sqref="AE126:AF12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SEPTIEMBRE (09)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18" t="s">
        <v>1217</v>
      </c>
      <c r="B6" s="6418"/>
      <c r="C6" s="6418"/>
      <c r="D6" s="6418"/>
      <c r="E6" s="6418"/>
      <c r="F6" s="6418"/>
      <c r="G6" s="6418"/>
      <c r="H6" s="6418"/>
      <c r="I6" s="6418"/>
      <c r="J6" s="6418"/>
      <c r="K6" s="6418"/>
      <c r="L6" s="6418"/>
      <c r="M6" s="6418"/>
      <c r="N6" s="6418"/>
      <c r="O6" s="6418"/>
      <c r="P6" s="6418"/>
      <c r="Q6" s="6418"/>
      <c r="R6" s="6418"/>
      <c r="S6" s="6418"/>
      <c r="T6" s="6418"/>
      <c r="U6" s="6418"/>
      <c r="V6" s="6418"/>
      <c r="W6" s="6418"/>
      <c r="X6" s="6418"/>
      <c r="Y6" s="6418"/>
      <c r="Z6" s="6418"/>
      <c r="AA6" s="6418"/>
      <c r="AB6" s="6418"/>
      <c r="AC6" s="6418"/>
      <c r="AD6" s="6418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309" t="s">
        <v>1219</v>
      </c>
      <c r="B9" s="6312" t="s">
        <v>1220</v>
      </c>
      <c r="C9" s="6135"/>
      <c r="D9" s="6135"/>
      <c r="E9" s="6135"/>
      <c r="F9" s="6135"/>
      <c r="G9" s="6135"/>
      <c r="H9" s="6135"/>
      <c r="I9" s="6135"/>
      <c r="J9" s="6135"/>
      <c r="K9" s="6135"/>
      <c r="L9" s="6135"/>
      <c r="M9" s="6135"/>
      <c r="N9" s="6135"/>
      <c r="O9" s="6135"/>
      <c r="P9" s="6135"/>
      <c r="Q9" s="6135"/>
      <c r="R9" s="6135"/>
      <c r="S9" s="6135"/>
      <c r="T9" s="6135"/>
      <c r="U9" s="6135"/>
      <c r="V9" s="6135"/>
      <c r="W9" s="6313"/>
      <c r="X9" s="6420" t="s">
        <v>1221</v>
      </c>
      <c r="Y9" s="6114"/>
      <c r="Z9" s="6114"/>
      <c r="AA9" s="6114"/>
      <c r="AB9" s="6114"/>
      <c r="AC9" s="6114"/>
      <c r="AD9" s="6114"/>
      <c r="AE9" s="6149"/>
      <c r="AF9" s="6422" t="s">
        <v>1222</v>
      </c>
      <c r="AG9" s="6423"/>
    </row>
    <row r="10" spans="1:98" ht="15" customHeight="1" x14ac:dyDescent="0.25">
      <c r="A10" s="6100"/>
      <c r="B10" s="5647" t="s">
        <v>463</v>
      </c>
      <c r="C10" s="6147" t="s">
        <v>34</v>
      </c>
      <c r="D10" s="6114"/>
      <c r="E10" s="6114"/>
      <c r="F10" s="6114"/>
      <c r="G10" s="6114"/>
      <c r="H10" s="6114"/>
      <c r="I10" s="6114"/>
      <c r="J10" s="6114"/>
      <c r="K10" s="6114"/>
      <c r="L10" s="6114"/>
      <c r="M10" s="6114"/>
      <c r="N10" s="6114"/>
      <c r="O10" s="6114"/>
      <c r="P10" s="6114"/>
      <c r="Q10" s="6114"/>
      <c r="R10" s="6114"/>
      <c r="S10" s="6114"/>
      <c r="T10" s="6149"/>
      <c r="U10" s="5722" t="s">
        <v>614</v>
      </c>
      <c r="V10" s="6312" t="s">
        <v>1223</v>
      </c>
      <c r="W10" s="6313"/>
      <c r="X10" s="6419" t="s">
        <v>1224</v>
      </c>
      <c r="Y10" s="6135"/>
      <c r="Z10" s="6135"/>
      <c r="AA10" s="6313"/>
      <c r="AB10" s="6135" t="s">
        <v>1225</v>
      </c>
      <c r="AC10" s="6135"/>
      <c r="AD10" s="6135"/>
      <c r="AE10" s="6313"/>
      <c r="AF10" s="6427"/>
      <c r="AG10" s="6428"/>
    </row>
    <row r="11" spans="1:98" ht="32.25" customHeight="1" x14ac:dyDescent="0.25">
      <c r="A11" s="6348"/>
      <c r="B11" s="6353"/>
      <c r="C11" s="3210" t="s">
        <v>352</v>
      </c>
      <c r="D11" s="3136" t="s">
        <v>335</v>
      </c>
      <c r="E11" s="3114" t="s">
        <v>99</v>
      </c>
      <c r="F11" s="3114" t="s">
        <v>1226</v>
      </c>
      <c r="G11" s="3114" t="s">
        <v>1227</v>
      </c>
      <c r="H11" s="3114" t="s">
        <v>50</v>
      </c>
      <c r="I11" s="3182" t="s">
        <v>51</v>
      </c>
      <c r="J11" s="3182" t="s">
        <v>52</v>
      </c>
      <c r="K11" s="3182" t="s">
        <v>53</v>
      </c>
      <c r="L11" s="3182" t="s">
        <v>54</v>
      </c>
      <c r="M11" s="3182" t="s">
        <v>55</v>
      </c>
      <c r="N11" s="3182" t="s">
        <v>56</v>
      </c>
      <c r="O11" s="3182" t="s">
        <v>57</v>
      </c>
      <c r="P11" s="3182" t="s">
        <v>58</v>
      </c>
      <c r="Q11" s="3182" t="s">
        <v>59</v>
      </c>
      <c r="R11" s="3182" t="s">
        <v>60</v>
      </c>
      <c r="S11" s="3182" t="s">
        <v>61</v>
      </c>
      <c r="T11" s="3211" t="s">
        <v>62</v>
      </c>
      <c r="U11" s="6350"/>
      <c r="V11" s="2903" t="s">
        <v>63</v>
      </c>
      <c r="W11" s="3211" t="s">
        <v>64</v>
      </c>
      <c r="X11" s="3209" t="s">
        <v>937</v>
      </c>
      <c r="Y11" s="3212" t="s">
        <v>1026</v>
      </c>
      <c r="Z11" s="3114" t="s">
        <v>1228</v>
      </c>
      <c r="AA11" s="3211" t="s">
        <v>1229</v>
      </c>
      <c r="AB11" s="3179" t="s">
        <v>937</v>
      </c>
      <c r="AC11" s="3212" t="s">
        <v>1026</v>
      </c>
      <c r="AD11" s="3114" t="s">
        <v>1228</v>
      </c>
      <c r="AE11" s="3211" t="s">
        <v>565</v>
      </c>
      <c r="AF11" s="3136" t="s">
        <v>1230</v>
      </c>
      <c r="AG11" s="3087" t="s">
        <v>1225</v>
      </c>
    </row>
    <row r="12" spans="1:98" x14ac:dyDescent="0.25">
      <c r="A12" s="177" t="s">
        <v>1231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1232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1233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1234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1235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1236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1237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1238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1239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1240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1241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1242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1243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1244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1245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1246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1247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1248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1249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1250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1251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1252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1253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1254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1255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1256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1257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1258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1259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1260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1261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1262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1263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1265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1266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1267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1268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1269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1270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1271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1272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1274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1275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1276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1277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1278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1279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1280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1281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1282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1283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1285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82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21" t="s">
        <v>1287</v>
      </c>
      <c r="B69" s="6421" t="s">
        <v>1288</v>
      </c>
      <c r="C69" s="6422"/>
      <c r="D69" s="6422"/>
      <c r="E69" s="6423"/>
      <c r="F69" s="6421" t="s">
        <v>1289</v>
      </c>
      <c r="G69" s="6422"/>
      <c r="H69" s="6422"/>
      <c r="I69" s="6423"/>
      <c r="J69" s="6422" t="s">
        <v>1290</v>
      </c>
      <c r="K69" s="6422"/>
      <c r="L69" s="6422"/>
      <c r="M69" s="6423"/>
      <c r="N69" s="6424" t="s">
        <v>1291</v>
      </c>
      <c r="O69" s="6425"/>
      <c r="P69" s="6426"/>
      <c r="Q69" s="6309" t="s">
        <v>1292</v>
      </c>
      <c r="R69" s="6109"/>
      <c r="S69" s="6309" t="s">
        <v>1293</v>
      </c>
      <c r="T69" s="6109"/>
      <c r="U69" s="6309" t="s">
        <v>1294</v>
      </c>
      <c r="V69" s="6109"/>
      <c r="W69" s="6321" t="s">
        <v>1295</v>
      </c>
      <c r="X69" s="6309" t="s">
        <v>1296</v>
      </c>
      <c r="Y69" s="6109"/>
      <c r="Z69" s="6309" t="s">
        <v>1297</v>
      </c>
      <c r="AA69" s="6109"/>
      <c r="AB69" s="6147" t="s">
        <v>1298</v>
      </c>
      <c r="AC69" s="6148"/>
      <c r="AD69" s="6321" t="s">
        <v>1299</v>
      </c>
      <c r="AE69" s="6432" t="s">
        <v>1300</v>
      </c>
      <c r="AF69" s="6433"/>
      <c r="AG69" s="6356" t="s">
        <v>1301</v>
      </c>
      <c r="AH69" s="6356"/>
      <c r="AI69" s="6356"/>
    </row>
    <row r="70" spans="1:98" ht="34.5" customHeight="1" x14ac:dyDescent="0.25">
      <c r="A70" s="6353"/>
      <c r="B70" s="3208" t="s">
        <v>937</v>
      </c>
      <c r="C70" s="3216" t="s">
        <v>1026</v>
      </c>
      <c r="D70" s="3217" t="s">
        <v>1302</v>
      </c>
      <c r="E70" s="3218" t="s">
        <v>565</v>
      </c>
      <c r="F70" s="3219" t="s">
        <v>937</v>
      </c>
      <c r="G70" s="3216" t="s">
        <v>1026</v>
      </c>
      <c r="H70" s="3217" t="s">
        <v>1302</v>
      </c>
      <c r="I70" s="3218" t="s">
        <v>565</v>
      </c>
      <c r="J70" s="3208" t="s">
        <v>937</v>
      </c>
      <c r="K70" s="3216" t="s">
        <v>1026</v>
      </c>
      <c r="L70" s="3217" t="s">
        <v>1302</v>
      </c>
      <c r="M70" s="3217" t="s">
        <v>565</v>
      </c>
      <c r="N70" s="1452" t="s">
        <v>937</v>
      </c>
      <c r="O70" s="1481" t="s">
        <v>1303</v>
      </c>
      <c r="P70" s="1476" t="s">
        <v>1129</v>
      </c>
      <c r="Q70" s="3210" t="s">
        <v>1304</v>
      </c>
      <c r="R70" s="3087" t="s">
        <v>1305</v>
      </c>
      <c r="S70" s="3210" t="s">
        <v>1304</v>
      </c>
      <c r="T70" s="3087" t="s">
        <v>1305</v>
      </c>
      <c r="U70" s="3210" t="s">
        <v>1306</v>
      </c>
      <c r="V70" s="3087" t="s">
        <v>1307</v>
      </c>
      <c r="W70" s="6353"/>
      <c r="X70" s="3210" t="s">
        <v>1304</v>
      </c>
      <c r="Y70" s="3087" t="s">
        <v>1305</v>
      </c>
      <c r="Z70" s="3187" t="s">
        <v>1308</v>
      </c>
      <c r="AA70" s="3187" t="s">
        <v>1309</v>
      </c>
      <c r="AB70" s="1316" t="s">
        <v>1310</v>
      </c>
      <c r="AC70" s="1316" t="s">
        <v>1311</v>
      </c>
      <c r="AD70" s="6353"/>
      <c r="AE70" s="3220" t="s">
        <v>1303</v>
      </c>
      <c r="AF70" s="3221" t="s">
        <v>1129</v>
      </c>
      <c r="AG70" s="3222" t="s">
        <v>1312</v>
      </c>
      <c r="AH70" s="3223" t="s">
        <v>1313</v>
      </c>
      <c r="AI70" s="3153" t="s">
        <v>1314</v>
      </c>
    </row>
    <row r="71" spans="1:98" x14ac:dyDescent="0.25">
      <c r="A71" s="177" t="s">
        <v>1231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>
        <v>15</v>
      </c>
      <c r="AF71" s="1482"/>
      <c r="AG71" s="1958"/>
      <c r="AH71" s="1957"/>
      <c r="AI71" s="659"/>
    </row>
    <row r="72" spans="1:98" x14ac:dyDescent="0.25">
      <c r="A72" s="340" t="s">
        <v>1232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/>
      <c r="AF72" s="1482">
        <v>11</v>
      </c>
      <c r="AG72" s="215"/>
      <c r="AH72" s="300"/>
      <c r="AI72" s="659"/>
    </row>
    <row r="73" spans="1:98" x14ac:dyDescent="0.25">
      <c r="A73" s="340" t="s">
        <v>1233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1234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/>
      <c r="AF74" s="1482"/>
      <c r="AG74" s="215"/>
      <c r="AH74" s="300"/>
      <c r="AI74" s="659"/>
    </row>
    <row r="75" spans="1:98" x14ac:dyDescent="0.25">
      <c r="A75" s="340" t="s">
        <v>1235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1315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1237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1238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1239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>
        <v>1</v>
      </c>
      <c r="AG79" s="215"/>
      <c r="AH79" s="300"/>
      <c r="AI79" s="659"/>
    </row>
    <row r="80" spans="1:98" x14ac:dyDescent="0.25">
      <c r="A80" s="340" t="s">
        <v>1240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1241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1242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1243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1244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1245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1246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1247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1248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1316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1250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1251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>
        <v>1</v>
      </c>
      <c r="AG91" s="215"/>
      <c r="AH91" s="300"/>
      <c r="AI91" s="659"/>
    </row>
    <row r="92" spans="1:35" x14ac:dyDescent="0.25">
      <c r="A92" s="340" t="s">
        <v>1252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1253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1254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1255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>
        <v>1</v>
      </c>
      <c r="AG95" s="215"/>
      <c r="AH95" s="300"/>
      <c r="AI95" s="659"/>
    </row>
    <row r="96" spans="1:35" x14ac:dyDescent="0.25">
      <c r="A96" s="686" t="s">
        <v>1256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1257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>
        <v>1</v>
      </c>
      <c r="AF97" s="1482"/>
      <c r="AG97" s="215"/>
      <c r="AH97" s="300"/>
      <c r="AI97" s="659"/>
    </row>
    <row r="98" spans="1:35" x14ac:dyDescent="0.25">
      <c r="A98" s="340" t="s">
        <v>1258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>
        <v>4</v>
      </c>
      <c r="AG98" s="215"/>
      <c r="AH98" s="300"/>
      <c r="AI98" s="659"/>
    </row>
    <row r="99" spans="1:35" x14ac:dyDescent="0.25">
      <c r="A99" s="340" t="s">
        <v>1259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1317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>
        <v>1</v>
      </c>
      <c r="AF100" s="1482"/>
      <c r="AG100" s="215"/>
      <c r="AH100" s="300"/>
      <c r="AI100" s="659"/>
    </row>
    <row r="101" spans="1:35" x14ac:dyDescent="0.25">
      <c r="A101" s="340" t="s">
        <v>1261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>
        <v>1</v>
      </c>
      <c r="AG101" s="215"/>
      <c r="AH101" s="300"/>
      <c r="AI101" s="659"/>
    </row>
    <row r="102" spans="1:35" x14ac:dyDescent="0.25">
      <c r="A102" s="340" t="s">
        <v>1262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>
        <v>1</v>
      </c>
      <c r="AF102" s="1482"/>
      <c r="AG102" s="215"/>
      <c r="AH102" s="300"/>
      <c r="AI102" s="659"/>
    </row>
    <row r="103" spans="1:35" x14ac:dyDescent="0.25">
      <c r="A103" s="340" t="s">
        <v>1318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/>
      <c r="AF103" s="1482">
        <v>10</v>
      </c>
      <c r="AG103" s="215"/>
      <c r="AH103" s="300"/>
      <c r="AI103" s="659"/>
    </row>
    <row r="104" spans="1:35" x14ac:dyDescent="0.25">
      <c r="A104" s="21" t="s">
        <v>1264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/>
      <c r="AG104" s="215"/>
      <c r="AH104" s="300"/>
      <c r="AI104" s="659"/>
    </row>
    <row r="105" spans="1:35" x14ac:dyDescent="0.25">
      <c r="A105" s="1142" t="s">
        <v>1265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1266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1267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1268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>
        <v>2</v>
      </c>
      <c r="AG108" s="215"/>
      <c r="AH108" s="300"/>
      <c r="AI108" s="659"/>
    </row>
    <row r="109" spans="1:35" x14ac:dyDescent="0.25">
      <c r="A109" s="340" t="s">
        <v>1269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1270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>
        <v>3</v>
      </c>
      <c r="AG110" s="215"/>
      <c r="AH110" s="300"/>
      <c r="AI110" s="659"/>
    </row>
    <row r="111" spans="1:35" x14ac:dyDescent="0.25">
      <c r="A111" s="340" t="s">
        <v>1271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>
        <v>2</v>
      </c>
      <c r="AG111" s="215"/>
      <c r="AH111" s="300"/>
      <c r="AI111" s="659"/>
    </row>
    <row r="112" spans="1:35" x14ac:dyDescent="0.25">
      <c r="A112" s="340" t="s">
        <v>1272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1273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1274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>
        <v>3</v>
      </c>
      <c r="AG114" s="215"/>
      <c r="AH114" s="300"/>
      <c r="AI114" s="659"/>
    </row>
    <row r="115" spans="1:98" x14ac:dyDescent="0.25">
      <c r="A115" s="1142" t="s">
        <v>1275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1319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1277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>
        <v>6</v>
      </c>
      <c r="AF117" s="1482">
        <v>23</v>
      </c>
      <c r="AG117" s="215"/>
      <c r="AH117" s="300"/>
      <c r="AI117" s="659"/>
    </row>
    <row r="118" spans="1:98" x14ac:dyDescent="0.25">
      <c r="A118" s="340" t="s">
        <v>1278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>
        <v>8</v>
      </c>
      <c r="AF118" s="1482">
        <v>9</v>
      </c>
      <c r="AG118" s="215"/>
      <c r="AH118" s="300"/>
      <c r="AI118" s="659"/>
    </row>
    <row r="119" spans="1:98" x14ac:dyDescent="0.25">
      <c r="A119" s="340" t="s">
        <v>1320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>
        <v>6</v>
      </c>
      <c r="AF119" s="1482">
        <v>9</v>
      </c>
      <c r="AG119" s="215"/>
      <c r="AH119" s="300"/>
      <c r="AI119" s="659"/>
    </row>
    <row r="120" spans="1:98" x14ac:dyDescent="0.25">
      <c r="A120" s="340" t="s">
        <v>1321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>
        <v>3</v>
      </c>
      <c r="AG120" s="215"/>
      <c r="AH120" s="300"/>
      <c r="AI120" s="659"/>
    </row>
    <row r="121" spans="1:98" x14ac:dyDescent="0.25">
      <c r="A121" s="340" t="s">
        <v>1281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1282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1283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1284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1285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82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38</v>
      </c>
      <c r="AF126" s="3232">
        <f t="shared" si="25"/>
        <v>83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1322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1323</v>
      </c>
      <c r="B128" s="3022" t="s">
        <v>82</v>
      </c>
      <c r="C128" s="3210" t="s">
        <v>352</v>
      </c>
      <c r="D128" s="3136" t="s">
        <v>335</v>
      </c>
      <c r="E128" s="3114" t="s">
        <v>99</v>
      </c>
      <c r="F128" s="3114" t="s">
        <v>1226</v>
      </c>
      <c r="G128" s="3114" t="s">
        <v>1324</v>
      </c>
      <c r="H128" s="3114" t="s">
        <v>50</v>
      </c>
      <c r="I128" s="3182" t="s">
        <v>51</v>
      </c>
      <c r="J128" s="3182" t="s">
        <v>52</v>
      </c>
      <c r="K128" s="3182" t="s">
        <v>53</v>
      </c>
      <c r="L128" s="3182" t="s">
        <v>54</v>
      </c>
      <c r="M128" s="3182" t="s">
        <v>55</v>
      </c>
      <c r="N128" s="3182" t="s">
        <v>56</v>
      </c>
      <c r="O128" s="3182" t="s">
        <v>57</v>
      </c>
      <c r="P128" s="3182" t="s">
        <v>58</v>
      </c>
      <c r="Q128" s="3182" t="s">
        <v>59</v>
      </c>
      <c r="R128" s="3182" t="s">
        <v>60</v>
      </c>
      <c r="S128" s="3182" t="s">
        <v>61</v>
      </c>
      <c r="T128" s="3211" t="s">
        <v>1325</v>
      </c>
      <c r="U128" s="2905" t="s">
        <v>1326</v>
      </c>
      <c r="V128" s="2905" t="s">
        <v>1327</v>
      </c>
    </row>
    <row r="129" spans="1:93" ht="15" customHeight="1" x14ac:dyDescent="0.25">
      <c r="A129" s="1978" t="s">
        <v>1328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739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1329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1330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1331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1332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1333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1334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1335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1336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1337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1338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1339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1340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1341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1342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1343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197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1344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79" t="s">
        <v>32</v>
      </c>
      <c r="B148" s="6180"/>
      <c r="C148" s="6179" t="s">
        <v>197</v>
      </c>
      <c r="D148" s="6247"/>
      <c r="E148" s="6180"/>
      <c r="F148" s="6312" t="s">
        <v>106</v>
      </c>
      <c r="G148" s="6135"/>
      <c r="H148" s="6135"/>
      <c r="I148" s="6135"/>
      <c r="J148" s="6135"/>
      <c r="K148" s="6135"/>
      <c r="L148" s="6135"/>
      <c r="M148" s="6135"/>
      <c r="N148" s="6135"/>
      <c r="O148" s="6135"/>
      <c r="P148" s="6135"/>
      <c r="Q148" s="6135"/>
      <c r="R148" s="6135"/>
      <c r="S148" s="6135"/>
      <c r="T148" s="6135"/>
      <c r="U148" s="6135"/>
      <c r="V148" s="6135"/>
      <c r="W148" s="6135"/>
      <c r="X148" s="6135"/>
      <c r="Y148" s="6135"/>
      <c r="Z148" s="6135"/>
      <c r="AA148" s="6135"/>
      <c r="AB148" s="6135"/>
      <c r="AC148" s="6135"/>
      <c r="AD148" s="6135"/>
      <c r="AE148" s="6135"/>
      <c r="AF148" s="6135"/>
      <c r="AG148" s="6135"/>
      <c r="AH148" s="6135"/>
      <c r="AI148" s="6135"/>
      <c r="AJ148" s="6135"/>
      <c r="AK148" s="6135"/>
      <c r="AL148" s="6135"/>
      <c r="AM148" s="6135"/>
      <c r="AN148" s="6135"/>
      <c r="AO148" s="6313"/>
      <c r="AP148" s="6311" t="s">
        <v>614</v>
      </c>
      <c r="AQ148" s="6253" t="s">
        <v>1345</v>
      </c>
      <c r="AR148" s="6253" t="s">
        <v>41</v>
      </c>
      <c r="AS148" s="6375" t="s">
        <v>42</v>
      </c>
      <c r="AT148" s="5828" t="s">
        <v>1346</v>
      </c>
      <c r="AU148" s="5911"/>
      <c r="AV148" s="6309" t="s">
        <v>1347</v>
      </c>
      <c r="AW148" s="6109"/>
    </row>
    <row r="149" spans="1:98" x14ac:dyDescent="0.25">
      <c r="A149" s="6430"/>
      <c r="B149" s="5943"/>
      <c r="C149" s="6364"/>
      <c r="D149" s="6055"/>
      <c r="E149" s="6431"/>
      <c r="F149" s="6147" t="s">
        <v>352</v>
      </c>
      <c r="G149" s="6148"/>
      <c r="H149" s="6147" t="s">
        <v>335</v>
      </c>
      <c r="I149" s="6148"/>
      <c r="J149" s="6147" t="s">
        <v>99</v>
      </c>
      <c r="K149" s="6148"/>
      <c r="L149" s="6147" t="s">
        <v>1226</v>
      </c>
      <c r="M149" s="6148"/>
      <c r="N149" s="6147" t="s">
        <v>1348</v>
      </c>
      <c r="O149" s="6148"/>
      <c r="P149" s="6147" t="s">
        <v>50</v>
      </c>
      <c r="Q149" s="6148"/>
      <c r="R149" s="6312" t="s">
        <v>51</v>
      </c>
      <c r="S149" s="6319"/>
      <c r="T149" s="6312" t="s">
        <v>52</v>
      </c>
      <c r="U149" s="6319"/>
      <c r="V149" s="6312" t="s">
        <v>53</v>
      </c>
      <c r="W149" s="6319"/>
      <c r="X149" s="6312" t="s">
        <v>54</v>
      </c>
      <c r="Y149" s="6319"/>
      <c r="Z149" s="6312" t="s">
        <v>55</v>
      </c>
      <c r="AA149" s="6319"/>
      <c r="AB149" s="6312" t="s">
        <v>56</v>
      </c>
      <c r="AC149" s="6319"/>
      <c r="AD149" s="6312" t="s">
        <v>57</v>
      </c>
      <c r="AE149" s="6319"/>
      <c r="AF149" s="6312" t="s">
        <v>58</v>
      </c>
      <c r="AG149" s="6319"/>
      <c r="AH149" s="6312" t="s">
        <v>59</v>
      </c>
      <c r="AI149" s="6319"/>
      <c r="AJ149" s="6312" t="s">
        <v>60</v>
      </c>
      <c r="AK149" s="6319"/>
      <c r="AL149" s="6312" t="s">
        <v>61</v>
      </c>
      <c r="AM149" s="6319"/>
      <c r="AN149" s="6312" t="s">
        <v>62</v>
      </c>
      <c r="AO149" s="6313"/>
      <c r="AP149" s="5658"/>
      <c r="AQ149" s="5996"/>
      <c r="AR149" s="5996"/>
      <c r="AS149" s="5689"/>
      <c r="AT149" s="6412"/>
      <c r="AU149" s="6413"/>
      <c r="AV149" s="6401"/>
      <c r="AW149" s="6402"/>
    </row>
    <row r="150" spans="1:98" x14ac:dyDescent="0.25">
      <c r="A150" s="6364"/>
      <c r="B150" s="6431"/>
      <c r="C150" s="3212" t="s">
        <v>84</v>
      </c>
      <c r="D150" s="3182" t="s">
        <v>63</v>
      </c>
      <c r="E150" s="3011" t="s">
        <v>64</v>
      </c>
      <c r="F150" s="3210" t="s">
        <v>63</v>
      </c>
      <c r="G150" s="2795" t="s">
        <v>64</v>
      </c>
      <c r="H150" s="3210" t="s">
        <v>63</v>
      </c>
      <c r="I150" s="2795" t="s">
        <v>64</v>
      </c>
      <c r="J150" s="3210" t="s">
        <v>63</v>
      </c>
      <c r="K150" s="2795" t="s">
        <v>64</v>
      </c>
      <c r="L150" s="3210" t="s">
        <v>63</v>
      </c>
      <c r="M150" s="2795" t="s">
        <v>64</v>
      </c>
      <c r="N150" s="3210" t="s">
        <v>63</v>
      </c>
      <c r="O150" s="2795" t="s">
        <v>64</v>
      </c>
      <c r="P150" s="3210" t="s">
        <v>63</v>
      </c>
      <c r="Q150" s="2795" t="s">
        <v>64</v>
      </c>
      <c r="R150" s="3210" t="s">
        <v>63</v>
      </c>
      <c r="S150" s="2795" t="s">
        <v>64</v>
      </c>
      <c r="T150" s="3210" t="s">
        <v>63</v>
      </c>
      <c r="U150" s="2795" t="s">
        <v>64</v>
      </c>
      <c r="V150" s="3210" t="s">
        <v>63</v>
      </c>
      <c r="W150" s="2795" t="s">
        <v>64</v>
      </c>
      <c r="X150" s="3210" t="s">
        <v>63</v>
      </c>
      <c r="Y150" s="2795" t="s">
        <v>64</v>
      </c>
      <c r="Z150" s="3210" t="s">
        <v>63</v>
      </c>
      <c r="AA150" s="2795" t="s">
        <v>64</v>
      </c>
      <c r="AB150" s="3210" t="s">
        <v>63</v>
      </c>
      <c r="AC150" s="2795" t="s">
        <v>64</v>
      </c>
      <c r="AD150" s="3210" t="s">
        <v>63</v>
      </c>
      <c r="AE150" s="2795" t="s">
        <v>64</v>
      </c>
      <c r="AF150" s="3210" t="s">
        <v>63</v>
      </c>
      <c r="AG150" s="2795" t="s">
        <v>64</v>
      </c>
      <c r="AH150" s="3210" t="s">
        <v>63</v>
      </c>
      <c r="AI150" s="2795" t="s">
        <v>64</v>
      </c>
      <c r="AJ150" s="3210" t="s">
        <v>63</v>
      </c>
      <c r="AK150" s="2795" t="s">
        <v>64</v>
      </c>
      <c r="AL150" s="3210" t="s">
        <v>63</v>
      </c>
      <c r="AM150" s="2795" t="s">
        <v>64</v>
      </c>
      <c r="AN150" s="3210" t="s">
        <v>63</v>
      </c>
      <c r="AO150" s="2906" t="s">
        <v>64</v>
      </c>
      <c r="AP150" s="5659"/>
      <c r="AQ150" s="5709"/>
      <c r="AR150" s="5709"/>
      <c r="AS150" s="5690"/>
      <c r="AT150" s="2398" t="s">
        <v>1230</v>
      </c>
      <c r="AU150" s="2399" t="s">
        <v>1129</v>
      </c>
      <c r="AV150" s="654" t="s">
        <v>1349</v>
      </c>
      <c r="AW150" s="385" t="s">
        <v>1350</v>
      </c>
    </row>
    <row r="151" spans="1:98" x14ac:dyDescent="0.25">
      <c r="A151" s="6429" t="s">
        <v>103</v>
      </c>
      <c r="B151" s="6243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21" t="s">
        <v>70</v>
      </c>
      <c r="B152" s="1978" t="s">
        <v>1351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47"/>
      <c r="B153" s="614" t="s">
        <v>1352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47"/>
      <c r="B154" s="1373" t="s">
        <v>1353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53"/>
      <c r="B155" s="2036" t="s">
        <v>1354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840" t="s">
        <v>110</v>
      </c>
      <c r="B156" s="5841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34" t="s">
        <v>1355</v>
      </c>
      <c r="B157" s="6435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36" t="s">
        <v>515</v>
      </c>
      <c r="B158" s="6437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34" t="s">
        <v>1356</v>
      </c>
      <c r="B159" s="6435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34" t="s">
        <v>1056</v>
      </c>
      <c r="B160" s="6435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38" t="s">
        <v>1058</v>
      </c>
      <c r="B161" s="6439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47" t="s">
        <v>82</v>
      </c>
      <c r="B162" s="6148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1357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08" t="s">
        <v>224</v>
      </c>
      <c r="B164" s="6321" t="s">
        <v>32</v>
      </c>
      <c r="C164" s="6179" t="s">
        <v>197</v>
      </c>
      <c r="D164" s="6247"/>
      <c r="E164" s="6180"/>
      <c r="F164" s="6312" t="s">
        <v>106</v>
      </c>
      <c r="G164" s="6135"/>
      <c r="H164" s="6135"/>
      <c r="I164" s="6135"/>
      <c r="J164" s="6135"/>
      <c r="K164" s="6135"/>
      <c r="L164" s="6135"/>
      <c r="M164" s="6135"/>
      <c r="N164" s="6135"/>
      <c r="O164" s="6135"/>
      <c r="P164" s="6135"/>
      <c r="Q164" s="6135"/>
      <c r="R164" s="6135"/>
      <c r="S164" s="6135"/>
      <c r="T164" s="6135"/>
      <c r="U164" s="6135"/>
      <c r="V164" s="6135"/>
      <c r="W164" s="6135"/>
      <c r="X164" s="6135"/>
      <c r="Y164" s="6135"/>
      <c r="Z164" s="6135"/>
      <c r="AA164" s="6135"/>
      <c r="AB164" s="6135"/>
      <c r="AC164" s="6135"/>
      <c r="AD164" s="6135"/>
      <c r="AE164" s="6135"/>
      <c r="AF164" s="6135"/>
      <c r="AG164" s="6135"/>
      <c r="AH164" s="6135"/>
      <c r="AI164" s="6135"/>
      <c r="AJ164" s="6135"/>
      <c r="AK164" s="6135"/>
      <c r="AL164" s="6135"/>
      <c r="AM164" s="6135"/>
      <c r="AN164" s="6135"/>
      <c r="AO164" s="6313"/>
      <c r="AP164" s="6109" t="s">
        <v>614</v>
      </c>
      <c r="AQ164" s="6309" t="s">
        <v>468</v>
      </c>
      <c r="AR164" s="6109"/>
      <c r="AS164" s="6321" t="s">
        <v>41</v>
      </c>
      <c r="AT164" s="6321" t="s">
        <v>42</v>
      </c>
      <c r="AU164" s="6321" t="s">
        <v>1358</v>
      </c>
      <c r="AV164" s="6321" t="s">
        <v>40</v>
      </c>
    </row>
    <row r="165" spans="1:98" x14ac:dyDescent="0.25">
      <c r="A165" s="5663"/>
      <c r="B165" s="5647"/>
      <c r="C165" s="6364"/>
      <c r="D165" s="6055"/>
      <c r="E165" s="6431"/>
      <c r="F165" s="6147" t="s">
        <v>352</v>
      </c>
      <c r="G165" s="6148"/>
      <c r="H165" s="6147" t="s">
        <v>335</v>
      </c>
      <c r="I165" s="6148"/>
      <c r="J165" s="6147" t="s">
        <v>99</v>
      </c>
      <c r="K165" s="6148"/>
      <c r="L165" s="6147" t="s">
        <v>1226</v>
      </c>
      <c r="M165" s="6148"/>
      <c r="N165" s="6147" t="s">
        <v>1227</v>
      </c>
      <c r="O165" s="6148"/>
      <c r="P165" s="6147" t="s">
        <v>50</v>
      </c>
      <c r="Q165" s="6148"/>
      <c r="R165" s="6312" t="s">
        <v>51</v>
      </c>
      <c r="S165" s="6319"/>
      <c r="T165" s="6312" t="s">
        <v>52</v>
      </c>
      <c r="U165" s="6319"/>
      <c r="V165" s="6312" t="s">
        <v>53</v>
      </c>
      <c r="W165" s="6319"/>
      <c r="X165" s="6312" t="s">
        <v>54</v>
      </c>
      <c r="Y165" s="6319"/>
      <c r="Z165" s="6312" t="s">
        <v>55</v>
      </c>
      <c r="AA165" s="6319"/>
      <c r="AB165" s="6312" t="s">
        <v>56</v>
      </c>
      <c r="AC165" s="6319"/>
      <c r="AD165" s="6312" t="s">
        <v>57</v>
      </c>
      <c r="AE165" s="6319"/>
      <c r="AF165" s="6312" t="s">
        <v>58</v>
      </c>
      <c r="AG165" s="6319"/>
      <c r="AH165" s="6312" t="s">
        <v>59</v>
      </c>
      <c r="AI165" s="6319"/>
      <c r="AJ165" s="6312" t="s">
        <v>60</v>
      </c>
      <c r="AK165" s="6319"/>
      <c r="AL165" s="6312" t="s">
        <v>61</v>
      </c>
      <c r="AM165" s="6319"/>
      <c r="AN165" s="6312" t="s">
        <v>62</v>
      </c>
      <c r="AO165" s="6313"/>
      <c r="AP165" s="5722"/>
      <c r="AQ165" s="6348"/>
      <c r="AR165" s="6350"/>
      <c r="AS165" s="5647"/>
      <c r="AT165" s="5647"/>
      <c r="AU165" s="5647"/>
      <c r="AV165" s="5647"/>
    </row>
    <row r="166" spans="1:98" x14ac:dyDescent="0.25">
      <c r="A166" s="6347"/>
      <c r="B166" s="6353"/>
      <c r="C166" s="3088" t="s">
        <v>84</v>
      </c>
      <c r="D166" s="3023" t="s">
        <v>63</v>
      </c>
      <c r="E166" s="151" t="s">
        <v>64</v>
      </c>
      <c r="F166" s="3082" t="s">
        <v>533</v>
      </c>
      <c r="G166" s="3087" t="s">
        <v>768</v>
      </c>
      <c r="H166" s="3210" t="s">
        <v>533</v>
      </c>
      <c r="I166" s="2795" t="s">
        <v>768</v>
      </c>
      <c r="J166" s="3082" t="s">
        <v>533</v>
      </c>
      <c r="K166" s="3087" t="s">
        <v>768</v>
      </c>
      <c r="L166" s="3082" t="s">
        <v>533</v>
      </c>
      <c r="M166" s="3087" t="s">
        <v>768</v>
      </c>
      <c r="N166" s="3082" t="s">
        <v>533</v>
      </c>
      <c r="O166" s="3087" t="s">
        <v>768</v>
      </c>
      <c r="P166" s="3082" t="s">
        <v>533</v>
      </c>
      <c r="Q166" s="3087" t="s">
        <v>768</v>
      </c>
      <c r="R166" s="3210" t="s">
        <v>533</v>
      </c>
      <c r="S166" s="2795" t="s">
        <v>768</v>
      </c>
      <c r="T166" s="3210" t="s">
        <v>533</v>
      </c>
      <c r="U166" s="2795" t="s">
        <v>768</v>
      </c>
      <c r="V166" s="3082" t="s">
        <v>533</v>
      </c>
      <c r="W166" s="3087" t="s">
        <v>768</v>
      </c>
      <c r="X166" s="3210" t="s">
        <v>533</v>
      </c>
      <c r="Y166" s="2795" t="s">
        <v>768</v>
      </c>
      <c r="Z166" s="3210" t="s">
        <v>533</v>
      </c>
      <c r="AA166" s="2795" t="s">
        <v>768</v>
      </c>
      <c r="AB166" s="3082" t="s">
        <v>533</v>
      </c>
      <c r="AC166" s="3087" t="s">
        <v>768</v>
      </c>
      <c r="AD166" s="3082" t="s">
        <v>533</v>
      </c>
      <c r="AE166" s="3087" t="s">
        <v>768</v>
      </c>
      <c r="AF166" s="3210" t="s">
        <v>533</v>
      </c>
      <c r="AG166" s="2795" t="s">
        <v>768</v>
      </c>
      <c r="AH166" s="3210" t="s">
        <v>533</v>
      </c>
      <c r="AI166" s="2795" t="s">
        <v>768</v>
      </c>
      <c r="AJ166" s="3082" t="s">
        <v>533</v>
      </c>
      <c r="AK166" s="3087" t="s">
        <v>768</v>
      </c>
      <c r="AL166" s="3210" t="s">
        <v>533</v>
      </c>
      <c r="AM166" s="2795" t="s">
        <v>768</v>
      </c>
      <c r="AN166" s="3082" t="s">
        <v>533</v>
      </c>
      <c r="AO166" s="3211" t="s">
        <v>768</v>
      </c>
      <c r="AP166" s="6350"/>
      <c r="AQ166" s="2793" t="s">
        <v>473</v>
      </c>
      <c r="AR166" s="3087" t="s">
        <v>474</v>
      </c>
      <c r="AS166" s="6353"/>
      <c r="AT166" s="6353"/>
      <c r="AU166" s="6353"/>
      <c r="AV166" s="6353"/>
    </row>
    <row r="167" spans="1:98" x14ac:dyDescent="0.25">
      <c r="A167" s="5922" t="s">
        <v>1359</v>
      </c>
      <c r="B167" s="3245" t="s">
        <v>103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24"/>
      <c r="B168" s="3246" t="s">
        <v>70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928" t="s">
        <v>1360</v>
      </c>
      <c r="B169" s="3245" t="s">
        <v>103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440"/>
      <c r="B170" s="3247" t="s">
        <v>70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41"/>
      <c r="B171" s="3246" t="s">
        <v>1055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43" t="s">
        <v>1361</v>
      </c>
      <c r="B172" s="3245" t="s">
        <v>103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43"/>
      <c r="B173" s="3246" t="s">
        <v>70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43" t="s">
        <v>1362</v>
      </c>
      <c r="B174" s="3245" t="s">
        <v>103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43"/>
      <c r="B175" s="3246" t="s">
        <v>70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16" t="s">
        <v>1363</v>
      </c>
      <c r="B176" s="3245" t="s">
        <v>103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42"/>
      <c r="B177" s="3246" t="s">
        <v>70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50" t="s">
        <v>1364</v>
      </c>
      <c r="B178" s="6451"/>
      <c r="C178" s="6451"/>
      <c r="D178" s="6451"/>
      <c r="E178" s="6451"/>
      <c r="F178" s="6385"/>
      <c r="G178" s="6385"/>
      <c r="H178" s="6385"/>
      <c r="I178" s="6385"/>
      <c r="J178" s="6385"/>
      <c r="K178" s="6385"/>
      <c r="L178" s="6385"/>
      <c r="M178" s="6385"/>
      <c r="N178" s="6385"/>
      <c r="O178" s="6385"/>
      <c r="P178" s="6385"/>
      <c r="Q178" s="6385"/>
      <c r="R178" s="6385"/>
      <c r="S178" s="6385"/>
      <c r="T178" s="6385"/>
      <c r="U178" s="6385"/>
      <c r="V178" s="6385"/>
      <c r="W178" s="6385"/>
      <c r="X178" s="6385"/>
      <c r="Y178" s="6385"/>
      <c r="Z178" s="6385"/>
      <c r="AA178" s="6385"/>
      <c r="AB178" s="6385"/>
      <c r="AC178" s="6385"/>
      <c r="AD178" s="6385"/>
      <c r="AE178" s="6385"/>
      <c r="AF178" s="6385"/>
      <c r="AG178" s="638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40" t="s">
        <v>1365</v>
      </c>
      <c r="B179" s="6443"/>
      <c r="C179" s="6447" t="s">
        <v>463</v>
      </c>
      <c r="D179" s="6448"/>
      <c r="E179" s="6448"/>
      <c r="F179" s="6147" t="s">
        <v>106</v>
      </c>
      <c r="G179" s="6114"/>
      <c r="H179" s="6114"/>
      <c r="I179" s="6114"/>
      <c r="J179" s="6114"/>
      <c r="K179" s="6114"/>
      <c r="L179" s="6114"/>
      <c r="M179" s="6114"/>
      <c r="N179" s="6114"/>
      <c r="O179" s="6114"/>
      <c r="P179" s="6114"/>
      <c r="Q179" s="6114"/>
      <c r="R179" s="6114"/>
      <c r="S179" s="6114"/>
      <c r="T179" s="6114"/>
      <c r="U179" s="6114"/>
      <c r="V179" s="6114"/>
      <c r="W179" s="6114"/>
      <c r="X179" s="6114"/>
      <c r="Y179" s="6114"/>
      <c r="Z179" s="6114"/>
      <c r="AA179" s="6114"/>
      <c r="AB179" s="6114"/>
      <c r="AC179" s="6114"/>
      <c r="AD179" s="6114"/>
      <c r="AE179" s="6114"/>
      <c r="AF179" s="6114"/>
      <c r="AG179" s="6114"/>
      <c r="AH179" s="6114"/>
      <c r="AI179" s="6149"/>
      <c r="AJ179" s="6096" t="s">
        <v>1366</v>
      </c>
      <c r="AK179" s="6096"/>
      <c r="AL179" s="6096"/>
      <c r="AM179" s="6409"/>
      <c r="AN179" s="6406" t="s">
        <v>1367</v>
      </c>
      <c r="AO179" s="6095" t="s">
        <v>1368</v>
      </c>
      <c r="AP179" s="6414"/>
      <c r="AQ179" s="6415" t="s">
        <v>42</v>
      </c>
      <c r="AR179" s="6403" t="s">
        <v>41</v>
      </c>
    </row>
    <row r="180" spans="1:98" x14ac:dyDescent="0.25">
      <c r="A180" s="6444"/>
      <c r="B180" s="6445"/>
      <c r="C180" s="6446"/>
      <c r="D180" s="6449"/>
      <c r="E180" s="6411"/>
      <c r="F180" s="6410" t="s">
        <v>1226</v>
      </c>
      <c r="G180" s="6411"/>
      <c r="H180" s="6410" t="s">
        <v>1324</v>
      </c>
      <c r="I180" s="6411"/>
      <c r="J180" s="6410" t="s">
        <v>50</v>
      </c>
      <c r="K180" s="6411"/>
      <c r="L180" s="6410" t="s">
        <v>51</v>
      </c>
      <c r="M180" s="6411"/>
      <c r="N180" s="6410" t="s">
        <v>52</v>
      </c>
      <c r="O180" s="6411"/>
      <c r="P180" s="6410" t="s">
        <v>53</v>
      </c>
      <c r="Q180" s="6411"/>
      <c r="R180" s="6410" t="s">
        <v>54</v>
      </c>
      <c r="S180" s="6411"/>
      <c r="T180" s="6410" t="s">
        <v>55</v>
      </c>
      <c r="U180" s="6411"/>
      <c r="V180" s="6410" t="s">
        <v>56</v>
      </c>
      <c r="W180" s="6411"/>
      <c r="X180" s="6410" t="s">
        <v>57</v>
      </c>
      <c r="Y180" s="6411"/>
      <c r="Z180" s="6410" t="s">
        <v>58</v>
      </c>
      <c r="AA180" s="6411"/>
      <c r="AB180" s="6410" t="s">
        <v>59</v>
      </c>
      <c r="AC180" s="6411"/>
      <c r="AD180" s="6410" t="s">
        <v>60</v>
      </c>
      <c r="AE180" s="6411"/>
      <c r="AF180" s="6410" t="s">
        <v>61</v>
      </c>
      <c r="AG180" s="6411"/>
      <c r="AH180" s="6410" t="s">
        <v>62</v>
      </c>
      <c r="AI180" s="6486"/>
      <c r="AJ180" s="6487" t="s">
        <v>1026</v>
      </c>
      <c r="AK180" s="6489" t="s">
        <v>1369</v>
      </c>
      <c r="AL180" s="6489" t="s">
        <v>1370</v>
      </c>
      <c r="AM180" s="6475" t="s">
        <v>565</v>
      </c>
      <c r="AN180" s="6407"/>
      <c r="AO180" s="6477" t="s">
        <v>1371</v>
      </c>
      <c r="AP180" s="6479" t="s">
        <v>1372</v>
      </c>
      <c r="AQ180" s="6416"/>
      <c r="AR180" s="6404"/>
    </row>
    <row r="181" spans="1:98" x14ac:dyDescent="0.25">
      <c r="A181" s="6446"/>
      <c r="B181" s="6411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88"/>
      <c r="AK181" s="6490"/>
      <c r="AL181" s="6491"/>
      <c r="AM181" s="6476"/>
      <c r="AN181" s="6408"/>
      <c r="AO181" s="6478"/>
      <c r="AP181" s="6480"/>
      <c r="AQ181" s="6417"/>
      <c r="AR181" s="6405"/>
    </row>
    <row r="182" spans="1:98" ht="15" customHeight="1" x14ac:dyDescent="0.25">
      <c r="A182" s="6472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81"/>
      <c r="B183" s="63" t="s">
        <v>981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82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83"/>
      <c r="B185" s="65" t="s">
        <v>981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84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85"/>
      <c r="B187" s="63" t="s">
        <v>981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72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73"/>
      <c r="B189" s="63" t="s">
        <v>981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72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74"/>
      <c r="B191" s="67" t="s">
        <v>981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84" t="s">
        <v>1378</v>
      </c>
      <c r="B192" s="6385"/>
      <c r="C192" s="6385"/>
      <c r="D192" s="6385"/>
      <c r="E192" s="6385"/>
      <c r="F192" s="6385"/>
      <c r="G192" s="6385"/>
      <c r="H192" s="6385"/>
      <c r="I192" s="6385"/>
      <c r="J192" s="6385"/>
      <c r="K192" s="6385"/>
      <c r="L192" s="6385"/>
      <c r="M192" s="6385"/>
      <c r="N192" s="6385"/>
      <c r="O192" s="6385"/>
      <c r="P192" s="6385"/>
      <c r="Q192" s="6385"/>
    </row>
    <row r="193" spans="1:99" ht="15" customHeight="1" x14ac:dyDescent="0.25">
      <c r="A193" s="6460" t="s">
        <v>1379</v>
      </c>
      <c r="B193" s="6461"/>
      <c r="C193" s="6463" t="s">
        <v>398</v>
      </c>
      <c r="D193" s="6464" t="s">
        <v>63</v>
      </c>
      <c r="E193" s="6465" t="s">
        <v>64</v>
      </c>
      <c r="F193" s="6398" t="s">
        <v>106</v>
      </c>
      <c r="G193" s="6399"/>
      <c r="H193" s="6399"/>
      <c r="I193" s="6399"/>
      <c r="J193" s="6399"/>
      <c r="K193" s="6399"/>
      <c r="L193" s="6399"/>
      <c r="M193" s="6399"/>
      <c r="N193" s="6399"/>
      <c r="O193" s="6399"/>
      <c r="P193" s="6399"/>
      <c r="Q193" s="6399"/>
      <c r="R193" s="6399"/>
      <c r="S193" s="6400"/>
      <c r="T193" s="6386" t="s">
        <v>1380</v>
      </c>
      <c r="U193" s="6388" t="s">
        <v>464</v>
      </c>
      <c r="V193" s="6388" t="s">
        <v>42</v>
      </c>
      <c r="W193" s="6391" t="s">
        <v>41</v>
      </c>
      <c r="X193" s="6253" t="s">
        <v>39</v>
      </c>
      <c r="Y193" s="6375" t="s">
        <v>40</v>
      </c>
      <c r="Z193" s="6394" t="s">
        <v>1381</v>
      </c>
      <c r="AA193" s="6395"/>
    </row>
    <row r="194" spans="1:99" x14ac:dyDescent="0.25">
      <c r="A194" s="6462"/>
      <c r="B194" s="5762"/>
      <c r="C194" s="6463"/>
      <c r="D194" s="6464"/>
      <c r="E194" s="6466"/>
      <c r="F194" s="6453" t="s">
        <v>1382</v>
      </c>
      <c r="G194" s="6454"/>
      <c r="H194" s="6455" t="s">
        <v>1383</v>
      </c>
      <c r="I194" s="6454"/>
      <c r="J194" s="6456" t="s">
        <v>1384</v>
      </c>
      <c r="K194" s="6457"/>
      <c r="L194" s="6453" t="s">
        <v>1385</v>
      </c>
      <c r="M194" s="6454"/>
      <c r="N194" s="6453" t="s">
        <v>1386</v>
      </c>
      <c r="O194" s="6454"/>
      <c r="P194" s="6453" t="s">
        <v>1387</v>
      </c>
      <c r="Q194" s="6454"/>
      <c r="R194" s="6458" t="s">
        <v>525</v>
      </c>
      <c r="S194" s="6459"/>
      <c r="T194" s="5998"/>
      <c r="U194" s="6389"/>
      <c r="V194" s="6389"/>
      <c r="W194" s="6392"/>
      <c r="X194" s="5996"/>
      <c r="Y194" s="5689"/>
      <c r="Z194" s="6396"/>
      <c r="AA194" s="6397"/>
    </row>
    <row r="195" spans="1:99" x14ac:dyDescent="0.25">
      <c r="A195" s="6453"/>
      <c r="B195" s="6454"/>
      <c r="C195" s="6463"/>
      <c r="D195" s="6464"/>
      <c r="E195" s="6466"/>
      <c r="F195" s="3255" t="s">
        <v>533</v>
      </c>
      <c r="G195" s="3256" t="s">
        <v>768</v>
      </c>
      <c r="H195" s="3255" t="s">
        <v>533</v>
      </c>
      <c r="I195" s="3256" t="s">
        <v>768</v>
      </c>
      <c r="J195" s="3255" t="s">
        <v>533</v>
      </c>
      <c r="K195" s="3256" t="s">
        <v>768</v>
      </c>
      <c r="L195" s="3255" t="s">
        <v>533</v>
      </c>
      <c r="M195" s="3256" t="s">
        <v>768</v>
      </c>
      <c r="N195" s="3255" t="s">
        <v>533</v>
      </c>
      <c r="O195" s="3256" t="s">
        <v>768</v>
      </c>
      <c r="P195" s="3255" t="s">
        <v>533</v>
      </c>
      <c r="Q195" s="3256" t="s">
        <v>768</v>
      </c>
      <c r="R195" s="3257" t="s">
        <v>533</v>
      </c>
      <c r="S195" s="738" t="s">
        <v>768</v>
      </c>
      <c r="T195" s="6387"/>
      <c r="U195" s="6390"/>
      <c r="V195" s="6390"/>
      <c r="W195" s="6393"/>
      <c r="X195" s="5709"/>
      <c r="Y195" s="5690"/>
      <c r="Z195" s="3259" t="s">
        <v>473</v>
      </c>
      <c r="AA195" s="3260" t="s">
        <v>1388</v>
      </c>
    </row>
    <row r="196" spans="1:99" x14ac:dyDescent="0.25">
      <c r="A196" s="6467" t="s">
        <v>1389</v>
      </c>
      <c r="B196" s="6467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792" t="s">
        <v>1390</v>
      </c>
      <c r="B197" s="739" t="s">
        <v>1391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792"/>
      <c r="B198" s="1494" t="s">
        <v>1392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792"/>
      <c r="B199" s="1494" t="s">
        <v>1393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792"/>
      <c r="B200" s="1494" t="s">
        <v>1394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792"/>
      <c r="B201" s="1494" t="s">
        <v>1395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468"/>
      <c r="B202" s="2566" t="s">
        <v>920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84" t="s">
        <v>1396</v>
      </c>
      <c r="B203" s="6385"/>
      <c r="C203" s="6385"/>
      <c r="D203" s="6385"/>
      <c r="E203" s="6385"/>
    </row>
    <row r="204" spans="1:99" x14ac:dyDescent="0.25">
      <c r="A204" s="6460" t="s">
        <v>1379</v>
      </c>
      <c r="B204" s="6461"/>
      <c r="C204" s="6469" t="s">
        <v>937</v>
      </c>
      <c r="D204" s="6470" t="s">
        <v>678</v>
      </c>
      <c r="E204" s="6383" t="s">
        <v>1397</v>
      </c>
    </row>
    <row r="205" spans="1:99" x14ac:dyDescent="0.25">
      <c r="A205" s="6462"/>
      <c r="B205" s="5762"/>
      <c r="C205" s="6469"/>
      <c r="D205" s="6470"/>
      <c r="E205" s="6383"/>
    </row>
    <row r="206" spans="1:99" x14ac:dyDescent="0.25">
      <c r="A206" s="6453"/>
      <c r="B206" s="6454"/>
      <c r="C206" s="6469"/>
      <c r="D206" s="6470"/>
      <c r="E206" s="6383"/>
    </row>
    <row r="207" spans="1:99" ht="22.5" customHeight="1" x14ac:dyDescent="0.25">
      <c r="A207" s="6471" t="s">
        <v>1398</v>
      </c>
      <c r="B207" s="6471"/>
      <c r="C207" s="3275">
        <f>D207+E207</f>
        <v>0</v>
      </c>
      <c r="D207" s="1993"/>
      <c r="E207" s="3276"/>
    </row>
    <row r="208" spans="1:99" ht="15" customHeight="1" x14ac:dyDescent="0.25">
      <c r="A208" s="6452" t="s">
        <v>1399</v>
      </c>
      <c r="B208" s="6452"/>
      <c r="C208" s="3277">
        <f>D208+E208</f>
        <v>0</v>
      </c>
      <c r="D208" s="1502"/>
      <c r="E208" s="3278"/>
    </row>
    <row r="209" spans="1:95" x14ac:dyDescent="0.25">
      <c r="A209" s="6384" t="s">
        <v>1400</v>
      </c>
      <c r="B209" s="6385"/>
      <c r="C209" s="6385"/>
      <c r="D209" s="6385"/>
      <c r="E209" s="6385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321" t="s">
        <v>224</v>
      </c>
      <c r="B210" s="6321" t="s">
        <v>82</v>
      </c>
      <c r="C210" s="6147" t="s">
        <v>106</v>
      </c>
      <c r="D210" s="6114"/>
      <c r="E210" s="6114"/>
      <c r="F210" s="6114"/>
      <c r="G210" s="6114"/>
      <c r="H210" s="6114"/>
      <c r="I210" s="6114"/>
      <c r="J210" s="6149"/>
      <c r="K210" s="6376" t="s">
        <v>1018</v>
      </c>
      <c r="L210" s="6377"/>
      <c r="M210" s="6378"/>
    </row>
    <row r="211" spans="1:95" x14ac:dyDescent="0.25">
      <c r="A211" s="5647"/>
      <c r="B211" s="5647"/>
      <c r="C211" s="6382" t="s">
        <v>1401</v>
      </c>
      <c r="D211" s="6383"/>
      <c r="E211" s="6312" t="s">
        <v>50</v>
      </c>
      <c r="F211" s="6319"/>
      <c r="G211" s="6312" t="s">
        <v>51</v>
      </c>
      <c r="H211" s="6319"/>
      <c r="I211" s="6312" t="s">
        <v>1402</v>
      </c>
      <c r="J211" s="6313"/>
      <c r="K211" s="6379"/>
      <c r="L211" s="6380"/>
      <c r="M211" s="6381"/>
    </row>
    <row r="212" spans="1:95" x14ac:dyDescent="0.25">
      <c r="A212" s="6353"/>
      <c r="B212" s="6353"/>
      <c r="C212" s="3210" t="s">
        <v>1403</v>
      </c>
      <c r="D212" s="1503" t="s">
        <v>534</v>
      </c>
      <c r="E212" s="3279" t="s">
        <v>1403</v>
      </c>
      <c r="F212" s="1504" t="s">
        <v>534</v>
      </c>
      <c r="G212" s="3279" t="s">
        <v>1403</v>
      </c>
      <c r="H212" s="1503" t="s">
        <v>534</v>
      </c>
      <c r="I212" s="3279" t="s">
        <v>1403</v>
      </c>
      <c r="J212" s="1847" t="s">
        <v>534</v>
      </c>
      <c r="K212" s="3280" t="s">
        <v>1326</v>
      </c>
      <c r="L212" s="3281" t="s">
        <v>1404</v>
      </c>
      <c r="M212" s="3282" t="s">
        <v>1405</v>
      </c>
    </row>
    <row r="213" spans="1:95" x14ac:dyDescent="0.25">
      <c r="A213" s="2300" t="s">
        <v>1406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1407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1408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121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SEPTIEMBRE (09)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418" t="s">
        <v>1409</v>
      </c>
      <c r="B6" s="6418"/>
      <c r="C6" s="6418"/>
      <c r="D6" s="6418"/>
      <c r="E6" s="6418"/>
      <c r="F6" s="6418"/>
      <c r="G6" s="6418"/>
      <c r="H6" s="6418"/>
      <c r="I6" s="6418"/>
      <c r="J6" s="6418"/>
      <c r="K6" s="6418"/>
      <c r="L6" s="6418"/>
      <c r="M6" s="6418"/>
      <c r="N6" s="6418"/>
      <c r="O6" s="6418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1411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92" t="s">
        <v>1412</v>
      </c>
      <c r="B9" s="6493" t="s">
        <v>1413</v>
      </c>
      <c r="C9" s="6494"/>
      <c r="D9" s="6495"/>
      <c r="E9" s="6496" t="s">
        <v>1414</v>
      </c>
      <c r="F9" s="6496"/>
      <c r="G9" s="6496"/>
      <c r="H9" s="6496"/>
      <c r="I9" s="6496"/>
      <c r="J9" s="6496"/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6"/>
      <c r="Y9" s="6496"/>
      <c r="Z9" s="6496"/>
      <c r="AA9" s="6496"/>
      <c r="AB9" s="6496"/>
      <c r="AC9" s="6496"/>
      <c r="AD9" s="6496"/>
      <c r="AE9" s="6496"/>
      <c r="AF9" s="6496"/>
      <c r="AG9" s="6496"/>
      <c r="AH9" s="6496"/>
      <c r="AI9" s="6496"/>
      <c r="AJ9" s="6496"/>
      <c r="AK9" s="6496"/>
      <c r="AL9" s="6497"/>
      <c r="AM9" s="6495" t="s">
        <v>614</v>
      </c>
      <c r="AN9" s="6503" t="s">
        <v>1415</v>
      </c>
      <c r="AO9" s="6504"/>
      <c r="AP9" s="6504"/>
      <c r="AQ9" s="6506"/>
      <c r="AR9" s="6501" t="s">
        <v>1416</v>
      </c>
      <c r="AS9" s="6495" t="s">
        <v>1417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663"/>
      <c r="B10" s="6348"/>
      <c r="C10" s="6103"/>
      <c r="D10" s="6350"/>
      <c r="E10" s="6496" t="s">
        <v>352</v>
      </c>
      <c r="F10" s="6496"/>
      <c r="G10" s="6496" t="s">
        <v>335</v>
      </c>
      <c r="H10" s="6496"/>
      <c r="I10" s="6496" t="s">
        <v>99</v>
      </c>
      <c r="J10" s="6496"/>
      <c r="K10" s="6496" t="s">
        <v>49</v>
      </c>
      <c r="L10" s="6496"/>
      <c r="M10" s="6496" t="s">
        <v>50</v>
      </c>
      <c r="N10" s="6496"/>
      <c r="O10" s="6498" t="s">
        <v>51</v>
      </c>
      <c r="P10" s="6498"/>
      <c r="Q10" s="6498" t="s">
        <v>52</v>
      </c>
      <c r="R10" s="6498"/>
      <c r="S10" s="6498" t="s">
        <v>53</v>
      </c>
      <c r="T10" s="6498"/>
      <c r="U10" s="6498" t="s">
        <v>54</v>
      </c>
      <c r="V10" s="6498"/>
      <c r="W10" s="6498" t="s">
        <v>55</v>
      </c>
      <c r="X10" s="6498"/>
      <c r="Y10" s="6498" t="s">
        <v>56</v>
      </c>
      <c r="Z10" s="6498"/>
      <c r="AA10" s="6498" t="s">
        <v>57</v>
      </c>
      <c r="AB10" s="6498"/>
      <c r="AC10" s="6498" t="s">
        <v>58</v>
      </c>
      <c r="AD10" s="6498"/>
      <c r="AE10" s="6498" t="s">
        <v>59</v>
      </c>
      <c r="AF10" s="6498"/>
      <c r="AG10" s="6498" t="s">
        <v>60</v>
      </c>
      <c r="AH10" s="6498"/>
      <c r="AI10" s="6498" t="s">
        <v>61</v>
      </c>
      <c r="AJ10" s="6498"/>
      <c r="AK10" s="6498" t="s">
        <v>62</v>
      </c>
      <c r="AL10" s="6507"/>
      <c r="AM10" s="5722"/>
      <c r="AN10" s="6501" t="s">
        <v>1418</v>
      </c>
      <c r="AO10" s="6499" t="s">
        <v>1419</v>
      </c>
      <c r="AP10" s="6499" t="s">
        <v>1420</v>
      </c>
      <c r="AQ10" s="6500" t="s">
        <v>1421</v>
      </c>
      <c r="AR10" s="5724"/>
      <c r="AS10" s="5722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347"/>
      <c r="B11" s="3293" t="s">
        <v>84</v>
      </c>
      <c r="C11" s="3294" t="s">
        <v>63</v>
      </c>
      <c r="D11" s="75" t="s">
        <v>64</v>
      </c>
      <c r="E11" s="3291" t="s">
        <v>63</v>
      </c>
      <c r="F11" s="1506" t="s">
        <v>64</v>
      </c>
      <c r="G11" s="3291" t="s">
        <v>63</v>
      </c>
      <c r="H11" s="1506" t="s">
        <v>64</v>
      </c>
      <c r="I11" s="3291" t="s">
        <v>63</v>
      </c>
      <c r="J11" s="1506" t="s">
        <v>64</v>
      </c>
      <c r="K11" s="3291" t="s">
        <v>63</v>
      </c>
      <c r="L11" s="1506" t="s">
        <v>64</v>
      </c>
      <c r="M11" s="3291" t="s">
        <v>63</v>
      </c>
      <c r="N11" s="1506" t="s">
        <v>64</v>
      </c>
      <c r="O11" s="3291" t="s">
        <v>63</v>
      </c>
      <c r="P11" s="1506" t="s">
        <v>64</v>
      </c>
      <c r="Q11" s="3291" t="s">
        <v>63</v>
      </c>
      <c r="R11" s="1506" t="s">
        <v>64</v>
      </c>
      <c r="S11" s="3291" t="s">
        <v>63</v>
      </c>
      <c r="T11" s="1506" t="s">
        <v>64</v>
      </c>
      <c r="U11" s="3291" t="s">
        <v>63</v>
      </c>
      <c r="V11" s="1506" t="s">
        <v>64</v>
      </c>
      <c r="W11" s="3291" t="s">
        <v>63</v>
      </c>
      <c r="X11" s="1506" t="s">
        <v>64</v>
      </c>
      <c r="Y11" s="3291" t="s">
        <v>63</v>
      </c>
      <c r="Z11" s="1506" t="s">
        <v>64</v>
      </c>
      <c r="AA11" s="3291" t="s">
        <v>63</v>
      </c>
      <c r="AB11" s="1506" t="s">
        <v>64</v>
      </c>
      <c r="AC11" s="3291" t="s">
        <v>63</v>
      </c>
      <c r="AD11" s="1506" t="s">
        <v>64</v>
      </c>
      <c r="AE11" s="3291" t="s">
        <v>63</v>
      </c>
      <c r="AF11" s="1506" t="s">
        <v>64</v>
      </c>
      <c r="AG11" s="1865" t="s">
        <v>63</v>
      </c>
      <c r="AH11" s="1505" t="s">
        <v>64</v>
      </c>
      <c r="AI11" s="3291" t="s">
        <v>63</v>
      </c>
      <c r="AJ11" s="1506" t="s">
        <v>64</v>
      </c>
      <c r="AK11" s="1865" t="s">
        <v>63</v>
      </c>
      <c r="AL11" s="1727" t="s">
        <v>64</v>
      </c>
      <c r="AM11" s="6350"/>
      <c r="AN11" s="6366"/>
      <c r="AO11" s="5709"/>
      <c r="AP11" s="5709"/>
      <c r="AQ11" s="5690"/>
      <c r="AR11" s="6366"/>
      <c r="AS11" s="6350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1422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1423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1424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1425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92" t="s">
        <v>1427</v>
      </c>
      <c r="B17" s="6493" t="s">
        <v>1413</v>
      </c>
      <c r="C17" s="6494"/>
      <c r="D17" s="6495"/>
      <c r="E17" s="6503" t="s">
        <v>1414</v>
      </c>
      <c r="F17" s="6504"/>
      <c r="G17" s="6504"/>
      <c r="H17" s="6504"/>
      <c r="I17" s="6504"/>
      <c r="J17" s="6504"/>
      <c r="K17" s="6504"/>
      <c r="L17" s="6504"/>
      <c r="M17" s="6504"/>
      <c r="N17" s="6504"/>
      <c r="O17" s="6504"/>
      <c r="P17" s="6504"/>
      <c r="Q17" s="6504"/>
      <c r="R17" s="6504"/>
      <c r="S17" s="6504"/>
      <c r="T17" s="6504"/>
      <c r="U17" s="6504"/>
      <c r="V17" s="6504"/>
      <c r="W17" s="6504"/>
      <c r="X17" s="6504"/>
      <c r="Y17" s="6504"/>
      <c r="Z17" s="6504"/>
      <c r="AA17" s="6504"/>
      <c r="AB17" s="6504"/>
      <c r="AC17" s="6504"/>
      <c r="AD17" s="6504"/>
      <c r="AE17" s="6504"/>
      <c r="AF17" s="6504"/>
      <c r="AG17" s="6504"/>
      <c r="AH17" s="6504"/>
      <c r="AI17" s="6504"/>
      <c r="AJ17" s="6504"/>
      <c r="AK17" s="6504"/>
      <c r="AL17" s="6505"/>
      <c r="AM17" s="6508" t="s">
        <v>614</v>
      </c>
      <c r="AN17" s="6499" t="s">
        <v>1428</v>
      </c>
      <c r="AO17" s="6499" t="s">
        <v>1417</v>
      </c>
      <c r="AP17" s="6499" t="s">
        <v>484</v>
      </c>
      <c r="AQ17" s="6499" t="s">
        <v>39</v>
      </c>
      <c r="AR17" s="6495" t="s">
        <v>40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663"/>
      <c r="B18" s="6348"/>
      <c r="C18" s="6103"/>
      <c r="D18" s="6350"/>
      <c r="E18" s="6503" t="s">
        <v>352</v>
      </c>
      <c r="F18" s="6506"/>
      <c r="G18" s="6503" t="s">
        <v>335</v>
      </c>
      <c r="H18" s="6506"/>
      <c r="I18" s="6503" t="s">
        <v>99</v>
      </c>
      <c r="J18" s="6506"/>
      <c r="K18" s="6503" t="s">
        <v>49</v>
      </c>
      <c r="L18" s="6506"/>
      <c r="M18" s="6503" t="s">
        <v>50</v>
      </c>
      <c r="N18" s="6506"/>
      <c r="O18" s="6511" t="s">
        <v>51</v>
      </c>
      <c r="P18" s="6512"/>
      <c r="Q18" s="6511" t="s">
        <v>52</v>
      </c>
      <c r="R18" s="6512"/>
      <c r="S18" s="6511" t="s">
        <v>53</v>
      </c>
      <c r="T18" s="6512"/>
      <c r="U18" s="6511" t="s">
        <v>54</v>
      </c>
      <c r="V18" s="6512"/>
      <c r="W18" s="6511" t="s">
        <v>55</v>
      </c>
      <c r="X18" s="6512"/>
      <c r="Y18" s="6511" t="s">
        <v>56</v>
      </c>
      <c r="Z18" s="6512"/>
      <c r="AA18" s="6511" t="s">
        <v>57</v>
      </c>
      <c r="AB18" s="6512"/>
      <c r="AC18" s="6511" t="s">
        <v>58</v>
      </c>
      <c r="AD18" s="6512"/>
      <c r="AE18" s="6511" t="s">
        <v>59</v>
      </c>
      <c r="AF18" s="6512"/>
      <c r="AG18" s="6511" t="s">
        <v>60</v>
      </c>
      <c r="AH18" s="6512"/>
      <c r="AI18" s="6511" t="s">
        <v>61</v>
      </c>
      <c r="AJ18" s="6512"/>
      <c r="AK18" s="6511" t="s">
        <v>62</v>
      </c>
      <c r="AL18" s="6513"/>
      <c r="AM18" s="5727"/>
      <c r="AN18" s="5996"/>
      <c r="AO18" s="5996"/>
      <c r="AP18" s="5996"/>
      <c r="AQ18" s="5996"/>
      <c r="AR18" s="5722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347"/>
      <c r="B19" s="3298" t="s">
        <v>84</v>
      </c>
      <c r="C19" s="3299" t="s">
        <v>472</v>
      </c>
      <c r="D19" s="3290" t="s">
        <v>64</v>
      </c>
      <c r="E19" s="3300" t="s">
        <v>472</v>
      </c>
      <c r="F19" s="3290" t="s">
        <v>64</v>
      </c>
      <c r="G19" s="3300" t="s">
        <v>472</v>
      </c>
      <c r="H19" s="3290" t="s">
        <v>64</v>
      </c>
      <c r="I19" s="3300" t="s">
        <v>472</v>
      </c>
      <c r="J19" s="3290" t="s">
        <v>64</v>
      </c>
      <c r="K19" s="3300" t="s">
        <v>472</v>
      </c>
      <c r="L19" s="3290" t="s">
        <v>64</v>
      </c>
      <c r="M19" s="3300" t="s">
        <v>472</v>
      </c>
      <c r="N19" s="3290" t="s">
        <v>64</v>
      </c>
      <c r="O19" s="3300" t="s">
        <v>472</v>
      </c>
      <c r="P19" s="3290" t="s">
        <v>64</v>
      </c>
      <c r="Q19" s="3300" t="s">
        <v>472</v>
      </c>
      <c r="R19" s="3290" t="s">
        <v>64</v>
      </c>
      <c r="S19" s="3300" t="s">
        <v>472</v>
      </c>
      <c r="T19" s="3290" t="s">
        <v>64</v>
      </c>
      <c r="U19" s="3300" t="s">
        <v>472</v>
      </c>
      <c r="V19" s="3290" t="s">
        <v>64</v>
      </c>
      <c r="W19" s="3300" t="s">
        <v>472</v>
      </c>
      <c r="X19" s="3290" t="s">
        <v>64</v>
      </c>
      <c r="Y19" s="3300" t="s">
        <v>472</v>
      </c>
      <c r="Z19" s="3290" t="s">
        <v>64</v>
      </c>
      <c r="AA19" s="3300" t="s">
        <v>472</v>
      </c>
      <c r="AB19" s="3290" t="s">
        <v>64</v>
      </c>
      <c r="AC19" s="3300" t="s">
        <v>472</v>
      </c>
      <c r="AD19" s="3290" t="s">
        <v>64</v>
      </c>
      <c r="AE19" s="3300" t="s">
        <v>472</v>
      </c>
      <c r="AF19" s="3290" t="s">
        <v>64</v>
      </c>
      <c r="AG19" s="3300" t="s">
        <v>472</v>
      </c>
      <c r="AH19" s="3290" t="s">
        <v>64</v>
      </c>
      <c r="AI19" s="3300" t="s">
        <v>472</v>
      </c>
      <c r="AJ19" s="3290" t="s">
        <v>64</v>
      </c>
      <c r="AK19" s="3300" t="s">
        <v>472</v>
      </c>
      <c r="AL19" s="3296" t="s">
        <v>64</v>
      </c>
      <c r="AM19" s="6509"/>
      <c r="AN19" s="5709"/>
      <c r="AO19" s="5709"/>
      <c r="AP19" s="5709"/>
      <c r="AQ19" s="5709"/>
      <c r="AR19" s="6350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1429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1430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1431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1432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1433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1434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1435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502" t="s">
        <v>1436</v>
      </c>
      <c r="B27" s="6502"/>
      <c r="C27" s="6502"/>
      <c r="D27" s="6502"/>
      <c r="E27" s="6502"/>
      <c r="F27" s="6502"/>
      <c r="G27" s="6502"/>
      <c r="H27" s="650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510" t="s">
        <v>32</v>
      </c>
      <c r="B28" s="6493" t="s">
        <v>1413</v>
      </c>
      <c r="C28" s="6494"/>
      <c r="D28" s="6495"/>
      <c r="E28" s="6503" t="s">
        <v>1414</v>
      </c>
      <c r="F28" s="6504"/>
      <c r="G28" s="6504"/>
      <c r="H28" s="6504"/>
      <c r="I28" s="6504"/>
      <c r="J28" s="6504"/>
      <c r="K28" s="6504"/>
      <c r="L28" s="6504"/>
      <c r="M28" s="6504"/>
      <c r="N28" s="6504"/>
      <c r="O28" s="6504"/>
      <c r="P28" s="6504"/>
      <c r="Q28" s="6504"/>
      <c r="R28" s="6504"/>
      <c r="S28" s="6504"/>
      <c r="T28" s="6504"/>
      <c r="U28" s="6504"/>
      <c r="V28" s="6504"/>
      <c r="W28" s="6504"/>
      <c r="X28" s="6504"/>
      <c r="Y28" s="6504"/>
      <c r="Z28" s="6504"/>
      <c r="AA28" s="6504"/>
      <c r="AB28" s="6504"/>
      <c r="AC28" s="6504"/>
      <c r="AD28" s="6504"/>
      <c r="AE28" s="6504"/>
      <c r="AF28" s="6504"/>
      <c r="AG28" s="6504"/>
      <c r="AH28" s="6504"/>
      <c r="AI28" s="6504"/>
      <c r="AJ28" s="6504"/>
      <c r="AK28" s="6504"/>
      <c r="AL28" s="6505"/>
      <c r="AM28" s="6508" t="s">
        <v>614</v>
      </c>
      <c r="AN28" s="6495" t="s">
        <v>1417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430"/>
      <c r="B29" s="6348"/>
      <c r="C29" s="6103"/>
      <c r="D29" s="6350"/>
      <c r="E29" s="6503" t="s">
        <v>1437</v>
      </c>
      <c r="F29" s="6506"/>
      <c r="G29" s="6503" t="s">
        <v>1438</v>
      </c>
      <c r="H29" s="6506"/>
      <c r="I29" s="6503" t="s">
        <v>1439</v>
      </c>
      <c r="J29" s="6506"/>
      <c r="K29" s="6503" t="s">
        <v>1440</v>
      </c>
      <c r="L29" s="6506"/>
      <c r="M29" s="6503" t="s">
        <v>1441</v>
      </c>
      <c r="N29" s="6506"/>
      <c r="O29" s="6511" t="s">
        <v>1442</v>
      </c>
      <c r="P29" s="6512"/>
      <c r="Q29" s="6511" t="s">
        <v>1443</v>
      </c>
      <c r="R29" s="6512"/>
      <c r="S29" s="6511" t="s">
        <v>1444</v>
      </c>
      <c r="T29" s="6512"/>
      <c r="U29" s="6511" t="s">
        <v>1445</v>
      </c>
      <c r="V29" s="6512"/>
      <c r="W29" s="6511" t="s">
        <v>1446</v>
      </c>
      <c r="X29" s="6512"/>
      <c r="Y29" s="6511" t="s">
        <v>1447</v>
      </c>
      <c r="Z29" s="6512"/>
      <c r="AA29" s="6511" t="s">
        <v>1448</v>
      </c>
      <c r="AB29" s="6512"/>
      <c r="AC29" s="6511" t="s">
        <v>1449</v>
      </c>
      <c r="AD29" s="6512"/>
      <c r="AE29" s="6511" t="s">
        <v>1450</v>
      </c>
      <c r="AF29" s="6512"/>
      <c r="AG29" s="6511" t="s">
        <v>1451</v>
      </c>
      <c r="AH29" s="6512"/>
      <c r="AI29" s="6511" t="s">
        <v>1452</v>
      </c>
      <c r="AJ29" s="6512"/>
      <c r="AK29" s="6511" t="s">
        <v>1453</v>
      </c>
      <c r="AL29" s="6513"/>
      <c r="AM29" s="5727"/>
      <c r="AN29" s="5722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64"/>
      <c r="B30" s="3298" t="s">
        <v>84</v>
      </c>
      <c r="C30" s="3294" t="s">
        <v>472</v>
      </c>
      <c r="D30" s="75" t="s">
        <v>64</v>
      </c>
      <c r="E30" s="3288" t="s">
        <v>472</v>
      </c>
      <c r="F30" s="3290" t="s">
        <v>64</v>
      </c>
      <c r="G30" s="3288" t="s">
        <v>472</v>
      </c>
      <c r="H30" s="3290" t="s">
        <v>64</v>
      </c>
      <c r="I30" s="3288" t="s">
        <v>472</v>
      </c>
      <c r="J30" s="3290" t="s">
        <v>64</v>
      </c>
      <c r="K30" s="3288" t="s">
        <v>472</v>
      </c>
      <c r="L30" s="3290" t="s">
        <v>64</v>
      </c>
      <c r="M30" s="3288" t="s">
        <v>472</v>
      </c>
      <c r="N30" s="3290" t="s">
        <v>64</v>
      </c>
      <c r="O30" s="3288" t="s">
        <v>472</v>
      </c>
      <c r="P30" s="3290" t="s">
        <v>64</v>
      </c>
      <c r="Q30" s="3288" t="s">
        <v>472</v>
      </c>
      <c r="R30" s="3290" t="s">
        <v>64</v>
      </c>
      <c r="S30" s="3288" t="s">
        <v>472</v>
      </c>
      <c r="T30" s="3290" t="s">
        <v>64</v>
      </c>
      <c r="U30" s="3288" t="s">
        <v>472</v>
      </c>
      <c r="V30" s="3290" t="s">
        <v>64</v>
      </c>
      <c r="W30" s="3288" t="s">
        <v>472</v>
      </c>
      <c r="X30" s="3290" t="s">
        <v>64</v>
      </c>
      <c r="Y30" s="3288" t="s">
        <v>472</v>
      </c>
      <c r="Z30" s="3290" t="s">
        <v>64</v>
      </c>
      <c r="AA30" s="3288" t="s">
        <v>472</v>
      </c>
      <c r="AB30" s="3290" t="s">
        <v>64</v>
      </c>
      <c r="AC30" s="3288" t="s">
        <v>472</v>
      </c>
      <c r="AD30" s="3290" t="s">
        <v>64</v>
      </c>
      <c r="AE30" s="3288" t="s">
        <v>472</v>
      </c>
      <c r="AF30" s="3290" t="s">
        <v>64</v>
      </c>
      <c r="AG30" s="3288" t="s">
        <v>472</v>
      </c>
      <c r="AH30" s="3290" t="s">
        <v>64</v>
      </c>
      <c r="AI30" s="3288" t="s">
        <v>472</v>
      </c>
      <c r="AJ30" s="3290" t="s">
        <v>64</v>
      </c>
      <c r="AK30" s="3288" t="s">
        <v>472</v>
      </c>
      <c r="AL30" s="3296" t="s">
        <v>64</v>
      </c>
      <c r="AM30" s="6509"/>
      <c r="AN30" s="6350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977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1454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1455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1456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104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1096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10" t="s">
        <v>32</v>
      </c>
      <c r="B38" s="6493" t="s">
        <v>1413</v>
      </c>
      <c r="C38" s="6494"/>
      <c r="D38" s="6495"/>
      <c r="E38" s="6496" t="s">
        <v>1414</v>
      </c>
      <c r="F38" s="6496"/>
      <c r="G38" s="6496"/>
      <c r="H38" s="6496"/>
      <c r="I38" s="6496"/>
      <c r="J38" s="6496"/>
      <c r="K38" s="6496"/>
      <c r="L38" s="6496"/>
      <c r="M38" s="6496"/>
      <c r="N38" s="6496"/>
      <c r="O38" s="6496"/>
      <c r="P38" s="6496"/>
      <c r="Q38" s="6496"/>
      <c r="R38" s="6496"/>
      <c r="S38" s="6496"/>
      <c r="T38" s="6496"/>
      <c r="U38" s="6496"/>
      <c r="V38" s="6496"/>
      <c r="W38" s="6496"/>
      <c r="X38" s="6496"/>
      <c r="Y38" s="6496"/>
      <c r="Z38" s="6496"/>
      <c r="AA38" s="6496"/>
      <c r="AB38" s="6496"/>
      <c r="AC38" s="6496"/>
      <c r="AD38" s="6496"/>
      <c r="AE38" s="6496"/>
      <c r="AF38" s="6496"/>
      <c r="AG38" s="6496"/>
      <c r="AH38" s="6496"/>
      <c r="AI38" s="6496"/>
      <c r="AJ38" s="6496"/>
      <c r="AK38" s="6496"/>
      <c r="AL38" s="6497"/>
      <c r="AM38" s="6508" t="s">
        <v>614</v>
      </c>
      <c r="AN38" s="6495" t="s">
        <v>1417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430"/>
      <c r="B39" s="6348"/>
      <c r="C39" s="6103"/>
      <c r="D39" s="6350"/>
      <c r="E39" s="6496" t="s">
        <v>352</v>
      </c>
      <c r="F39" s="6496"/>
      <c r="G39" s="6496" t="s">
        <v>335</v>
      </c>
      <c r="H39" s="6496"/>
      <c r="I39" s="6496" t="s">
        <v>99</v>
      </c>
      <c r="J39" s="6496"/>
      <c r="K39" s="6496" t="s">
        <v>49</v>
      </c>
      <c r="L39" s="6496"/>
      <c r="M39" s="6496" t="s">
        <v>50</v>
      </c>
      <c r="N39" s="6496"/>
      <c r="O39" s="6498" t="s">
        <v>51</v>
      </c>
      <c r="P39" s="6498"/>
      <c r="Q39" s="6498" t="s">
        <v>52</v>
      </c>
      <c r="R39" s="6498"/>
      <c r="S39" s="6498" t="s">
        <v>53</v>
      </c>
      <c r="T39" s="6498"/>
      <c r="U39" s="6498" t="s">
        <v>54</v>
      </c>
      <c r="V39" s="6498"/>
      <c r="W39" s="6498" t="s">
        <v>55</v>
      </c>
      <c r="X39" s="6498"/>
      <c r="Y39" s="6498" t="s">
        <v>56</v>
      </c>
      <c r="Z39" s="6498"/>
      <c r="AA39" s="6498" t="s">
        <v>57</v>
      </c>
      <c r="AB39" s="6498"/>
      <c r="AC39" s="6498" t="s">
        <v>58</v>
      </c>
      <c r="AD39" s="6498"/>
      <c r="AE39" s="6498" t="s">
        <v>59</v>
      </c>
      <c r="AF39" s="6498"/>
      <c r="AG39" s="6498" t="s">
        <v>60</v>
      </c>
      <c r="AH39" s="6498"/>
      <c r="AI39" s="6498" t="s">
        <v>61</v>
      </c>
      <c r="AJ39" s="6498"/>
      <c r="AK39" s="6498" t="s">
        <v>62</v>
      </c>
      <c r="AL39" s="6507"/>
      <c r="AM39" s="5727"/>
      <c r="AN39" s="5722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64"/>
      <c r="B40" s="3298" t="s">
        <v>84</v>
      </c>
      <c r="C40" s="3294" t="s">
        <v>472</v>
      </c>
      <c r="D40" s="75" t="s">
        <v>64</v>
      </c>
      <c r="E40" s="3288" t="s">
        <v>472</v>
      </c>
      <c r="F40" s="3290" t="s">
        <v>64</v>
      </c>
      <c r="G40" s="3288" t="s">
        <v>472</v>
      </c>
      <c r="H40" s="3290" t="s">
        <v>64</v>
      </c>
      <c r="I40" s="3288" t="s">
        <v>472</v>
      </c>
      <c r="J40" s="3290" t="s">
        <v>64</v>
      </c>
      <c r="K40" s="3288" t="s">
        <v>472</v>
      </c>
      <c r="L40" s="3290" t="s">
        <v>64</v>
      </c>
      <c r="M40" s="3288" t="s">
        <v>472</v>
      </c>
      <c r="N40" s="3290" t="s">
        <v>64</v>
      </c>
      <c r="O40" s="3288" t="s">
        <v>472</v>
      </c>
      <c r="P40" s="3290" t="s">
        <v>64</v>
      </c>
      <c r="Q40" s="3288" t="s">
        <v>472</v>
      </c>
      <c r="R40" s="3290" t="s">
        <v>64</v>
      </c>
      <c r="S40" s="3288" t="s">
        <v>472</v>
      </c>
      <c r="T40" s="3290" t="s">
        <v>64</v>
      </c>
      <c r="U40" s="3288" t="s">
        <v>472</v>
      </c>
      <c r="V40" s="3290" t="s">
        <v>64</v>
      </c>
      <c r="W40" s="3288" t="s">
        <v>472</v>
      </c>
      <c r="X40" s="3290" t="s">
        <v>64</v>
      </c>
      <c r="Y40" s="3288" t="s">
        <v>472</v>
      </c>
      <c r="Z40" s="3290" t="s">
        <v>64</v>
      </c>
      <c r="AA40" s="3288" t="s">
        <v>472</v>
      </c>
      <c r="AB40" s="3290" t="s">
        <v>64</v>
      </c>
      <c r="AC40" s="3288" t="s">
        <v>472</v>
      </c>
      <c r="AD40" s="3290" t="s">
        <v>64</v>
      </c>
      <c r="AE40" s="3288" t="s">
        <v>472</v>
      </c>
      <c r="AF40" s="3290" t="s">
        <v>64</v>
      </c>
      <c r="AG40" s="3288" t="s">
        <v>472</v>
      </c>
      <c r="AH40" s="3290" t="s">
        <v>64</v>
      </c>
      <c r="AI40" s="3288" t="s">
        <v>472</v>
      </c>
      <c r="AJ40" s="3290" t="s">
        <v>64</v>
      </c>
      <c r="AK40" s="3288" t="s">
        <v>472</v>
      </c>
      <c r="AL40" s="3296" t="s">
        <v>64</v>
      </c>
      <c r="AM40" s="6509"/>
      <c r="AN40" s="6350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977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1454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1455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1456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104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1096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510" t="s">
        <v>32</v>
      </c>
      <c r="B48" s="6493" t="s">
        <v>1413</v>
      </c>
      <c r="C48" s="6494"/>
      <c r="D48" s="6495"/>
      <c r="E48" s="6503" t="s">
        <v>1459</v>
      </c>
      <c r="F48" s="6504"/>
      <c r="G48" s="6504"/>
      <c r="H48" s="6504"/>
      <c r="I48" s="6504"/>
      <c r="J48" s="6504"/>
      <c r="K48" s="6504"/>
      <c r="L48" s="6504"/>
      <c r="M48" s="6504"/>
      <c r="N48" s="6504"/>
      <c r="O48" s="6504"/>
      <c r="P48" s="6504"/>
      <c r="Q48" s="6504"/>
      <c r="R48" s="6504"/>
      <c r="S48" s="6504"/>
      <c r="T48" s="6504"/>
      <c r="U48" s="6504"/>
      <c r="V48" s="6504"/>
      <c r="W48" s="6504"/>
      <c r="X48" s="6504"/>
      <c r="Y48" s="6504"/>
      <c r="Z48" s="6504"/>
      <c r="AA48" s="6504"/>
      <c r="AB48" s="6504"/>
      <c r="AC48" s="6504"/>
      <c r="AD48" s="6504"/>
      <c r="AE48" s="6504"/>
      <c r="AF48" s="6504"/>
      <c r="AG48" s="6504"/>
      <c r="AH48" s="6504"/>
      <c r="AI48" s="6504"/>
      <c r="AJ48" s="6504"/>
      <c r="AK48" s="6504"/>
      <c r="AL48" s="6505"/>
      <c r="AM48" s="6508" t="s">
        <v>614</v>
      </c>
      <c r="AN48" s="6495" t="s">
        <v>1417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430"/>
      <c r="B49" s="6348"/>
      <c r="C49" s="6103"/>
      <c r="D49" s="6350"/>
      <c r="E49" s="6503" t="s">
        <v>1437</v>
      </c>
      <c r="F49" s="6506"/>
      <c r="G49" s="6503" t="s">
        <v>1438</v>
      </c>
      <c r="H49" s="6506"/>
      <c r="I49" s="6503" t="s">
        <v>1439</v>
      </c>
      <c r="J49" s="6506"/>
      <c r="K49" s="6503" t="s">
        <v>1440</v>
      </c>
      <c r="L49" s="6506"/>
      <c r="M49" s="6503" t="s">
        <v>1441</v>
      </c>
      <c r="N49" s="6506"/>
      <c r="O49" s="6511" t="s">
        <v>1442</v>
      </c>
      <c r="P49" s="6512"/>
      <c r="Q49" s="6511" t="s">
        <v>1443</v>
      </c>
      <c r="R49" s="6512"/>
      <c r="S49" s="6511" t="s">
        <v>1444</v>
      </c>
      <c r="T49" s="6512"/>
      <c r="U49" s="6511" t="s">
        <v>1445</v>
      </c>
      <c r="V49" s="6512"/>
      <c r="W49" s="6511" t="s">
        <v>1446</v>
      </c>
      <c r="X49" s="6512"/>
      <c r="Y49" s="6511" t="s">
        <v>1447</v>
      </c>
      <c r="Z49" s="6512"/>
      <c r="AA49" s="6511" t="s">
        <v>1448</v>
      </c>
      <c r="AB49" s="6512"/>
      <c r="AC49" s="6511" t="s">
        <v>1449</v>
      </c>
      <c r="AD49" s="6512"/>
      <c r="AE49" s="6511" t="s">
        <v>1450</v>
      </c>
      <c r="AF49" s="6512"/>
      <c r="AG49" s="6511" t="s">
        <v>1451</v>
      </c>
      <c r="AH49" s="6512"/>
      <c r="AI49" s="6511" t="s">
        <v>1452</v>
      </c>
      <c r="AJ49" s="6512"/>
      <c r="AK49" s="6511" t="s">
        <v>1453</v>
      </c>
      <c r="AL49" s="6513"/>
      <c r="AM49" s="5727"/>
      <c r="AN49" s="5722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64"/>
      <c r="B50" s="3298" t="s">
        <v>84</v>
      </c>
      <c r="C50" s="3294" t="s">
        <v>472</v>
      </c>
      <c r="D50" s="75" t="s">
        <v>64</v>
      </c>
      <c r="E50" s="3300" t="s">
        <v>472</v>
      </c>
      <c r="F50" s="1506" t="s">
        <v>64</v>
      </c>
      <c r="G50" s="3300" t="s">
        <v>472</v>
      </c>
      <c r="H50" s="3307" t="s">
        <v>64</v>
      </c>
      <c r="I50" s="3300" t="s">
        <v>472</v>
      </c>
      <c r="J50" s="1506" t="s">
        <v>64</v>
      </c>
      <c r="K50" s="3300" t="s">
        <v>472</v>
      </c>
      <c r="L50" s="1506" t="s">
        <v>64</v>
      </c>
      <c r="M50" s="3300" t="s">
        <v>472</v>
      </c>
      <c r="N50" s="1506" t="s">
        <v>64</v>
      </c>
      <c r="O50" s="3300" t="s">
        <v>472</v>
      </c>
      <c r="P50" s="1506" t="s">
        <v>64</v>
      </c>
      <c r="Q50" s="3300" t="s">
        <v>472</v>
      </c>
      <c r="R50" s="1506" t="s">
        <v>64</v>
      </c>
      <c r="S50" s="3300" t="s">
        <v>472</v>
      </c>
      <c r="T50" s="3307" t="s">
        <v>64</v>
      </c>
      <c r="U50" s="3300" t="s">
        <v>472</v>
      </c>
      <c r="V50" s="3307" t="s">
        <v>64</v>
      </c>
      <c r="W50" s="3300" t="s">
        <v>472</v>
      </c>
      <c r="X50" s="1506" t="s">
        <v>64</v>
      </c>
      <c r="Y50" s="3300" t="s">
        <v>472</v>
      </c>
      <c r="Z50" s="1506" t="s">
        <v>64</v>
      </c>
      <c r="AA50" s="3300" t="s">
        <v>472</v>
      </c>
      <c r="AB50" s="1506" t="s">
        <v>64</v>
      </c>
      <c r="AC50" s="3300" t="s">
        <v>472</v>
      </c>
      <c r="AD50" s="1506" t="s">
        <v>64</v>
      </c>
      <c r="AE50" s="3300" t="s">
        <v>472</v>
      </c>
      <c r="AF50" s="3307" t="s">
        <v>64</v>
      </c>
      <c r="AG50" s="3300" t="s">
        <v>472</v>
      </c>
      <c r="AH50" s="1506" t="s">
        <v>64</v>
      </c>
      <c r="AI50" s="3300" t="s">
        <v>472</v>
      </c>
      <c r="AJ50" s="1506" t="s">
        <v>64</v>
      </c>
      <c r="AK50" s="3300" t="s">
        <v>472</v>
      </c>
      <c r="AL50" s="1727" t="s">
        <v>64</v>
      </c>
      <c r="AM50" s="6509"/>
      <c r="AN50" s="6350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977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1454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1455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1456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104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1096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1460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94" t="s">
        <v>1461</v>
      </c>
      <c r="B58" s="6518" t="s">
        <v>82</v>
      </c>
      <c r="C58" s="6377"/>
      <c r="D58" s="6378"/>
      <c r="E58" s="6520" t="s">
        <v>1414</v>
      </c>
      <c r="F58" s="6521"/>
      <c r="G58" s="6521"/>
      <c r="H58" s="6521"/>
      <c r="I58" s="6521"/>
      <c r="J58" s="6521"/>
      <c r="K58" s="6521"/>
      <c r="L58" s="6521"/>
      <c r="M58" s="6521"/>
      <c r="N58" s="6521"/>
      <c r="O58" s="6521"/>
      <c r="P58" s="6521"/>
      <c r="Q58" s="6521"/>
      <c r="R58" s="6521"/>
      <c r="S58" s="6521"/>
      <c r="T58" s="6521"/>
      <c r="U58" s="6521"/>
      <c r="V58" s="6521"/>
      <c r="W58" s="6521"/>
      <c r="X58" s="6521"/>
      <c r="Y58" s="6521"/>
      <c r="Z58" s="6521"/>
      <c r="AA58" s="6521"/>
      <c r="AB58" s="6521"/>
      <c r="AC58" s="6521"/>
      <c r="AD58" s="6521"/>
      <c r="AE58" s="6521"/>
      <c r="AF58" s="6521"/>
      <c r="AG58" s="6521"/>
      <c r="AH58" s="6521"/>
      <c r="AI58" s="6521"/>
      <c r="AJ58" s="6521"/>
      <c r="AK58" s="6521"/>
      <c r="AL58" s="6522"/>
      <c r="AM58" s="6514" t="s">
        <v>1462</v>
      </c>
      <c r="AN58" s="6515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69"/>
      <c r="B59" s="6519"/>
      <c r="C59" s="6380"/>
      <c r="D59" s="6381"/>
      <c r="E59" s="6496" t="s">
        <v>352</v>
      </c>
      <c r="F59" s="6496"/>
      <c r="G59" s="6496" t="s">
        <v>335</v>
      </c>
      <c r="H59" s="6496"/>
      <c r="I59" s="6496" t="s">
        <v>99</v>
      </c>
      <c r="J59" s="6496"/>
      <c r="K59" s="6496" t="s">
        <v>49</v>
      </c>
      <c r="L59" s="6496"/>
      <c r="M59" s="6496" t="s">
        <v>50</v>
      </c>
      <c r="N59" s="6496"/>
      <c r="O59" s="6498" t="s">
        <v>51</v>
      </c>
      <c r="P59" s="6498"/>
      <c r="Q59" s="6498" t="s">
        <v>52</v>
      </c>
      <c r="R59" s="6498"/>
      <c r="S59" s="6498" t="s">
        <v>53</v>
      </c>
      <c r="T59" s="6498"/>
      <c r="U59" s="6498" t="s">
        <v>54</v>
      </c>
      <c r="V59" s="6498"/>
      <c r="W59" s="6498" t="s">
        <v>55</v>
      </c>
      <c r="X59" s="6498"/>
      <c r="Y59" s="6498" t="s">
        <v>56</v>
      </c>
      <c r="Z59" s="6498"/>
      <c r="AA59" s="6498" t="s">
        <v>57</v>
      </c>
      <c r="AB59" s="6498"/>
      <c r="AC59" s="6498" t="s">
        <v>58</v>
      </c>
      <c r="AD59" s="6498"/>
      <c r="AE59" s="6498" t="s">
        <v>59</v>
      </c>
      <c r="AF59" s="6498"/>
      <c r="AG59" s="6498" t="s">
        <v>60</v>
      </c>
      <c r="AH59" s="6498"/>
      <c r="AI59" s="6498" t="s">
        <v>61</v>
      </c>
      <c r="AJ59" s="6498"/>
      <c r="AK59" s="6498" t="s">
        <v>62</v>
      </c>
      <c r="AL59" s="6507"/>
      <c r="AM59" s="6516"/>
      <c r="AN59" s="6517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103"/>
      <c r="B60" s="3291" t="s">
        <v>84</v>
      </c>
      <c r="C60" s="3292" t="s">
        <v>63</v>
      </c>
      <c r="D60" s="3290" t="s">
        <v>64</v>
      </c>
      <c r="E60" s="3300" t="s">
        <v>63</v>
      </c>
      <c r="F60" s="3290" t="s">
        <v>64</v>
      </c>
      <c r="G60" s="3300" t="s">
        <v>63</v>
      </c>
      <c r="H60" s="3290" t="s">
        <v>64</v>
      </c>
      <c r="I60" s="3300" t="s">
        <v>63</v>
      </c>
      <c r="J60" s="3290" t="s">
        <v>64</v>
      </c>
      <c r="K60" s="3300" t="s">
        <v>63</v>
      </c>
      <c r="L60" s="3290" t="s">
        <v>64</v>
      </c>
      <c r="M60" s="3300" t="s">
        <v>63</v>
      </c>
      <c r="N60" s="3290" t="s">
        <v>64</v>
      </c>
      <c r="O60" s="3300" t="s">
        <v>63</v>
      </c>
      <c r="P60" s="3290" t="s">
        <v>64</v>
      </c>
      <c r="Q60" s="3300" t="s">
        <v>63</v>
      </c>
      <c r="R60" s="3290" t="s">
        <v>64</v>
      </c>
      <c r="S60" s="3300" t="s">
        <v>63</v>
      </c>
      <c r="T60" s="3290" t="s">
        <v>64</v>
      </c>
      <c r="U60" s="3300" t="s">
        <v>63</v>
      </c>
      <c r="V60" s="3289" t="s">
        <v>64</v>
      </c>
      <c r="W60" s="3300" t="s">
        <v>63</v>
      </c>
      <c r="X60" s="3290" t="s">
        <v>64</v>
      </c>
      <c r="Y60" s="3300" t="s">
        <v>63</v>
      </c>
      <c r="Z60" s="3290" t="s">
        <v>64</v>
      </c>
      <c r="AA60" s="3300" t="s">
        <v>63</v>
      </c>
      <c r="AB60" s="3290" t="s">
        <v>64</v>
      </c>
      <c r="AC60" s="3300" t="s">
        <v>63</v>
      </c>
      <c r="AD60" s="3290" t="s">
        <v>64</v>
      </c>
      <c r="AE60" s="3300" t="s">
        <v>63</v>
      </c>
      <c r="AF60" s="3290" t="s">
        <v>64</v>
      </c>
      <c r="AG60" s="3300" t="s">
        <v>63</v>
      </c>
      <c r="AH60" s="3290" t="s">
        <v>64</v>
      </c>
      <c r="AI60" s="3300" t="s">
        <v>63</v>
      </c>
      <c r="AJ60" s="3290" t="s">
        <v>64</v>
      </c>
      <c r="AK60" s="3300" t="s">
        <v>63</v>
      </c>
      <c r="AL60" s="3296" t="s">
        <v>64</v>
      </c>
      <c r="AM60" s="3308" t="s">
        <v>1463</v>
      </c>
      <c r="AN60" s="3290" t="s">
        <v>1464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1465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1466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1467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1468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1469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1470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82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1471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94" t="s">
        <v>1461</v>
      </c>
      <c r="B69" s="6510" t="s">
        <v>82</v>
      </c>
      <c r="C69" s="6540"/>
      <c r="D69" s="6537"/>
      <c r="E69" s="6511" t="s">
        <v>106</v>
      </c>
      <c r="F69" s="6546"/>
      <c r="G69" s="6546"/>
      <c r="H69" s="6546"/>
      <c r="I69" s="6546"/>
      <c r="J69" s="6546"/>
      <c r="K69" s="6546"/>
      <c r="L69" s="6546"/>
      <c r="M69" s="6546"/>
      <c r="N69" s="6546"/>
      <c r="O69" s="6546"/>
      <c r="P69" s="6546"/>
      <c r="Q69" s="6546"/>
      <c r="R69" s="6546"/>
      <c r="S69" s="6546"/>
      <c r="T69" s="6546"/>
      <c r="U69" s="6546"/>
      <c r="V69" s="6546"/>
      <c r="W69" s="6546"/>
      <c r="X69" s="6546"/>
      <c r="Y69" s="6546"/>
      <c r="Z69" s="6546"/>
      <c r="AA69" s="6546"/>
      <c r="AB69" s="6546"/>
      <c r="AC69" s="6546"/>
      <c r="AD69" s="6546"/>
      <c r="AE69" s="6546"/>
      <c r="AF69" s="6546"/>
      <c r="AG69" s="6546"/>
      <c r="AH69" s="6546"/>
      <c r="AI69" s="6546"/>
      <c r="AJ69" s="6546"/>
      <c r="AK69" s="6546"/>
      <c r="AL69" s="6512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69"/>
      <c r="B70" s="6364"/>
      <c r="C70" s="6055"/>
      <c r="D70" s="6431"/>
      <c r="E70" s="6503" t="s">
        <v>352</v>
      </c>
      <c r="F70" s="6506"/>
      <c r="G70" s="6503" t="s">
        <v>335</v>
      </c>
      <c r="H70" s="6506"/>
      <c r="I70" s="6503" t="s">
        <v>99</v>
      </c>
      <c r="J70" s="6506"/>
      <c r="K70" s="6503" t="s">
        <v>49</v>
      </c>
      <c r="L70" s="6506"/>
      <c r="M70" s="6503" t="s">
        <v>50</v>
      </c>
      <c r="N70" s="6506"/>
      <c r="O70" s="6511" t="s">
        <v>51</v>
      </c>
      <c r="P70" s="6512"/>
      <c r="Q70" s="6511" t="s">
        <v>52</v>
      </c>
      <c r="R70" s="6512"/>
      <c r="S70" s="6511" t="s">
        <v>53</v>
      </c>
      <c r="T70" s="6512"/>
      <c r="U70" s="6511" t="s">
        <v>54</v>
      </c>
      <c r="V70" s="6512"/>
      <c r="W70" s="6511" t="s">
        <v>55</v>
      </c>
      <c r="X70" s="6512"/>
      <c r="Y70" s="6511" t="s">
        <v>56</v>
      </c>
      <c r="Z70" s="6512"/>
      <c r="AA70" s="6511" t="s">
        <v>57</v>
      </c>
      <c r="AB70" s="6512"/>
      <c r="AC70" s="6511" t="s">
        <v>58</v>
      </c>
      <c r="AD70" s="6512"/>
      <c r="AE70" s="6511" t="s">
        <v>59</v>
      </c>
      <c r="AF70" s="6512"/>
      <c r="AG70" s="6511" t="s">
        <v>60</v>
      </c>
      <c r="AH70" s="6512"/>
      <c r="AI70" s="6511" t="s">
        <v>61</v>
      </c>
      <c r="AJ70" s="6512"/>
      <c r="AK70" s="6511" t="s">
        <v>62</v>
      </c>
      <c r="AL70" s="6512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103"/>
      <c r="B71" s="3291" t="s">
        <v>84</v>
      </c>
      <c r="C71" s="3292" t="s">
        <v>63</v>
      </c>
      <c r="D71" s="3290" t="s">
        <v>64</v>
      </c>
      <c r="E71" s="3300" t="s">
        <v>63</v>
      </c>
      <c r="F71" s="3290" t="s">
        <v>64</v>
      </c>
      <c r="G71" s="3300" t="s">
        <v>63</v>
      </c>
      <c r="H71" s="3290" t="s">
        <v>64</v>
      </c>
      <c r="I71" s="3300" t="s">
        <v>63</v>
      </c>
      <c r="J71" s="3290" t="s">
        <v>64</v>
      </c>
      <c r="K71" s="3300" t="s">
        <v>63</v>
      </c>
      <c r="L71" s="3290" t="s">
        <v>64</v>
      </c>
      <c r="M71" s="3300" t="s">
        <v>63</v>
      </c>
      <c r="N71" s="3290" t="s">
        <v>64</v>
      </c>
      <c r="O71" s="3300" t="s">
        <v>63</v>
      </c>
      <c r="P71" s="3290" t="s">
        <v>64</v>
      </c>
      <c r="Q71" s="3300" t="s">
        <v>63</v>
      </c>
      <c r="R71" s="3290" t="s">
        <v>64</v>
      </c>
      <c r="S71" s="3300" t="s">
        <v>63</v>
      </c>
      <c r="T71" s="3290" t="s">
        <v>64</v>
      </c>
      <c r="U71" s="3300" t="s">
        <v>63</v>
      </c>
      <c r="V71" s="3289" t="s">
        <v>64</v>
      </c>
      <c r="W71" s="3300" t="s">
        <v>63</v>
      </c>
      <c r="X71" s="3290" t="s">
        <v>64</v>
      </c>
      <c r="Y71" s="3300" t="s">
        <v>63</v>
      </c>
      <c r="Z71" s="3290" t="s">
        <v>64</v>
      </c>
      <c r="AA71" s="3300" t="s">
        <v>63</v>
      </c>
      <c r="AB71" s="3290" t="s">
        <v>64</v>
      </c>
      <c r="AC71" s="3300" t="s">
        <v>63</v>
      </c>
      <c r="AD71" s="3290" t="s">
        <v>64</v>
      </c>
      <c r="AE71" s="3300" t="s">
        <v>63</v>
      </c>
      <c r="AF71" s="3290" t="s">
        <v>64</v>
      </c>
      <c r="AG71" s="3300" t="s">
        <v>63</v>
      </c>
      <c r="AH71" s="3290" t="s">
        <v>64</v>
      </c>
      <c r="AI71" s="3300" t="s">
        <v>63</v>
      </c>
      <c r="AJ71" s="3290" t="s">
        <v>64</v>
      </c>
      <c r="AK71" s="3300" t="s">
        <v>63</v>
      </c>
      <c r="AL71" s="329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1465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1466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1467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1468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1469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1470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82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1472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1473</v>
      </c>
      <c r="B80" s="3287" t="s">
        <v>1413</v>
      </c>
      <c r="C80" s="3300" t="s">
        <v>1474</v>
      </c>
      <c r="D80" s="3322" t="s">
        <v>1475</v>
      </c>
      <c r="E80" s="3290" t="s">
        <v>608</v>
      </c>
      <c r="F80" s="39"/>
      <c r="G80" s="7"/>
      <c r="H80" s="7"/>
      <c r="I80" s="7"/>
      <c r="J80" s="7"/>
      <c r="K80" s="7"/>
      <c r="L80" s="7"/>
      <c r="M80" s="7"/>
      <c r="N80" s="773" t="s">
        <v>16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1232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1476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1257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1274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1277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1278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1231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1279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1271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1477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1478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1280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1479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1270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1318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1262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1236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1273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1265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604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82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93" t="s">
        <v>1481</v>
      </c>
      <c r="B103" s="6495"/>
      <c r="C103" s="6493" t="s">
        <v>1413</v>
      </c>
      <c r="D103" s="6494"/>
      <c r="E103" s="6495"/>
      <c r="F103" s="6503" t="s">
        <v>1414</v>
      </c>
      <c r="G103" s="6504"/>
      <c r="H103" s="6504"/>
      <c r="I103" s="6504"/>
      <c r="J103" s="6504"/>
      <c r="K103" s="6504"/>
      <c r="L103" s="6504"/>
      <c r="M103" s="6504"/>
      <c r="N103" s="6504"/>
      <c r="O103" s="6504"/>
      <c r="P103" s="6504"/>
      <c r="Q103" s="6504"/>
      <c r="R103" s="6504"/>
      <c r="S103" s="6504"/>
      <c r="T103" s="6504"/>
      <c r="U103" s="6504"/>
      <c r="V103" s="6504"/>
      <c r="W103" s="6504"/>
      <c r="X103" s="6504"/>
      <c r="Y103" s="6504"/>
      <c r="Z103" s="6504"/>
      <c r="AA103" s="6504"/>
      <c r="AB103" s="6504"/>
      <c r="AC103" s="6504"/>
      <c r="AD103" s="6504"/>
      <c r="AE103" s="6504"/>
      <c r="AF103" s="6504"/>
      <c r="AG103" s="6504"/>
      <c r="AH103" s="6504"/>
      <c r="AI103" s="6504"/>
      <c r="AJ103" s="6504"/>
      <c r="AK103" s="6504"/>
      <c r="AL103" s="6504"/>
      <c r="AM103" s="6505"/>
      <c r="AN103" s="6508" t="s">
        <v>614</v>
      </c>
      <c r="AO103" s="6495" t="s">
        <v>1482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100"/>
      <c r="B104" s="5722"/>
      <c r="C104" s="6348"/>
      <c r="D104" s="6103"/>
      <c r="E104" s="6350"/>
      <c r="F104" s="6503" t="s">
        <v>352</v>
      </c>
      <c r="G104" s="6506"/>
      <c r="H104" s="6503" t="s">
        <v>335</v>
      </c>
      <c r="I104" s="6506"/>
      <c r="J104" s="6503" t="s">
        <v>99</v>
      </c>
      <c r="K104" s="6506"/>
      <c r="L104" s="6503" t="s">
        <v>49</v>
      </c>
      <c r="M104" s="6506"/>
      <c r="N104" s="6503" t="s">
        <v>50</v>
      </c>
      <c r="O104" s="6506"/>
      <c r="P104" s="6511" t="s">
        <v>51</v>
      </c>
      <c r="Q104" s="6512"/>
      <c r="R104" s="6511" t="s">
        <v>52</v>
      </c>
      <c r="S104" s="6512"/>
      <c r="T104" s="6511" t="s">
        <v>53</v>
      </c>
      <c r="U104" s="6512"/>
      <c r="V104" s="6511" t="s">
        <v>54</v>
      </c>
      <c r="W104" s="6512"/>
      <c r="X104" s="6511" t="s">
        <v>55</v>
      </c>
      <c r="Y104" s="6512"/>
      <c r="Z104" s="6511" t="s">
        <v>56</v>
      </c>
      <c r="AA104" s="6512"/>
      <c r="AB104" s="6511" t="s">
        <v>57</v>
      </c>
      <c r="AC104" s="6512"/>
      <c r="AD104" s="6511" t="s">
        <v>58</v>
      </c>
      <c r="AE104" s="6512"/>
      <c r="AF104" s="6511" t="s">
        <v>59</v>
      </c>
      <c r="AG104" s="6512"/>
      <c r="AH104" s="6511" t="s">
        <v>60</v>
      </c>
      <c r="AI104" s="6512"/>
      <c r="AJ104" s="6511" t="s">
        <v>61</v>
      </c>
      <c r="AK104" s="6512"/>
      <c r="AL104" s="6511" t="s">
        <v>62</v>
      </c>
      <c r="AM104" s="6513"/>
      <c r="AN104" s="5727"/>
      <c r="AO104" s="5722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348"/>
      <c r="B105" s="6103"/>
      <c r="C105" s="3300" t="s">
        <v>84</v>
      </c>
      <c r="D105" s="3322" t="s">
        <v>472</v>
      </c>
      <c r="E105" s="3290" t="s">
        <v>64</v>
      </c>
      <c r="F105" s="3300" t="s">
        <v>472</v>
      </c>
      <c r="G105" s="3290" t="s">
        <v>64</v>
      </c>
      <c r="H105" s="3300" t="s">
        <v>472</v>
      </c>
      <c r="I105" s="3289" t="s">
        <v>64</v>
      </c>
      <c r="J105" s="3300" t="s">
        <v>472</v>
      </c>
      <c r="K105" s="3290" t="s">
        <v>64</v>
      </c>
      <c r="L105" s="3300" t="s">
        <v>472</v>
      </c>
      <c r="M105" s="3289" t="s">
        <v>64</v>
      </c>
      <c r="N105" s="3300" t="s">
        <v>472</v>
      </c>
      <c r="O105" s="3290" t="s">
        <v>64</v>
      </c>
      <c r="P105" s="3300" t="s">
        <v>472</v>
      </c>
      <c r="Q105" s="3289" t="s">
        <v>64</v>
      </c>
      <c r="R105" s="3300" t="s">
        <v>472</v>
      </c>
      <c r="S105" s="3290" t="s">
        <v>64</v>
      </c>
      <c r="T105" s="3300" t="s">
        <v>472</v>
      </c>
      <c r="U105" s="3289" t="s">
        <v>64</v>
      </c>
      <c r="V105" s="3300" t="s">
        <v>472</v>
      </c>
      <c r="W105" s="3290" t="s">
        <v>64</v>
      </c>
      <c r="X105" s="3300" t="s">
        <v>472</v>
      </c>
      <c r="Y105" s="3290" t="s">
        <v>64</v>
      </c>
      <c r="Z105" s="3300" t="s">
        <v>472</v>
      </c>
      <c r="AA105" s="3289" t="s">
        <v>64</v>
      </c>
      <c r="AB105" s="3300" t="s">
        <v>472</v>
      </c>
      <c r="AC105" s="3290" t="s">
        <v>64</v>
      </c>
      <c r="AD105" s="3300" t="s">
        <v>472</v>
      </c>
      <c r="AE105" s="3289" t="s">
        <v>64</v>
      </c>
      <c r="AF105" s="3300" t="s">
        <v>472</v>
      </c>
      <c r="AG105" s="3290" t="s">
        <v>64</v>
      </c>
      <c r="AH105" s="3300" t="s">
        <v>472</v>
      </c>
      <c r="AI105" s="3289" t="s">
        <v>64</v>
      </c>
      <c r="AJ105" s="3300" t="s">
        <v>472</v>
      </c>
      <c r="AK105" s="3290" t="s">
        <v>64</v>
      </c>
      <c r="AL105" s="3300" t="s">
        <v>472</v>
      </c>
      <c r="AM105" s="3296" t="s">
        <v>64</v>
      </c>
      <c r="AN105" s="6509"/>
      <c r="AO105" s="6350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532" t="s">
        <v>1483</v>
      </c>
      <c r="B106" s="6533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534" t="s">
        <v>1484</v>
      </c>
      <c r="B107" s="1510" t="s">
        <v>1485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82"/>
      <c r="B108" s="3328" t="s">
        <v>1486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35"/>
      <c r="B109" s="2867" t="s">
        <v>1487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30" t="s">
        <v>1488</v>
      </c>
      <c r="B110" s="6531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434" t="s">
        <v>1489</v>
      </c>
      <c r="B111" s="6435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434" t="s">
        <v>1490</v>
      </c>
      <c r="B112" s="6435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438" t="s">
        <v>1491</v>
      </c>
      <c r="B113" s="6439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03" t="s">
        <v>1493</v>
      </c>
      <c r="B115" s="6504"/>
      <c r="C115" s="6506"/>
      <c r="D115" s="3287" t="s">
        <v>82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523" t="s">
        <v>1494</v>
      </c>
      <c r="B116" s="6524"/>
      <c r="C116" s="2599" t="s">
        <v>1495</v>
      </c>
      <c r="D116" s="3166"/>
      <c r="E116" s="774"/>
    </row>
    <row r="117" spans="1:91" ht="15" customHeight="1" x14ac:dyDescent="0.2">
      <c r="A117" s="6525"/>
      <c r="B117" s="6251"/>
      <c r="C117" s="1519" t="s">
        <v>1496</v>
      </c>
      <c r="D117" s="1466"/>
      <c r="E117" s="774"/>
    </row>
    <row r="118" spans="1:91" ht="15" customHeight="1" x14ac:dyDescent="0.2">
      <c r="A118" s="6526"/>
      <c r="B118" s="6527"/>
      <c r="C118" s="3342" t="s">
        <v>1497</v>
      </c>
      <c r="D118" s="3169"/>
      <c r="E118" s="774"/>
    </row>
    <row r="119" spans="1:91" s="8" customFormat="1" ht="18" customHeight="1" x14ac:dyDescent="0.15">
      <c r="A119" s="6528" t="s">
        <v>1498</v>
      </c>
      <c r="B119" s="6528"/>
      <c r="C119" s="6528"/>
      <c r="D119" s="6528"/>
      <c r="E119" s="6528"/>
      <c r="F119" s="6528"/>
      <c r="G119" s="6528"/>
      <c r="H119" s="6528"/>
      <c r="I119" s="6528"/>
      <c r="J119" s="6528"/>
      <c r="K119" s="6529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510" t="s">
        <v>1481</v>
      </c>
      <c r="B120" s="6537"/>
      <c r="C120" s="6493" t="s">
        <v>1413</v>
      </c>
      <c r="D120" s="6494"/>
      <c r="E120" s="6495"/>
      <c r="F120" s="6503" t="s">
        <v>1414</v>
      </c>
      <c r="G120" s="6504"/>
      <c r="H120" s="6504"/>
      <c r="I120" s="6504"/>
      <c r="J120" s="6504"/>
      <c r="K120" s="6504"/>
      <c r="L120" s="6504"/>
      <c r="M120" s="6504"/>
      <c r="N120" s="6504"/>
      <c r="O120" s="6504"/>
      <c r="P120" s="6504"/>
      <c r="Q120" s="6504"/>
      <c r="R120" s="6504"/>
      <c r="S120" s="6504"/>
      <c r="T120" s="6504"/>
      <c r="U120" s="6504"/>
      <c r="V120" s="6504"/>
      <c r="W120" s="6504"/>
      <c r="X120" s="6504"/>
      <c r="Y120" s="6504"/>
      <c r="Z120" s="6504"/>
      <c r="AA120" s="6504"/>
      <c r="AB120" s="6504"/>
      <c r="AC120" s="6504"/>
      <c r="AD120" s="6504"/>
      <c r="AE120" s="6504"/>
      <c r="AF120" s="6504"/>
      <c r="AG120" s="6504"/>
      <c r="AH120" s="6504"/>
      <c r="AI120" s="6504"/>
      <c r="AJ120" s="6504"/>
      <c r="AK120" s="6504"/>
      <c r="AL120" s="6504"/>
      <c r="AM120" s="6505"/>
      <c r="AN120" s="6506" t="s">
        <v>614</v>
      </c>
      <c r="AO120" s="803"/>
    </row>
    <row r="121" spans="1:91" ht="16.350000000000001" customHeight="1" x14ac:dyDescent="0.2">
      <c r="A121" s="6430"/>
      <c r="B121" s="5943"/>
      <c r="C121" s="6348"/>
      <c r="D121" s="6103"/>
      <c r="E121" s="6350"/>
      <c r="F121" s="6503" t="s">
        <v>352</v>
      </c>
      <c r="G121" s="6506"/>
      <c r="H121" s="6503" t="s">
        <v>335</v>
      </c>
      <c r="I121" s="6506"/>
      <c r="J121" s="6503" t="s">
        <v>99</v>
      </c>
      <c r="K121" s="6506"/>
      <c r="L121" s="6503" t="s">
        <v>49</v>
      </c>
      <c r="M121" s="6506"/>
      <c r="N121" s="6503" t="s">
        <v>50</v>
      </c>
      <c r="O121" s="6506"/>
      <c r="P121" s="6511" t="s">
        <v>51</v>
      </c>
      <c r="Q121" s="6512"/>
      <c r="R121" s="6511" t="s">
        <v>52</v>
      </c>
      <c r="S121" s="6512"/>
      <c r="T121" s="6511" t="s">
        <v>53</v>
      </c>
      <c r="U121" s="6512"/>
      <c r="V121" s="6511" t="s">
        <v>54</v>
      </c>
      <c r="W121" s="6512"/>
      <c r="X121" s="6511" t="s">
        <v>55</v>
      </c>
      <c r="Y121" s="6512"/>
      <c r="Z121" s="6511" t="s">
        <v>56</v>
      </c>
      <c r="AA121" s="6512"/>
      <c r="AB121" s="6511" t="s">
        <v>57</v>
      </c>
      <c r="AC121" s="6512"/>
      <c r="AD121" s="6511" t="s">
        <v>58</v>
      </c>
      <c r="AE121" s="6512"/>
      <c r="AF121" s="6511" t="s">
        <v>59</v>
      </c>
      <c r="AG121" s="6512"/>
      <c r="AH121" s="6511" t="s">
        <v>60</v>
      </c>
      <c r="AI121" s="6512"/>
      <c r="AJ121" s="6511" t="s">
        <v>61</v>
      </c>
      <c r="AK121" s="6512"/>
      <c r="AL121" s="6511" t="s">
        <v>62</v>
      </c>
      <c r="AM121" s="6513"/>
      <c r="AN121" s="6506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64"/>
      <c r="B122" s="6056"/>
      <c r="C122" s="3298" t="s">
        <v>84</v>
      </c>
      <c r="D122" s="3299" t="s">
        <v>472</v>
      </c>
      <c r="E122" s="3290" t="s">
        <v>64</v>
      </c>
      <c r="F122" s="3300" t="s">
        <v>472</v>
      </c>
      <c r="G122" s="3290" t="s">
        <v>64</v>
      </c>
      <c r="H122" s="3300" t="s">
        <v>472</v>
      </c>
      <c r="I122" s="3290" t="s">
        <v>64</v>
      </c>
      <c r="J122" s="3300" t="s">
        <v>472</v>
      </c>
      <c r="K122" s="3290" t="s">
        <v>64</v>
      </c>
      <c r="L122" s="3300" t="s">
        <v>472</v>
      </c>
      <c r="M122" s="3290" t="s">
        <v>64</v>
      </c>
      <c r="N122" s="3300" t="s">
        <v>472</v>
      </c>
      <c r="O122" s="3290" t="s">
        <v>64</v>
      </c>
      <c r="P122" s="3300" t="s">
        <v>472</v>
      </c>
      <c r="Q122" s="3290" t="s">
        <v>64</v>
      </c>
      <c r="R122" s="3300" t="s">
        <v>472</v>
      </c>
      <c r="S122" s="3290" t="s">
        <v>64</v>
      </c>
      <c r="T122" s="3300" t="s">
        <v>472</v>
      </c>
      <c r="U122" s="3290" t="s">
        <v>64</v>
      </c>
      <c r="V122" s="3300" t="s">
        <v>472</v>
      </c>
      <c r="W122" s="3290" t="s">
        <v>64</v>
      </c>
      <c r="X122" s="3300" t="s">
        <v>472</v>
      </c>
      <c r="Y122" s="3290" t="s">
        <v>64</v>
      </c>
      <c r="Z122" s="3300" t="s">
        <v>472</v>
      </c>
      <c r="AA122" s="3290" t="s">
        <v>64</v>
      </c>
      <c r="AB122" s="3300" t="s">
        <v>472</v>
      </c>
      <c r="AC122" s="3290" t="s">
        <v>64</v>
      </c>
      <c r="AD122" s="3300" t="s">
        <v>472</v>
      </c>
      <c r="AE122" s="3289" t="s">
        <v>64</v>
      </c>
      <c r="AF122" s="3300" t="s">
        <v>472</v>
      </c>
      <c r="AG122" s="3290" t="s">
        <v>64</v>
      </c>
      <c r="AH122" s="3300" t="s">
        <v>472</v>
      </c>
      <c r="AI122" s="3289" t="s">
        <v>64</v>
      </c>
      <c r="AJ122" s="3300" t="s">
        <v>472</v>
      </c>
      <c r="AK122" s="3290" t="s">
        <v>64</v>
      </c>
      <c r="AL122" s="3300" t="s">
        <v>472</v>
      </c>
      <c r="AM122" s="3296" t="s">
        <v>64</v>
      </c>
      <c r="AN122" s="6506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46" t="s">
        <v>1499</v>
      </c>
      <c r="B123" s="5847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24" t="s">
        <v>1500</v>
      </c>
      <c r="B124" s="6225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38" t="s">
        <v>1501</v>
      </c>
      <c r="B125" s="6539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510" t="s">
        <v>293</v>
      </c>
      <c r="B127" s="6537"/>
      <c r="C127" s="6510" t="s">
        <v>82</v>
      </c>
      <c r="D127" s="6540"/>
      <c r="E127" s="6537"/>
      <c r="F127" s="6503" t="s">
        <v>469</v>
      </c>
      <c r="G127" s="6506"/>
      <c r="H127" s="6541" t="s">
        <v>1503</v>
      </c>
      <c r="I127" s="6506"/>
      <c r="J127" s="6503" t="s">
        <v>1227</v>
      </c>
      <c r="K127" s="6506"/>
      <c r="L127" s="6503" t="s">
        <v>50</v>
      </c>
      <c r="M127" s="6506"/>
      <c r="N127" s="6503" t="s">
        <v>1504</v>
      </c>
      <c r="O127" s="6506"/>
      <c r="P127" s="6503" t="s">
        <v>1505</v>
      </c>
      <c r="Q127" s="6506"/>
      <c r="R127" s="6511" t="s">
        <v>1506</v>
      </c>
      <c r="S127" s="6512"/>
      <c r="T127" s="6511" t="s">
        <v>1507</v>
      </c>
      <c r="U127" s="6512"/>
      <c r="V127" s="6511" t="s">
        <v>1508</v>
      </c>
      <c r="W127" s="6546"/>
      <c r="X127" s="6511" t="s">
        <v>1509</v>
      </c>
      <c r="Y127" s="6512"/>
      <c r="Z127" s="6552" t="s">
        <v>1510</v>
      </c>
      <c r="AA127" s="6546"/>
      <c r="AB127" s="6546"/>
      <c r="AC127" s="6546"/>
      <c r="AD127" s="6512"/>
      <c r="AE127" s="6497" t="s">
        <v>1511</v>
      </c>
      <c r="AF127" s="6547" t="s">
        <v>39</v>
      </c>
      <c r="AG127" s="6495" t="s">
        <v>40</v>
      </c>
      <c r="AH127" s="6542" t="s">
        <v>1512</v>
      </c>
      <c r="AI127" s="6543" t="s">
        <v>464</v>
      </c>
      <c r="AJ127" s="6499" t="s">
        <v>41</v>
      </c>
      <c r="AK127" s="6495" t="s">
        <v>42</v>
      </c>
      <c r="BV127" s="9"/>
      <c r="BW127" s="9"/>
      <c r="BX127" s="9"/>
      <c r="BY127" s="9"/>
    </row>
    <row r="128" spans="1:91" ht="26.25" customHeight="1" x14ac:dyDescent="0.2">
      <c r="A128" s="6364"/>
      <c r="B128" s="6056"/>
      <c r="C128" s="3298" t="s">
        <v>84</v>
      </c>
      <c r="D128" s="3299" t="s">
        <v>63</v>
      </c>
      <c r="E128" s="3297" t="s">
        <v>64</v>
      </c>
      <c r="F128" s="3300" t="s">
        <v>472</v>
      </c>
      <c r="G128" s="3307" t="s">
        <v>64</v>
      </c>
      <c r="H128" s="3300" t="s">
        <v>472</v>
      </c>
      <c r="I128" s="3307" t="s">
        <v>64</v>
      </c>
      <c r="J128" s="3300" t="s">
        <v>472</v>
      </c>
      <c r="K128" s="3307" t="s">
        <v>64</v>
      </c>
      <c r="L128" s="3300" t="s">
        <v>472</v>
      </c>
      <c r="M128" s="3307" t="s">
        <v>64</v>
      </c>
      <c r="N128" s="3300" t="s">
        <v>472</v>
      </c>
      <c r="O128" s="3307" t="s">
        <v>64</v>
      </c>
      <c r="P128" s="3300" t="s">
        <v>472</v>
      </c>
      <c r="Q128" s="3307" t="s">
        <v>64</v>
      </c>
      <c r="R128" s="3300" t="s">
        <v>472</v>
      </c>
      <c r="S128" s="3307" t="s">
        <v>64</v>
      </c>
      <c r="T128" s="3300" t="s">
        <v>472</v>
      </c>
      <c r="U128" s="3307" t="s">
        <v>64</v>
      </c>
      <c r="V128" s="3300" t="s">
        <v>472</v>
      </c>
      <c r="W128" s="3348" t="s">
        <v>64</v>
      </c>
      <c r="X128" s="3300" t="s">
        <v>472</v>
      </c>
      <c r="Y128" s="3307" t="s">
        <v>64</v>
      </c>
      <c r="Z128" s="3349" t="s">
        <v>1513</v>
      </c>
      <c r="AA128" s="3322" t="s">
        <v>1514</v>
      </c>
      <c r="AB128" s="3350" t="s">
        <v>1515</v>
      </c>
      <c r="AC128" s="3322" t="s">
        <v>1516</v>
      </c>
      <c r="AD128" s="3289" t="s">
        <v>1517</v>
      </c>
      <c r="AE128" s="6497"/>
      <c r="AF128" s="5659"/>
      <c r="AG128" s="6350"/>
      <c r="AH128" s="6542"/>
      <c r="AI128" s="6543"/>
      <c r="AJ128" s="5709"/>
      <c r="AK128" s="6350"/>
      <c r="BV128" s="9"/>
      <c r="BW128" s="9"/>
      <c r="BX128" s="9"/>
      <c r="BY128" s="9"/>
    </row>
    <row r="129" spans="1:96" ht="15" customHeight="1" x14ac:dyDescent="0.25">
      <c r="A129" s="5846" t="s">
        <v>1518</v>
      </c>
      <c r="B129" s="5847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530" t="s">
        <v>1519</v>
      </c>
      <c r="B130" s="6531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44" t="s">
        <v>1520</v>
      </c>
      <c r="B131" s="6545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49" t="s">
        <v>293</v>
      </c>
      <c r="B133" s="6546" t="s">
        <v>1522</v>
      </c>
      <c r="C133" s="6546"/>
      <c r="D133" s="6546"/>
      <c r="E133" s="6512"/>
      <c r="F133" s="6551" t="s">
        <v>937</v>
      </c>
      <c r="G133" s="6551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50"/>
      <c r="B134" s="2395" t="s">
        <v>1523</v>
      </c>
      <c r="C134" s="2396" t="s">
        <v>1524</v>
      </c>
      <c r="D134" s="3322" t="s">
        <v>1525</v>
      </c>
      <c r="E134" s="3290" t="s">
        <v>1526</v>
      </c>
      <c r="F134" s="3355" t="s">
        <v>533</v>
      </c>
      <c r="G134" s="3356" t="s">
        <v>768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1518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1519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1520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10" t="s">
        <v>293</v>
      </c>
      <c r="B139" s="6537"/>
      <c r="C139" s="6492" t="s">
        <v>82</v>
      </c>
      <c r="D139" s="6503" t="s">
        <v>1414</v>
      </c>
      <c r="E139" s="6504"/>
      <c r="F139" s="6504"/>
      <c r="G139" s="6504"/>
      <c r="H139" s="6504"/>
      <c r="I139" s="6505"/>
      <c r="J139" s="6495" t="s">
        <v>614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64"/>
      <c r="B140" s="6056"/>
      <c r="C140" s="6347"/>
      <c r="D140" s="3300" t="s">
        <v>99</v>
      </c>
      <c r="E140" s="3322" t="s">
        <v>49</v>
      </c>
      <c r="F140" s="3322" t="s">
        <v>50</v>
      </c>
      <c r="G140" s="3322" t="s">
        <v>1504</v>
      </c>
      <c r="H140" s="3322" t="s">
        <v>1505</v>
      </c>
      <c r="I140" s="3358" t="s">
        <v>1506</v>
      </c>
      <c r="J140" s="6350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534" t="s">
        <v>1528</v>
      </c>
      <c r="B141" s="2727" t="s">
        <v>1529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42"/>
      <c r="B142" s="2101" t="s">
        <v>1530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548" t="s">
        <v>729</v>
      </c>
      <c r="B144" s="6548" t="s">
        <v>1532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53"/>
      <c r="B145" s="6353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1533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1534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734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736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1535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1536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1537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1538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1539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1540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1541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1542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82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503" t="s">
        <v>1544</v>
      </c>
      <c r="B160" s="6506"/>
      <c r="C160" s="3287" t="s">
        <v>1545</v>
      </c>
      <c r="D160" s="3287" t="s">
        <v>1546</v>
      </c>
      <c r="BV160" s="210"/>
      <c r="BW160" s="210"/>
    </row>
    <row r="161" spans="1:77" ht="15" customHeight="1" x14ac:dyDescent="0.2">
      <c r="A161" s="3362" t="s">
        <v>1547</v>
      </c>
      <c r="B161" s="3288" t="s">
        <v>1548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510" t="s">
        <v>1544</v>
      </c>
      <c r="B163" s="6537"/>
      <c r="C163" s="6511" t="s">
        <v>1550</v>
      </c>
      <c r="D163" s="6546"/>
      <c r="E163" s="6512"/>
      <c r="F163" s="6548" t="s">
        <v>614</v>
      </c>
      <c r="G163" s="6504" t="s">
        <v>1551</v>
      </c>
      <c r="H163" s="6504"/>
      <c r="I163" s="6506"/>
      <c r="J163" s="6503" t="s">
        <v>1552</v>
      </c>
      <c r="K163" s="6504"/>
      <c r="L163" s="6506"/>
      <c r="BW163" s="210"/>
    </row>
    <row r="164" spans="1:77" ht="22.15" customHeight="1" x14ac:dyDescent="0.2">
      <c r="A164" s="6364"/>
      <c r="B164" s="6056"/>
      <c r="C164" s="3285" t="s">
        <v>82</v>
      </c>
      <c r="D164" s="3291" t="s">
        <v>1553</v>
      </c>
      <c r="E164" s="1506" t="s">
        <v>1554</v>
      </c>
      <c r="F164" s="6353"/>
      <c r="G164" s="3291" t="s">
        <v>1555</v>
      </c>
      <c r="H164" s="1865" t="s">
        <v>1556</v>
      </c>
      <c r="I164" s="1506" t="s">
        <v>1557</v>
      </c>
      <c r="J164" s="3291" t="s">
        <v>1555</v>
      </c>
      <c r="K164" s="1865" t="s">
        <v>1556</v>
      </c>
      <c r="L164" s="1506" t="s">
        <v>1557</v>
      </c>
      <c r="BW164" s="210"/>
    </row>
    <row r="165" spans="1:77" ht="15" customHeight="1" x14ac:dyDescent="0.2">
      <c r="A165" s="6534" t="s">
        <v>1558</v>
      </c>
      <c r="B165" s="2384" t="s">
        <v>1559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442"/>
      <c r="B166" s="1861" t="s">
        <v>1560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768"/>
      <c r="BY167" s="768"/>
    </row>
    <row r="168" spans="1:77" ht="28.15" customHeight="1" x14ac:dyDescent="0.2">
      <c r="A168" s="6511" t="s">
        <v>284</v>
      </c>
      <c r="B168" s="6512"/>
      <c r="C168" s="3287" t="s">
        <v>937</v>
      </c>
      <c r="D168" s="3300" t="s">
        <v>614</v>
      </c>
      <c r="E168" s="3322" t="s">
        <v>1562</v>
      </c>
      <c r="F168" s="3290" t="s">
        <v>608</v>
      </c>
      <c r="G168" s="457"/>
    </row>
    <row r="169" spans="1:77" ht="15" customHeight="1" x14ac:dyDescent="0.2">
      <c r="A169" s="6534" t="s">
        <v>1563</v>
      </c>
      <c r="B169" s="3327" t="s">
        <v>1564</v>
      </c>
      <c r="C169" s="2635"/>
      <c r="D169" s="1958"/>
      <c r="E169" s="3364"/>
      <c r="F169" s="3146"/>
      <c r="G169" s="770"/>
    </row>
    <row r="170" spans="1:77" ht="15" customHeight="1" x14ac:dyDescent="0.2">
      <c r="A170" s="6442"/>
      <c r="B170" s="2220" t="s">
        <v>907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1565</v>
      </c>
      <c r="B171" s="1347" t="s">
        <v>1564</v>
      </c>
      <c r="C171" s="3363"/>
      <c r="D171" s="3366"/>
      <c r="E171" s="3367"/>
      <c r="F171" s="3368"/>
      <c r="G171" s="770"/>
    </row>
    <row r="172" spans="1:77" ht="15" customHeight="1" x14ac:dyDescent="0.2">
      <c r="A172" s="6534" t="s">
        <v>1566</v>
      </c>
      <c r="B172" s="3327" t="s">
        <v>609</v>
      </c>
      <c r="C172" s="2635"/>
      <c r="D172" s="1958"/>
      <c r="E172" s="1957"/>
      <c r="F172" s="3146"/>
      <c r="G172" s="770"/>
    </row>
    <row r="173" spans="1:77" ht="15" customHeight="1" x14ac:dyDescent="0.2">
      <c r="A173" s="5682"/>
      <c r="B173" s="1335" t="s">
        <v>1567</v>
      </c>
      <c r="C173" s="600"/>
      <c r="D173" s="215"/>
      <c r="E173" s="300"/>
      <c r="F173" s="659"/>
      <c r="G173" s="770"/>
    </row>
    <row r="174" spans="1:77" ht="15" customHeight="1" x14ac:dyDescent="0.2">
      <c r="A174" s="6442"/>
      <c r="B174" s="2220" t="s">
        <v>1568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510" t="s">
        <v>1544</v>
      </c>
      <c r="B176" s="6537"/>
      <c r="C176" s="6511" t="s">
        <v>1570</v>
      </c>
      <c r="D176" s="6546"/>
      <c r="E176" s="6546"/>
      <c r="F176" s="6553" t="s">
        <v>614</v>
      </c>
      <c r="G176" s="6543" t="s">
        <v>1562</v>
      </c>
      <c r="H176" s="6506" t="s">
        <v>608</v>
      </c>
      <c r="BW176" s="210"/>
    </row>
    <row r="177" spans="1:77" x14ac:dyDescent="0.2">
      <c r="A177" s="6364"/>
      <c r="B177" s="6056"/>
      <c r="C177" s="3285" t="s">
        <v>1571</v>
      </c>
      <c r="D177" s="3300" t="s">
        <v>1563</v>
      </c>
      <c r="E177" s="3290" t="s">
        <v>1572</v>
      </c>
      <c r="F177" s="6553"/>
      <c r="G177" s="6543"/>
      <c r="H177" s="6506"/>
      <c r="BW177" s="210"/>
    </row>
    <row r="178" spans="1:77" ht="15.6" customHeight="1" x14ac:dyDescent="0.2">
      <c r="A178" s="5922" t="s">
        <v>1573</v>
      </c>
      <c r="B178" s="2297" t="s">
        <v>1568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554"/>
      <c r="B179" s="326" t="s">
        <v>609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924"/>
      <c r="B180" s="1861" t="s">
        <v>1567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534" t="s">
        <v>1574</v>
      </c>
      <c r="B181" s="2297" t="s">
        <v>1568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682"/>
      <c r="B182" s="326" t="s">
        <v>609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442"/>
      <c r="B183" s="1861" t="s">
        <v>1567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1575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557" t="s">
        <v>1576</v>
      </c>
      <c r="B185" s="6518" t="s">
        <v>1577</v>
      </c>
      <c r="C185" s="6377"/>
      <c r="D185" s="6378"/>
      <c r="E185" s="6560" t="s">
        <v>1414</v>
      </c>
      <c r="F185" s="6561"/>
      <c r="G185" s="6561"/>
      <c r="H185" s="6561"/>
      <c r="I185" s="6561"/>
      <c r="J185" s="6561"/>
      <c r="K185" s="6561"/>
      <c r="L185" s="6561"/>
      <c r="M185" s="6561"/>
      <c r="N185" s="6561"/>
      <c r="O185" s="6561"/>
      <c r="P185" s="6561"/>
      <c r="Q185" s="6561"/>
      <c r="R185" s="6561"/>
      <c r="S185" s="6561"/>
      <c r="T185" s="6561"/>
      <c r="U185" s="6561"/>
      <c r="V185" s="6561"/>
      <c r="W185" s="6561"/>
      <c r="X185" s="6561"/>
      <c r="Y185" s="6561"/>
      <c r="Z185" s="6561"/>
      <c r="AA185" s="6561"/>
      <c r="AB185" s="6561"/>
      <c r="AC185" s="6561"/>
      <c r="AD185" s="6561"/>
      <c r="AE185" s="6561"/>
      <c r="AF185" s="6561"/>
      <c r="AG185" s="6561"/>
      <c r="AH185" s="6561"/>
      <c r="AI185" s="6561"/>
      <c r="AJ185" s="6561"/>
      <c r="AK185" s="6561"/>
      <c r="AL185" s="6562"/>
      <c r="BW185" s="210"/>
    </row>
    <row r="186" spans="1:77" x14ac:dyDescent="0.2">
      <c r="A186" s="6558"/>
      <c r="B186" s="6519"/>
      <c r="C186" s="6380"/>
      <c r="D186" s="6381"/>
      <c r="E186" s="6503" t="s">
        <v>352</v>
      </c>
      <c r="F186" s="6506"/>
      <c r="G186" s="6503" t="s">
        <v>335</v>
      </c>
      <c r="H186" s="6506"/>
      <c r="I186" s="6503" t="s">
        <v>99</v>
      </c>
      <c r="J186" s="6506"/>
      <c r="K186" s="6503" t="s">
        <v>49</v>
      </c>
      <c r="L186" s="6506"/>
      <c r="M186" s="6503" t="s">
        <v>50</v>
      </c>
      <c r="N186" s="6506"/>
      <c r="O186" s="6511" t="s">
        <v>51</v>
      </c>
      <c r="P186" s="6512"/>
      <c r="Q186" s="6511" t="s">
        <v>52</v>
      </c>
      <c r="R186" s="6512"/>
      <c r="S186" s="6511" t="s">
        <v>53</v>
      </c>
      <c r="T186" s="6512"/>
      <c r="U186" s="6511" t="s">
        <v>54</v>
      </c>
      <c r="V186" s="6512"/>
      <c r="W186" s="6511" t="s">
        <v>55</v>
      </c>
      <c r="X186" s="6512"/>
      <c r="Y186" s="6511" t="s">
        <v>56</v>
      </c>
      <c r="Z186" s="6512"/>
      <c r="AA186" s="6511" t="s">
        <v>57</v>
      </c>
      <c r="AB186" s="6512"/>
      <c r="AC186" s="6511" t="s">
        <v>58</v>
      </c>
      <c r="AD186" s="6512"/>
      <c r="AE186" s="6511" t="s">
        <v>59</v>
      </c>
      <c r="AF186" s="6512"/>
      <c r="AG186" s="6511" t="s">
        <v>60</v>
      </c>
      <c r="AH186" s="6512"/>
      <c r="AI186" s="6511" t="s">
        <v>61</v>
      </c>
      <c r="AJ186" s="6512"/>
      <c r="AK186" s="6511" t="s">
        <v>62</v>
      </c>
      <c r="AL186" s="6512"/>
      <c r="BW186" s="210"/>
    </row>
    <row r="187" spans="1:77" x14ac:dyDescent="0.2">
      <c r="A187" s="6559"/>
      <c r="B187" s="3371" t="s">
        <v>84</v>
      </c>
      <c r="C187" s="3372" t="s">
        <v>63</v>
      </c>
      <c r="D187" s="3370" t="s">
        <v>64</v>
      </c>
      <c r="E187" s="3300" t="s">
        <v>472</v>
      </c>
      <c r="F187" s="3290" t="s">
        <v>64</v>
      </c>
      <c r="G187" s="3300" t="s">
        <v>472</v>
      </c>
      <c r="H187" s="3290" t="s">
        <v>64</v>
      </c>
      <c r="I187" s="3300" t="s">
        <v>472</v>
      </c>
      <c r="J187" s="3290" t="s">
        <v>64</v>
      </c>
      <c r="K187" s="3300" t="s">
        <v>472</v>
      </c>
      <c r="L187" s="3289" t="s">
        <v>64</v>
      </c>
      <c r="M187" s="3300" t="s">
        <v>472</v>
      </c>
      <c r="N187" s="3290" t="s">
        <v>64</v>
      </c>
      <c r="O187" s="3300" t="s">
        <v>472</v>
      </c>
      <c r="P187" s="3289" t="s">
        <v>64</v>
      </c>
      <c r="Q187" s="3300" t="s">
        <v>472</v>
      </c>
      <c r="R187" s="3290" t="s">
        <v>64</v>
      </c>
      <c r="S187" s="3300" t="s">
        <v>472</v>
      </c>
      <c r="T187" s="3289" t="s">
        <v>64</v>
      </c>
      <c r="U187" s="3300" t="s">
        <v>472</v>
      </c>
      <c r="V187" s="3290" t="s">
        <v>64</v>
      </c>
      <c r="W187" s="3300" t="s">
        <v>472</v>
      </c>
      <c r="X187" s="3289" t="s">
        <v>64</v>
      </c>
      <c r="Y187" s="3300" t="s">
        <v>472</v>
      </c>
      <c r="Z187" s="3290" t="s">
        <v>64</v>
      </c>
      <c r="AA187" s="3300" t="s">
        <v>472</v>
      </c>
      <c r="AB187" s="3290" t="s">
        <v>64</v>
      </c>
      <c r="AC187" s="3300" t="s">
        <v>472</v>
      </c>
      <c r="AD187" s="3290" t="s">
        <v>64</v>
      </c>
      <c r="AE187" s="3300" t="s">
        <v>472</v>
      </c>
      <c r="AF187" s="3290" t="s">
        <v>64</v>
      </c>
      <c r="AG187" s="3300" t="s">
        <v>472</v>
      </c>
      <c r="AH187" s="3290" t="s">
        <v>64</v>
      </c>
      <c r="AI187" s="3300" t="s">
        <v>472</v>
      </c>
      <c r="AJ187" s="3290" t="s">
        <v>64</v>
      </c>
      <c r="AK187" s="3300" t="s">
        <v>472</v>
      </c>
      <c r="AL187" s="3290" t="s">
        <v>64</v>
      </c>
      <c r="BW187" s="210"/>
    </row>
    <row r="188" spans="1:77" ht="15" customHeight="1" x14ac:dyDescent="0.2">
      <c r="A188" s="1990" t="s">
        <v>1578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1579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1580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608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1581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536" t="s">
        <v>293</v>
      </c>
      <c r="B193" s="6536"/>
      <c r="C193" s="6536" t="s">
        <v>82</v>
      </c>
      <c r="D193" s="6536"/>
      <c r="E193" s="6536"/>
      <c r="F193" s="6555" t="s">
        <v>352</v>
      </c>
      <c r="G193" s="6555"/>
      <c r="H193" s="6555" t="s">
        <v>335</v>
      </c>
      <c r="I193" s="6555"/>
      <c r="J193" s="6555" t="s">
        <v>99</v>
      </c>
      <c r="K193" s="6555"/>
      <c r="L193" s="6555" t="s">
        <v>1226</v>
      </c>
      <c r="M193" s="6555"/>
      <c r="N193" s="6555" t="s">
        <v>1582</v>
      </c>
      <c r="O193" s="6555"/>
      <c r="P193" s="6536" t="s">
        <v>375</v>
      </c>
      <c r="Q193" s="6536"/>
      <c r="R193" s="6536" t="s">
        <v>316</v>
      </c>
      <c r="S193" s="6536"/>
      <c r="T193" s="6536" t="s">
        <v>1583</v>
      </c>
      <c r="U193" s="6556"/>
      <c r="V193" s="6495" t="s">
        <v>464</v>
      </c>
      <c r="W193" s="6548" t="s">
        <v>1584</v>
      </c>
      <c r="X193" s="6548" t="s">
        <v>1585</v>
      </c>
      <c r="Y193" s="6548" t="s">
        <v>1586</v>
      </c>
      <c r="Z193" s="6548" t="s">
        <v>1587</v>
      </c>
      <c r="AA193" s="6548" t="s">
        <v>1588</v>
      </c>
      <c r="AB193" s="6511" t="s">
        <v>1589</v>
      </c>
      <c r="AC193" s="6569"/>
      <c r="AD193" s="6569"/>
      <c r="AE193" s="6512"/>
      <c r="AF193" s="6560" t="s">
        <v>937</v>
      </c>
      <c r="AG193" s="6570"/>
      <c r="AH193" s="6563" t="s">
        <v>1511</v>
      </c>
      <c r="AI193" s="6563" t="s">
        <v>1512</v>
      </c>
      <c r="AJ193" s="6548" t="s">
        <v>41</v>
      </c>
      <c r="AK193" s="6548" t="s">
        <v>42</v>
      </c>
      <c r="AL193" s="6501" t="s">
        <v>39</v>
      </c>
      <c r="AM193" s="6495" t="s">
        <v>40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536"/>
      <c r="B194" s="6536"/>
      <c r="C194" s="3298" t="s">
        <v>84</v>
      </c>
      <c r="D194" s="3299" t="s">
        <v>472</v>
      </c>
      <c r="E194" s="3297" t="s">
        <v>64</v>
      </c>
      <c r="F194" s="3300" t="s">
        <v>472</v>
      </c>
      <c r="G194" s="3307" t="s">
        <v>64</v>
      </c>
      <c r="H194" s="3300" t="s">
        <v>472</v>
      </c>
      <c r="I194" s="3307" t="s">
        <v>64</v>
      </c>
      <c r="J194" s="3300" t="s">
        <v>472</v>
      </c>
      <c r="K194" s="3307" t="s">
        <v>64</v>
      </c>
      <c r="L194" s="3300" t="s">
        <v>472</v>
      </c>
      <c r="M194" s="3307" t="s">
        <v>64</v>
      </c>
      <c r="N194" s="3300" t="s">
        <v>472</v>
      </c>
      <c r="O194" s="3307" t="s">
        <v>64</v>
      </c>
      <c r="P194" s="3300" t="s">
        <v>472</v>
      </c>
      <c r="Q194" s="3307" t="s">
        <v>64</v>
      </c>
      <c r="R194" s="3300" t="s">
        <v>472</v>
      </c>
      <c r="S194" s="3307" t="s">
        <v>64</v>
      </c>
      <c r="T194" s="3395" t="s">
        <v>472</v>
      </c>
      <c r="U194" s="3358" t="s">
        <v>64</v>
      </c>
      <c r="V194" s="6350"/>
      <c r="W194" s="6353"/>
      <c r="X194" s="6353"/>
      <c r="Y194" s="6353"/>
      <c r="Z194" s="6353"/>
      <c r="AA194" s="6353"/>
      <c r="AB194" s="3287" t="s">
        <v>1523</v>
      </c>
      <c r="AC194" s="3287" t="s">
        <v>1524</v>
      </c>
      <c r="AD194" s="3287" t="s">
        <v>1525</v>
      </c>
      <c r="AE194" s="3290" t="s">
        <v>1526</v>
      </c>
      <c r="AF194" s="3396" t="s">
        <v>533</v>
      </c>
      <c r="AG194" s="3397" t="s">
        <v>768</v>
      </c>
      <c r="AH194" s="6564"/>
      <c r="AI194" s="6564"/>
      <c r="AJ194" s="6353"/>
      <c r="AK194" s="6353"/>
      <c r="AL194" s="6366"/>
      <c r="AM194" s="6350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565" t="s">
        <v>871</v>
      </c>
      <c r="B195" s="2243" t="s">
        <v>1590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65"/>
      <c r="B196" s="2220" t="s">
        <v>1591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1412</v>
      </c>
      <c r="B198" s="3285" t="s">
        <v>82</v>
      </c>
      <c r="C198" s="3291" t="s">
        <v>1593</v>
      </c>
      <c r="D198" s="1506" t="s">
        <v>1594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1595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1596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1597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92" t="s">
        <v>293</v>
      </c>
      <c r="B202" s="6510" t="s">
        <v>82</v>
      </c>
      <c r="C202" s="6540"/>
      <c r="D202" s="6537"/>
      <c r="E202" s="6572" t="s">
        <v>1414</v>
      </c>
      <c r="F202" s="6573"/>
      <c r="G202" s="6573"/>
      <c r="H202" s="6573"/>
      <c r="I202" s="6573"/>
      <c r="J202" s="6573"/>
      <c r="K202" s="6573"/>
      <c r="L202" s="6573"/>
      <c r="M202" s="6573"/>
      <c r="N202" s="6573"/>
      <c r="O202" s="6573"/>
      <c r="P202" s="6573"/>
      <c r="Q202" s="6573"/>
      <c r="R202" s="6573"/>
      <c r="S202" s="6573"/>
      <c r="T202" s="6573"/>
      <c r="U202" s="6573"/>
      <c r="V202" s="6573"/>
      <c r="W202" s="6573"/>
      <c r="X202" s="6573"/>
      <c r="Y202" s="6573"/>
      <c r="Z202" s="6573"/>
      <c r="AA202" s="6573"/>
      <c r="AB202" s="6573"/>
      <c r="AC202" s="6573"/>
      <c r="AD202" s="6573"/>
      <c r="AE202" s="6573"/>
      <c r="AF202" s="6573"/>
      <c r="AG202" s="6573"/>
      <c r="AH202" s="6573"/>
      <c r="AI202" s="6573"/>
      <c r="AJ202" s="6574"/>
      <c r="AK202" s="6567" t="s">
        <v>1598</v>
      </c>
      <c r="AL202" s="6495"/>
      <c r="AM202" s="6553" t="s">
        <v>39</v>
      </c>
      <c r="AN202" s="6506" t="s">
        <v>40</v>
      </c>
      <c r="BT202" s="397"/>
      <c r="BU202" s="397"/>
      <c r="BX202" s="397"/>
      <c r="BY202" s="74"/>
    </row>
    <row r="203" spans="1:95" ht="20.25" customHeight="1" x14ac:dyDescent="0.2">
      <c r="A203" s="6566"/>
      <c r="B203" s="6364"/>
      <c r="C203" s="6055"/>
      <c r="D203" s="6056"/>
      <c r="E203" s="6503" t="s">
        <v>335</v>
      </c>
      <c r="F203" s="6506"/>
      <c r="G203" s="6503" t="s">
        <v>99</v>
      </c>
      <c r="H203" s="6506"/>
      <c r="I203" s="6503" t="s">
        <v>49</v>
      </c>
      <c r="J203" s="6506"/>
      <c r="K203" s="6503" t="s">
        <v>50</v>
      </c>
      <c r="L203" s="6506"/>
      <c r="M203" s="6511" t="s">
        <v>51</v>
      </c>
      <c r="N203" s="6512"/>
      <c r="O203" s="6511" t="s">
        <v>52</v>
      </c>
      <c r="P203" s="6512"/>
      <c r="Q203" s="6511" t="s">
        <v>53</v>
      </c>
      <c r="R203" s="6512"/>
      <c r="S203" s="6511" t="s">
        <v>54</v>
      </c>
      <c r="T203" s="6512"/>
      <c r="U203" s="6511" t="s">
        <v>55</v>
      </c>
      <c r="V203" s="6512"/>
      <c r="W203" s="6511" t="s">
        <v>56</v>
      </c>
      <c r="X203" s="6512"/>
      <c r="Y203" s="6511" t="s">
        <v>57</v>
      </c>
      <c r="Z203" s="6512"/>
      <c r="AA203" s="6511" t="s">
        <v>58</v>
      </c>
      <c r="AB203" s="6512"/>
      <c r="AC203" s="6511" t="s">
        <v>59</v>
      </c>
      <c r="AD203" s="6512"/>
      <c r="AE203" s="6511" t="s">
        <v>60</v>
      </c>
      <c r="AF203" s="6512"/>
      <c r="AG203" s="6511" t="s">
        <v>61</v>
      </c>
      <c r="AH203" s="6512"/>
      <c r="AI203" s="6511" t="s">
        <v>62</v>
      </c>
      <c r="AJ203" s="6571"/>
      <c r="AK203" s="6568"/>
      <c r="AL203" s="6350"/>
      <c r="AM203" s="6553"/>
      <c r="AN203" s="6506"/>
      <c r="BT203" s="397"/>
      <c r="BU203" s="397"/>
      <c r="BX203" s="397"/>
      <c r="BY203" s="74"/>
    </row>
    <row r="204" spans="1:95" ht="20.25" customHeight="1" x14ac:dyDescent="0.2">
      <c r="A204" s="6347"/>
      <c r="B204" s="3298" t="s">
        <v>84</v>
      </c>
      <c r="C204" s="3294" t="s">
        <v>63</v>
      </c>
      <c r="D204" s="3297" t="s">
        <v>64</v>
      </c>
      <c r="E204" s="3300" t="s">
        <v>472</v>
      </c>
      <c r="F204" s="3307" t="s">
        <v>64</v>
      </c>
      <c r="G204" s="3300" t="s">
        <v>472</v>
      </c>
      <c r="H204" s="3307" t="s">
        <v>64</v>
      </c>
      <c r="I204" s="3300" t="s">
        <v>472</v>
      </c>
      <c r="J204" s="3307" t="s">
        <v>64</v>
      </c>
      <c r="K204" s="3300" t="s">
        <v>472</v>
      </c>
      <c r="L204" s="3307" t="s">
        <v>64</v>
      </c>
      <c r="M204" s="3300" t="s">
        <v>472</v>
      </c>
      <c r="N204" s="3290" t="s">
        <v>64</v>
      </c>
      <c r="O204" s="3300" t="s">
        <v>472</v>
      </c>
      <c r="P204" s="3290" t="s">
        <v>64</v>
      </c>
      <c r="Q204" s="3300" t="s">
        <v>472</v>
      </c>
      <c r="R204" s="3290" t="s">
        <v>64</v>
      </c>
      <c r="S204" s="3300" t="s">
        <v>472</v>
      </c>
      <c r="T204" s="3307" t="s">
        <v>64</v>
      </c>
      <c r="U204" s="3300" t="s">
        <v>472</v>
      </c>
      <c r="V204" s="3307" t="s">
        <v>64</v>
      </c>
      <c r="W204" s="3405" t="s">
        <v>472</v>
      </c>
      <c r="X204" s="3307" t="s">
        <v>64</v>
      </c>
      <c r="Y204" s="3405" t="s">
        <v>472</v>
      </c>
      <c r="Z204" s="3307" t="s">
        <v>64</v>
      </c>
      <c r="AA204" s="3405" t="s">
        <v>472</v>
      </c>
      <c r="AB204" s="3307" t="s">
        <v>64</v>
      </c>
      <c r="AC204" s="3405" t="s">
        <v>472</v>
      </c>
      <c r="AD204" s="3307" t="s">
        <v>64</v>
      </c>
      <c r="AE204" s="3405" t="s">
        <v>472</v>
      </c>
      <c r="AF204" s="3307" t="s">
        <v>64</v>
      </c>
      <c r="AG204" s="3405" t="s">
        <v>472</v>
      </c>
      <c r="AH204" s="3307" t="s">
        <v>64</v>
      </c>
      <c r="AI204" s="3405" t="s">
        <v>472</v>
      </c>
      <c r="AJ204" s="3397" t="s">
        <v>64</v>
      </c>
      <c r="AK204" s="3274" t="s">
        <v>473</v>
      </c>
      <c r="AL204" s="3274" t="s">
        <v>1599</v>
      </c>
      <c r="AM204" s="6553"/>
      <c r="AN204" s="6506"/>
      <c r="BT204" s="397"/>
      <c r="BU204" s="397"/>
      <c r="BX204" s="397"/>
      <c r="BY204" s="74"/>
    </row>
    <row r="205" spans="1:95" ht="15" customHeight="1" x14ac:dyDescent="0.2">
      <c r="A205" s="3393" t="s">
        <v>1600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37" t="s">
        <v>1602</v>
      </c>
      <c r="B207" s="6493" t="s">
        <v>82</v>
      </c>
      <c r="C207" s="6494"/>
      <c r="D207" s="6495"/>
      <c r="E207" s="6575" t="s">
        <v>1603</v>
      </c>
      <c r="F207" s="6576"/>
      <c r="G207" s="6576"/>
      <c r="H207" s="6576"/>
      <c r="I207" s="6576"/>
      <c r="J207" s="6576"/>
      <c r="K207" s="6576"/>
      <c r="L207" s="6577"/>
      <c r="M207" s="6494" t="s">
        <v>1604</v>
      </c>
      <c r="N207" s="6578"/>
      <c r="O207" s="6495" t="s">
        <v>1605</v>
      </c>
      <c r="BX207" s="397"/>
      <c r="BY207" s="397"/>
    </row>
    <row r="208" spans="1:95" ht="16.350000000000001" customHeight="1" x14ac:dyDescent="0.2">
      <c r="A208" s="5943"/>
      <c r="B208" s="6348"/>
      <c r="C208" s="6103"/>
      <c r="D208" s="6350"/>
      <c r="E208" s="6503" t="s">
        <v>352</v>
      </c>
      <c r="F208" s="6506"/>
      <c r="G208" s="6503" t="s">
        <v>335</v>
      </c>
      <c r="H208" s="6506"/>
      <c r="I208" s="6503" t="s">
        <v>99</v>
      </c>
      <c r="J208" s="6506"/>
      <c r="K208" s="6503" t="s">
        <v>1606</v>
      </c>
      <c r="L208" s="6505"/>
      <c r="M208" s="6103"/>
      <c r="N208" s="6579"/>
      <c r="O208" s="5722"/>
    </row>
    <row r="209" spans="1:96" ht="16.350000000000001" customHeight="1" x14ac:dyDescent="0.2">
      <c r="A209" s="5943"/>
      <c r="B209" s="3298" t="s">
        <v>84</v>
      </c>
      <c r="C209" s="3299" t="s">
        <v>63</v>
      </c>
      <c r="D209" s="3297" t="s">
        <v>64</v>
      </c>
      <c r="E209" s="3300" t="s">
        <v>472</v>
      </c>
      <c r="F209" s="3301" t="s">
        <v>64</v>
      </c>
      <c r="G209" s="3300" t="s">
        <v>472</v>
      </c>
      <c r="H209" s="3301" t="s">
        <v>64</v>
      </c>
      <c r="I209" s="654" t="s">
        <v>472</v>
      </c>
      <c r="J209" s="385" t="s">
        <v>64</v>
      </c>
      <c r="K209" s="3300" t="s">
        <v>472</v>
      </c>
      <c r="L209" s="3412" t="s">
        <v>64</v>
      </c>
      <c r="M209" s="3349" t="s">
        <v>1607</v>
      </c>
      <c r="N209" s="1318" t="s">
        <v>1608</v>
      </c>
      <c r="O209" s="6350"/>
    </row>
    <row r="210" spans="1:96" ht="16.350000000000001" customHeight="1" x14ac:dyDescent="0.2">
      <c r="A210" s="6056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1609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1610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1611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1612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1613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6" zoomScale="90" zoomScaleNormal="90" workbookViewId="0">
      <selection activeCell="U34" sqref="U34:AX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SEPTIEMBRE (09)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93" t="s">
        <v>1614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5993"/>
      <c r="P6" s="5993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3"/>
      <c r="DS6" s="6583"/>
      <c r="DT6" s="6583"/>
      <c r="DU6" s="6583"/>
      <c r="DV6" s="6583"/>
      <c r="DW6" s="6583"/>
      <c r="DX6" s="6583"/>
      <c r="DY6" s="6583"/>
      <c r="DZ6" s="6583"/>
      <c r="EA6" s="6583"/>
      <c r="EB6" s="6583"/>
      <c r="EC6" s="6583"/>
      <c r="ED6" s="6583"/>
      <c r="EE6" s="6583"/>
      <c r="EF6" s="6583"/>
      <c r="EG6" s="6583"/>
      <c r="EH6" s="6583"/>
      <c r="EI6" s="6583"/>
    </row>
    <row r="8" spans="1:139" ht="18" customHeight="1" x14ac:dyDescent="0.25">
      <c r="A8" s="12" t="s">
        <v>1615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540" t="s">
        <v>1616</v>
      </c>
      <c r="B9" s="6540"/>
      <c r="C9" s="6537"/>
      <c r="D9" s="6494" t="s">
        <v>82</v>
      </c>
      <c r="E9" s="6494"/>
      <c r="F9" s="6495"/>
      <c r="G9" s="6586" t="s">
        <v>106</v>
      </c>
      <c r="H9" s="6504"/>
      <c r="I9" s="6504"/>
      <c r="J9" s="6504"/>
      <c r="K9" s="6504"/>
      <c r="L9" s="6504"/>
      <c r="M9" s="6504"/>
      <c r="N9" s="6504"/>
      <c r="O9" s="6504"/>
      <c r="P9" s="6504"/>
      <c r="Q9" s="6504"/>
      <c r="R9" s="6504"/>
      <c r="S9" s="6504"/>
      <c r="T9" s="6504"/>
      <c r="U9" s="6504"/>
      <c r="V9" s="6504"/>
      <c r="W9" s="6504"/>
      <c r="X9" s="6504"/>
      <c r="Y9" s="6504"/>
      <c r="Z9" s="6504"/>
      <c r="AA9" s="6504"/>
      <c r="AB9" s="6504"/>
      <c r="AC9" s="6504"/>
      <c r="AD9" s="6504"/>
      <c r="AE9" s="6504"/>
      <c r="AF9" s="6504"/>
      <c r="AG9" s="6504"/>
      <c r="AH9" s="6504"/>
      <c r="AI9" s="6504"/>
      <c r="AJ9" s="6504"/>
      <c r="AK9" s="6504"/>
      <c r="AL9" s="6504"/>
      <c r="AM9" s="6504"/>
      <c r="AN9" s="6504"/>
      <c r="AO9" s="6504"/>
      <c r="AP9" s="6587"/>
      <c r="AQ9" s="6547" t="s">
        <v>1617</v>
      </c>
      <c r="AR9" s="6499" t="s">
        <v>1618</v>
      </c>
      <c r="AS9" s="6499" t="s">
        <v>1619</v>
      </c>
      <c r="AT9" s="6499" t="s">
        <v>1620</v>
      </c>
      <c r="AU9" s="6499" t="s">
        <v>42</v>
      </c>
      <c r="AV9" s="6588" t="s">
        <v>1621</v>
      </c>
      <c r="AW9" s="6499" t="s">
        <v>1622</v>
      </c>
      <c r="AX9" s="6495" t="s">
        <v>1623</v>
      </c>
    </row>
    <row r="10" spans="1:139" ht="15" customHeight="1" x14ac:dyDescent="0.25">
      <c r="A10" s="6584"/>
      <c r="B10" s="6584"/>
      <c r="C10" s="5943"/>
      <c r="D10" s="6103"/>
      <c r="E10" s="6103"/>
      <c r="F10" s="6585"/>
      <c r="G10" s="6575" t="s">
        <v>485</v>
      </c>
      <c r="H10" s="6591"/>
      <c r="I10" s="6586" t="s">
        <v>389</v>
      </c>
      <c r="J10" s="6506"/>
      <c r="K10" s="6504" t="s">
        <v>390</v>
      </c>
      <c r="L10" s="6506"/>
      <c r="M10" s="6586" t="s">
        <v>1624</v>
      </c>
      <c r="N10" s="6506"/>
      <c r="O10" s="6586" t="s">
        <v>392</v>
      </c>
      <c r="P10" s="6506"/>
      <c r="Q10" s="6586" t="s">
        <v>393</v>
      </c>
      <c r="R10" s="6506"/>
      <c r="S10" s="6586" t="s">
        <v>394</v>
      </c>
      <c r="T10" s="6506"/>
      <c r="U10" s="6586" t="s">
        <v>395</v>
      </c>
      <c r="V10" s="6506"/>
      <c r="W10" s="6586" t="s">
        <v>1625</v>
      </c>
      <c r="X10" s="6506"/>
      <c r="Y10" s="6586" t="s">
        <v>312</v>
      </c>
      <c r="Z10" s="6512"/>
      <c r="AA10" s="6586" t="s">
        <v>313</v>
      </c>
      <c r="AB10" s="6512"/>
      <c r="AC10" s="6586" t="s">
        <v>1626</v>
      </c>
      <c r="AD10" s="6512"/>
      <c r="AE10" s="6586" t="s">
        <v>1627</v>
      </c>
      <c r="AF10" s="6512"/>
      <c r="AG10" s="6586" t="s">
        <v>1628</v>
      </c>
      <c r="AH10" s="6512"/>
      <c r="AI10" s="6586" t="s">
        <v>1629</v>
      </c>
      <c r="AJ10" s="6512"/>
      <c r="AK10" s="6586" t="s">
        <v>1630</v>
      </c>
      <c r="AL10" s="6512"/>
      <c r="AM10" s="6586" t="s">
        <v>1631</v>
      </c>
      <c r="AN10" s="6512"/>
      <c r="AO10" s="6586" t="s">
        <v>956</v>
      </c>
      <c r="AP10" s="6571"/>
      <c r="AQ10" s="5658"/>
      <c r="AR10" s="5996"/>
      <c r="AS10" s="5996"/>
      <c r="AT10" s="5996"/>
      <c r="AU10" s="5996"/>
      <c r="AV10" s="6589"/>
      <c r="AW10" s="5996"/>
      <c r="AX10" s="5722"/>
    </row>
    <row r="11" spans="1:139" x14ac:dyDescent="0.25">
      <c r="A11" s="6055"/>
      <c r="B11" s="6055"/>
      <c r="C11" s="6056"/>
      <c r="D11" s="3424" t="s">
        <v>84</v>
      </c>
      <c r="E11" s="3425" t="s">
        <v>63</v>
      </c>
      <c r="F11" s="3290" t="s">
        <v>64</v>
      </c>
      <c r="G11" s="3395" t="s">
        <v>63</v>
      </c>
      <c r="H11" s="3290" t="s">
        <v>64</v>
      </c>
      <c r="I11" s="3395" t="s">
        <v>63</v>
      </c>
      <c r="J11" s="3290" t="s">
        <v>64</v>
      </c>
      <c r="K11" s="3395" t="s">
        <v>63</v>
      </c>
      <c r="L11" s="3290" t="s">
        <v>64</v>
      </c>
      <c r="M11" s="3395" t="s">
        <v>63</v>
      </c>
      <c r="N11" s="3290" t="s">
        <v>64</v>
      </c>
      <c r="O11" s="3395" t="s">
        <v>63</v>
      </c>
      <c r="P11" s="3290" t="s">
        <v>64</v>
      </c>
      <c r="Q11" s="3395" t="s">
        <v>63</v>
      </c>
      <c r="R11" s="3290" t="s">
        <v>64</v>
      </c>
      <c r="S11" s="3395" t="s">
        <v>63</v>
      </c>
      <c r="T11" s="3290" t="s">
        <v>64</v>
      </c>
      <c r="U11" s="3395" t="s">
        <v>63</v>
      </c>
      <c r="V11" s="3290" t="s">
        <v>64</v>
      </c>
      <c r="W11" s="3395" t="s">
        <v>63</v>
      </c>
      <c r="X11" s="3290" t="s">
        <v>64</v>
      </c>
      <c r="Y11" s="3395" t="s">
        <v>63</v>
      </c>
      <c r="Z11" s="3290" t="s">
        <v>64</v>
      </c>
      <c r="AA11" s="3395" t="s">
        <v>63</v>
      </c>
      <c r="AB11" s="3290" t="s">
        <v>64</v>
      </c>
      <c r="AC11" s="3395" t="s">
        <v>63</v>
      </c>
      <c r="AD11" s="3290" t="s">
        <v>64</v>
      </c>
      <c r="AE11" s="3395" t="s">
        <v>63</v>
      </c>
      <c r="AF11" s="3290" t="s">
        <v>64</v>
      </c>
      <c r="AG11" s="3395" t="s">
        <v>63</v>
      </c>
      <c r="AH11" s="3290" t="s">
        <v>64</v>
      </c>
      <c r="AI11" s="3395" t="s">
        <v>63</v>
      </c>
      <c r="AJ11" s="3290" t="s">
        <v>64</v>
      </c>
      <c r="AK11" s="3395" t="s">
        <v>63</v>
      </c>
      <c r="AL11" s="3290" t="s">
        <v>64</v>
      </c>
      <c r="AM11" s="3395" t="s">
        <v>63</v>
      </c>
      <c r="AN11" s="3290" t="s">
        <v>64</v>
      </c>
      <c r="AO11" s="3395" t="s">
        <v>63</v>
      </c>
      <c r="AP11" s="3412" t="s">
        <v>64</v>
      </c>
      <c r="AQ11" s="5659"/>
      <c r="AR11" s="5709"/>
      <c r="AS11" s="5709"/>
      <c r="AT11" s="5709"/>
      <c r="AU11" s="5709"/>
      <c r="AV11" s="6590"/>
      <c r="AW11" s="5709"/>
      <c r="AX11" s="6585"/>
    </row>
    <row r="12" spans="1:139" ht="15" customHeight="1" x14ac:dyDescent="0.25">
      <c r="A12" s="6594" t="s">
        <v>1632</v>
      </c>
      <c r="B12" s="6595"/>
      <c r="C12" s="6172"/>
      <c r="D12" s="222">
        <f>SUM(E12+F12)</f>
        <v>498</v>
      </c>
      <c r="E12" s="689">
        <f>SUM(G12+I12+K12+M12+O12+Q12+S12+U12+W12+Y12+AA12+AC12+AE12+AG12+AI12+AK12+AM12+AO12)</f>
        <v>185</v>
      </c>
      <c r="F12" s="306">
        <f>SUM(H12+J12+L12+N12+P12+R12+T12+V12+X12+Z12+AB12+AD12+AF12+AH12+AJ12+AL12+AN12+AP12)</f>
        <v>313</v>
      </c>
      <c r="G12" s="215">
        <v>0</v>
      </c>
      <c r="H12" s="659">
        <v>0</v>
      </c>
      <c r="I12" s="215">
        <v>2</v>
      </c>
      <c r="J12" s="659">
        <v>0</v>
      </c>
      <c r="K12" s="215">
        <v>2</v>
      </c>
      <c r="L12" s="659">
        <v>1</v>
      </c>
      <c r="M12" s="215">
        <v>1</v>
      </c>
      <c r="N12" s="659">
        <v>2</v>
      </c>
      <c r="O12" s="215">
        <v>1</v>
      </c>
      <c r="P12" s="659">
        <v>1</v>
      </c>
      <c r="Q12" s="215">
        <v>2</v>
      </c>
      <c r="R12" s="310">
        <v>5</v>
      </c>
      <c r="S12" s="215">
        <v>6</v>
      </c>
      <c r="T12" s="310">
        <v>9</v>
      </c>
      <c r="U12" s="215">
        <v>11</v>
      </c>
      <c r="V12" s="310">
        <v>7</v>
      </c>
      <c r="W12" s="215">
        <v>3</v>
      </c>
      <c r="X12" s="310">
        <v>12</v>
      </c>
      <c r="Y12" s="215">
        <v>17</v>
      </c>
      <c r="Z12" s="310">
        <v>32</v>
      </c>
      <c r="AA12" s="215">
        <v>24</v>
      </c>
      <c r="AB12" s="310">
        <v>21</v>
      </c>
      <c r="AC12" s="215">
        <v>19</v>
      </c>
      <c r="AD12" s="310">
        <v>57</v>
      </c>
      <c r="AE12" s="215">
        <v>21</v>
      </c>
      <c r="AF12" s="310">
        <v>49</v>
      </c>
      <c r="AG12" s="215">
        <v>12</v>
      </c>
      <c r="AH12" s="310">
        <v>25</v>
      </c>
      <c r="AI12" s="215">
        <v>13</v>
      </c>
      <c r="AJ12" s="310">
        <v>38</v>
      </c>
      <c r="AK12" s="215">
        <v>14</v>
      </c>
      <c r="AL12" s="310">
        <v>13</v>
      </c>
      <c r="AM12" s="215">
        <v>30</v>
      </c>
      <c r="AN12" s="310">
        <v>24</v>
      </c>
      <c r="AO12" s="215">
        <v>7</v>
      </c>
      <c r="AP12" s="289">
        <v>17</v>
      </c>
      <c r="AQ12" s="220">
        <v>6</v>
      </c>
      <c r="AR12" s="300">
        <v>14</v>
      </c>
      <c r="AS12" s="300">
        <v>4</v>
      </c>
      <c r="AT12" s="300">
        <v>3</v>
      </c>
      <c r="AU12" s="300">
        <v>19</v>
      </c>
      <c r="AV12" s="300">
        <v>65</v>
      </c>
      <c r="AW12" s="300">
        <v>3</v>
      </c>
      <c r="AX12" s="659">
        <v>5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596" t="s">
        <v>1633</v>
      </c>
      <c r="B13" s="6597"/>
      <c r="C13" s="6598"/>
      <c r="D13" s="1143">
        <f t="shared" ref="D13:D17" si="5">SUM(E13+F13)</f>
        <v>121</v>
      </c>
      <c r="E13" s="684">
        <f t="shared" ref="E13:F15" si="6">SUM(G13+I13+K13+M13+O13+Q13+S13+U13+W13+Y13+AA13+AC13+AE13+AG13+AI13+AK13+AM13+AO13)</f>
        <v>51</v>
      </c>
      <c r="F13" s="1127">
        <f t="shared" si="6"/>
        <v>70</v>
      </c>
      <c r="G13" s="341">
        <v>7</v>
      </c>
      <c r="H13" s="1692">
        <v>6</v>
      </c>
      <c r="I13" s="341">
        <v>7</v>
      </c>
      <c r="J13" s="1692">
        <v>6</v>
      </c>
      <c r="K13" s="341">
        <v>5</v>
      </c>
      <c r="L13" s="1692">
        <v>7</v>
      </c>
      <c r="M13" s="341">
        <v>6</v>
      </c>
      <c r="N13" s="1692">
        <v>1</v>
      </c>
      <c r="O13" s="341">
        <v>7</v>
      </c>
      <c r="P13" s="1692">
        <v>4</v>
      </c>
      <c r="Q13" s="341">
        <v>4</v>
      </c>
      <c r="R13" s="343">
        <v>8</v>
      </c>
      <c r="S13" s="341">
        <v>2</v>
      </c>
      <c r="T13" s="343">
        <v>1</v>
      </c>
      <c r="U13" s="341">
        <v>1</v>
      </c>
      <c r="V13" s="343">
        <v>1</v>
      </c>
      <c r="W13" s="341">
        <v>7</v>
      </c>
      <c r="X13" s="343">
        <v>11</v>
      </c>
      <c r="Y13" s="341">
        <v>5</v>
      </c>
      <c r="Z13" s="343">
        <v>6</v>
      </c>
      <c r="AA13" s="341">
        <v>0</v>
      </c>
      <c r="AB13" s="343">
        <v>1</v>
      </c>
      <c r="AC13" s="341">
        <v>0</v>
      </c>
      <c r="AD13" s="343">
        <v>13</v>
      </c>
      <c r="AE13" s="341">
        <v>0</v>
      </c>
      <c r="AF13" s="343">
        <v>5</v>
      </c>
      <c r="AG13" s="341">
        <v>0</v>
      </c>
      <c r="AH13" s="343">
        <v>0</v>
      </c>
      <c r="AI13" s="341">
        <v>0</v>
      </c>
      <c r="AJ13" s="343">
        <v>0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3</v>
      </c>
      <c r="AR13" s="267">
        <v>10</v>
      </c>
      <c r="AS13" s="267">
        <v>0</v>
      </c>
      <c r="AT13" s="267">
        <v>0</v>
      </c>
      <c r="AU13" s="267">
        <v>2</v>
      </c>
      <c r="AV13" s="267">
        <v>0</v>
      </c>
      <c r="AW13" s="267">
        <v>1</v>
      </c>
      <c r="AX13" s="1692">
        <v>2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596" t="s">
        <v>1634</v>
      </c>
      <c r="B14" s="6597"/>
      <c r="C14" s="6598"/>
      <c r="D14" s="1143">
        <f t="shared" si="5"/>
        <v>13</v>
      </c>
      <c r="E14" s="684">
        <f t="shared" si="6"/>
        <v>9</v>
      </c>
      <c r="F14" s="1127">
        <f t="shared" si="6"/>
        <v>4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0</v>
      </c>
      <c r="Y14" s="341">
        <v>0</v>
      </c>
      <c r="Z14" s="343">
        <v>0</v>
      </c>
      <c r="AA14" s="341">
        <v>1</v>
      </c>
      <c r="AB14" s="343">
        <v>1</v>
      </c>
      <c r="AC14" s="341">
        <v>1</v>
      </c>
      <c r="AD14" s="343">
        <v>1</v>
      </c>
      <c r="AE14" s="341">
        <v>2</v>
      </c>
      <c r="AF14" s="343">
        <v>2</v>
      </c>
      <c r="AG14" s="341">
        <v>2</v>
      </c>
      <c r="AH14" s="343">
        <v>0</v>
      </c>
      <c r="AI14" s="341">
        <v>0</v>
      </c>
      <c r="AJ14" s="343">
        <v>0</v>
      </c>
      <c r="AK14" s="341">
        <v>1</v>
      </c>
      <c r="AL14" s="343">
        <v>0</v>
      </c>
      <c r="AM14" s="341">
        <v>0</v>
      </c>
      <c r="AN14" s="343">
        <v>0</v>
      </c>
      <c r="AO14" s="341">
        <v>2</v>
      </c>
      <c r="AP14" s="2537">
        <v>0</v>
      </c>
      <c r="AQ14" s="357">
        <v>0</v>
      </c>
      <c r="AR14" s="267">
        <v>0</v>
      </c>
      <c r="AS14" s="267">
        <v>0</v>
      </c>
      <c r="AT14" s="267">
        <v>0</v>
      </c>
      <c r="AU14" s="267">
        <v>0</v>
      </c>
      <c r="AV14" s="267">
        <v>3</v>
      </c>
      <c r="AW14" s="267">
        <v>0</v>
      </c>
      <c r="AX14" s="1692">
        <v>1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596" t="s">
        <v>1635</v>
      </c>
      <c r="B15" s="6597"/>
      <c r="C15" s="6598"/>
      <c r="D15" s="1143">
        <f t="shared" si="5"/>
        <v>99</v>
      </c>
      <c r="E15" s="684">
        <f t="shared" si="6"/>
        <v>32</v>
      </c>
      <c r="F15" s="1127">
        <f t="shared" si="6"/>
        <v>67</v>
      </c>
      <c r="G15" s="341">
        <v>0</v>
      </c>
      <c r="H15" s="1692">
        <v>0</v>
      </c>
      <c r="I15" s="341">
        <v>2</v>
      </c>
      <c r="J15" s="1692">
        <v>0</v>
      </c>
      <c r="K15" s="341">
        <v>5</v>
      </c>
      <c r="L15" s="1692">
        <v>3</v>
      </c>
      <c r="M15" s="341">
        <v>1</v>
      </c>
      <c r="N15" s="343">
        <v>0</v>
      </c>
      <c r="O15" s="341">
        <v>3</v>
      </c>
      <c r="P15" s="343">
        <v>4</v>
      </c>
      <c r="Q15" s="341">
        <v>2</v>
      </c>
      <c r="R15" s="343">
        <v>1</v>
      </c>
      <c r="S15" s="341">
        <v>2</v>
      </c>
      <c r="T15" s="343">
        <v>4</v>
      </c>
      <c r="U15" s="341">
        <v>2</v>
      </c>
      <c r="V15" s="343">
        <v>2</v>
      </c>
      <c r="W15" s="341">
        <v>3</v>
      </c>
      <c r="X15" s="343">
        <v>4</v>
      </c>
      <c r="Y15" s="341">
        <v>2</v>
      </c>
      <c r="Z15" s="343">
        <v>3</v>
      </c>
      <c r="AA15" s="341">
        <v>1</v>
      </c>
      <c r="AB15" s="343">
        <v>4</v>
      </c>
      <c r="AC15" s="341">
        <v>1</v>
      </c>
      <c r="AD15" s="343">
        <v>16</v>
      </c>
      <c r="AE15" s="341">
        <v>0</v>
      </c>
      <c r="AF15" s="343">
        <v>13</v>
      </c>
      <c r="AG15" s="341">
        <v>4</v>
      </c>
      <c r="AH15" s="343">
        <v>5</v>
      </c>
      <c r="AI15" s="341">
        <v>1</v>
      </c>
      <c r="AJ15" s="343">
        <v>5</v>
      </c>
      <c r="AK15" s="341">
        <v>0</v>
      </c>
      <c r="AL15" s="343">
        <v>0</v>
      </c>
      <c r="AM15" s="341">
        <v>3</v>
      </c>
      <c r="AN15" s="343">
        <v>2</v>
      </c>
      <c r="AO15" s="341">
        <v>0</v>
      </c>
      <c r="AP15" s="2537">
        <v>1</v>
      </c>
      <c r="AQ15" s="357">
        <v>0</v>
      </c>
      <c r="AR15" s="267">
        <v>5</v>
      </c>
      <c r="AS15" s="267">
        <v>0</v>
      </c>
      <c r="AT15" s="267">
        <v>1</v>
      </c>
      <c r="AU15" s="267">
        <v>0</v>
      </c>
      <c r="AV15" s="267">
        <v>4</v>
      </c>
      <c r="AW15" s="267">
        <v>0</v>
      </c>
      <c r="AX15" s="1692">
        <v>1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603" t="s">
        <v>1636</v>
      </c>
      <c r="B16" s="6604"/>
      <c r="C16" s="6605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606" t="s">
        <v>1637</v>
      </c>
      <c r="B17" s="6607"/>
      <c r="C17" s="6608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1638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510" t="s">
        <v>1639</v>
      </c>
      <c r="B19" s="6540"/>
      <c r="C19" s="6537"/>
      <c r="D19" s="6586" t="s">
        <v>197</v>
      </c>
      <c r="E19" s="6504"/>
      <c r="F19" s="6506"/>
      <c r="G19" s="6518" t="s">
        <v>485</v>
      </c>
      <c r="H19" s="6378"/>
      <c r="I19" s="6506" t="s">
        <v>389</v>
      </c>
      <c r="J19" s="6555"/>
      <c r="K19" s="6586" t="s">
        <v>390</v>
      </c>
      <c r="L19" s="6506"/>
      <c r="M19" s="6506" t="s">
        <v>1624</v>
      </c>
      <c r="N19" s="6555"/>
      <c r="O19" s="6586" t="s">
        <v>392</v>
      </c>
      <c r="P19" s="6506"/>
      <c r="Q19" s="6586" t="s">
        <v>393</v>
      </c>
      <c r="R19" s="6506"/>
      <c r="S19" s="6586" t="s">
        <v>394</v>
      </c>
      <c r="T19" s="6506"/>
      <c r="U19" s="6586" t="s">
        <v>395</v>
      </c>
      <c r="V19" s="6506"/>
      <c r="W19" s="6504" t="s">
        <v>1625</v>
      </c>
      <c r="X19" s="6504"/>
      <c r="Y19" s="6586" t="s">
        <v>312</v>
      </c>
      <c r="Z19" s="6512"/>
      <c r="AA19" s="6504" t="s">
        <v>313</v>
      </c>
      <c r="AB19" s="6546"/>
      <c r="AC19" s="6504" t="s">
        <v>1626</v>
      </c>
      <c r="AD19" s="6546"/>
      <c r="AE19" s="6504" t="s">
        <v>1627</v>
      </c>
      <c r="AF19" s="6546"/>
      <c r="AG19" s="6504" t="s">
        <v>1628</v>
      </c>
      <c r="AH19" s="6546"/>
      <c r="AI19" s="6504" t="s">
        <v>1629</v>
      </c>
      <c r="AJ19" s="6546"/>
      <c r="AK19" s="6504" t="s">
        <v>1630</v>
      </c>
      <c r="AL19" s="6546"/>
      <c r="AM19" s="6504" t="s">
        <v>1631</v>
      </c>
      <c r="AN19" s="6512"/>
      <c r="AO19" s="6504" t="s">
        <v>956</v>
      </c>
      <c r="AP19" s="6571"/>
      <c r="AQ19" s="6547" t="s">
        <v>1617</v>
      </c>
      <c r="AR19" s="6499" t="s">
        <v>1640</v>
      </c>
      <c r="AS19" s="6499" t="s">
        <v>1619</v>
      </c>
      <c r="AT19" s="6499" t="s">
        <v>1641</v>
      </c>
      <c r="AU19" s="6499" t="s">
        <v>1620</v>
      </c>
      <c r="AV19" s="6592" t="s">
        <v>42</v>
      </c>
      <c r="AW19" s="6592" t="s">
        <v>1622</v>
      </c>
      <c r="AX19" s="6515" t="s">
        <v>1623</v>
      </c>
    </row>
    <row r="20" spans="1:100" ht="30.75" customHeight="1" x14ac:dyDescent="0.25">
      <c r="A20" s="6364"/>
      <c r="B20" s="6055"/>
      <c r="C20" s="6056"/>
      <c r="D20" s="3395" t="s">
        <v>84</v>
      </c>
      <c r="E20" s="3405" t="s">
        <v>63</v>
      </c>
      <c r="F20" s="75" t="s">
        <v>64</v>
      </c>
      <c r="G20" s="3395" t="s">
        <v>63</v>
      </c>
      <c r="H20" s="3290" t="s">
        <v>64</v>
      </c>
      <c r="I20" s="3291" t="s">
        <v>63</v>
      </c>
      <c r="J20" s="75" t="s">
        <v>64</v>
      </c>
      <c r="K20" s="3291" t="s">
        <v>63</v>
      </c>
      <c r="L20" s="1506" t="s">
        <v>64</v>
      </c>
      <c r="M20" s="3291" t="s">
        <v>63</v>
      </c>
      <c r="N20" s="75" t="s">
        <v>64</v>
      </c>
      <c r="O20" s="3291" t="s">
        <v>63</v>
      </c>
      <c r="P20" s="75" t="s">
        <v>64</v>
      </c>
      <c r="Q20" s="3291" t="s">
        <v>63</v>
      </c>
      <c r="R20" s="75" t="s">
        <v>64</v>
      </c>
      <c r="S20" s="3291" t="s">
        <v>63</v>
      </c>
      <c r="T20" s="75" t="s">
        <v>64</v>
      </c>
      <c r="U20" s="3395" t="s">
        <v>63</v>
      </c>
      <c r="V20" s="3290" t="s">
        <v>64</v>
      </c>
      <c r="W20" s="3405" t="s">
        <v>63</v>
      </c>
      <c r="X20" s="3289" t="s">
        <v>64</v>
      </c>
      <c r="Y20" s="3395" t="s">
        <v>63</v>
      </c>
      <c r="Z20" s="3290" t="s">
        <v>64</v>
      </c>
      <c r="AA20" s="3405" t="s">
        <v>63</v>
      </c>
      <c r="AB20" s="3289" t="s">
        <v>64</v>
      </c>
      <c r="AC20" s="3395" t="s">
        <v>63</v>
      </c>
      <c r="AD20" s="3290" t="s">
        <v>64</v>
      </c>
      <c r="AE20" s="3405" t="s">
        <v>63</v>
      </c>
      <c r="AF20" s="3289" t="s">
        <v>64</v>
      </c>
      <c r="AG20" s="3395" t="s">
        <v>63</v>
      </c>
      <c r="AH20" s="3290" t="s">
        <v>64</v>
      </c>
      <c r="AI20" s="3405" t="s">
        <v>63</v>
      </c>
      <c r="AJ20" s="3289" t="s">
        <v>64</v>
      </c>
      <c r="AK20" s="3395" t="s">
        <v>63</v>
      </c>
      <c r="AL20" s="3290" t="s">
        <v>64</v>
      </c>
      <c r="AM20" s="3405" t="s">
        <v>63</v>
      </c>
      <c r="AN20" s="3290" t="s">
        <v>64</v>
      </c>
      <c r="AO20" s="3405" t="s">
        <v>63</v>
      </c>
      <c r="AP20" s="3412" t="s">
        <v>64</v>
      </c>
      <c r="AQ20" s="5658"/>
      <c r="AR20" s="6612"/>
      <c r="AS20" s="5709"/>
      <c r="AT20" s="5709"/>
      <c r="AU20" s="5709"/>
      <c r="AV20" s="5706"/>
      <c r="AW20" s="5706"/>
      <c r="AX20" s="6593"/>
    </row>
    <row r="21" spans="1:100" ht="15" customHeight="1" x14ac:dyDescent="0.25">
      <c r="A21" s="6609" t="s">
        <v>1642</v>
      </c>
      <c r="B21" s="6610"/>
      <c r="C21" s="6611"/>
      <c r="D21" s="2218">
        <f>SUM(E21+F21)</f>
        <v>105</v>
      </c>
      <c r="E21" s="2303">
        <f>SUM(G21+I21+K21+M21+O21+Q21+S21+U21+W21+Y21+AA21+AC21+AE21+AG21+AI21+AK21+AM21+AO21)</f>
        <v>44</v>
      </c>
      <c r="F21" s="2350">
        <f>SUM(H21+J21+L21+N21+P21+R21+T21+V21+X21+Z21+AB21+AD21+AF21+AH21+AJ21+AL21+AN21+AP21)</f>
        <v>61</v>
      </c>
      <c r="G21" s="1958">
        <v>7</v>
      </c>
      <c r="H21" s="1976">
        <v>6</v>
      </c>
      <c r="I21" s="1958">
        <v>7</v>
      </c>
      <c r="J21" s="2532">
        <v>7</v>
      </c>
      <c r="K21" s="1958">
        <v>5</v>
      </c>
      <c r="L21" s="1976">
        <v>7</v>
      </c>
      <c r="M21" s="1958">
        <v>4</v>
      </c>
      <c r="N21" s="2532">
        <v>1</v>
      </c>
      <c r="O21" s="1958">
        <v>6</v>
      </c>
      <c r="P21" s="1976">
        <v>3</v>
      </c>
      <c r="Q21" s="1958">
        <v>2</v>
      </c>
      <c r="R21" s="1976">
        <v>5</v>
      </c>
      <c r="S21" s="1958">
        <v>1</v>
      </c>
      <c r="T21" s="1976">
        <v>2</v>
      </c>
      <c r="U21" s="1958">
        <v>0</v>
      </c>
      <c r="V21" s="1976">
        <v>1</v>
      </c>
      <c r="W21" s="1974">
        <v>2</v>
      </c>
      <c r="X21" s="1975">
        <v>8</v>
      </c>
      <c r="Y21" s="1958">
        <v>5</v>
      </c>
      <c r="Z21" s="1976">
        <v>2</v>
      </c>
      <c r="AA21" s="1974">
        <v>0</v>
      </c>
      <c r="AB21" s="1975">
        <v>1</v>
      </c>
      <c r="AC21" s="1958">
        <v>2</v>
      </c>
      <c r="AD21" s="1976">
        <v>11</v>
      </c>
      <c r="AE21" s="1974">
        <v>0</v>
      </c>
      <c r="AF21" s="1975">
        <v>6</v>
      </c>
      <c r="AG21" s="1958">
        <v>0</v>
      </c>
      <c r="AH21" s="1976">
        <v>0</v>
      </c>
      <c r="AI21" s="1974">
        <v>2</v>
      </c>
      <c r="AJ21" s="1975">
        <v>0</v>
      </c>
      <c r="AK21" s="1958">
        <v>0</v>
      </c>
      <c r="AL21" s="1976">
        <v>0</v>
      </c>
      <c r="AM21" s="1974">
        <v>1</v>
      </c>
      <c r="AN21" s="1976">
        <v>1</v>
      </c>
      <c r="AO21" s="1974">
        <v>0</v>
      </c>
      <c r="AP21" s="1977">
        <v>0</v>
      </c>
      <c r="AQ21" s="2800">
        <v>0</v>
      </c>
      <c r="AR21" s="1957">
        <v>9</v>
      </c>
      <c r="AS21" s="1957">
        <v>0</v>
      </c>
      <c r="AT21" s="1957">
        <v>0</v>
      </c>
      <c r="AU21" s="1957">
        <v>2</v>
      </c>
      <c r="AV21" s="1957">
        <v>2</v>
      </c>
      <c r="AW21" s="1957">
        <v>1</v>
      </c>
      <c r="AX21" s="2532">
        <v>2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599" t="s">
        <v>1643</v>
      </c>
      <c r="B22" s="6600"/>
      <c r="C22" s="6601"/>
      <c r="D22" s="1143">
        <f t="shared" ref="D22:D37" si="27">SUM(E22+F22)</f>
        <v>0</v>
      </c>
      <c r="E22" s="684">
        <f>SUM(U22+W22+Y22+AA22+AC22+AE22+AG22+AI22+AK22+AM22+AO22)</f>
        <v>0</v>
      </c>
      <c r="F22" s="1127">
        <f>SUM(V22+X22+Z22+AB22+AD22+AF22+AH22+AJ22+AL22+AN22+AP22)</f>
        <v>0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0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0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224" t="s">
        <v>1644</v>
      </c>
      <c r="B23" s="6602"/>
      <c r="C23" s="6225"/>
      <c r="D23" s="1143">
        <f t="shared" si="27"/>
        <v>407</v>
      </c>
      <c r="E23" s="684">
        <f t="shared" ref="E23:F33" si="36">SUM(G23+I23+K23+M23+O23+Q23+S23+U23+W23+Y23+AA23+AC23+AE23+AG23+AI23+AK23+AM23+AO23)</f>
        <v>155</v>
      </c>
      <c r="F23" s="1127">
        <f t="shared" si="36"/>
        <v>252</v>
      </c>
      <c r="G23" s="341">
        <v>7</v>
      </c>
      <c r="H23" s="343">
        <v>6</v>
      </c>
      <c r="I23" s="341">
        <v>7</v>
      </c>
      <c r="J23" s="1692">
        <v>7</v>
      </c>
      <c r="K23" s="341">
        <v>5</v>
      </c>
      <c r="L23" s="343">
        <v>7</v>
      </c>
      <c r="M23" s="341">
        <v>5</v>
      </c>
      <c r="N23" s="1692">
        <v>1</v>
      </c>
      <c r="O23" s="341">
        <v>7</v>
      </c>
      <c r="P23" s="343">
        <v>3</v>
      </c>
      <c r="Q23" s="341">
        <v>2</v>
      </c>
      <c r="R23" s="343">
        <v>6</v>
      </c>
      <c r="S23" s="341">
        <v>4</v>
      </c>
      <c r="T23" s="343">
        <v>2</v>
      </c>
      <c r="U23" s="341">
        <v>3</v>
      </c>
      <c r="V23" s="343">
        <v>6</v>
      </c>
      <c r="W23" s="683">
        <v>4</v>
      </c>
      <c r="X23" s="342">
        <v>14</v>
      </c>
      <c r="Y23" s="341">
        <v>10</v>
      </c>
      <c r="Z23" s="343">
        <v>18</v>
      </c>
      <c r="AA23" s="683">
        <v>5</v>
      </c>
      <c r="AB23" s="342">
        <v>12</v>
      </c>
      <c r="AC23" s="341">
        <v>12</v>
      </c>
      <c r="AD23" s="343">
        <v>45</v>
      </c>
      <c r="AE23" s="683">
        <v>15</v>
      </c>
      <c r="AF23" s="342">
        <v>40</v>
      </c>
      <c r="AG23" s="341">
        <v>16</v>
      </c>
      <c r="AH23" s="343">
        <v>21</v>
      </c>
      <c r="AI23" s="683">
        <v>15</v>
      </c>
      <c r="AJ23" s="342">
        <v>36</v>
      </c>
      <c r="AK23" s="341">
        <v>10</v>
      </c>
      <c r="AL23" s="343">
        <v>11</v>
      </c>
      <c r="AM23" s="683">
        <v>23</v>
      </c>
      <c r="AN23" s="343">
        <v>10</v>
      </c>
      <c r="AO23" s="683">
        <v>5</v>
      </c>
      <c r="AP23" s="2537">
        <v>7</v>
      </c>
      <c r="AQ23" s="357">
        <v>4</v>
      </c>
      <c r="AR23" s="267">
        <v>16</v>
      </c>
      <c r="AS23" s="267">
        <v>4</v>
      </c>
      <c r="AT23" s="267">
        <v>0</v>
      </c>
      <c r="AU23" s="267">
        <v>3</v>
      </c>
      <c r="AV23" s="267">
        <v>17</v>
      </c>
      <c r="AW23" s="267">
        <v>1</v>
      </c>
      <c r="AX23" s="1692">
        <v>5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224" t="s">
        <v>1645</v>
      </c>
      <c r="B24" s="6602"/>
      <c r="C24" s="6225"/>
      <c r="D24" s="1143">
        <f t="shared" si="27"/>
        <v>298</v>
      </c>
      <c r="E24" s="684">
        <f t="shared" si="36"/>
        <v>95</v>
      </c>
      <c r="F24" s="1127">
        <f t="shared" si="36"/>
        <v>203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1</v>
      </c>
      <c r="N24" s="1692">
        <v>0</v>
      </c>
      <c r="O24" s="341">
        <v>3</v>
      </c>
      <c r="P24" s="343">
        <v>0</v>
      </c>
      <c r="Q24" s="341">
        <v>0</v>
      </c>
      <c r="R24" s="343">
        <v>2</v>
      </c>
      <c r="S24" s="341">
        <v>8</v>
      </c>
      <c r="T24" s="343">
        <v>18</v>
      </c>
      <c r="U24" s="341">
        <v>16</v>
      </c>
      <c r="V24" s="343">
        <v>10</v>
      </c>
      <c r="W24" s="683">
        <v>16</v>
      </c>
      <c r="X24" s="342">
        <v>28</v>
      </c>
      <c r="Y24" s="341">
        <v>38</v>
      </c>
      <c r="Z24" s="343">
        <v>31</v>
      </c>
      <c r="AA24" s="683">
        <v>10</v>
      </c>
      <c r="AB24" s="342">
        <v>6</v>
      </c>
      <c r="AC24" s="341">
        <v>3</v>
      </c>
      <c r="AD24" s="343">
        <v>98</v>
      </c>
      <c r="AE24" s="683">
        <v>0</v>
      </c>
      <c r="AF24" s="342">
        <v>8</v>
      </c>
      <c r="AG24" s="341">
        <v>0</v>
      </c>
      <c r="AH24" s="343">
        <v>2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6</v>
      </c>
      <c r="AR24" s="267">
        <v>8</v>
      </c>
      <c r="AS24" s="267">
        <v>0</v>
      </c>
      <c r="AT24" s="267">
        <v>0</v>
      </c>
      <c r="AU24" s="267">
        <v>0</v>
      </c>
      <c r="AV24" s="267">
        <v>3</v>
      </c>
      <c r="AW24" s="267">
        <v>1</v>
      </c>
      <c r="AX24" s="1692">
        <v>0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224" t="s">
        <v>1646</v>
      </c>
      <c r="B25" s="6602"/>
      <c r="C25" s="6225"/>
      <c r="D25" s="1143">
        <f t="shared" si="27"/>
        <v>66</v>
      </c>
      <c r="E25" s="684">
        <f t="shared" si="36"/>
        <v>25</v>
      </c>
      <c r="F25" s="1127">
        <f t="shared" si="36"/>
        <v>41</v>
      </c>
      <c r="G25" s="341">
        <v>0</v>
      </c>
      <c r="H25" s="343">
        <v>0</v>
      </c>
      <c r="I25" s="341">
        <v>0</v>
      </c>
      <c r="J25" s="1692">
        <v>0</v>
      </c>
      <c r="K25" s="341">
        <v>1</v>
      </c>
      <c r="L25" s="343">
        <v>2</v>
      </c>
      <c r="M25" s="341">
        <v>3</v>
      </c>
      <c r="N25" s="1692">
        <v>1</v>
      </c>
      <c r="O25" s="341">
        <v>1</v>
      </c>
      <c r="P25" s="343">
        <v>3</v>
      </c>
      <c r="Q25" s="341">
        <v>3</v>
      </c>
      <c r="R25" s="343">
        <v>1</v>
      </c>
      <c r="S25" s="341">
        <v>1</v>
      </c>
      <c r="T25" s="343">
        <v>2</v>
      </c>
      <c r="U25" s="341">
        <v>4</v>
      </c>
      <c r="V25" s="343">
        <v>3</v>
      </c>
      <c r="W25" s="683">
        <v>2</v>
      </c>
      <c r="X25" s="342">
        <v>5</v>
      </c>
      <c r="Y25" s="341">
        <v>5</v>
      </c>
      <c r="Z25" s="343">
        <v>4</v>
      </c>
      <c r="AA25" s="683">
        <v>0</v>
      </c>
      <c r="AB25" s="342">
        <v>0</v>
      </c>
      <c r="AC25" s="341">
        <v>0</v>
      </c>
      <c r="AD25" s="343">
        <v>3</v>
      </c>
      <c r="AE25" s="683">
        <v>2</v>
      </c>
      <c r="AF25" s="342">
        <v>4</v>
      </c>
      <c r="AG25" s="341">
        <v>0</v>
      </c>
      <c r="AH25" s="343">
        <v>2</v>
      </c>
      <c r="AI25" s="683">
        <v>0</v>
      </c>
      <c r="AJ25" s="342">
        <v>3</v>
      </c>
      <c r="AK25" s="341">
        <v>0</v>
      </c>
      <c r="AL25" s="343">
        <v>0</v>
      </c>
      <c r="AM25" s="683">
        <v>2</v>
      </c>
      <c r="AN25" s="343">
        <v>5</v>
      </c>
      <c r="AO25" s="683">
        <v>1</v>
      </c>
      <c r="AP25" s="2537">
        <v>3</v>
      </c>
      <c r="AQ25" s="357">
        <v>3</v>
      </c>
      <c r="AR25" s="267">
        <v>0</v>
      </c>
      <c r="AS25" s="267">
        <v>0</v>
      </c>
      <c r="AT25" s="267">
        <v>0</v>
      </c>
      <c r="AU25" s="267">
        <v>0</v>
      </c>
      <c r="AV25" s="267">
        <v>2</v>
      </c>
      <c r="AW25" s="267">
        <v>1</v>
      </c>
      <c r="AX25" s="1692">
        <v>0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224" t="s">
        <v>1647</v>
      </c>
      <c r="B26" s="6602"/>
      <c r="C26" s="6225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224" t="s">
        <v>1648</v>
      </c>
      <c r="B27" s="6602"/>
      <c r="C27" s="6225"/>
      <c r="D27" s="1143">
        <f t="shared" si="27"/>
        <v>115</v>
      </c>
      <c r="E27" s="684">
        <f t="shared" si="36"/>
        <v>41</v>
      </c>
      <c r="F27" s="1127">
        <f t="shared" si="36"/>
        <v>74</v>
      </c>
      <c r="G27" s="341">
        <v>0</v>
      </c>
      <c r="H27" s="343">
        <v>0</v>
      </c>
      <c r="I27" s="341">
        <v>0</v>
      </c>
      <c r="J27" s="1692">
        <v>0</v>
      </c>
      <c r="K27" s="341">
        <v>0</v>
      </c>
      <c r="L27" s="343">
        <v>0</v>
      </c>
      <c r="M27" s="341">
        <v>0</v>
      </c>
      <c r="N27" s="1692">
        <v>0</v>
      </c>
      <c r="O27" s="341">
        <v>0</v>
      </c>
      <c r="P27" s="343">
        <v>0</v>
      </c>
      <c r="Q27" s="341">
        <v>0</v>
      </c>
      <c r="R27" s="343">
        <v>0</v>
      </c>
      <c r="S27" s="341">
        <v>0</v>
      </c>
      <c r="T27" s="343">
        <v>0</v>
      </c>
      <c r="U27" s="341">
        <v>0</v>
      </c>
      <c r="V27" s="343">
        <v>1</v>
      </c>
      <c r="W27" s="683">
        <v>0</v>
      </c>
      <c r="X27" s="342">
        <v>3</v>
      </c>
      <c r="Y27" s="341">
        <v>6</v>
      </c>
      <c r="Z27" s="343">
        <v>7</v>
      </c>
      <c r="AA27" s="683">
        <v>11</v>
      </c>
      <c r="AB27" s="342">
        <v>4</v>
      </c>
      <c r="AC27" s="341">
        <v>4</v>
      </c>
      <c r="AD27" s="343">
        <v>18</v>
      </c>
      <c r="AE27" s="683">
        <v>5</v>
      </c>
      <c r="AF27" s="342">
        <v>17</v>
      </c>
      <c r="AG27" s="341">
        <v>4</v>
      </c>
      <c r="AH27" s="343">
        <v>5</v>
      </c>
      <c r="AI27" s="683">
        <v>3</v>
      </c>
      <c r="AJ27" s="342">
        <v>10</v>
      </c>
      <c r="AK27" s="341">
        <v>1</v>
      </c>
      <c r="AL27" s="343">
        <v>2</v>
      </c>
      <c r="AM27" s="683">
        <v>6</v>
      </c>
      <c r="AN27" s="343">
        <v>4</v>
      </c>
      <c r="AO27" s="683">
        <v>1</v>
      </c>
      <c r="AP27" s="2537">
        <v>3</v>
      </c>
      <c r="AQ27" s="357">
        <v>2</v>
      </c>
      <c r="AR27" s="267">
        <v>12</v>
      </c>
      <c r="AS27" s="267">
        <v>1</v>
      </c>
      <c r="AT27" s="267">
        <v>0</v>
      </c>
      <c r="AU27" s="267">
        <v>0</v>
      </c>
      <c r="AV27" s="267">
        <v>5</v>
      </c>
      <c r="AW27" s="267">
        <v>2</v>
      </c>
      <c r="AX27" s="1692">
        <v>1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224" t="s">
        <v>1649</v>
      </c>
      <c r="B28" s="6602"/>
      <c r="C28" s="6225"/>
      <c r="D28" s="1532">
        <f t="shared" si="27"/>
        <v>81</v>
      </c>
      <c r="E28" s="684">
        <f t="shared" si="36"/>
        <v>42</v>
      </c>
      <c r="F28" s="1127">
        <f t="shared" si="36"/>
        <v>39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1</v>
      </c>
      <c r="T28" s="343">
        <v>0</v>
      </c>
      <c r="U28" s="341">
        <v>1</v>
      </c>
      <c r="V28" s="343">
        <v>0</v>
      </c>
      <c r="W28" s="683">
        <v>1</v>
      </c>
      <c r="X28" s="342">
        <v>2</v>
      </c>
      <c r="Y28" s="341">
        <v>5</v>
      </c>
      <c r="Z28" s="343">
        <v>12</v>
      </c>
      <c r="AA28" s="683">
        <v>4</v>
      </c>
      <c r="AB28" s="342">
        <v>1</v>
      </c>
      <c r="AC28" s="341">
        <v>2</v>
      </c>
      <c r="AD28" s="343">
        <v>1</v>
      </c>
      <c r="AE28" s="683">
        <v>8</v>
      </c>
      <c r="AF28" s="342">
        <v>7</v>
      </c>
      <c r="AG28" s="341">
        <v>2</v>
      </c>
      <c r="AH28" s="343">
        <v>1</v>
      </c>
      <c r="AI28" s="683">
        <v>4</v>
      </c>
      <c r="AJ28" s="342">
        <v>8</v>
      </c>
      <c r="AK28" s="341">
        <v>4</v>
      </c>
      <c r="AL28" s="343">
        <v>0</v>
      </c>
      <c r="AM28" s="683">
        <v>8</v>
      </c>
      <c r="AN28" s="343">
        <v>4</v>
      </c>
      <c r="AO28" s="683">
        <v>2</v>
      </c>
      <c r="AP28" s="2537">
        <v>3</v>
      </c>
      <c r="AQ28" s="357">
        <v>1</v>
      </c>
      <c r="AR28" s="267">
        <v>0</v>
      </c>
      <c r="AS28" s="267">
        <v>0</v>
      </c>
      <c r="AT28" s="267">
        <v>0</v>
      </c>
      <c r="AU28" s="267">
        <v>2</v>
      </c>
      <c r="AV28" s="267">
        <v>4</v>
      </c>
      <c r="AW28" s="267">
        <v>1</v>
      </c>
      <c r="AX28" s="1692">
        <v>2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224" t="s">
        <v>1650</v>
      </c>
      <c r="B29" s="6602"/>
      <c r="C29" s="6225"/>
      <c r="D29" s="1532">
        <f t="shared" si="27"/>
        <v>1</v>
      </c>
      <c r="E29" s="684">
        <f t="shared" si="36"/>
        <v>1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1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224" t="s">
        <v>1651</v>
      </c>
      <c r="B30" s="6602"/>
      <c r="C30" s="6225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224" t="s">
        <v>1652</v>
      </c>
      <c r="B31" s="6602"/>
      <c r="C31" s="6225"/>
      <c r="D31" s="1143">
        <f t="shared" si="27"/>
        <v>268</v>
      </c>
      <c r="E31" s="684">
        <f t="shared" si="36"/>
        <v>93</v>
      </c>
      <c r="F31" s="1127">
        <f t="shared" si="36"/>
        <v>175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0</v>
      </c>
      <c r="N31" s="1692">
        <v>1</v>
      </c>
      <c r="O31" s="341">
        <v>0</v>
      </c>
      <c r="P31" s="343">
        <v>0</v>
      </c>
      <c r="Q31" s="341">
        <v>2</v>
      </c>
      <c r="R31" s="343">
        <v>4</v>
      </c>
      <c r="S31" s="341">
        <v>3</v>
      </c>
      <c r="T31" s="343">
        <v>3</v>
      </c>
      <c r="U31" s="341">
        <v>8</v>
      </c>
      <c r="V31" s="343">
        <v>2</v>
      </c>
      <c r="W31" s="683">
        <v>1</v>
      </c>
      <c r="X31" s="342">
        <v>2</v>
      </c>
      <c r="Y31" s="341">
        <v>3</v>
      </c>
      <c r="Z31" s="343">
        <v>14</v>
      </c>
      <c r="AA31" s="683">
        <v>2</v>
      </c>
      <c r="AB31" s="342">
        <v>8</v>
      </c>
      <c r="AC31" s="341">
        <v>11</v>
      </c>
      <c r="AD31" s="343">
        <v>42</v>
      </c>
      <c r="AE31" s="683">
        <v>4</v>
      </c>
      <c r="AF31" s="342">
        <v>31</v>
      </c>
      <c r="AG31" s="341">
        <v>10</v>
      </c>
      <c r="AH31" s="343">
        <v>24</v>
      </c>
      <c r="AI31" s="683">
        <v>23</v>
      </c>
      <c r="AJ31" s="342">
        <v>22</v>
      </c>
      <c r="AK31" s="341">
        <v>3</v>
      </c>
      <c r="AL31" s="343">
        <v>7</v>
      </c>
      <c r="AM31" s="683">
        <v>17</v>
      </c>
      <c r="AN31" s="343">
        <v>10</v>
      </c>
      <c r="AO31" s="683">
        <v>6</v>
      </c>
      <c r="AP31" s="2537">
        <v>5</v>
      </c>
      <c r="AQ31" s="357">
        <v>2</v>
      </c>
      <c r="AR31" s="267">
        <v>12</v>
      </c>
      <c r="AS31" s="267">
        <v>0</v>
      </c>
      <c r="AT31" s="267">
        <v>0</v>
      </c>
      <c r="AU31" s="267">
        <v>0</v>
      </c>
      <c r="AV31" s="267">
        <v>6</v>
      </c>
      <c r="AW31" s="267">
        <v>0</v>
      </c>
      <c r="AX31" s="1692">
        <v>1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224" t="s">
        <v>1653</v>
      </c>
      <c r="B32" s="6602"/>
      <c r="C32" s="6225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224" t="s">
        <v>1654</v>
      </c>
      <c r="B33" s="6602"/>
      <c r="C33" s="6225"/>
      <c r="D33" s="1143">
        <f t="shared" si="27"/>
        <v>15</v>
      </c>
      <c r="E33" s="684">
        <f t="shared" si="36"/>
        <v>6</v>
      </c>
      <c r="F33" s="1127">
        <f t="shared" si="36"/>
        <v>9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0</v>
      </c>
      <c r="N33" s="1692">
        <v>0</v>
      </c>
      <c r="O33" s="341">
        <v>0</v>
      </c>
      <c r="P33" s="343">
        <v>0</v>
      </c>
      <c r="Q33" s="341">
        <v>1</v>
      </c>
      <c r="R33" s="343">
        <v>0</v>
      </c>
      <c r="S33" s="341">
        <v>2</v>
      </c>
      <c r="T33" s="343">
        <v>2</v>
      </c>
      <c r="U33" s="341">
        <v>1</v>
      </c>
      <c r="V33" s="343">
        <v>0</v>
      </c>
      <c r="W33" s="683">
        <v>1</v>
      </c>
      <c r="X33" s="342">
        <v>0</v>
      </c>
      <c r="Y33" s="341">
        <v>0</v>
      </c>
      <c r="Z33" s="343">
        <v>0</v>
      </c>
      <c r="AA33" s="683">
        <v>0</v>
      </c>
      <c r="AB33" s="342">
        <v>1</v>
      </c>
      <c r="AC33" s="341">
        <v>0</v>
      </c>
      <c r="AD33" s="343">
        <v>3</v>
      </c>
      <c r="AE33" s="683">
        <v>0</v>
      </c>
      <c r="AF33" s="342">
        <v>2</v>
      </c>
      <c r="AG33" s="341">
        <v>1</v>
      </c>
      <c r="AH33" s="343">
        <v>1</v>
      </c>
      <c r="AI33" s="683">
        <v>0</v>
      </c>
      <c r="AJ33" s="342">
        <v>0</v>
      </c>
      <c r="AK33" s="341">
        <v>0</v>
      </c>
      <c r="AL33" s="343">
        <v>0</v>
      </c>
      <c r="AM33" s="683">
        <v>0</v>
      </c>
      <c r="AN33" s="343">
        <v>0</v>
      </c>
      <c r="AO33" s="683">
        <v>0</v>
      </c>
      <c r="AP33" s="2537">
        <v>0</v>
      </c>
      <c r="AQ33" s="357">
        <v>0</v>
      </c>
      <c r="AR33" s="267">
        <v>0</v>
      </c>
      <c r="AS33" s="267">
        <v>0</v>
      </c>
      <c r="AT33" s="267">
        <v>0</v>
      </c>
      <c r="AU33" s="267">
        <v>0</v>
      </c>
      <c r="AV33" s="267">
        <v>2</v>
      </c>
      <c r="AW33" s="267">
        <v>0</v>
      </c>
      <c r="AX33" s="1692">
        <v>0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224" t="s">
        <v>1655</v>
      </c>
      <c r="B34" s="6602"/>
      <c r="C34" s="6225"/>
      <c r="D34" s="1143">
        <f>SUM(E34+F34)</f>
        <v>30</v>
      </c>
      <c r="E34" s="684">
        <f>SUM(U34+W34+Y34+AA34+AC34+AE34+AG34+AI34+AK34+AM34+AO34)</f>
        <v>10</v>
      </c>
      <c r="F34" s="1127">
        <f>SUM(V34+X34+Z34+AB34+AD34+AF34+AH34+AJ34+AL34+AN34+AP34)</f>
        <v>20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0</v>
      </c>
      <c r="AD34" s="343">
        <v>0</v>
      </c>
      <c r="AE34" s="683">
        <v>0</v>
      </c>
      <c r="AF34" s="342">
        <v>10</v>
      </c>
      <c r="AG34" s="341">
        <v>0</v>
      </c>
      <c r="AH34" s="343">
        <v>4</v>
      </c>
      <c r="AI34" s="683">
        <v>6</v>
      </c>
      <c r="AJ34" s="342">
        <v>4</v>
      </c>
      <c r="AK34" s="341">
        <v>2</v>
      </c>
      <c r="AL34" s="343">
        <v>0</v>
      </c>
      <c r="AM34" s="683">
        <v>2</v>
      </c>
      <c r="AN34" s="343">
        <v>2</v>
      </c>
      <c r="AO34" s="683">
        <v>0</v>
      </c>
      <c r="AP34" s="2537">
        <v>0</v>
      </c>
      <c r="AQ34" s="357">
        <v>0</v>
      </c>
      <c r="AR34" s="267">
        <v>0</v>
      </c>
      <c r="AS34" s="267">
        <v>0</v>
      </c>
      <c r="AT34" s="267">
        <v>0</v>
      </c>
      <c r="AU34" s="267">
        <v>1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224" t="s">
        <v>1656</v>
      </c>
      <c r="B35" s="6602"/>
      <c r="C35" s="6225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224" t="s">
        <v>1657</v>
      </c>
      <c r="B36" s="6602"/>
      <c r="C36" s="6225"/>
      <c r="D36" s="1143">
        <f>SUM(E36+F36)</f>
        <v>78</v>
      </c>
      <c r="E36" s="684">
        <f>SUM(G36+I36+K36+M36+O36+Q36+S36+U36+W36+Y36+AA36+AC36+AE36+AG36+AI36+AK36+AM36+AO36)</f>
        <v>33</v>
      </c>
      <c r="F36" s="1127">
        <f>SUM(H36+J36+L36+N36+P36+R36+T36+V36+X36+Z36+AB36+AD36+AF36+AH36+AJ36+AL36+AN36+AP36)</f>
        <v>45</v>
      </c>
      <c r="G36" s="341">
        <v>0</v>
      </c>
      <c r="H36" s="343">
        <v>0</v>
      </c>
      <c r="I36" s="341">
        <v>0</v>
      </c>
      <c r="J36" s="1692">
        <v>2</v>
      </c>
      <c r="K36" s="341">
        <v>2</v>
      </c>
      <c r="L36" s="343">
        <v>0</v>
      </c>
      <c r="M36" s="341">
        <v>0</v>
      </c>
      <c r="N36" s="1692">
        <v>1</v>
      </c>
      <c r="O36" s="341">
        <v>1</v>
      </c>
      <c r="P36" s="343">
        <v>0</v>
      </c>
      <c r="Q36" s="341">
        <v>0</v>
      </c>
      <c r="R36" s="343">
        <v>1</v>
      </c>
      <c r="S36" s="341">
        <v>0</v>
      </c>
      <c r="T36" s="343">
        <v>1</v>
      </c>
      <c r="U36" s="341">
        <v>0</v>
      </c>
      <c r="V36" s="343">
        <v>1</v>
      </c>
      <c r="W36" s="683">
        <v>2</v>
      </c>
      <c r="X36" s="342">
        <v>5</v>
      </c>
      <c r="Y36" s="341">
        <v>2</v>
      </c>
      <c r="Z36" s="343">
        <v>3</v>
      </c>
      <c r="AA36" s="683">
        <v>4</v>
      </c>
      <c r="AB36" s="342">
        <v>4</v>
      </c>
      <c r="AC36" s="341">
        <v>3</v>
      </c>
      <c r="AD36" s="343">
        <v>11</v>
      </c>
      <c r="AE36" s="683">
        <v>8</v>
      </c>
      <c r="AF36" s="342">
        <v>4</v>
      </c>
      <c r="AG36" s="341">
        <v>2</v>
      </c>
      <c r="AH36" s="343">
        <v>3</v>
      </c>
      <c r="AI36" s="683">
        <v>2</v>
      </c>
      <c r="AJ36" s="342">
        <v>4</v>
      </c>
      <c r="AK36" s="341">
        <v>4</v>
      </c>
      <c r="AL36" s="343">
        <v>0</v>
      </c>
      <c r="AM36" s="683">
        <v>1</v>
      </c>
      <c r="AN36" s="343">
        <v>3</v>
      </c>
      <c r="AO36" s="683">
        <v>2</v>
      </c>
      <c r="AP36" s="2537">
        <v>2</v>
      </c>
      <c r="AQ36" s="357">
        <v>0</v>
      </c>
      <c r="AR36" s="267">
        <v>7</v>
      </c>
      <c r="AS36" s="267">
        <v>1</v>
      </c>
      <c r="AT36" s="267">
        <v>0</v>
      </c>
      <c r="AU36" s="267">
        <v>3</v>
      </c>
      <c r="AV36" s="267">
        <v>4</v>
      </c>
      <c r="AW36" s="267">
        <v>0</v>
      </c>
      <c r="AX36" s="1692">
        <v>2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613" t="s">
        <v>1658</v>
      </c>
      <c r="B37" s="6614"/>
      <c r="C37" s="6615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1659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555" t="s">
        <v>1660</v>
      </c>
      <c r="B39" s="6555"/>
      <c r="C39" s="6555"/>
      <c r="D39" s="3431">
        <f>SUM(D21:D38)</f>
        <v>1464</v>
      </c>
      <c r="E39" s="3432">
        <f>SUM(E21:E38)</f>
        <v>545</v>
      </c>
      <c r="F39" s="3315">
        <f t="shared" ref="F39:AX39" si="39">SUM(F21:F38)</f>
        <v>919</v>
      </c>
      <c r="G39" s="3431">
        <f t="shared" si="39"/>
        <v>14</v>
      </c>
      <c r="H39" s="3315">
        <f t="shared" si="39"/>
        <v>12</v>
      </c>
      <c r="I39" s="3431">
        <f t="shared" si="39"/>
        <v>14</v>
      </c>
      <c r="J39" s="3315">
        <f t="shared" si="39"/>
        <v>16</v>
      </c>
      <c r="K39" s="3431">
        <f t="shared" si="39"/>
        <v>13</v>
      </c>
      <c r="L39" s="3315">
        <f t="shared" si="39"/>
        <v>16</v>
      </c>
      <c r="M39" s="3431">
        <f t="shared" si="39"/>
        <v>13</v>
      </c>
      <c r="N39" s="3315">
        <f t="shared" si="39"/>
        <v>5</v>
      </c>
      <c r="O39" s="3431">
        <f t="shared" si="39"/>
        <v>18</v>
      </c>
      <c r="P39" s="3315">
        <f t="shared" si="39"/>
        <v>9</v>
      </c>
      <c r="Q39" s="3431">
        <f t="shared" si="39"/>
        <v>10</v>
      </c>
      <c r="R39" s="3315">
        <f t="shared" si="39"/>
        <v>19</v>
      </c>
      <c r="S39" s="3431">
        <f t="shared" si="39"/>
        <v>20</v>
      </c>
      <c r="T39" s="3315">
        <f t="shared" si="39"/>
        <v>30</v>
      </c>
      <c r="U39" s="3431">
        <f t="shared" si="39"/>
        <v>34</v>
      </c>
      <c r="V39" s="3315">
        <f t="shared" si="39"/>
        <v>24</v>
      </c>
      <c r="W39" s="3431">
        <f t="shared" si="39"/>
        <v>29</v>
      </c>
      <c r="X39" s="3315">
        <f t="shared" si="39"/>
        <v>67</v>
      </c>
      <c r="Y39" s="3431">
        <f t="shared" si="39"/>
        <v>74</v>
      </c>
      <c r="Z39" s="3315">
        <f t="shared" si="39"/>
        <v>91</v>
      </c>
      <c r="AA39" s="3431">
        <f t="shared" si="39"/>
        <v>36</v>
      </c>
      <c r="AB39" s="3315">
        <f t="shared" si="39"/>
        <v>37</v>
      </c>
      <c r="AC39" s="3431">
        <f t="shared" si="39"/>
        <v>37</v>
      </c>
      <c r="AD39" s="3315">
        <f t="shared" si="39"/>
        <v>232</v>
      </c>
      <c r="AE39" s="3431">
        <f t="shared" si="39"/>
        <v>42</v>
      </c>
      <c r="AF39" s="3315">
        <f t="shared" si="39"/>
        <v>129</v>
      </c>
      <c r="AG39" s="3431">
        <f t="shared" si="39"/>
        <v>35</v>
      </c>
      <c r="AH39" s="3315">
        <f t="shared" si="39"/>
        <v>63</v>
      </c>
      <c r="AI39" s="3431">
        <f t="shared" si="39"/>
        <v>55</v>
      </c>
      <c r="AJ39" s="3315">
        <f t="shared" si="39"/>
        <v>87</v>
      </c>
      <c r="AK39" s="3431">
        <f t="shared" si="39"/>
        <v>24</v>
      </c>
      <c r="AL39" s="3315">
        <f t="shared" si="39"/>
        <v>20</v>
      </c>
      <c r="AM39" s="3431">
        <f t="shared" si="39"/>
        <v>60</v>
      </c>
      <c r="AN39" s="3315">
        <f t="shared" si="39"/>
        <v>39</v>
      </c>
      <c r="AO39" s="3431">
        <f t="shared" si="39"/>
        <v>17</v>
      </c>
      <c r="AP39" s="3315">
        <f t="shared" si="39"/>
        <v>23</v>
      </c>
      <c r="AQ39" s="3431">
        <f t="shared" si="39"/>
        <v>18</v>
      </c>
      <c r="AR39" s="3315">
        <f t="shared" si="39"/>
        <v>64</v>
      </c>
      <c r="AS39" s="3431">
        <f t="shared" si="39"/>
        <v>6</v>
      </c>
      <c r="AT39" s="3315">
        <f t="shared" si="39"/>
        <v>0</v>
      </c>
      <c r="AU39" s="3431">
        <f t="shared" si="39"/>
        <v>11</v>
      </c>
      <c r="AV39" s="3315">
        <f t="shared" si="39"/>
        <v>45</v>
      </c>
      <c r="AW39" s="3431">
        <f t="shared" si="39"/>
        <v>7</v>
      </c>
      <c r="AX39" s="3315">
        <f t="shared" si="39"/>
        <v>13</v>
      </c>
    </row>
    <row r="40" spans="1:100" ht="18" customHeight="1" x14ac:dyDescent="0.25">
      <c r="A40" s="3" t="s">
        <v>1661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93" t="s">
        <v>990</v>
      </c>
      <c r="B41" s="6494"/>
      <c r="C41" s="6494"/>
      <c r="D41" s="6493" t="s">
        <v>217</v>
      </c>
      <c r="E41" s="6494"/>
      <c r="F41" s="6495"/>
      <c r="G41" s="6586" t="s">
        <v>106</v>
      </c>
      <c r="H41" s="6504"/>
      <c r="I41" s="6504"/>
      <c r="J41" s="6504"/>
      <c r="K41" s="6504"/>
      <c r="L41" s="6504"/>
      <c r="M41" s="6504"/>
      <c r="N41" s="6504"/>
      <c r="O41" s="6504"/>
      <c r="P41" s="6504"/>
      <c r="Q41" s="6504"/>
      <c r="R41" s="6504"/>
      <c r="S41" s="6504"/>
      <c r="T41" s="6504"/>
      <c r="U41" s="6504"/>
      <c r="V41" s="6504"/>
      <c r="W41" s="6504"/>
      <c r="X41" s="6504"/>
      <c r="Y41" s="6504"/>
      <c r="Z41" s="6504"/>
      <c r="AA41" s="6504"/>
      <c r="AB41" s="6504"/>
      <c r="AC41" s="6504"/>
      <c r="AD41" s="6504"/>
      <c r="AE41" s="6504"/>
      <c r="AF41" s="6504"/>
      <c r="AG41" s="6504"/>
      <c r="AH41" s="6504"/>
      <c r="AI41" s="6504"/>
      <c r="AJ41" s="6504"/>
      <c r="AK41" s="6504"/>
      <c r="AL41" s="6504"/>
      <c r="AM41" s="6504"/>
      <c r="AN41" s="6504"/>
      <c r="AO41" s="6504"/>
      <c r="AP41" s="6587"/>
      <c r="AQ41" s="6547" t="s">
        <v>1617</v>
      </c>
      <c r="AR41" s="6499" t="s">
        <v>464</v>
      </c>
      <c r="AS41" s="6499" t="s">
        <v>1619</v>
      </c>
      <c r="AT41" s="6499" t="s">
        <v>1620</v>
      </c>
      <c r="AU41" s="6499" t="s">
        <v>1662</v>
      </c>
      <c r="AV41" s="6499" t="s">
        <v>1623</v>
      </c>
      <c r="AW41" s="6499" t="s">
        <v>42</v>
      </c>
      <c r="AX41" s="6495" t="s">
        <v>1621</v>
      </c>
    </row>
    <row r="42" spans="1:100" x14ac:dyDescent="0.25">
      <c r="A42" s="6100"/>
      <c r="B42" s="5669"/>
      <c r="C42" s="6616"/>
      <c r="D42" s="6621"/>
      <c r="E42" s="6622"/>
      <c r="F42" s="6585"/>
      <c r="G42" s="6617" t="s">
        <v>485</v>
      </c>
      <c r="H42" s="6512"/>
      <c r="I42" s="6586" t="s">
        <v>389</v>
      </c>
      <c r="J42" s="6506"/>
      <c r="K42" s="6504" t="s">
        <v>390</v>
      </c>
      <c r="L42" s="6506"/>
      <c r="M42" s="6586" t="s">
        <v>1624</v>
      </c>
      <c r="N42" s="6506"/>
      <c r="O42" s="6586" t="s">
        <v>392</v>
      </c>
      <c r="P42" s="6506"/>
      <c r="Q42" s="6586" t="s">
        <v>393</v>
      </c>
      <c r="R42" s="6506"/>
      <c r="S42" s="6586" t="s">
        <v>394</v>
      </c>
      <c r="T42" s="6506"/>
      <c r="U42" s="6586" t="s">
        <v>395</v>
      </c>
      <c r="V42" s="6506"/>
      <c r="W42" s="6586" t="s">
        <v>1625</v>
      </c>
      <c r="X42" s="6506"/>
      <c r="Y42" s="6586" t="s">
        <v>312</v>
      </c>
      <c r="Z42" s="6512"/>
      <c r="AA42" s="6586" t="s">
        <v>313</v>
      </c>
      <c r="AB42" s="6512"/>
      <c r="AC42" s="6586" t="s">
        <v>1626</v>
      </c>
      <c r="AD42" s="6512"/>
      <c r="AE42" s="6586" t="s">
        <v>1627</v>
      </c>
      <c r="AF42" s="6512"/>
      <c r="AG42" s="6586" t="s">
        <v>1628</v>
      </c>
      <c r="AH42" s="6512"/>
      <c r="AI42" s="6586" t="s">
        <v>1629</v>
      </c>
      <c r="AJ42" s="6512"/>
      <c r="AK42" s="6586" t="s">
        <v>1630</v>
      </c>
      <c r="AL42" s="6512"/>
      <c r="AM42" s="6586" t="s">
        <v>1631</v>
      </c>
      <c r="AN42" s="6512"/>
      <c r="AO42" s="6586" t="s">
        <v>956</v>
      </c>
      <c r="AP42" s="6571"/>
      <c r="AQ42" s="5658"/>
      <c r="AR42" s="5996"/>
      <c r="AS42" s="5996"/>
      <c r="AT42" s="5996"/>
      <c r="AU42" s="5996"/>
      <c r="AV42" s="5996"/>
      <c r="AW42" s="5996"/>
      <c r="AX42" s="5722"/>
    </row>
    <row r="43" spans="1:100" ht="21" customHeight="1" x14ac:dyDescent="0.25">
      <c r="A43" s="6616"/>
      <c r="B43" s="6616"/>
      <c r="C43" s="5722"/>
      <c r="D43" s="3424" t="s">
        <v>84</v>
      </c>
      <c r="E43" s="3434" t="s">
        <v>63</v>
      </c>
      <c r="F43" s="3297" t="s">
        <v>64</v>
      </c>
      <c r="G43" s="3424" t="s">
        <v>63</v>
      </c>
      <c r="H43" s="3297" t="s">
        <v>64</v>
      </c>
      <c r="I43" s="3424" t="s">
        <v>63</v>
      </c>
      <c r="J43" s="3297" t="s">
        <v>64</v>
      </c>
      <c r="K43" s="3425" t="s">
        <v>63</v>
      </c>
      <c r="L43" s="3297" t="s">
        <v>64</v>
      </c>
      <c r="M43" s="3434" t="s">
        <v>63</v>
      </c>
      <c r="N43" s="3297" t="s">
        <v>64</v>
      </c>
      <c r="O43" s="3434" t="s">
        <v>63</v>
      </c>
      <c r="P43" s="3297" t="s">
        <v>64</v>
      </c>
      <c r="Q43" s="3434" t="s">
        <v>63</v>
      </c>
      <c r="R43" s="3297" t="s">
        <v>64</v>
      </c>
      <c r="S43" s="3434" t="s">
        <v>63</v>
      </c>
      <c r="T43" s="3297" t="s">
        <v>64</v>
      </c>
      <c r="U43" s="3422" t="s">
        <v>63</v>
      </c>
      <c r="V43" s="3290" t="s">
        <v>64</v>
      </c>
      <c r="W43" s="3422" t="s">
        <v>63</v>
      </c>
      <c r="X43" s="3290" t="s">
        <v>64</v>
      </c>
      <c r="Y43" s="3395" t="s">
        <v>63</v>
      </c>
      <c r="Z43" s="3290" t="s">
        <v>64</v>
      </c>
      <c r="AA43" s="3395" t="s">
        <v>63</v>
      </c>
      <c r="AB43" s="3290" t="s">
        <v>64</v>
      </c>
      <c r="AC43" s="3395" t="s">
        <v>63</v>
      </c>
      <c r="AD43" s="3290" t="s">
        <v>64</v>
      </c>
      <c r="AE43" s="3395" t="s">
        <v>63</v>
      </c>
      <c r="AF43" s="3290" t="s">
        <v>64</v>
      </c>
      <c r="AG43" s="3395" t="s">
        <v>63</v>
      </c>
      <c r="AH43" s="3290" t="s">
        <v>64</v>
      </c>
      <c r="AI43" s="3395" t="s">
        <v>63</v>
      </c>
      <c r="AJ43" s="3290" t="s">
        <v>64</v>
      </c>
      <c r="AK43" s="3395" t="s">
        <v>63</v>
      </c>
      <c r="AL43" s="3290" t="s">
        <v>64</v>
      </c>
      <c r="AM43" s="3395" t="s">
        <v>63</v>
      </c>
      <c r="AN43" s="3290" t="s">
        <v>64</v>
      </c>
      <c r="AO43" s="3395" t="s">
        <v>63</v>
      </c>
      <c r="AP43" s="3412" t="s">
        <v>64</v>
      </c>
      <c r="AQ43" s="5659"/>
      <c r="AR43" s="5709"/>
      <c r="AS43" s="5709"/>
      <c r="AT43" s="5709"/>
      <c r="AU43" s="5709"/>
      <c r="AV43" s="5709"/>
      <c r="AW43" s="5709"/>
      <c r="AX43" s="6585"/>
    </row>
    <row r="44" spans="1:100" ht="15" customHeight="1" x14ac:dyDescent="0.25">
      <c r="A44" s="6618" t="s">
        <v>1663</v>
      </c>
      <c r="B44" s="6619"/>
      <c r="C44" s="6620"/>
      <c r="D44" s="3420">
        <f t="shared" ref="D44:D50" si="40">SUM(E44+F44)</f>
        <v>1</v>
      </c>
      <c r="E44" s="3421">
        <f>+S44+Y44+AA44+AC44+AE44+AG44+AI44+AK44+AM44+AO44</f>
        <v>0</v>
      </c>
      <c r="F44" s="3435">
        <f>+T44+Z44+AB44+AD44+AF44+AH44+AJ44+AL44+AN44+AP44</f>
        <v>1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0</v>
      </c>
      <c r="Z44" s="3437">
        <v>0</v>
      </c>
      <c r="AA44" s="3438">
        <v>0</v>
      </c>
      <c r="AB44" s="3437">
        <v>0</v>
      </c>
      <c r="AC44" s="3439">
        <v>0</v>
      </c>
      <c r="AD44" s="3437">
        <v>1</v>
      </c>
      <c r="AE44" s="3438">
        <v>0</v>
      </c>
      <c r="AF44" s="3437">
        <v>0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0</v>
      </c>
      <c r="AR44" s="3443">
        <v>1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224" t="s">
        <v>1664</v>
      </c>
      <c r="B45" s="6602"/>
      <c r="C45" s="6225"/>
      <c r="D45" s="229">
        <f t="shared" si="40"/>
        <v>22</v>
      </c>
      <c r="E45" s="330">
        <f>+G45+I45+K45+M45+O45+Q45+S45+U45+W45+Y45+AA45</f>
        <v>9</v>
      </c>
      <c r="F45" s="1534">
        <f>+H45+J45+L45+N45+P45+R45+T45+V45+X45+Z45+AB45</f>
        <v>13</v>
      </c>
      <c r="G45" s="823">
        <v>7</v>
      </c>
      <c r="H45" s="1535">
        <v>6</v>
      </c>
      <c r="I45" s="823">
        <v>0</v>
      </c>
      <c r="J45" s="824">
        <v>2</v>
      </c>
      <c r="K45" s="823">
        <v>1</v>
      </c>
      <c r="L45" s="1535">
        <v>1</v>
      </c>
      <c r="M45" s="823">
        <v>0</v>
      </c>
      <c r="N45" s="1535">
        <v>0</v>
      </c>
      <c r="O45" s="823">
        <v>0</v>
      </c>
      <c r="P45" s="1535">
        <v>0</v>
      </c>
      <c r="Q45" s="823">
        <v>0</v>
      </c>
      <c r="R45" s="825">
        <v>1</v>
      </c>
      <c r="S45" s="823">
        <v>0</v>
      </c>
      <c r="T45" s="825">
        <v>1</v>
      </c>
      <c r="U45" s="823">
        <v>0</v>
      </c>
      <c r="V45" s="1535">
        <v>0</v>
      </c>
      <c r="W45" s="823">
        <v>0</v>
      </c>
      <c r="X45" s="825">
        <v>0</v>
      </c>
      <c r="Y45" s="823">
        <v>1</v>
      </c>
      <c r="Z45" s="825">
        <v>1</v>
      </c>
      <c r="AA45" s="823">
        <v>0</v>
      </c>
      <c r="AB45" s="1535">
        <v>1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0</v>
      </c>
      <c r="AW45" s="829">
        <v>1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224" t="s">
        <v>1665</v>
      </c>
      <c r="B46" s="6602"/>
      <c r="C46" s="6225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224" t="s">
        <v>1666</v>
      </c>
      <c r="B47" s="6602"/>
      <c r="C47" s="6225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624" t="s">
        <v>1667</v>
      </c>
      <c r="B48" s="6625"/>
      <c r="C48" s="6626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538" t="s">
        <v>1668</v>
      </c>
      <c r="B49" s="6633"/>
      <c r="C49" s="6539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627" t="s">
        <v>1043</v>
      </c>
      <c r="B50" s="6628"/>
      <c r="C50" s="6533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629" t="s">
        <v>1669</v>
      </c>
      <c r="B51" s="6630"/>
      <c r="C51" s="836">
        <v>0</v>
      </c>
      <c r="D51" s="837">
        <f t="shared" ref="D51:D62" si="70">SUM(E51+F51)</f>
        <v>44</v>
      </c>
      <c r="E51" s="838">
        <f>SUM(G51+I51+K51+M51+O51+Q51+S51+U51+W51+Y51+AA51+AC51+AE51+AG51+AI51+AK51+AM51+AO51)</f>
        <v>23</v>
      </c>
      <c r="F51" s="1534">
        <f>SUM(H51+J51+L51+N51+P51+R51+T51+V51+X51+Z51+AB51+AD51+AF51+AH51+AJ51+AL51+AN51+AP51)</f>
        <v>21</v>
      </c>
      <c r="G51" s="823">
        <v>8</v>
      </c>
      <c r="H51" s="1535">
        <v>5</v>
      </c>
      <c r="I51" s="823">
        <v>6</v>
      </c>
      <c r="J51" s="824">
        <v>4</v>
      </c>
      <c r="K51" s="823">
        <v>2</v>
      </c>
      <c r="L51" s="1535">
        <v>6</v>
      </c>
      <c r="M51" s="823">
        <v>2</v>
      </c>
      <c r="N51" s="1535">
        <v>1</v>
      </c>
      <c r="O51" s="823">
        <v>3</v>
      </c>
      <c r="P51" s="1535">
        <v>0</v>
      </c>
      <c r="Q51" s="823">
        <v>0</v>
      </c>
      <c r="R51" s="825">
        <v>0</v>
      </c>
      <c r="S51" s="823">
        <v>0</v>
      </c>
      <c r="T51" s="825">
        <v>1</v>
      </c>
      <c r="U51" s="823">
        <v>0</v>
      </c>
      <c r="V51" s="825">
        <v>1</v>
      </c>
      <c r="W51" s="823">
        <v>1</v>
      </c>
      <c r="X51" s="825">
        <v>1</v>
      </c>
      <c r="Y51" s="823">
        <v>1</v>
      </c>
      <c r="Z51" s="825">
        <v>1</v>
      </c>
      <c r="AA51" s="823">
        <v>0</v>
      </c>
      <c r="AB51" s="825">
        <v>1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0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0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631"/>
      <c r="B52" s="6632"/>
      <c r="C52" s="1519" t="s">
        <v>1670</v>
      </c>
      <c r="D52" s="327">
        <f t="shared" si="70"/>
        <v>8</v>
      </c>
      <c r="E52" s="838">
        <f t="shared" ref="E52:F61" si="71">SUM(G52+I52+K52+M52+O52+Q52+S52+U52+W52+Y52+AA52+AC52+AE52+AG52+AI52+AK52+AM52+AO52)</f>
        <v>5</v>
      </c>
      <c r="F52" s="1534">
        <f t="shared" si="71"/>
        <v>3</v>
      </c>
      <c r="G52" s="1049">
        <v>0</v>
      </c>
      <c r="H52" s="1759">
        <v>0</v>
      </c>
      <c r="I52" s="1049">
        <v>0</v>
      </c>
      <c r="J52" s="3448">
        <v>0</v>
      </c>
      <c r="K52" s="1049">
        <v>0</v>
      </c>
      <c r="L52" s="1759">
        <v>0</v>
      </c>
      <c r="M52" s="1049">
        <v>1</v>
      </c>
      <c r="N52" s="1759">
        <v>0</v>
      </c>
      <c r="O52" s="1049">
        <v>1</v>
      </c>
      <c r="P52" s="1759">
        <v>0</v>
      </c>
      <c r="Q52" s="1049">
        <v>1</v>
      </c>
      <c r="R52" s="1538">
        <v>2</v>
      </c>
      <c r="S52" s="1049">
        <v>0</v>
      </c>
      <c r="T52" s="1538">
        <v>0</v>
      </c>
      <c r="U52" s="1049">
        <v>0</v>
      </c>
      <c r="V52" s="1538">
        <v>0</v>
      </c>
      <c r="W52" s="1049">
        <v>1</v>
      </c>
      <c r="X52" s="1538">
        <v>1</v>
      </c>
      <c r="Y52" s="1049">
        <v>1</v>
      </c>
      <c r="Z52" s="1538">
        <v>0</v>
      </c>
      <c r="AA52" s="1049">
        <v>0</v>
      </c>
      <c r="AB52" s="1538">
        <v>0</v>
      </c>
      <c r="AC52" s="1545">
        <v>0</v>
      </c>
      <c r="AD52" s="1538">
        <v>0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0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631"/>
      <c r="B53" s="6632"/>
      <c r="C53" s="1519" t="s">
        <v>1671</v>
      </c>
      <c r="D53" s="327">
        <f t="shared" si="70"/>
        <v>0</v>
      </c>
      <c r="E53" s="838">
        <f t="shared" si="71"/>
        <v>0</v>
      </c>
      <c r="F53" s="1534">
        <f t="shared" si="71"/>
        <v>0</v>
      </c>
      <c r="G53" s="1049">
        <v>0</v>
      </c>
      <c r="H53" s="1759">
        <v>0</v>
      </c>
      <c r="I53" s="1049">
        <v>0</v>
      </c>
      <c r="J53" s="3448">
        <v>0</v>
      </c>
      <c r="K53" s="1049">
        <v>0</v>
      </c>
      <c r="L53" s="1759">
        <v>0</v>
      </c>
      <c r="M53" s="1049">
        <v>0</v>
      </c>
      <c r="N53" s="1759">
        <v>0</v>
      </c>
      <c r="O53" s="1049">
        <v>0</v>
      </c>
      <c r="P53" s="1759">
        <v>0</v>
      </c>
      <c r="Q53" s="1049">
        <v>0</v>
      </c>
      <c r="R53" s="1538">
        <v>0</v>
      </c>
      <c r="S53" s="1049">
        <v>0</v>
      </c>
      <c r="T53" s="1538">
        <v>0</v>
      </c>
      <c r="U53" s="1049">
        <v>0</v>
      </c>
      <c r="V53" s="1538">
        <v>0</v>
      </c>
      <c r="W53" s="1049">
        <v>0</v>
      </c>
      <c r="X53" s="1538">
        <v>0</v>
      </c>
      <c r="Y53" s="1049">
        <v>0</v>
      </c>
      <c r="Z53" s="1538">
        <v>0</v>
      </c>
      <c r="AA53" s="1049">
        <v>0</v>
      </c>
      <c r="AB53" s="1538">
        <v>0</v>
      </c>
      <c r="AC53" s="1545">
        <v>0</v>
      </c>
      <c r="AD53" s="1538">
        <v>0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0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631"/>
      <c r="B54" s="6632"/>
      <c r="C54" s="1519" t="s">
        <v>1672</v>
      </c>
      <c r="D54" s="327">
        <f t="shared" si="70"/>
        <v>1</v>
      </c>
      <c r="E54" s="838">
        <f>SUM(G54+I54+K54+M54+O54+Q54+S54+U54+W54+Y54+AA54+AC54+AE54+AG54+AI54+AK54+AM54+AO54)</f>
        <v>1</v>
      </c>
      <c r="F54" s="1534">
        <f t="shared" si="71"/>
        <v>0</v>
      </c>
      <c r="G54" s="1049">
        <v>0</v>
      </c>
      <c r="H54" s="1759">
        <v>0</v>
      </c>
      <c r="I54" s="1049">
        <v>0</v>
      </c>
      <c r="J54" s="3448">
        <v>0</v>
      </c>
      <c r="K54" s="1049">
        <v>0</v>
      </c>
      <c r="L54" s="1759">
        <v>0</v>
      </c>
      <c r="M54" s="1049">
        <v>1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0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0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0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631"/>
      <c r="B55" s="6632"/>
      <c r="C55" s="3464" t="s">
        <v>1673</v>
      </c>
      <c r="D55" s="3465">
        <f>SUM(E55+F55)</f>
        <v>1</v>
      </c>
      <c r="E55" s="838">
        <f>SUM(G55+I55+K55+M55+O55+Q55+S55+U55+W55+Y55+AA55+AC55+AE55+AG55+AI55+AK55+AM55+AO55)</f>
        <v>0</v>
      </c>
      <c r="F55" s="1534">
        <f>SUM(H55+J55+L55+N55+P55+R55+T55+V55+X55+Z55+AB55+AD55+AF55+AH55+AJ55+AL55+AN55+AP55)</f>
        <v>1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0</v>
      </c>
      <c r="M55" s="1760">
        <v>0</v>
      </c>
      <c r="N55" s="841">
        <v>0</v>
      </c>
      <c r="O55" s="1760">
        <v>0</v>
      </c>
      <c r="P55" s="841">
        <v>0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0</v>
      </c>
      <c r="X55" s="3466">
        <v>0</v>
      </c>
      <c r="Y55" s="1760">
        <v>0</v>
      </c>
      <c r="Z55" s="3466">
        <v>0</v>
      </c>
      <c r="AA55" s="1760">
        <v>0</v>
      </c>
      <c r="AB55" s="3466">
        <v>0</v>
      </c>
      <c r="AC55" s="1546">
        <v>0</v>
      </c>
      <c r="AD55" s="3466">
        <v>1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1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631"/>
      <c r="B56" s="6632"/>
      <c r="C56" s="3464" t="s">
        <v>1674</v>
      </c>
      <c r="D56" s="1659">
        <f t="shared" si="70"/>
        <v>1</v>
      </c>
      <c r="E56" s="3469">
        <f>SUM(K56+M56+O56+Q56+S56+U56+W56+Y56+AA56+AC56+AE56+AG56+AI56+AK56+AM56+AO56)</f>
        <v>0</v>
      </c>
      <c r="F56" s="2794">
        <f>SUM(L56+N56+P56+R56+T56+V56+X56+Z56+AB56+AD56+AF56+AH56+AJ56+AL56+AN56+AP56)</f>
        <v>1</v>
      </c>
      <c r="G56" s="3470"/>
      <c r="H56" s="3471"/>
      <c r="I56" s="3470"/>
      <c r="J56" s="3471"/>
      <c r="K56" s="1764">
        <v>0</v>
      </c>
      <c r="L56" s="3472">
        <v>0</v>
      </c>
      <c r="M56" s="1764">
        <v>0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0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1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1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555" t="s">
        <v>82</v>
      </c>
      <c r="B57" s="6555"/>
      <c r="C57" s="6555"/>
      <c r="D57" s="3452">
        <f>SUM(D51:D56)</f>
        <v>55</v>
      </c>
      <c r="E57" s="3479">
        <f>SUM(E51:E56)</f>
        <v>29</v>
      </c>
      <c r="F57" s="3454">
        <f>SUM(F51:F56)</f>
        <v>26</v>
      </c>
      <c r="G57" s="3452">
        <f>SUM(G51:G56)</f>
        <v>8</v>
      </c>
      <c r="H57" s="3479">
        <f t="shared" ref="H57:AW57" si="72">SUM(H51:H56)</f>
        <v>5</v>
      </c>
      <c r="I57" s="3452">
        <f t="shared" si="72"/>
        <v>6</v>
      </c>
      <c r="J57" s="3479">
        <f t="shared" si="72"/>
        <v>4</v>
      </c>
      <c r="K57" s="3452">
        <f t="shared" si="72"/>
        <v>2</v>
      </c>
      <c r="L57" s="3479">
        <f t="shared" si="72"/>
        <v>6</v>
      </c>
      <c r="M57" s="3452">
        <f t="shared" si="72"/>
        <v>4</v>
      </c>
      <c r="N57" s="3479">
        <f t="shared" si="72"/>
        <v>1</v>
      </c>
      <c r="O57" s="3452">
        <f t="shared" si="72"/>
        <v>4</v>
      </c>
      <c r="P57" s="3479">
        <f t="shared" si="72"/>
        <v>0</v>
      </c>
      <c r="Q57" s="3452">
        <f t="shared" si="72"/>
        <v>1</v>
      </c>
      <c r="R57" s="3479">
        <f t="shared" si="72"/>
        <v>2</v>
      </c>
      <c r="S57" s="3452">
        <f t="shared" si="72"/>
        <v>0</v>
      </c>
      <c r="T57" s="3479">
        <f t="shared" si="72"/>
        <v>1</v>
      </c>
      <c r="U57" s="3452">
        <f t="shared" si="72"/>
        <v>0</v>
      </c>
      <c r="V57" s="3479">
        <f t="shared" si="72"/>
        <v>1</v>
      </c>
      <c r="W57" s="3452">
        <f t="shared" si="72"/>
        <v>2</v>
      </c>
      <c r="X57" s="3479">
        <f t="shared" si="72"/>
        <v>2</v>
      </c>
      <c r="Y57" s="3452">
        <f>SUM(Y51:Y56)</f>
        <v>2</v>
      </c>
      <c r="Z57" s="3479">
        <f>SUM(Z51:Z56)</f>
        <v>2</v>
      </c>
      <c r="AA57" s="3452">
        <f t="shared" si="72"/>
        <v>0</v>
      </c>
      <c r="AB57" s="3479">
        <f t="shared" si="72"/>
        <v>1</v>
      </c>
      <c r="AC57" s="3452">
        <f t="shared" si="72"/>
        <v>0</v>
      </c>
      <c r="AD57" s="3479">
        <f t="shared" si="72"/>
        <v>1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0</v>
      </c>
      <c r="AR57" s="3453">
        <f t="shared" si="72"/>
        <v>1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1</v>
      </c>
      <c r="AX57" s="345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1" t="s">
        <v>1675</v>
      </c>
      <c r="B58" s="6632"/>
      <c r="C58" s="843">
        <v>0</v>
      </c>
      <c r="D58" s="3420">
        <f t="shared" si="70"/>
        <v>6</v>
      </c>
      <c r="E58" s="3482">
        <f t="shared" si="71"/>
        <v>4</v>
      </c>
      <c r="F58" s="3483">
        <f t="shared" si="71"/>
        <v>2</v>
      </c>
      <c r="G58" s="3436">
        <v>4</v>
      </c>
      <c r="H58" s="3437">
        <v>2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631"/>
      <c r="B59" s="6632"/>
      <c r="C59" s="1519" t="s">
        <v>1676</v>
      </c>
      <c r="D59" s="327">
        <f t="shared" si="70"/>
        <v>7</v>
      </c>
      <c r="E59" s="844">
        <f t="shared" si="71"/>
        <v>4</v>
      </c>
      <c r="F59" s="1548">
        <f t="shared" si="71"/>
        <v>3</v>
      </c>
      <c r="G59" s="1049">
        <v>4</v>
      </c>
      <c r="H59" s="1538">
        <v>3</v>
      </c>
      <c r="I59" s="1049">
        <v>0</v>
      </c>
      <c r="J59" s="1538">
        <v>0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631"/>
      <c r="B60" s="6632"/>
      <c r="C60" s="1519" t="s">
        <v>1677</v>
      </c>
      <c r="D60" s="327">
        <f t="shared" si="70"/>
        <v>13</v>
      </c>
      <c r="E60" s="844">
        <f>SUM(G60+I60+K60+M60+O60+Q60+S60+U60+W60+Y60+AA60+AC60+AE60+AG60+AI60+AK60+AM60+AO60)</f>
        <v>8</v>
      </c>
      <c r="F60" s="1548">
        <f>SUM(H60+J60+L60+N60+P60+R60+T60+V60+X60+Z60+AB60+AD60+AF60+AH60+AJ60+AL60+AN60+AP60)</f>
        <v>5</v>
      </c>
      <c r="G60" s="1549"/>
      <c r="H60" s="1550"/>
      <c r="I60" s="1049">
        <v>6</v>
      </c>
      <c r="J60" s="1538">
        <v>4</v>
      </c>
      <c r="K60" s="1049">
        <v>1</v>
      </c>
      <c r="L60" s="1538">
        <v>1</v>
      </c>
      <c r="M60" s="1049">
        <v>0</v>
      </c>
      <c r="N60" s="1538">
        <v>0</v>
      </c>
      <c r="O60" s="1049">
        <v>1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631"/>
      <c r="B61" s="6632"/>
      <c r="C61" s="1519" t="s">
        <v>1678</v>
      </c>
      <c r="D61" s="327">
        <f t="shared" si="70"/>
        <v>23</v>
      </c>
      <c r="E61" s="844">
        <f t="shared" si="71"/>
        <v>11</v>
      </c>
      <c r="F61" s="1548">
        <f t="shared" si="71"/>
        <v>12</v>
      </c>
      <c r="G61" s="1549"/>
      <c r="H61" s="1550"/>
      <c r="I61" s="1549"/>
      <c r="J61" s="1550"/>
      <c r="K61" s="1049">
        <v>1</v>
      </c>
      <c r="L61" s="1538">
        <v>5</v>
      </c>
      <c r="M61" s="1049">
        <v>4</v>
      </c>
      <c r="N61" s="1538">
        <v>1</v>
      </c>
      <c r="O61" s="1049">
        <v>3</v>
      </c>
      <c r="P61" s="1538">
        <v>0</v>
      </c>
      <c r="Q61" s="1049">
        <v>1</v>
      </c>
      <c r="R61" s="1538">
        <v>2</v>
      </c>
      <c r="S61" s="1049">
        <v>0</v>
      </c>
      <c r="T61" s="1538">
        <v>1</v>
      </c>
      <c r="U61" s="1049">
        <v>0</v>
      </c>
      <c r="V61" s="1538">
        <v>1</v>
      </c>
      <c r="W61" s="1049">
        <v>2</v>
      </c>
      <c r="X61" s="1538">
        <v>2</v>
      </c>
      <c r="Y61" s="1049">
        <v>0</v>
      </c>
      <c r="Z61" s="1538">
        <v>0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606"/>
      <c r="B62" s="6608"/>
      <c r="C62" s="3342" t="s">
        <v>1679</v>
      </c>
      <c r="D62" s="1659">
        <f t="shared" si="70"/>
        <v>6</v>
      </c>
      <c r="E62" s="3469">
        <f>SUM(G62+I62+K62+M62+O62+Q62+S62+U62+W62+Y62+AA62+AC62+AE62+AG62+AI62+AK62+AM62+AO62)</f>
        <v>2</v>
      </c>
      <c r="F62" s="3484">
        <f>SUM(H62+J62+L62+N62+P62+R62+T62+V62+X62+Z62+AB62+AD62+AF62+AH62+AJ62+AL62+AN62+AP62)</f>
        <v>4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2</v>
      </c>
      <c r="Z62" s="3473">
        <v>2</v>
      </c>
      <c r="AA62" s="1764">
        <v>0</v>
      </c>
      <c r="AB62" s="3473">
        <v>1</v>
      </c>
      <c r="AC62" s="1764">
        <v>0</v>
      </c>
      <c r="AD62" s="3473">
        <v>1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0</v>
      </c>
      <c r="AR62" s="1765">
        <v>1</v>
      </c>
      <c r="AS62" s="1765">
        <v>0</v>
      </c>
      <c r="AT62" s="1765">
        <v>0</v>
      </c>
      <c r="AU62" s="1765">
        <v>0</v>
      </c>
      <c r="AV62" s="1765">
        <v>0</v>
      </c>
      <c r="AW62" s="1765">
        <v>1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86" t="s">
        <v>82</v>
      </c>
      <c r="B63" s="6504"/>
      <c r="C63" s="6585"/>
      <c r="D63" s="3452">
        <f>SUM(D58:D62)</f>
        <v>55</v>
      </c>
      <c r="E63" s="3453">
        <f>SUM(E58:E62)</f>
        <v>29</v>
      </c>
      <c r="F63" s="3486">
        <f>SUM(F58:F62)</f>
        <v>26</v>
      </c>
      <c r="G63" s="3452">
        <f t="shared" ref="G63:AX63" si="83">SUM(G58:G62)</f>
        <v>8</v>
      </c>
      <c r="H63" s="3479">
        <f t="shared" si="83"/>
        <v>5</v>
      </c>
      <c r="I63" s="3452">
        <f t="shared" si="83"/>
        <v>6</v>
      </c>
      <c r="J63" s="3479">
        <f t="shared" si="83"/>
        <v>4</v>
      </c>
      <c r="K63" s="3452">
        <f t="shared" si="83"/>
        <v>2</v>
      </c>
      <c r="L63" s="3479">
        <f t="shared" si="83"/>
        <v>6</v>
      </c>
      <c r="M63" s="3452">
        <f t="shared" si="83"/>
        <v>4</v>
      </c>
      <c r="N63" s="3479">
        <f t="shared" si="83"/>
        <v>1</v>
      </c>
      <c r="O63" s="3452">
        <f t="shared" si="83"/>
        <v>4</v>
      </c>
      <c r="P63" s="3479">
        <f t="shared" si="83"/>
        <v>0</v>
      </c>
      <c r="Q63" s="3452">
        <f t="shared" si="83"/>
        <v>1</v>
      </c>
      <c r="R63" s="3479">
        <f t="shared" si="83"/>
        <v>2</v>
      </c>
      <c r="S63" s="3452">
        <f t="shared" si="83"/>
        <v>0</v>
      </c>
      <c r="T63" s="3486">
        <f t="shared" si="83"/>
        <v>1</v>
      </c>
      <c r="U63" s="3452">
        <f t="shared" si="83"/>
        <v>0</v>
      </c>
      <c r="V63" s="3479">
        <f t="shared" si="83"/>
        <v>1</v>
      </c>
      <c r="W63" s="3452">
        <f t="shared" si="83"/>
        <v>2</v>
      </c>
      <c r="X63" s="3479">
        <f t="shared" si="83"/>
        <v>2</v>
      </c>
      <c r="Y63" s="3452">
        <f t="shared" si="83"/>
        <v>2</v>
      </c>
      <c r="Z63" s="3479">
        <f t="shared" si="83"/>
        <v>2</v>
      </c>
      <c r="AA63" s="3452">
        <f t="shared" si="83"/>
        <v>0</v>
      </c>
      <c r="AB63" s="3479">
        <f t="shared" si="83"/>
        <v>1</v>
      </c>
      <c r="AC63" s="3452">
        <f t="shared" si="83"/>
        <v>0</v>
      </c>
      <c r="AD63" s="3479">
        <f t="shared" si="83"/>
        <v>1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0</v>
      </c>
      <c r="AR63" s="3453">
        <f t="shared" si="83"/>
        <v>1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1</v>
      </c>
      <c r="AX63" s="3454">
        <f t="shared" si="83"/>
        <v>0</v>
      </c>
    </row>
    <row r="64" spans="1:100" ht="15" customHeight="1" x14ac:dyDescent="0.25">
      <c r="A64" s="6523" t="s">
        <v>1680</v>
      </c>
      <c r="B64" s="6524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525"/>
      <c r="B65" s="6251"/>
      <c r="C65" s="1519" t="s">
        <v>1681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526"/>
      <c r="B66" s="6634"/>
      <c r="C66" s="3342" t="s">
        <v>1682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348" t="s">
        <v>82</v>
      </c>
      <c r="B67" s="6103"/>
      <c r="C67" s="6585"/>
      <c r="D67" s="3452">
        <f>SUM(D64:D66)</f>
        <v>0</v>
      </c>
      <c r="E67" s="3453">
        <f>SUM(E64:E66)</f>
        <v>0</v>
      </c>
      <c r="F67" s="3454">
        <f>SUM(F64:F66)</f>
        <v>0</v>
      </c>
      <c r="G67" s="6580"/>
      <c r="H67" s="6581"/>
      <c r="I67" s="6581"/>
      <c r="J67" s="6581"/>
      <c r="K67" s="6581"/>
      <c r="L67" s="6581"/>
      <c r="M67" s="6581"/>
      <c r="N67" s="6581"/>
      <c r="O67" s="6581"/>
      <c r="P67" s="6581"/>
      <c r="Q67" s="6581"/>
      <c r="R67" s="6581"/>
      <c r="S67" s="6581"/>
      <c r="T67" s="6581"/>
      <c r="U67" s="6581"/>
      <c r="V67" s="6581"/>
      <c r="W67" s="6581"/>
      <c r="X67" s="6581"/>
      <c r="Y67" s="6581"/>
      <c r="Z67" s="6582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1683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510" t="s">
        <v>1684</v>
      </c>
      <c r="B69" s="6540"/>
      <c r="C69" s="6537"/>
      <c r="D69" s="6688" t="s">
        <v>1685</v>
      </c>
      <c r="E69" s="6689"/>
      <c r="F69" s="6689"/>
      <c r="G69" s="6689"/>
      <c r="H69" s="6690"/>
      <c r="I69" s="6688" t="s">
        <v>1686</v>
      </c>
      <c r="J69" s="6689"/>
      <c r="K69" s="6689"/>
      <c r="L69" s="6689"/>
      <c r="M69" s="6691"/>
      <c r="N69" s="6692" t="s">
        <v>1687</v>
      </c>
    </row>
    <row r="70" spans="1:100" ht="22.5" customHeight="1" x14ac:dyDescent="0.25">
      <c r="A70" s="6364"/>
      <c r="B70" s="6055"/>
      <c r="C70" s="6056"/>
      <c r="D70" s="3499" t="s">
        <v>937</v>
      </c>
      <c r="E70" s="1554" t="s">
        <v>1026</v>
      </c>
      <c r="F70" s="818" t="s">
        <v>1688</v>
      </c>
      <c r="G70" s="848" t="s">
        <v>1689</v>
      </c>
      <c r="H70" s="849" t="s">
        <v>565</v>
      </c>
      <c r="I70" s="3499" t="s">
        <v>937</v>
      </c>
      <c r="J70" s="1554" t="s">
        <v>1026</v>
      </c>
      <c r="K70" s="818" t="s">
        <v>1688</v>
      </c>
      <c r="L70" s="848" t="s">
        <v>1689</v>
      </c>
      <c r="M70" s="850" t="s">
        <v>565</v>
      </c>
      <c r="N70" s="6693"/>
    </row>
    <row r="71" spans="1:100" ht="15" customHeight="1" x14ac:dyDescent="0.25">
      <c r="A71" s="6694" t="s">
        <v>1690</v>
      </c>
      <c r="B71" s="6695"/>
      <c r="C71" s="6695"/>
      <c r="D71" s="3500">
        <f>SUM(E71:H71)</f>
        <v>10</v>
      </c>
      <c r="E71" s="3501">
        <v>10</v>
      </c>
      <c r="F71" s="3502">
        <v>0</v>
      </c>
      <c r="G71" s="3502">
        <v>0</v>
      </c>
      <c r="H71" s="3503">
        <v>0</v>
      </c>
      <c r="I71" s="1555">
        <f>SUM(J71:M71)</f>
        <v>10</v>
      </c>
      <c r="J71" s="3501">
        <v>10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96" t="s">
        <v>1691</v>
      </c>
      <c r="B72" s="6623" t="s">
        <v>1692</v>
      </c>
      <c r="C72" s="6602"/>
      <c r="D72" s="3505">
        <f t="shared" ref="D72:D81" si="95">SUM(E72:H72)</f>
        <v>18</v>
      </c>
      <c r="E72" s="1695">
        <v>18</v>
      </c>
      <c r="F72" s="1789">
        <v>0</v>
      </c>
      <c r="G72" s="1789">
        <v>0</v>
      </c>
      <c r="H72" s="1697">
        <v>0</v>
      </c>
      <c r="I72" s="3465">
        <f>SUM(J72:M72)</f>
        <v>18</v>
      </c>
      <c r="J72" s="1695">
        <v>18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97"/>
      <c r="B73" s="6623" t="s">
        <v>1693</v>
      </c>
      <c r="C73" s="6602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623" t="s">
        <v>1694</v>
      </c>
      <c r="B74" s="6602"/>
      <c r="C74" s="6602"/>
      <c r="D74" s="3505">
        <f t="shared" si="95"/>
        <v>2</v>
      </c>
      <c r="E74" s="341">
        <v>2</v>
      </c>
      <c r="F74" s="267">
        <v>0</v>
      </c>
      <c r="G74" s="267">
        <v>0</v>
      </c>
      <c r="H74" s="343">
        <v>0</v>
      </c>
      <c r="I74" s="3465">
        <f t="shared" si="99"/>
        <v>2</v>
      </c>
      <c r="J74" s="341">
        <v>2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637" t="s">
        <v>1695</v>
      </c>
      <c r="B75" s="6638"/>
      <c r="C75" s="6638"/>
      <c r="D75" s="3505">
        <f t="shared" si="95"/>
        <v>2</v>
      </c>
      <c r="E75" s="341">
        <v>2</v>
      </c>
      <c r="F75" s="267">
        <v>0</v>
      </c>
      <c r="G75" s="267">
        <v>0</v>
      </c>
      <c r="H75" s="343">
        <v>0</v>
      </c>
      <c r="I75" s="3465">
        <f t="shared" si="99"/>
        <v>2</v>
      </c>
      <c r="J75" s="341">
        <v>2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623" t="s">
        <v>1696</v>
      </c>
      <c r="B76" s="6602"/>
      <c r="C76" s="6602"/>
      <c r="D76" s="3505">
        <f t="shared" si="95"/>
        <v>2</v>
      </c>
      <c r="E76" s="341">
        <v>2</v>
      </c>
      <c r="F76" s="267">
        <v>0</v>
      </c>
      <c r="G76" s="267">
        <v>0</v>
      </c>
      <c r="H76" s="343">
        <v>0</v>
      </c>
      <c r="I76" s="3465">
        <f t="shared" si="99"/>
        <v>2</v>
      </c>
      <c r="J76" s="341">
        <v>2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637" t="s">
        <v>1697</v>
      </c>
      <c r="B77" s="6638"/>
      <c r="C77" s="6638"/>
      <c r="D77" s="3505">
        <f t="shared" si="95"/>
        <v>1</v>
      </c>
      <c r="E77" s="341">
        <v>1</v>
      </c>
      <c r="F77" s="267">
        <v>0</v>
      </c>
      <c r="G77" s="267">
        <v>0</v>
      </c>
      <c r="H77" s="343">
        <v>0</v>
      </c>
      <c r="I77" s="3465">
        <f t="shared" si="99"/>
        <v>1</v>
      </c>
      <c r="J77" s="341">
        <v>1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623" t="s">
        <v>1698</v>
      </c>
      <c r="B78" s="6602"/>
      <c r="C78" s="6602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623" t="s">
        <v>1699</v>
      </c>
      <c r="B79" s="6602"/>
      <c r="C79" s="6602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623" t="s">
        <v>1700</v>
      </c>
      <c r="B80" s="6602"/>
      <c r="C80" s="6602"/>
      <c r="D80" s="3505">
        <f t="shared" si="95"/>
        <v>0</v>
      </c>
      <c r="E80" s="341">
        <v>0</v>
      </c>
      <c r="F80" s="267">
        <v>0</v>
      </c>
      <c r="G80" s="267">
        <v>0</v>
      </c>
      <c r="H80" s="343">
        <v>0</v>
      </c>
      <c r="I80" s="3465">
        <f t="shared" si="99"/>
        <v>0</v>
      </c>
      <c r="J80" s="341">
        <v>0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635" t="s">
        <v>1701</v>
      </c>
      <c r="B81" s="6633"/>
      <c r="C81" s="6633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1702</v>
      </c>
    </row>
    <row r="83" spans="1:102" ht="15" customHeight="1" x14ac:dyDescent="0.25">
      <c r="A83" s="6510" t="s">
        <v>1703</v>
      </c>
      <c r="B83" s="6540"/>
      <c r="C83" s="6537"/>
      <c r="D83" s="6617" t="s">
        <v>1704</v>
      </c>
      <c r="E83" s="6546"/>
      <c r="F83" s="6512"/>
    </row>
    <row r="84" spans="1:102" ht="15" customHeight="1" x14ac:dyDescent="0.25">
      <c r="A84" s="6364"/>
      <c r="B84" s="6055"/>
      <c r="C84" s="6056"/>
      <c r="D84" s="3393" t="s">
        <v>82</v>
      </c>
      <c r="E84" s="3424" t="s">
        <v>63</v>
      </c>
      <c r="F84" s="3506" t="s">
        <v>64</v>
      </c>
    </row>
    <row r="85" spans="1:102" ht="15" customHeight="1" x14ac:dyDescent="0.25">
      <c r="A85" s="6534" t="s">
        <v>1705</v>
      </c>
      <c r="B85" s="6636" t="s">
        <v>1706</v>
      </c>
      <c r="C85" s="5956"/>
      <c r="D85" s="340">
        <f>SUM(E85+F85)</f>
        <v>71</v>
      </c>
      <c r="E85" s="215">
        <v>23</v>
      </c>
      <c r="F85" s="310">
        <v>48</v>
      </c>
    </row>
    <row r="86" spans="1:102" ht="15" customHeight="1" x14ac:dyDescent="0.25">
      <c r="A86" s="6442"/>
      <c r="B86" s="6139" t="s">
        <v>1707</v>
      </c>
      <c r="C86" s="5937"/>
      <c r="D86" s="2036">
        <f>SUM(E86+F86)</f>
        <v>16</v>
      </c>
      <c r="E86" s="1700">
        <v>7</v>
      </c>
      <c r="F86" s="1637">
        <v>9</v>
      </c>
    </row>
    <row r="87" spans="1:102" ht="18" customHeight="1" x14ac:dyDescent="0.25">
      <c r="A87" s="3" t="s">
        <v>1708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40" t="s">
        <v>1709</v>
      </c>
      <c r="B88" s="6540"/>
      <c r="C88" s="6537"/>
      <c r="D88" s="6510" t="s">
        <v>82</v>
      </c>
      <c r="E88" s="6540"/>
      <c r="F88" s="6537"/>
      <c r="G88" s="6586" t="s">
        <v>106</v>
      </c>
      <c r="H88" s="6504"/>
      <c r="I88" s="6504"/>
      <c r="J88" s="6504"/>
      <c r="K88" s="6504"/>
      <c r="L88" s="6504"/>
      <c r="M88" s="6504"/>
      <c r="N88" s="6504"/>
      <c r="O88" s="6504"/>
      <c r="P88" s="6504"/>
      <c r="Q88" s="6504"/>
      <c r="R88" s="6504"/>
      <c r="S88" s="6504"/>
      <c r="T88" s="6504"/>
      <c r="U88" s="6504"/>
      <c r="V88" s="6504"/>
      <c r="W88" s="6504"/>
      <c r="X88" s="6504"/>
      <c r="Y88" s="6504"/>
      <c r="Z88" s="6504"/>
      <c r="AA88" s="6504"/>
      <c r="AB88" s="6504"/>
      <c r="AC88" s="6504"/>
      <c r="AD88" s="6504"/>
      <c r="AE88" s="6504"/>
      <c r="AF88" s="6504"/>
      <c r="AG88" s="6504"/>
      <c r="AH88" s="6504"/>
      <c r="AI88" s="6504"/>
      <c r="AJ88" s="6504"/>
      <c r="AK88" s="6504"/>
      <c r="AL88" s="6504"/>
      <c r="AM88" s="6504"/>
      <c r="AN88" s="6587"/>
      <c r="AO88" s="6640" t="s">
        <v>1710</v>
      </c>
      <c r="AP88" s="6641" t="s">
        <v>1640</v>
      </c>
      <c r="AQ88" s="6499" t="s">
        <v>1711</v>
      </c>
      <c r="AR88" s="6499" t="s">
        <v>1712</v>
      </c>
      <c r="AS88" s="6499" t="s">
        <v>1713</v>
      </c>
      <c r="AT88" s="6639" t="s">
        <v>1714</v>
      </c>
      <c r="AU88" s="6499" t="s">
        <v>1622</v>
      </c>
      <c r="AV88" s="6499" t="s">
        <v>1623</v>
      </c>
      <c r="AW88" s="6588" t="s">
        <v>42</v>
      </c>
      <c r="AX88" s="6692" t="s">
        <v>1715</v>
      </c>
    </row>
    <row r="89" spans="1:102" ht="15" customHeight="1" x14ac:dyDescent="0.25">
      <c r="A89" s="6584"/>
      <c r="B89" s="6584"/>
      <c r="C89" s="5943"/>
      <c r="D89" s="6364"/>
      <c r="E89" s="6055"/>
      <c r="F89" s="6056"/>
      <c r="G89" s="6575" t="s">
        <v>1716</v>
      </c>
      <c r="H89" s="6591"/>
      <c r="I89" s="6586" t="s">
        <v>390</v>
      </c>
      <c r="J89" s="6506"/>
      <c r="K89" s="6586" t="s">
        <v>1624</v>
      </c>
      <c r="L89" s="6506"/>
      <c r="M89" s="6586" t="s">
        <v>392</v>
      </c>
      <c r="N89" s="6506"/>
      <c r="O89" s="6586" t="s">
        <v>393</v>
      </c>
      <c r="P89" s="6506"/>
      <c r="Q89" s="6586" t="s">
        <v>394</v>
      </c>
      <c r="R89" s="6506"/>
      <c r="S89" s="6586" t="s">
        <v>395</v>
      </c>
      <c r="T89" s="6506"/>
      <c r="U89" s="6504" t="s">
        <v>1625</v>
      </c>
      <c r="V89" s="6506"/>
      <c r="W89" s="6586" t="s">
        <v>312</v>
      </c>
      <c r="X89" s="6512"/>
      <c r="Y89" s="6586" t="s">
        <v>313</v>
      </c>
      <c r="Z89" s="6512"/>
      <c r="AA89" s="6586" t="s">
        <v>1626</v>
      </c>
      <c r="AB89" s="6512"/>
      <c r="AC89" s="6586" t="s">
        <v>1627</v>
      </c>
      <c r="AD89" s="6512"/>
      <c r="AE89" s="6586" t="s">
        <v>1628</v>
      </c>
      <c r="AF89" s="6512"/>
      <c r="AG89" s="6586" t="s">
        <v>1629</v>
      </c>
      <c r="AH89" s="6512"/>
      <c r="AI89" s="6586" t="s">
        <v>1630</v>
      </c>
      <c r="AJ89" s="6512"/>
      <c r="AK89" s="6504" t="s">
        <v>1631</v>
      </c>
      <c r="AL89" s="6512"/>
      <c r="AM89" s="6586" t="s">
        <v>956</v>
      </c>
      <c r="AN89" s="6571"/>
      <c r="AO89" s="6640"/>
      <c r="AP89" s="6641"/>
      <c r="AQ89" s="5996"/>
      <c r="AR89" s="5996"/>
      <c r="AS89" s="5996"/>
      <c r="AT89" s="6639"/>
      <c r="AU89" s="5996"/>
      <c r="AV89" s="5996"/>
      <c r="AW89" s="6589"/>
      <c r="AX89" s="5965"/>
    </row>
    <row r="90" spans="1:102" ht="15" customHeight="1" x14ac:dyDescent="0.25">
      <c r="A90" s="6055"/>
      <c r="B90" s="6055"/>
      <c r="C90" s="6056"/>
      <c r="D90" s="3395" t="s">
        <v>84</v>
      </c>
      <c r="E90" s="3405" t="s">
        <v>63</v>
      </c>
      <c r="F90" s="3290" t="s">
        <v>64</v>
      </c>
      <c r="G90" s="3395" t="s">
        <v>63</v>
      </c>
      <c r="H90" s="3290" t="s">
        <v>64</v>
      </c>
      <c r="I90" s="3395" t="s">
        <v>63</v>
      </c>
      <c r="J90" s="3289" t="s">
        <v>64</v>
      </c>
      <c r="K90" s="3395" t="s">
        <v>63</v>
      </c>
      <c r="L90" s="3290" t="s">
        <v>64</v>
      </c>
      <c r="M90" s="3395" t="s">
        <v>63</v>
      </c>
      <c r="N90" s="3290" t="s">
        <v>64</v>
      </c>
      <c r="O90" s="3405" t="s">
        <v>63</v>
      </c>
      <c r="P90" s="3290" t="s">
        <v>64</v>
      </c>
      <c r="Q90" s="3405" t="s">
        <v>63</v>
      </c>
      <c r="R90" s="3290" t="s">
        <v>64</v>
      </c>
      <c r="S90" s="3405" t="s">
        <v>63</v>
      </c>
      <c r="T90" s="3290" t="s">
        <v>64</v>
      </c>
      <c r="U90" s="3405" t="s">
        <v>63</v>
      </c>
      <c r="V90" s="3290" t="s">
        <v>64</v>
      </c>
      <c r="W90" s="3405" t="s">
        <v>63</v>
      </c>
      <c r="X90" s="3290" t="s">
        <v>64</v>
      </c>
      <c r="Y90" s="3405" t="s">
        <v>63</v>
      </c>
      <c r="Z90" s="3290" t="s">
        <v>64</v>
      </c>
      <c r="AA90" s="3405" t="s">
        <v>63</v>
      </c>
      <c r="AB90" s="3290" t="s">
        <v>64</v>
      </c>
      <c r="AC90" s="3405" t="s">
        <v>63</v>
      </c>
      <c r="AD90" s="3290" t="s">
        <v>64</v>
      </c>
      <c r="AE90" s="3405" t="s">
        <v>63</v>
      </c>
      <c r="AF90" s="3290" t="s">
        <v>64</v>
      </c>
      <c r="AG90" s="3405" t="s">
        <v>63</v>
      </c>
      <c r="AH90" s="3290" t="s">
        <v>64</v>
      </c>
      <c r="AI90" s="3405" t="s">
        <v>63</v>
      </c>
      <c r="AJ90" s="3290" t="s">
        <v>64</v>
      </c>
      <c r="AK90" s="3405" t="s">
        <v>63</v>
      </c>
      <c r="AL90" s="3290" t="s">
        <v>64</v>
      </c>
      <c r="AM90" s="3405" t="s">
        <v>63</v>
      </c>
      <c r="AN90" s="3412" t="s">
        <v>64</v>
      </c>
      <c r="AO90" s="6640"/>
      <c r="AP90" s="6641"/>
      <c r="AQ90" s="5709"/>
      <c r="AR90" s="5709"/>
      <c r="AS90" s="5709"/>
      <c r="AT90" s="6639"/>
      <c r="AU90" s="5709"/>
      <c r="AV90" s="5709"/>
      <c r="AW90" s="6590"/>
      <c r="AX90" s="6693"/>
    </row>
    <row r="91" spans="1:102" ht="15" customHeight="1" x14ac:dyDescent="0.25">
      <c r="A91" s="6534" t="s">
        <v>1717</v>
      </c>
      <c r="B91" s="5846" t="s">
        <v>1718</v>
      </c>
      <c r="C91" s="5847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657"/>
      <c r="B92" s="6224" t="s">
        <v>1690</v>
      </c>
      <c r="C92" s="6225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657"/>
      <c r="B93" s="6224" t="s">
        <v>1695</v>
      </c>
      <c r="C93" s="6225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657"/>
      <c r="B94" s="6224" t="s">
        <v>1719</v>
      </c>
      <c r="C94" s="6225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657"/>
      <c r="B95" s="6224" t="s">
        <v>1720</v>
      </c>
      <c r="C95" s="6225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442"/>
      <c r="B96" s="6645" t="s">
        <v>1721</v>
      </c>
      <c r="C96" s="6646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534" t="s">
        <v>1722</v>
      </c>
      <c r="B97" s="5846" t="s">
        <v>1718</v>
      </c>
      <c r="C97" s="5847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657"/>
      <c r="B98" s="6224" t="s">
        <v>1690</v>
      </c>
      <c r="C98" s="6225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657"/>
      <c r="B99" s="6224" t="s">
        <v>1695</v>
      </c>
      <c r="C99" s="6225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657"/>
      <c r="B100" s="6647" t="s">
        <v>1719</v>
      </c>
      <c r="C100" s="6648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657"/>
      <c r="B101" s="6224" t="s">
        <v>1720</v>
      </c>
      <c r="C101" s="6225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442"/>
      <c r="B102" s="6538" t="s">
        <v>1723</v>
      </c>
      <c r="C102" s="6539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624" t="s">
        <v>1724</v>
      </c>
      <c r="B103" s="6625"/>
      <c r="C103" s="6626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642" t="s">
        <v>1725</v>
      </c>
      <c r="B104" s="6643"/>
      <c r="C104" s="6644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642" t="s">
        <v>1726</v>
      </c>
      <c r="B105" s="6643"/>
      <c r="C105" s="6644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642" t="s">
        <v>1727</v>
      </c>
      <c r="B106" s="6643"/>
      <c r="C106" s="6644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642" t="s">
        <v>1728</v>
      </c>
      <c r="B107" s="6643"/>
      <c r="C107" s="6644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642" t="s">
        <v>1729</v>
      </c>
      <c r="B108" s="6643"/>
      <c r="C108" s="6644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642" t="s">
        <v>1730</v>
      </c>
      <c r="B109" s="6643"/>
      <c r="C109" s="6644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642" t="s">
        <v>1731</v>
      </c>
      <c r="B110" s="6643"/>
      <c r="C110" s="6644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642" t="s">
        <v>1732</v>
      </c>
      <c r="B111" s="6643"/>
      <c r="C111" s="6644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642" t="s">
        <v>1733</v>
      </c>
      <c r="B112" s="6643"/>
      <c r="C112" s="6644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642" t="s">
        <v>1734</v>
      </c>
      <c r="B113" s="6643"/>
      <c r="C113" s="6644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642" t="s">
        <v>1735</v>
      </c>
      <c r="B114" s="6643"/>
      <c r="C114" s="6644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642" t="s">
        <v>1736</v>
      </c>
      <c r="B115" s="6643"/>
      <c r="C115" s="6644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642" t="s">
        <v>1737</v>
      </c>
      <c r="B116" s="6643"/>
      <c r="C116" s="6644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642" t="s">
        <v>1738</v>
      </c>
      <c r="B117" s="6643"/>
      <c r="C117" s="6644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642" t="s">
        <v>1739</v>
      </c>
      <c r="B118" s="6643"/>
      <c r="C118" s="6644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642" t="s">
        <v>1740</v>
      </c>
      <c r="B119" s="6643"/>
      <c r="C119" s="6644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224" t="s">
        <v>1741</v>
      </c>
      <c r="B120" s="6602"/>
      <c r="C120" s="6225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613" t="s">
        <v>1742</v>
      </c>
      <c r="B121" s="6614"/>
      <c r="C121" s="6615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613" t="s">
        <v>1743</v>
      </c>
      <c r="B122" s="6614"/>
      <c r="C122" s="6615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224" t="s">
        <v>1744</v>
      </c>
      <c r="B123" s="6602"/>
      <c r="C123" s="6225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642" t="s">
        <v>1745</v>
      </c>
      <c r="B124" s="6643"/>
      <c r="C124" s="6644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642" t="s">
        <v>1746</v>
      </c>
      <c r="B125" s="6643"/>
      <c r="C125" s="6644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642" t="s">
        <v>1747</v>
      </c>
      <c r="B126" s="6643"/>
      <c r="C126" s="6644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642" t="s">
        <v>1748</v>
      </c>
      <c r="B127" s="6643"/>
      <c r="C127" s="6644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642" t="s">
        <v>1749</v>
      </c>
      <c r="B128" s="6643"/>
      <c r="C128" s="6644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642" t="s">
        <v>1750</v>
      </c>
      <c r="B129" s="6643"/>
      <c r="C129" s="6644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642" t="s">
        <v>1751</v>
      </c>
      <c r="B130" s="6643"/>
      <c r="C130" s="6644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642" t="s">
        <v>1752</v>
      </c>
      <c r="B131" s="6643"/>
      <c r="C131" s="6644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642" t="s">
        <v>1753</v>
      </c>
      <c r="B132" s="6643"/>
      <c r="C132" s="6644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642" t="s">
        <v>1754</v>
      </c>
      <c r="B133" s="6643"/>
      <c r="C133" s="6644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642" t="s">
        <v>1755</v>
      </c>
      <c r="B134" s="6643"/>
      <c r="C134" s="6644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642" t="s">
        <v>1756</v>
      </c>
      <c r="B135" s="6643"/>
      <c r="C135" s="6644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642" t="s">
        <v>1757</v>
      </c>
      <c r="B136" s="6643"/>
      <c r="C136" s="6644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642" t="s">
        <v>1758</v>
      </c>
      <c r="B137" s="6643"/>
      <c r="C137" s="6644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642" t="s">
        <v>1759</v>
      </c>
      <c r="B138" s="6643"/>
      <c r="C138" s="6644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642" t="s">
        <v>1760</v>
      </c>
      <c r="B139" s="6643"/>
      <c r="C139" s="6644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1761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642" t="s">
        <v>1762</v>
      </c>
      <c r="B141" s="6643"/>
      <c r="C141" s="6644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538" t="s">
        <v>1763</v>
      </c>
      <c r="B142" s="6633"/>
      <c r="C142" s="6539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86" t="s">
        <v>82</v>
      </c>
      <c r="B143" s="6504"/>
      <c r="C143" s="6506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92" t="s">
        <v>1684</v>
      </c>
      <c r="B145" s="6548" t="s">
        <v>1765</v>
      </c>
      <c r="C145" s="6501" t="s">
        <v>1766</v>
      </c>
      <c r="D145" s="6499" t="s">
        <v>1767</v>
      </c>
      <c r="E145" s="6701" t="s">
        <v>1768</v>
      </c>
      <c r="F145" s="6508" t="s">
        <v>1769</v>
      </c>
      <c r="G145" s="6499" t="s">
        <v>1770</v>
      </c>
      <c r="H145" s="6703" t="s">
        <v>1771</v>
      </c>
      <c r="I145" s="6495" t="s">
        <v>1772</v>
      </c>
      <c r="J145" s="6706" t="s">
        <v>1773</v>
      </c>
      <c r="K145" s="6707" t="s">
        <v>1774</v>
      </c>
      <c r="L145" s="6547" t="s">
        <v>1769</v>
      </c>
      <c r="M145" s="6499" t="s">
        <v>1770</v>
      </c>
      <c r="N145" s="653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69"/>
      <c r="AR145" s="5669"/>
      <c r="AS145" s="5669"/>
      <c r="AT145" s="5669"/>
      <c r="AU145" s="5669"/>
      <c r="AV145" s="5669"/>
      <c r="AW145" s="5669"/>
      <c r="AX145" s="5669"/>
    </row>
    <row r="146" spans="1:50" ht="27" customHeight="1" x14ac:dyDescent="0.25">
      <c r="A146" s="6566"/>
      <c r="B146" s="6700"/>
      <c r="C146" s="5724"/>
      <c r="D146" s="5996"/>
      <c r="E146" s="6702"/>
      <c r="F146" s="5727"/>
      <c r="G146" s="5996"/>
      <c r="H146" s="6704"/>
      <c r="I146" s="5722"/>
      <c r="J146" s="6706"/>
      <c r="K146" s="6707"/>
      <c r="L146" s="5658"/>
      <c r="M146" s="5996"/>
      <c r="N146" s="594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69"/>
      <c r="AR146" s="5669"/>
      <c r="AS146" s="5669"/>
      <c r="AT146" s="5669"/>
      <c r="AU146" s="5669"/>
      <c r="AV146" s="5669"/>
      <c r="AW146" s="5669"/>
      <c r="AX146" s="5669"/>
    </row>
    <row r="147" spans="1:50" ht="22.5" customHeight="1" x14ac:dyDescent="0.25">
      <c r="A147" s="6347"/>
      <c r="B147" s="6353"/>
      <c r="C147" s="6366"/>
      <c r="D147" s="5709"/>
      <c r="E147" s="5837"/>
      <c r="F147" s="6509"/>
      <c r="G147" s="5709"/>
      <c r="H147" s="6705"/>
      <c r="I147" s="6585"/>
      <c r="J147" s="6706"/>
      <c r="K147" s="6707"/>
      <c r="L147" s="5659"/>
      <c r="M147" s="5709"/>
      <c r="N147" s="605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69"/>
      <c r="AR147" s="5669"/>
      <c r="AS147" s="5669"/>
      <c r="AT147" s="5669"/>
      <c r="AU147" s="5669"/>
      <c r="AV147" s="5669"/>
      <c r="AW147" s="5669"/>
      <c r="AX147" s="5669"/>
    </row>
    <row r="148" spans="1:50" ht="15" customHeight="1" x14ac:dyDescent="0.25">
      <c r="A148" s="3516" t="s">
        <v>1690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1720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1694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1695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1775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1697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1698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1699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1700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1701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82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49" t="s">
        <v>1777</v>
      </c>
      <c r="B160" s="6514"/>
      <c r="C160" s="6515"/>
      <c r="D160" s="6493" t="s">
        <v>82</v>
      </c>
      <c r="E160" s="6494"/>
      <c r="F160" s="6495"/>
      <c r="G160" s="6586" t="s">
        <v>1778</v>
      </c>
      <c r="H160" s="6504"/>
      <c r="I160" s="6504"/>
      <c r="J160" s="6504"/>
      <c r="K160" s="6504"/>
      <c r="L160" s="6504"/>
      <c r="M160" s="6504"/>
      <c r="N160" s="6504"/>
      <c r="O160" s="6504"/>
      <c r="P160" s="6504"/>
      <c r="Q160" s="6504"/>
      <c r="R160" s="6504"/>
      <c r="S160" s="6504"/>
      <c r="T160" s="6504"/>
      <c r="U160" s="6504"/>
      <c r="V160" s="6504"/>
      <c r="W160" s="6504"/>
      <c r="X160" s="6504"/>
      <c r="Y160" s="6504"/>
      <c r="Z160" s="6504"/>
      <c r="AA160" s="6504"/>
      <c r="AB160" s="6504"/>
      <c r="AC160" s="6504"/>
      <c r="AD160" s="6504"/>
      <c r="AE160" s="6504"/>
      <c r="AF160" s="6504"/>
      <c r="AG160" s="6504"/>
      <c r="AH160" s="6504"/>
      <c r="AI160" s="6504"/>
      <c r="AJ160" s="6504"/>
      <c r="AK160" s="6504"/>
      <c r="AL160" s="6504"/>
      <c r="AM160" s="6504"/>
      <c r="AN160" s="6504"/>
      <c r="AO160" s="6504"/>
      <c r="AP160" s="6587"/>
      <c r="AQ160" s="6640" t="s">
        <v>1710</v>
      </c>
      <c r="AR160" s="6641" t="s">
        <v>464</v>
      </c>
      <c r="AS160" s="6641" t="s">
        <v>1619</v>
      </c>
      <c r="AT160" s="6641" t="s">
        <v>1641</v>
      </c>
      <c r="AU160" s="6639" t="s">
        <v>1714</v>
      </c>
      <c r="AV160" s="6639" t="s">
        <v>1622</v>
      </c>
      <c r="AW160" s="6639" t="s">
        <v>1623</v>
      </c>
      <c r="AX160" s="6690" t="s">
        <v>42</v>
      </c>
    </row>
    <row r="161" spans="1:100" ht="18" customHeight="1" x14ac:dyDescent="0.25">
      <c r="A161" s="6650"/>
      <c r="B161" s="6651"/>
      <c r="C161" s="6652"/>
      <c r="D161" s="6348"/>
      <c r="E161" s="6103"/>
      <c r="F161" s="6585"/>
      <c r="G161" s="6575" t="s">
        <v>485</v>
      </c>
      <c r="H161" s="6591"/>
      <c r="I161" s="6586" t="s">
        <v>389</v>
      </c>
      <c r="J161" s="6506"/>
      <c r="K161" s="6504" t="s">
        <v>390</v>
      </c>
      <c r="L161" s="6506"/>
      <c r="M161" s="6586" t="s">
        <v>1624</v>
      </c>
      <c r="N161" s="6506"/>
      <c r="O161" s="6586" t="s">
        <v>392</v>
      </c>
      <c r="P161" s="6506"/>
      <c r="Q161" s="6586" t="s">
        <v>393</v>
      </c>
      <c r="R161" s="6506"/>
      <c r="S161" s="6586" t="s">
        <v>394</v>
      </c>
      <c r="T161" s="6506"/>
      <c r="U161" s="6586" t="s">
        <v>395</v>
      </c>
      <c r="V161" s="6506"/>
      <c r="W161" s="6586" t="s">
        <v>1625</v>
      </c>
      <c r="X161" s="6506"/>
      <c r="Y161" s="6586" t="s">
        <v>312</v>
      </c>
      <c r="Z161" s="6512"/>
      <c r="AA161" s="6586" t="s">
        <v>313</v>
      </c>
      <c r="AB161" s="6512"/>
      <c r="AC161" s="6586" t="s">
        <v>1626</v>
      </c>
      <c r="AD161" s="6512"/>
      <c r="AE161" s="6586" t="s">
        <v>1627</v>
      </c>
      <c r="AF161" s="6512"/>
      <c r="AG161" s="6586" t="s">
        <v>1628</v>
      </c>
      <c r="AH161" s="6512"/>
      <c r="AI161" s="6586" t="s">
        <v>1629</v>
      </c>
      <c r="AJ161" s="6512"/>
      <c r="AK161" s="6586" t="s">
        <v>1630</v>
      </c>
      <c r="AL161" s="6512"/>
      <c r="AM161" s="6586" t="s">
        <v>1631</v>
      </c>
      <c r="AN161" s="6512"/>
      <c r="AO161" s="6586" t="s">
        <v>956</v>
      </c>
      <c r="AP161" s="6571"/>
      <c r="AQ161" s="6640"/>
      <c r="AR161" s="6641"/>
      <c r="AS161" s="6641"/>
      <c r="AT161" s="6641"/>
      <c r="AU161" s="6639"/>
      <c r="AV161" s="6639"/>
      <c r="AW161" s="6639"/>
      <c r="AX161" s="6690"/>
    </row>
    <row r="162" spans="1:100" ht="15" customHeight="1" x14ac:dyDescent="0.25">
      <c r="A162" s="6653"/>
      <c r="B162" s="6516"/>
      <c r="C162" s="6593"/>
      <c r="D162" s="3395" t="s">
        <v>1779</v>
      </c>
      <c r="E162" s="3405" t="s">
        <v>63</v>
      </c>
      <c r="F162" s="3290" t="s">
        <v>64</v>
      </c>
      <c r="G162" s="3395" t="s">
        <v>63</v>
      </c>
      <c r="H162" s="3290" t="s">
        <v>64</v>
      </c>
      <c r="I162" s="3395" t="s">
        <v>63</v>
      </c>
      <c r="J162" s="3290" t="s">
        <v>64</v>
      </c>
      <c r="K162" s="3395" t="s">
        <v>63</v>
      </c>
      <c r="L162" s="3290" t="s">
        <v>64</v>
      </c>
      <c r="M162" s="3395" t="s">
        <v>63</v>
      </c>
      <c r="N162" s="3290" t="s">
        <v>64</v>
      </c>
      <c r="O162" s="3395" t="s">
        <v>63</v>
      </c>
      <c r="P162" s="3290" t="s">
        <v>64</v>
      </c>
      <c r="Q162" s="3395" t="s">
        <v>63</v>
      </c>
      <c r="R162" s="3290" t="s">
        <v>64</v>
      </c>
      <c r="S162" s="3395" t="s">
        <v>63</v>
      </c>
      <c r="T162" s="3290" t="s">
        <v>64</v>
      </c>
      <c r="U162" s="3395" t="s">
        <v>63</v>
      </c>
      <c r="V162" s="3290" t="s">
        <v>64</v>
      </c>
      <c r="W162" s="3395" t="s">
        <v>63</v>
      </c>
      <c r="X162" s="3290" t="s">
        <v>64</v>
      </c>
      <c r="Y162" s="3395" t="s">
        <v>63</v>
      </c>
      <c r="Z162" s="3290" t="s">
        <v>64</v>
      </c>
      <c r="AA162" s="3395" t="s">
        <v>63</v>
      </c>
      <c r="AB162" s="3290" t="s">
        <v>64</v>
      </c>
      <c r="AC162" s="3395" t="s">
        <v>63</v>
      </c>
      <c r="AD162" s="3290" t="s">
        <v>64</v>
      </c>
      <c r="AE162" s="3395" t="s">
        <v>63</v>
      </c>
      <c r="AF162" s="3290" t="s">
        <v>64</v>
      </c>
      <c r="AG162" s="3395" t="s">
        <v>63</v>
      </c>
      <c r="AH162" s="3290" t="s">
        <v>64</v>
      </c>
      <c r="AI162" s="3395" t="s">
        <v>63</v>
      </c>
      <c r="AJ162" s="3290" t="s">
        <v>64</v>
      </c>
      <c r="AK162" s="3395" t="s">
        <v>63</v>
      </c>
      <c r="AL162" s="3290" t="s">
        <v>64</v>
      </c>
      <c r="AM162" s="3395" t="s">
        <v>63</v>
      </c>
      <c r="AN162" s="3290" t="s">
        <v>64</v>
      </c>
      <c r="AO162" s="3395" t="s">
        <v>63</v>
      </c>
      <c r="AP162" s="3412" t="s">
        <v>64</v>
      </c>
      <c r="AQ162" s="6640"/>
      <c r="AR162" s="6641"/>
      <c r="AS162" s="6641"/>
      <c r="AT162" s="6641"/>
      <c r="AU162" s="6639"/>
      <c r="AV162" s="6639"/>
      <c r="AW162" s="6639"/>
      <c r="AX162" s="6690"/>
    </row>
    <row r="163" spans="1:100" ht="15" customHeight="1" x14ac:dyDescent="0.25">
      <c r="A163" s="6654" t="s">
        <v>1780</v>
      </c>
      <c r="B163" s="6655"/>
      <c r="C163" s="6656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642" t="s">
        <v>1781</v>
      </c>
      <c r="B164" s="6643"/>
      <c r="C164" s="6644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224" t="s">
        <v>1782</v>
      </c>
      <c r="B165" s="6602"/>
      <c r="C165" s="6225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613" t="s">
        <v>1783</v>
      </c>
      <c r="B166" s="6614"/>
      <c r="C166" s="6615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613" t="s">
        <v>1784</v>
      </c>
      <c r="B167" s="6614"/>
      <c r="C167" s="6615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613" t="s">
        <v>1785</v>
      </c>
      <c r="B168" s="6614"/>
      <c r="C168" s="6615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613" t="s">
        <v>1786</v>
      </c>
      <c r="B169" s="6614"/>
      <c r="C169" s="6615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613" t="s">
        <v>1787</v>
      </c>
      <c r="B170" s="6614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224" t="s">
        <v>1788</v>
      </c>
      <c r="B171" s="6602"/>
      <c r="C171" s="6225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98" t="s">
        <v>1789</v>
      </c>
      <c r="B172" s="6698"/>
      <c r="C172" s="6699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1790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86" t="s">
        <v>82</v>
      </c>
      <c r="B174" s="6504"/>
      <c r="C174" s="6506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1791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10" t="s">
        <v>1792</v>
      </c>
      <c r="B176" s="6540"/>
      <c r="C176" s="6537"/>
      <c r="D176" s="6493" t="s">
        <v>82</v>
      </c>
      <c r="E176" s="6494"/>
      <c r="F176" s="6495"/>
      <c r="G176" s="6586" t="s">
        <v>106</v>
      </c>
      <c r="H176" s="6504"/>
      <c r="I176" s="6504"/>
      <c r="J176" s="6504"/>
      <c r="K176" s="6504"/>
      <c r="L176" s="6504"/>
      <c r="M176" s="6504"/>
      <c r="N176" s="6504"/>
      <c r="O176" s="6504"/>
      <c r="P176" s="6504"/>
      <c r="Q176" s="6504"/>
      <c r="R176" s="6504"/>
      <c r="S176" s="6504"/>
      <c r="T176" s="6504"/>
      <c r="U176" s="6504"/>
      <c r="V176" s="6504"/>
      <c r="W176" s="6504"/>
      <c r="X176" s="6504"/>
      <c r="Y176" s="6504"/>
      <c r="Z176" s="6504"/>
      <c r="AA176" s="6504"/>
      <c r="AB176" s="6504"/>
      <c r="AC176" s="6504"/>
      <c r="AD176" s="6504"/>
      <c r="AE176" s="6504"/>
      <c r="AF176" s="6504"/>
      <c r="AG176" s="6504"/>
      <c r="AH176" s="6504"/>
      <c r="AI176" s="6504"/>
      <c r="AJ176" s="6504"/>
      <c r="AK176" s="6504"/>
      <c r="AL176" s="6504"/>
      <c r="AM176" s="6504"/>
      <c r="AN176" s="6504"/>
      <c r="AO176" s="6504"/>
      <c r="AP176" s="6506"/>
      <c r="AQ176" s="6547" t="s">
        <v>1641</v>
      </c>
      <c r="AR176" s="6592" t="s">
        <v>1620</v>
      </c>
      <c r="AS176" s="6639" t="s">
        <v>1622</v>
      </c>
      <c r="AT176" s="6639" t="s">
        <v>1623</v>
      </c>
      <c r="AU176" s="6588" t="s">
        <v>42</v>
      </c>
      <c r="AV176" s="6588" t="s">
        <v>1793</v>
      </c>
      <c r="AW176" s="6588" t="s">
        <v>1621</v>
      </c>
      <c r="AX176" s="6692" t="s">
        <v>331</v>
      </c>
    </row>
    <row r="177" spans="1:100" ht="15" customHeight="1" x14ac:dyDescent="0.25">
      <c r="A177" s="6430"/>
      <c r="B177" s="6584"/>
      <c r="C177" s="5943"/>
      <c r="D177" s="6100"/>
      <c r="E177" s="5669"/>
      <c r="F177" s="5722"/>
      <c r="G177" s="6575" t="s">
        <v>485</v>
      </c>
      <c r="H177" s="6591"/>
      <c r="I177" s="6586" t="s">
        <v>389</v>
      </c>
      <c r="J177" s="6506"/>
      <c r="K177" s="6504" t="s">
        <v>390</v>
      </c>
      <c r="L177" s="6506"/>
      <c r="M177" s="6586" t="s">
        <v>1624</v>
      </c>
      <c r="N177" s="6506"/>
      <c r="O177" s="6586" t="s">
        <v>392</v>
      </c>
      <c r="P177" s="6506"/>
      <c r="Q177" s="6586" t="s">
        <v>393</v>
      </c>
      <c r="R177" s="6506"/>
      <c r="S177" s="6586" t="s">
        <v>394</v>
      </c>
      <c r="T177" s="6506"/>
      <c r="U177" s="6586" t="s">
        <v>395</v>
      </c>
      <c r="V177" s="6506"/>
      <c r="W177" s="6586" t="s">
        <v>1625</v>
      </c>
      <c r="X177" s="6506"/>
      <c r="Y177" s="6586" t="s">
        <v>312</v>
      </c>
      <c r="Z177" s="6512"/>
      <c r="AA177" s="6586" t="s">
        <v>313</v>
      </c>
      <c r="AB177" s="6512"/>
      <c r="AC177" s="6709" t="s">
        <v>1626</v>
      </c>
      <c r="AD177" s="6710"/>
      <c r="AE177" s="6709" t="s">
        <v>1627</v>
      </c>
      <c r="AF177" s="6710"/>
      <c r="AG177" s="6709" t="s">
        <v>1628</v>
      </c>
      <c r="AH177" s="6710"/>
      <c r="AI177" s="6709" t="s">
        <v>1629</v>
      </c>
      <c r="AJ177" s="6710"/>
      <c r="AK177" s="6586" t="s">
        <v>1630</v>
      </c>
      <c r="AL177" s="6512"/>
      <c r="AM177" s="6586" t="s">
        <v>1631</v>
      </c>
      <c r="AN177" s="6512"/>
      <c r="AO177" s="6586" t="s">
        <v>956</v>
      </c>
      <c r="AP177" s="6512"/>
      <c r="AQ177" s="5658"/>
      <c r="AR177" s="6673"/>
      <c r="AS177" s="6639"/>
      <c r="AT177" s="6639"/>
      <c r="AU177" s="6589"/>
      <c r="AV177" s="6589"/>
      <c r="AW177" s="6589"/>
      <c r="AX177" s="5965"/>
    </row>
    <row r="178" spans="1:100" ht="20.25" customHeight="1" x14ac:dyDescent="0.25">
      <c r="A178" s="6364"/>
      <c r="B178" s="6055"/>
      <c r="C178" s="6056"/>
      <c r="D178" s="3393" t="s">
        <v>84</v>
      </c>
      <c r="E178" s="3425" t="s">
        <v>63</v>
      </c>
      <c r="F178" s="3290" t="s">
        <v>64</v>
      </c>
      <c r="G178" s="3405" t="s">
        <v>63</v>
      </c>
      <c r="H178" s="3539" t="s">
        <v>64</v>
      </c>
      <c r="I178" s="3405" t="s">
        <v>63</v>
      </c>
      <c r="J178" s="3539" t="s">
        <v>64</v>
      </c>
      <c r="K178" s="3405" t="s">
        <v>63</v>
      </c>
      <c r="L178" s="3539" t="s">
        <v>64</v>
      </c>
      <c r="M178" s="3405" t="s">
        <v>63</v>
      </c>
      <c r="N178" s="3539" t="s">
        <v>64</v>
      </c>
      <c r="O178" s="3405" t="s">
        <v>63</v>
      </c>
      <c r="P178" s="3539" t="s">
        <v>64</v>
      </c>
      <c r="Q178" s="3405" t="s">
        <v>63</v>
      </c>
      <c r="R178" s="3290" t="s">
        <v>64</v>
      </c>
      <c r="S178" s="3395" t="s">
        <v>63</v>
      </c>
      <c r="T178" s="3290" t="s">
        <v>64</v>
      </c>
      <c r="U178" s="3395" t="s">
        <v>63</v>
      </c>
      <c r="V178" s="3290" t="s">
        <v>64</v>
      </c>
      <c r="W178" s="3395" t="s">
        <v>63</v>
      </c>
      <c r="X178" s="3290" t="s">
        <v>64</v>
      </c>
      <c r="Y178" s="3395" t="s">
        <v>63</v>
      </c>
      <c r="Z178" s="3290" t="s">
        <v>64</v>
      </c>
      <c r="AA178" s="3395" t="s">
        <v>63</v>
      </c>
      <c r="AB178" s="3290" t="s">
        <v>64</v>
      </c>
      <c r="AC178" s="3395" t="s">
        <v>63</v>
      </c>
      <c r="AD178" s="3290" t="s">
        <v>64</v>
      </c>
      <c r="AE178" s="3395" t="s">
        <v>63</v>
      </c>
      <c r="AF178" s="3290" t="s">
        <v>64</v>
      </c>
      <c r="AG178" s="3395" t="s">
        <v>63</v>
      </c>
      <c r="AH178" s="3290" t="s">
        <v>64</v>
      </c>
      <c r="AI178" s="3395" t="s">
        <v>63</v>
      </c>
      <c r="AJ178" s="3290" t="s">
        <v>64</v>
      </c>
      <c r="AK178" s="3395" t="s">
        <v>63</v>
      </c>
      <c r="AL178" s="3290" t="s">
        <v>64</v>
      </c>
      <c r="AM178" s="3395" t="s">
        <v>63</v>
      </c>
      <c r="AN178" s="3290" t="s">
        <v>64</v>
      </c>
      <c r="AO178" s="3395" t="s">
        <v>63</v>
      </c>
      <c r="AP178" s="3290" t="s">
        <v>64</v>
      </c>
      <c r="AQ178" s="5659"/>
      <c r="AR178" s="5706"/>
      <c r="AS178" s="6639"/>
      <c r="AT178" s="6639"/>
      <c r="AU178" s="6590"/>
      <c r="AV178" s="6590"/>
      <c r="AW178" s="6590"/>
      <c r="AX178" s="6708"/>
    </row>
    <row r="179" spans="1:100" ht="15" customHeight="1" x14ac:dyDescent="0.25">
      <c r="A179" s="6534" t="s">
        <v>1794</v>
      </c>
      <c r="B179" s="6660" t="s">
        <v>1795</v>
      </c>
      <c r="C179" s="6661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657"/>
      <c r="B180" s="6613" t="s">
        <v>1692</v>
      </c>
      <c r="C180" s="6615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657"/>
      <c r="B181" s="6434" t="s">
        <v>1690</v>
      </c>
      <c r="C181" s="6435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657"/>
      <c r="B182" s="6658" t="s">
        <v>1747</v>
      </c>
      <c r="C182" s="6659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657"/>
      <c r="B183" s="6534" t="s">
        <v>1796</v>
      </c>
      <c r="C183" s="3393" t="s">
        <v>82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657"/>
      <c r="B184" s="6657"/>
      <c r="C184" s="392" t="s">
        <v>1797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657"/>
      <c r="B185" s="6657"/>
      <c r="C185" s="336" t="s">
        <v>1798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657"/>
      <c r="B186" s="6657"/>
      <c r="C186" s="392" t="s">
        <v>1799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657"/>
      <c r="B187" s="6657"/>
      <c r="C187" s="474" t="s">
        <v>1800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657"/>
      <c r="B188" s="6657"/>
      <c r="C188" s="1343" t="s">
        <v>1801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657"/>
      <c r="B189" s="6657"/>
      <c r="C189" s="392" t="s">
        <v>1802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657"/>
      <c r="B190" s="6657"/>
      <c r="C190" s="1335" t="s">
        <v>1803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442"/>
      <c r="B191" s="6442"/>
      <c r="C191" s="377" t="s">
        <v>1804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534" t="s">
        <v>1805</v>
      </c>
      <c r="B192" s="6434" t="s">
        <v>1692</v>
      </c>
      <c r="C192" s="6435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657"/>
      <c r="B193" s="6613" t="s">
        <v>1806</v>
      </c>
      <c r="C193" s="6615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657"/>
      <c r="B194" s="6613" t="s">
        <v>1690</v>
      </c>
      <c r="C194" s="6615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657"/>
      <c r="B195" s="6658" t="s">
        <v>1747</v>
      </c>
      <c r="C195" s="6659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657"/>
      <c r="B196" s="6525" t="s">
        <v>1807</v>
      </c>
      <c r="C196" s="3561" t="s">
        <v>82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657"/>
      <c r="B197" s="6657"/>
      <c r="C197" s="474" t="s">
        <v>1800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657"/>
      <c r="B198" s="6657"/>
      <c r="C198" s="474" t="s">
        <v>1802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657"/>
      <c r="B199" s="6657"/>
      <c r="C199" s="867" t="s">
        <v>1803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442"/>
      <c r="B200" s="6442"/>
      <c r="C200" s="867" t="s">
        <v>1808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62" t="s">
        <v>1809</v>
      </c>
      <c r="B201" s="6665" t="s">
        <v>1810</v>
      </c>
      <c r="C201" s="3580" t="s">
        <v>1811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63"/>
      <c r="B202" s="6666"/>
      <c r="C202" s="3583" t="s">
        <v>1812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64"/>
      <c r="B203" s="6667"/>
      <c r="C203" s="871" t="s">
        <v>1813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62" t="s">
        <v>1814</v>
      </c>
      <c r="B204" s="6534" t="s">
        <v>1815</v>
      </c>
      <c r="C204" s="1930" t="s">
        <v>1816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63"/>
      <c r="B205" s="6657"/>
      <c r="C205" s="1343" t="s">
        <v>1817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63"/>
      <c r="B206" s="6442"/>
      <c r="C206" s="391" t="s">
        <v>1818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63"/>
      <c r="B207" s="6665" t="s">
        <v>1819</v>
      </c>
      <c r="C207" s="3583" t="s">
        <v>1816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63"/>
      <c r="B208" s="6667"/>
      <c r="C208" s="3585" t="s">
        <v>1820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63"/>
      <c r="B209" s="6523" t="s">
        <v>1692</v>
      </c>
      <c r="C209" s="1930" t="s">
        <v>1816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63"/>
      <c r="B210" s="6525"/>
      <c r="C210" s="1335" t="s">
        <v>1821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64"/>
      <c r="B211" s="6526"/>
      <c r="C211" s="377" t="s">
        <v>1822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534" t="s">
        <v>1823</v>
      </c>
      <c r="B212" s="6617" t="s">
        <v>1824</v>
      </c>
      <c r="C212" s="6512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657"/>
      <c r="B213" s="6657" t="s">
        <v>1815</v>
      </c>
      <c r="C213" s="392" t="s">
        <v>1816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657"/>
      <c r="B214" s="6657"/>
      <c r="C214" s="2212" t="s">
        <v>1825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657"/>
      <c r="B215" s="6534" t="s">
        <v>1692</v>
      </c>
      <c r="C215" s="1930" t="s">
        <v>1816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442"/>
      <c r="B216" s="6442"/>
      <c r="C216" s="2216" t="s">
        <v>1826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62" t="s">
        <v>1827</v>
      </c>
      <c r="B217" s="6534" t="s">
        <v>1828</v>
      </c>
      <c r="C217" s="2974" t="s">
        <v>1829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63"/>
      <c r="B218" s="6657"/>
      <c r="C218" s="2392" t="s">
        <v>1830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64"/>
      <c r="B219" s="6442"/>
      <c r="C219" s="2391" t="s">
        <v>1831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63" t="s">
        <v>1832</v>
      </c>
      <c r="B220" s="6534" t="s">
        <v>1833</v>
      </c>
      <c r="C220" s="2300" t="s">
        <v>1834</v>
      </c>
      <c r="D220" s="860">
        <f t="shared" si="216"/>
        <v>120</v>
      </c>
      <c r="E220" s="1575">
        <f>SUM(AC220+AE220+AG220+AI220+AK220+AM220+AO220)</f>
        <v>64</v>
      </c>
      <c r="F220" s="1393">
        <f>SUM(AD220+AF220+AH220+AJ220+AL220+AN220+AP220)</f>
        <v>56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>
        <v>18</v>
      </c>
      <c r="AD220" s="2532">
        <v>3</v>
      </c>
      <c r="AE220" s="1958">
        <v>21</v>
      </c>
      <c r="AF220" s="2532">
        <v>13</v>
      </c>
      <c r="AG220" s="1958">
        <v>0</v>
      </c>
      <c r="AH220" s="2532">
        <v>17</v>
      </c>
      <c r="AI220" s="1958">
        <v>6</v>
      </c>
      <c r="AJ220" s="2532">
        <v>14</v>
      </c>
      <c r="AK220" s="1958">
        <v>7</v>
      </c>
      <c r="AL220" s="2532">
        <v>2</v>
      </c>
      <c r="AM220" s="1958">
        <v>12</v>
      </c>
      <c r="AN220" s="2532">
        <v>7</v>
      </c>
      <c r="AO220" s="1958">
        <v>0</v>
      </c>
      <c r="AP220" s="3138">
        <v>0</v>
      </c>
      <c r="AQ220" s="2800">
        <v>0</v>
      </c>
      <c r="AR220" s="1957">
        <v>0</v>
      </c>
      <c r="AS220" s="1957">
        <v>0</v>
      </c>
      <c r="AT220" s="1957">
        <v>0</v>
      </c>
      <c r="AU220" s="1957">
        <v>0</v>
      </c>
      <c r="AV220" s="3364"/>
      <c r="AW220" s="1957">
        <v>0</v>
      </c>
      <c r="AX220" s="2532">
        <v>0</v>
      </c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64"/>
      <c r="B221" s="6442"/>
      <c r="C221" s="2301" t="s">
        <v>1835</v>
      </c>
      <c r="D221" s="3577">
        <f t="shared" si="216"/>
        <v>120</v>
      </c>
      <c r="E221" s="1709">
        <f>SUM(AC221+AE221+AG221+AI221+AK221+AM221+AO221)</f>
        <v>64</v>
      </c>
      <c r="F221" s="3588">
        <f>SUM(AD221+AF221+AH221+AJ221+AL221+AN221+AP221)</f>
        <v>56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>
        <v>18</v>
      </c>
      <c r="AD221" s="2546">
        <v>3</v>
      </c>
      <c r="AE221" s="1700">
        <v>21</v>
      </c>
      <c r="AF221" s="2546">
        <v>13</v>
      </c>
      <c r="AG221" s="1700">
        <v>0</v>
      </c>
      <c r="AH221" s="2546">
        <v>17</v>
      </c>
      <c r="AI221" s="1700">
        <v>6</v>
      </c>
      <c r="AJ221" s="2546">
        <v>14</v>
      </c>
      <c r="AK221" s="1700">
        <v>7</v>
      </c>
      <c r="AL221" s="2546">
        <v>2</v>
      </c>
      <c r="AM221" s="1700">
        <v>12</v>
      </c>
      <c r="AN221" s="2546">
        <v>7</v>
      </c>
      <c r="AO221" s="1700">
        <v>0</v>
      </c>
      <c r="AP221" s="2587">
        <v>0</v>
      </c>
      <c r="AQ221" s="1730">
        <v>0</v>
      </c>
      <c r="AR221" s="1635">
        <v>0</v>
      </c>
      <c r="AS221" s="1635">
        <v>0</v>
      </c>
      <c r="AT221" s="1635">
        <v>0</v>
      </c>
      <c r="AU221" s="1635">
        <v>0</v>
      </c>
      <c r="AV221" s="1810"/>
      <c r="AW221" s="1635">
        <v>0</v>
      </c>
      <c r="AX221" s="2546">
        <v>0</v>
      </c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62" t="s">
        <v>1836</v>
      </c>
      <c r="B222" s="6668" t="s">
        <v>1837</v>
      </c>
      <c r="C222" s="2300" t="s">
        <v>1816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63"/>
      <c r="B223" s="6669"/>
      <c r="C223" s="3590" t="s">
        <v>1838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63"/>
      <c r="B224" s="6534" t="s">
        <v>1839</v>
      </c>
      <c r="C224" s="2300" t="s">
        <v>1816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63"/>
      <c r="B225" s="6657"/>
      <c r="C225" s="775" t="s">
        <v>1820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64"/>
      <c r="B226" s="6442"/>
      <c r="C226" s="2301" t="s">
        <v>1840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1841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10" t="s">
        <v>224</v>
      </c>
      <c r="B228" s="6540"/>
      <c r="C228" s="6537"/>
      <c r="D228" s="6493" t="s">
        <v>82</v>
      </c>
      <c r="E228" s="6494"/>
      <c r="F228" s="6495"/>
      <c r="G228" s="6586" t="s">
        <v>106</v>
      </c>
      <c r="H228" s="6504"/>
      <c r="I228" s="6504"/>
      <c r="J228" s="6504"/>
      <c r="K228" s="6504"/>
      <c r="L228" s="6504"/>
      <c r="M228" s="6504"/>
      <c r="N228" s="6504"/>
      <c r="O228" s="6504"/>
      <c r="P228" s="6504"/>
      <c r="Q228" s="6504"/>
      <c r="R228" s="6504"/>
      <c r="S228" s="6504"/>
      <c r="T228" s="6504"/>
      <c r="U228" s="6504"/>
      <c r="V228" s="6504"/>
      <c r="W228" s="6504"/>
      <c r="X228" s="6504"/>
      <c r="Y228" s="6504"/>
      <c r="Z228" s="6504"/>
      <c r="AA228" s="6504"/>
      <c r="AB228" s="6587"/>
      <c r="AC228" s="6670" t="s">
        <v>1620</v>
      </c>
      <c r="AD228" s="6592" t="s">
        <v>937</v>
      </c>
      <c r="AE228" s="6592" t="s">
        <v>1842</v>
      </c>
      <c r="AF228" s="6592" t="s">
        <v>1843</v>
      </c>
      <c r="AG228" s="6680" t="s">
        <v>1844</v>
      </c>
      <c r="AH228" s="6670" t="s">
        <v>1845</v>
      </c>
      <c r="AI228" s="6515" t="s">
        <v>1846</v>
      </c>
    </row>
    <row r="229" spans="1:100" ht="15" customHeight="1" x14ac:dyDescent="0.25">
      <c r="A229" s="6430"/>
      <c r="B229" s="6584"/>
      <c r="C229" s="5943"/>
      <c r="D229" s="6100"/>
      <c r="E229" s="5669"/>
      <c r="F229" s="5722"/>
      <c r="G229" s="6575" t="s">
        <v>485</v>
      </c>
      <c r="H229" s="6591"/>
      <c r="I229" s="6586" t="s">
        <v>389</v>
      </c>
      <c r="J229" s="6506"/>
      <c r="K229" s="6504" t="s">
        <v>390</v>
      </c>
      <c r="L229" s="6506"/>
      <c r="M229" s="6586" t="s">
        <v>1624</v>
      </c>
      <c r="N229" s="6506"/>
      <c r="O229" s="6586" t="s">
        <v>392</v>
      </c>
      <c r="P229" s="6506"/>
      <c r="Q229" s="6586" t="s">
        <v>393</v>
      </c>
      <c r="R229" s="6506"/>
      <c r="S229" s="6586" t="s">
        <v>394</v>
      </c>
      <c r="T229" s="6506"/>
      <c r="U229" s="6586" t="s">
        <v>395</v>
      </c>
      <c r="V229" s="6506"/>
      <c r="W229" s="6586" t="s">
        <v>1625</v>
      </c>
      <c r="X229" s="6506"/>
      <c r="Y229" s="6586" t="s">
        <v>312</v>
      </c>
      <c r="Z229" s="6512"/>
      <c r="AA229" s="6586" t="s">
        <v>313</v>
      </c>
      <c r="AB229" s="6512"/>
      <c r="AC229" s="6671"/>
      <c r="AD229" s="6673"/>
      <c r="AE229" s="6673"/>
      <c r="AF229" s="6673"/>
      <c r="AG229" s="6681"/>
      <c r="AH229" s="6671"/>
      <c r="AI229" s="6652"/>
    </row>
    <row r="230" spans="1:100" ht="15" customHeight="1" x14ac:dyDescent="0.25">
      <c r="A230" s="6364"/>
      <c r="B230" s="6055"/>
      <c r="C230" s="6056"/>
      <c r="D230" s="3393" t="s">
        <v>84</v>
      </c>
      <c r="E230" s="3425" t="s">
        <v>63</v>
      </c>
      <c r="F230" s="3290" t="s">
        <v>64</v>
      </c>
      <c r="G230" s="3422" t="s">
        <v>63</v>
      </c>
      <c r="H230" s="3290" t="s">
        <v>64</v>
      </c>
      <c r="I230" s="3422" t="s">
        <v>63</v>
      </c>
      <c r="J230" s="3290" t="s">
        <v>64</v>
      </c>
      <c r="K230" s="3395" t="s">
        <v>63</v>
      </c>
      <c r="L230" s="3290" t="s">
        <v>64</v>
      </c>
      <c r="M230" s="3395" t="s">
        <v>63</v>
      </c>
      <c r="N230" s="3290" t="s">
        <v>64</v>
      </c>
      <c r="O230" s="3395" t="s">
        <v>63</v>
      </c>
      <c r="P230" s="3290" t="s">
        <v>64</v>
      </c>
      <c r="Q230" s="3395" t="s">
        <v>63</v>
      </c>
      <c r="R230" s="3290" t="s">
        <v>64</v>
      </c>
      <c r="S230" s="3395" t="s">
        <v>63</v>
      </c>
      <c r="T230" s="3290" t="s">
        <v>64</v>
      </c>
      <c r="U230" s="3395" t="s">
        <v>63</v>
      </c>
      <c r="V230" s="3290" t="s">
        <v>64</v>
      </c>
      <c r="W230" s="3395" t="s">
        <v>63</v>
      </c>
      <c r="X230" s="3290" t="s">
        <v>64</v>
      </c>
      <c r="Y230" s="3395" t="s">
        <v>63</v>
      </c>
      <c r="Z230" s="3290" t="s">
        <v>64</v>
      </c>
      <c r="AA230" s="3395" t="s">
        <v>63</v>
      </c>
      <c r="AB230" s="3290" t="s">
        <v>64</v>
      </c>
      <c r="AC230" s="6672"/>
      <c r="AD230" s="5706"/>
      <c r="AE230" s="5706"/>
      <c r="AF230" s="5706"/>
      <c r="AG230" s="6682"/>
      <c r="AH230" s="6672"/>
      <c r="AI230" s="6593"/>
    </row>
    <row r="231" spans="1:100" ht="15" customHeight="1" x14ac:dyDescent="0.25">
      <c r="A231" s="6618" t="s">
        <v>1847</v>
      </c>
      <c r="B231" s="6619"/>
      <c r="C231" s="6620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613" t="s">
        <v>1848</v>
      </c>
      <c r="B232" s="6614"/>
      <c r="C232" s="6615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613" t="s">
        <v>1849</v>
      </c>
      <c r="B233" s="6614"/>
      <c r="C233" s="6615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613" t="s">
        <v>1850</v>
      </c>
      <c r="B234" s="6614"/>
      <c r="C234" s="6615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613" t="s">
        <v>1851</v>
      </c>
      <c r="B235" s="6614"/>
      <c r="C235" s="6615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74" t="s">
        <v>1852</v>
      </c>
      <c r="B236" s="6674"/>
      <c r="C236" s="6659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1853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510" t="s">
        <v>224</v>
      </c>
      <c r="B238" s="6540"/>
      <c r="C238" s="6537"/>
      <c r="D238" s="6493" t="s">
        <v>82</v>
      </c>
      <c r="E238" s="6494"/>
      <c r="F238" s="6578"/>
      <c r="G238" s="6675" t="s">
        <v>1854</v>
      </c>
      <c r="H238" s="6499" t="s">
        <v>1855</v>
      </c>
      <c r="I238" s="6499" t="s">
        <v>1856</v>
      </c>
      <c r="J238" s="6499" t="s">
        <v>1857</v>
      </c>
      <c r="K238" s="6677" t="s">
        <v>1620</v>
      </c>
    </row>
    <row r="239" spans="1:100" ht="15" customHeight="1" x14ac:dyDescent="0.25">
      <c r="A239" s="6430"/>
      <c r="B239" s="6584"/>
      <c r="C239" s="5943"/>
      <c r="D239" s="6348"/>
      <c r="E239" s="6103"/>
      <c r="F239" s="6579"/>
      <c r="G239" s="6676"/>
      <c r="H239" s="5996"/>
      <c r="I239" s="5996"/>
      <c r="J239" s="5996"/>
      <c r="K239" s="6678"/>
    </row>
    <row r="240" spans="1:100" ht="15" customHeight="1" x14ac:dyDescent="0.25">
      <c r="A240" s="6364"/>
      <c r="B240" s="6055"/>
      <c r="C240" s="6056"/>
      <c r="D240" s="3393" t="s">
        <v>84</v>
      </c>
      <c r="E240" s="3425" t="s">
        <v>63</v>
      </c>
      <c r="F240" s="1727" t="s">
        <v>64</v>
      </c>
      <c r="G240" s="5786"/>
      <c r="H240" s="5709"/>
      <c r="I240" s="5709"/>
      <c r="J240" s="5709"/>
      <c r="K240" s="6679"/>
    </row>
    <row r="241" spans="1:104" ht="15" customHeight="1" x14ac:dyDescent="0.25">
      <c r="A241" s="5846" t="s">
        <v>1858</v>
      </c>
      <c r="B241" s="6685"/>
      <c r="C241" s="5847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224" t="s">
        <v>1859</v>
      </c>
      <c r="B242" s="6602"/>
      <c r="C242" s="6225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224" t="s">
        <v>1860</v>
      </c>
      <c r="B243" s="6602"/>
      <c r="C243" s="6225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224" t="s">
        <v>1861</v>
      </c>
      <c r="B244" s="6602"/>
      <c r="C244" s="6225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538" t="s">
        <v>1862</v>
      </c>
      <c r="B245" s="6633"/>
      <c r="C245" s="6539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1863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49" t="s">
        <v>1864</v>
      </c>
      <c r="B247" s="6514"/>
      <c r="C247" s="6515"/>
      <c r="D247" s="6493" t="s">
        <v>1865</v>
      </c>
      <c r="E247" s="6494"/>
      <c r="F247" s="6495"/>
      <c r="G247" s="6586" t="s">
        <v>106</v>
      </c>
      <c r="H247" s="6504"/>
      <c r="I247" s="6504"/>
      <c r="J247" s="6504"/>
      <c r="K247" s="6504"/>
      <c r="L247" s="6504"/>
      <c r="M247" s="6504"/>
      <c r="N247" s="6504"/>
      <c r="O247" s="6504"/>
      <c r="P247" s="6504"/>
      <c r="Q247" s="6504"/>
      <c r="R247" s="6504"/>
      <c r="S247" s="6504"/>
      <c r="T247" s="6504"/>
      <c r="U247" s="6504"/>
      <c r="V247" s="6504"/>
      <c r="W247" s="6504"/>
      <c r="X247" s="6504"/>
      <c r="Y247" s="6504"/>
      <c r="Z247" s="6504"/>
      <c r="AA247" s="6504"/>
      <c r="AB247" s="6504"/>
      <c r="AC247" s="6504"/>
      <c r="AD247" s="6504"/>
      <c r="AE247" s="6504"/>
      <c r="AF247" s="6504"/>
      <c r="AG247" s="6504"/>
      <c r="AH247" s="6504"/>
      <c r="AI247" s="6504"/>
      <c r="AJ247" s="6504"/>
      <c r="AK247" s="6504"/>
      <c r="AL247" s="6587"/>
      <c r="AM247" s="6547" t="s">
        <v>464</v>
      </c>
      <c r="AN247" s="6500" t="s">
        <v>1866</v>
      </c>
      <c r="AO247" s="6688" t="s">
        <v>1867</v>
      </c>
      <c r="AP247" s="6690"/>
      <c r="AQ247" s="6501" t="s">
        <v>793</v>
      </c>
      <c r="AR247" s="6588" t="s">
        <v>1641</v>
      </c>
      <c r="AS247" s="6588" t="s">
        <v>1868</v>
      </c>
      <c r="AT247" s="6711" t="s">
        <v>1620</v>
      </c>
      <c r="AU247" s="6714" t="s">
        <v>1869</v>
      </c>
      <c r="AV247" s="6557" t="s">
        <v>1292</v>
      </c>
      <c r="AW247" s="6716" t="s">
        <v>42</v>
      </c>
      <c r="AX247" s="6515" t="s">
        <v>331</v>
      </c>
    </row>
    <row r="248" spans="1:104" ht="15" customHeight="1" x14ac:dyDescent="0.25">
      <c r="A248" s="6650"/>
      <c r="B248" s="6651"/>
      <c r="C248" s="6652"/>
      <c r="D248" s="6348"/>
      <c r="E248" s="6103"/>
      <c r="F248" s="6585"/>
      <c r="G248" s="6575" t="s">
        <v>1870</v>
      </c>
      <c r="H248" s="6591"/>
      <c r="I248" s="6586" t="s">
        <v>1624</v>
      </c>
      <c r="J248" s="6506"/>
      <c r="K248" s="6586" t="s">
        <v>392</v>
      </c>
      <c r="L248" s="6506"/>
      <c r="M248" s="6586" t="s">
        <v>393</v>
      </c>
      <c r="N248" s="6506"/>
      <c r="O248" s="6586" t="s">
        <v>394</v>
      </c>
      <c r="P248" s="6506"/>
      <c r="Q248" s="6586" t="s">
        <v>395</v>
      </c>
      <c r="R248" s="6506"/>
      <c r="S248" s="6586" t="s">
        <v>1625</v>
      </c>
      <c r="T248" s="6506"/>
      <c r="U248" s="6586" t="s">
        <v>312</v>
      </c>
      <c r="V248" s="6512"/>
      <c r="W248" s="6586" t="s">
        <v>313</v>
      </c>
      <c r="X248" s="6512"/>
      <c r="Y248" s="6586" t="s">
        <v>1871</v>
      </c>
      <c r="Z248" s="6512"/>
      <c r="AA248" s="6586" t="s">
        <v>1872</v>
      </c>
      <c r="AB248" s="6512"/>
      <c r="AC248" s="6586" t="s">
        <v>1873</v>
      </c>
      <c r="AD248" s="6512"/>
      <c r="AE248" s="6586" t="s">
        <v>1874</v>
      </c>
      <c r="AF248" s="6512"/>
      <c r="AG248" s="6586" t="s">
        <v>1630</v>
      </c>
      <c r="AH248" s="6512"/>
      <c r="AI248" s="6586" t="s">
        <v>1631</v>
      </c>
      <c r="AJ248" s="6512"/>
      <c r="AK248" s="6586" t="s">
        <v>956</v>
      </c>
      <c r="AL248" s="6512"/>
      <c r="AM248" s="5658"/>
      <c r="AN248" s="5689"/>
      <c r="AO248" s="6501" t="s">
        <v>1875</v>
      </c>
      <c r="AP248" s="6717" t="s">
        <v>1876</v>
      </c>
      <c r="AQ248" s="5724"/>
      <c r="AR248" s="6589"/>
      <c r="AS248" s="6589"/>
      <c r="AT248" s="6712"/>
      <c r="AU248" s="6714"/>
      <c r="AV248" s="6715"/>
      <c r="AW248" s="6716" t="s">
        <v>42</v>
      </c>
      <c r="AX248" s="6652"/>
    </row>
    <row r="249" spans="1:104" ht="20.25" customHeight="1" x14ac:dyDescent="0.25">
      <c r="A249" s="6653"/>
      <c r="B249" s="6516"/>
      <c r="C249" s="6593"/>
      <c r="D249" s="3603" t="s">
        <v>84</v>
      </c>
      <c r="E249" s="3350" t="s">
        <v>63</v>
      </c>
      <c r="F249" s="75" t="s">
        <v>64</v>
      </c>
      <c r="G249" s="3395" t="s">
        <v>63</v>
      </c>
      <c r="H249" s="3290" t="s">
        <v>64</v>
      </c>
      <c r="I249" s="3395" t="s">
        <v>63</v>
      </c>
      <c r="J249" s="3290" t="s">
        <v>64</v>
      </c>
      <c r="K249" s="3395" t="s">
        <v>63</v>
      </c>
      <c r="L249" s="3290" t="s">
        <v>64</v>
      </c>
      <c r="M249" s="3395" t="s">
        <v>63</v>
      </c>
      <c r="N249" s="3290" t="s">
        <v>64</v>
      </c>
      <c r="O249" s="3395" t="s">
        <v>63</v>
      </c>
      <c r="P249" s="3290" t="s">
        <v>64</v>
      </c>
      <c r="Q249" s="3395" t="s">
        <v>63</v>
      </c>
      <c r="R249" s="3290" t="s">
        <v>64</v>
      </c>
      <c r="S249" s="3395" t="s">
        <v>63</v>
      </c>
      <c r="T249" s="3290" t="s">
        <v>64</v>
      </c>
      <c r="U249" s="3395" t="s">
        <v>63</v>
      </c>
      <c r="V249" s="3290" t="s">
        <v>64</v>
      </c>
      <c r="W249" s="3395" t="s">
        <v>63</v>
      </c>
      <c r="X249" s="3290" t="s">
        <v>64</v>
      </c>
      <c r="Y249" s="3395" t="s">
        <v>63</v>
      </c>
      <c r="Z249" s="3290" t="s">
        <v>64</v>
      </c>
      <c r="AA249" s="3395" t="s">
        <v>63</v>
      </c>
      <c r="AB249" s="3290" t="s">
        <v>64</v>
      </c>
      <c r="AC249" s="3395" t="s">
        <v>63</v>
      </c>
      <c r="AD249" s="3290" t="s">
        <v>64</v>
      </c>
      <c r="AE249" s="3395" t="s">
        <v>63</v>
      </c>
      <c r="AF249" s="3290" t="s">
        <v>64</v>
      </c>
      <c r="AG249" s="3395" t="s">
        <v>63</v>
      </c>
      <c r="AH249" s="3290" t="s">
        <v>64</v>
      </c>
      <c r="AI249" s="3395" t="s">
        <v>63</v>
      </c>
      <c r="AJ249" s="3290" t="s">
        <v>64</v>
      </c>
      <c r="AK249" s="3395" t="s">
        <v>63</v>
      </c>
      <c r="AL249" s="3290" t="s">
        <v>64</v>
      </c>
      <c r="AM249" s="5659"/>
      <c r="AN249" s="5690"/>
      <c r="AO249" s="6366"/>
      <c r="AP249" s="6718"/>
      <c r="AQ249" s="6366"/>
      <c r="AR249" s="6590"/>
      <c r="AS249" s="6590"/>
      <c r="AT249" s="6713"/>
      <c r="AU249" s="6714"/>
      <c r="AV249" s="6559"/>
      <c r="AW249" s="6716"/>
      <c r="AX249" s="6593"/>
    </row>
    <row r="250" spans="1:104" ht="15" customHeight="1" x14ac:dyDescent="0.25">
      <c r="A250" s="5922" t="s">
        <v>1877</v>
      </c>
      <c r="B250" s="6169" t="s">
        <v>1878</v>
      </c>
      <c r="C250" s="6170"/>
      <c r="D250" s="1985">
        <f>SUM(E250+F250)</f>
        <v>13</v>
      </c>
      <c r="E250" s="3482">
        <f>SUM(G250++I250+K250+M250+O250+Q250+S250+U250+W250+Y250+AA250+AC250+AE250+AG250+AI250+AK250)</f>
        <v>9</v>
      </c>
      <c r="F250" s="3435">
        <f>SUM(H250++J250+L250+N250+P250+R250+T250+V250+X250+Z250+AB250+AD250+AF250+AH250+AJ250+AL250)</f>
        <v>4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0</v>
      </c>
      <c r="U250" s="3162">
        <v>0</v>
      </c>
      <c r="V250" s="2535">
        <v>0</v>
      </c>
      <c r="W250" s="3162">
        <v>1</v>
      </c>
      <c r="X250" s="2535">
        <v>1</v>
      </c>
      <c r="Y250" s="3162">
        <v>0</v>
      </c>
      <c r="Z250" s="2535">
        <v>1</v>
      </c>
      <c r="AA250" s="3162">
        <v>1</v>
      </c>
      <c r="AB250" s="2535">
        <v>2</v>
      </c>
      <c r="AC250" s="3162">
        <v>3</v>
      </c>
      <c r="AD250" s="2535">
        <v>0</v>
      </c>
      <c r="AE250" s="3162">
        <v>1</v>
      </c>
      <c r="AF250" s="2535">
        <v>0</v>
      </c>
      <c r="AG250" s="3162">
        <v>1</v>
      </c>
      <c r="AH250" s="2535">
        <v>0</v>
      </c>
      <c r="AI250" s="3162">
        <v>0</v>
      </c>
      <c r="AJ250" s="2535">
        <v>0</v>
      </c>
      <c r="AK250" s="3162">
        <v>2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0</v>
      </c>
      <c r="AU250" s="2535">
        <v>0</v>
      </c>
      <c r="AV250" s="3609"/>
      <c r="AW250" s="3159">
        <v>0</v>
      </c>
      <c r="AX250" s="2535">
        <v>4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924"/>
      <c r="B251" s="6167" t="s">
        <v>1879</v>
      </c>
      <c r="C251" s="6168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534" t="s">
        <v>1880</v>
      </c>
      <c r="B252" s="6686" t="s">
        <v>1881</v>
      </c>
      <c r="C252" s="6686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657"/>
      <c r="B253" s="6687" t="s">
        <v>1882</v>
      </c>
      <c r="C253" s="6687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657"/>
      <c r="B254" s="6687" t="s">
        <v>1883</v>
      </c>
      <c r="C254" s="6687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657"/>
      <c r="B255" s="6683" t="s">
        <v>1884</v>
      </c>
      <c r="C255" s="6615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657"/>
      <c r="B256" s="6683" t="s">
        <v>1885</v>
      </c>
      <c r="C256" s="6615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442"/>
      <c r="B257" s="6684" t="s">
        <v>1886</v>
      </c>
      <c r="C257" s="6684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534" t="s">
        <v>1690</v>
      </c>
      <c r="B258" s="6686" t="s">
        <v>1881</v>
      </c>
      <c r="C258" s="6686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657"/>
      <c r="B259" s="6687" t="s">
        <v>1882</v>
      </c>
      <c r="C259" s="6687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657"/>
      <c r="B260" s="6687" t="s">
        <v>1883</v>
      </c>
      <c r="C260" s="6687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657"/>
      <c r="B261" s="6683" t="s">
        <v>1884</v>
      </c>
      <c r="C261" s="6615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657"/>
      <c r="B262" s="6683" t="s">
        <v>1885</v>
      </c>
      <c r="C262" s="6615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442"/>
      <c r="B263" s="6684" t="s">
        <v>1886</v>
      </c>
      <c r="C263" s="6684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534" t="s">
        <v>1695</v>
      </c>
      <c r="B264" s="6686" t="s">
        <v>1881</v>
      </c>
      <c r="C264" s="6686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657"/>
      <c r="B265" s="6687" t="s">
        <v>1882</v>
      </c>
      <c r="C265" s="6687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657"/>
      <c r="B266" s="6687" t="s">
        <v>1883</v>
      </c>
      <c r="C266" s="6687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657"/>
      <c r="B267" s="6683" t="s">
        <v>1884</v>
      </c>
      <c r="C267" s="6615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657"/>
      <c r="B268" s="6683" t="s">
        <v>1885</v>
      </c>
      <c r="C268" s="6615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442"/>
      <c r="B269" s="6684" t="s">
        <v>1886</v>
      </c>
      <c r="C269" s="6684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534" t="s">
        <v>1887</v>
      </c>
      <c r="B270" s="6686" t="s">
        <v>1881</v>
      </c>
      <c r="C270" s="6686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657"/>
      <c r="B271" s="6687" t="s">
        <v>1882</v>
      </c>
      <c r="C271" s="6687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657"/>
      <c r="B272" s="6687" t="s">
        <v>1883</v>
      </c>
      <c r="C272" s="6687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657"/>
      <c r="B273" s="6683" t="s">
        <v>1884</v>
      </c>
      <c r="C273" s="6615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657"/>
      <c r="B274" s="6683" t="s">
        <v>1885</v>
      </c>
      <c r="C274" s="6615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442"/>
      <c r="B275" s="6684" t="s">
        <v>1886</v>
      </c>
      <c r="C275" s="6684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65" t="s">
        <v>1888</v>
      </c>
      <c r="B276" s="6686" t="s">
        <v>1881</v>
      </c>
      <c r="C276" s="6686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66"/>
      <c r="B277" s="6687" t="s">
        <v>1882</v>
      </c>
      <c r="C277" s="6687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66"/>
      <c r="B278" s="6687" t="s">
        <v>1883</v>
      </c>
      <c r="C278" s="6687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66"/>
      <c r="B279" s="6683" t="s">
        <v>1884</v>
      </c>
      <c r="C279" s="6615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66"/>
      <c r="B280" s="6683" t="s">
        <v>1885</v>
      </c>
      <c r="C280" s="6615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67"/>
      <c r="B281" s="6684" t="s">
        <v>1886</v>
      </c>
      <c r="C281" s="6684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534" t="s">
        <v>1697</v>
      </c>
      <c r="B282" s="6686" t="s">
        <v>1881</v>
      </c>
      <c r="C282" s="6686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657"/>
      <c r="B283" s="6687" t="s">
        <v>1882</v>
      </c>
      <c r="C283" s="6687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657"/>
      <c r="B284" s="6687" t="s">
        <v>1883</v>
      </c>
      <c r="C284" s="6687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657"/>
      <c r="B285" s="6683" t="s">
        <v>1884</v>
      </c>
      <c r="C285" s="6615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657"/>
      <c r="B286" s="6683" t="s">
        <v>1885</v>
      </c>
      <c r="C286" s="6615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442"/>
      <c r="B287" s="6684" t="s">
        <v>1886</v>
      </c>
      <c r="C287" s="6684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534" t="s">
        <v>1889</v>
      </c>
      <c r="B288" s="6686" t="s">
        <v>1881</v>
      </c>
      <c r="C288" s="6686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657"/>
      <c r="B289" s="6687" t="s">
        <v>1882</v>
      </c>
      <c r="C289" s="6687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657"/>
      <c r="B290" s="6687" t="s">
        <v>1883</v>
      </c>
      <c r="C290" s="6687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657"/>
      <c r="B291" s="6683" t="s">
        <v>1884</v>
      </c>
      <c r="C291" s="6615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657"/>
      <c r="B292" s="6683" t="s">
        <v>1885</v>
      </c>
      <c r="C292" s="6615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442"/>
      <c r="B293" s="6684" t="s">
        <v>1886</v>
      </c>
      <c r="C293" s="6684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534" t="s">
        <v>1890</v>
      </c>
      <c r="B294" s="6686" t="s">
        <v>1881</v>
      </c>
      <c r="C294" s="6686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657"/>
      <c r="B295" s="6687" t="s">
        <v>1882</v>
      </c>
      <c r="C295" s="6687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657"/>
      <c r="B296" s="6687" t="s">
        <v>1883</v>
      </c>
      <c r="C296" s="6687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657"/>
      <c r="B297" s="6683" t="s">
        <v>1884</v>
      </c>
      <c r="C297" s="6615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657"/>
      <c r="B298" s="6683" t="s">
        <v>1885</v>
      </c>
      <c r="C298" s="6615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442"/>
      <c r="B299" s="6684" t="s">
        <v>1886</v>
      </c>
      <c r="C299" s="6684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65" t="s">
        <v>1891</v>
      </c>
      <c r="B300" s="6686" t="s">
        <v>1881</v>
      </c>
      <c r="C300" s="6686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66"/>
      <c r="B301" s="6687" t="s">
        <v>1882</v>
      </c>
      <c r="C301" s="6687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66"/>
      <c r="B302" s="6687" t="s">
        <v>1883</v>
      </c>
      <c r="C302" s="6687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66"/>
      <c r="B303" s="6683" t="s">
        <v>1884</v>
      </c>
      <c r="C303" s="6615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66"/>
      <c r="B304" s="6683" t="s">
        <v>1885</v>
      </c>
      <c r="C304" s="6615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67"/>
      <c r="B305" s="6684" t="s">
        <v>1886</v>
      </c>
      <c r="C305" s="6684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534" t="s">
        <v>1892</v>
      </c>
      <c r="B306" s="6686" t="s">
        <v>1881</v>
      </c>
      <c r="C306" s="6686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657"/>
      <c r="B307" s="6687" t="s">
        <v>1882</v>
      </c>
      <c r="C307" s="6687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657"/>
      <c r="B308" s="6687" t="s">
        <v>1883</v>
      </c>
      <c r="C308" s="6687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657"/>
      <c r="B309" s="6683" t="s">
        <v>1884</v>
      </c>
      <c r="C309" s="6615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657"/>
      <c r="B310" s="6683" t="s">
        <v>1885</v>
      </c>
      <c r="C310" s="6615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442"/>
      <c r="B311" s="6684" t="s">
        <v>1886</v>
      </c>
      <c r="C311" s="6684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534" t="s">
        <v>1698</v>
      </c>
      <c r="B312" s="6686" t="s">
        <v>1881</v>
      </c>
      <c r="C312" s="6686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657"/>
      <c r="B313" s="6687" t="s">
        <v>1882</v>
      </c>
      <c r="C313" s="6687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657"/>
      <c r="B314" s="6687" t="s">
        <v>1883</v>
      </c>
      <c r="C314" s="6687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657"/>
      <c r="B315" s="6683" t="s">
        <v>1884</v>
      </c>
      <c r="C315" s="6615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657"/>
      <c r="B316" s="6683" t="s">
        <v>1885</v>
      </c>
      <c r="C316" s="6615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442"/>
      <c r="B317" s="6684" t="s">
        <v>1886</v>
      </c>
      <c r="C317" s="6684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524" t="s">
        <v>1700</v>
      </c>
      <c r="B318" s="6719" t="s">
        <v>1881</v>
      </c>
      <c r="C318" s="6719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251"/>
      <c r="B319" s="6687" t="s">
        <v>1882</v>
      </c>
      <c r="C319" s="6687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251"/>
      <c r="B320" s="6687" t="s">
        <v>1883</v>
      </c>
      <c r="C320" s="6687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251"/>
      <c r="B321" s="6683" t="s">
        <v>1884</v>
      </c>
      <c r="C321" s="6615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251"/>
      <c r="B322" s="6683" t="s">
        <v>1885</v>
      </c>
      <c r="C322" s="6615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634"/>
      <c r="B323" s="6684" t="s">
        <v>1886</v>
      </c>
      <c r="C323" s="6684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565" t="s">
        <v>1893</v>
      </c>
      <c r="B324" s="6719" t="s">
        <v>1881</v>
      </c>
      <c r="C324" s="6719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565"/>
      <c r="B325" s="6687" t="s">
        <v>1882</v>
      </c>
      <c r="C325" s="6687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565"/>
      <c r="B326" s="6687" t="s">
        <v>1883</v>
      </c>
      <c r="C326" s="6687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565"/>
      <c r="B327" s="6683" t="s">
        <v>1884</v>
      </c>
      <c r="C327" s="6615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565"/>
      <c r="B328" s="6683" t="s">
        <v>1885</v>
      </c>
      <c r="C328" s="6615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565"/>
      <c r="B329" s="6684" t="s">
        <v>1886</v>
      </c>
      <c r="C329" s="6684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720" t="s">
        <v>82</v>
      </c>
      <c r="B330" s="6624" t="s">
        <v>1881</v>
      </c>
      <c r="C330" s="6626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720"/>
      <c r="B331" s="6687" t="s">
        <v>1882</v>
      </c>
      <c r="C331" s="6687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720"/>
      <c r="B332" s="6687" t="s">
        <v>1883</v>
      </c>
      <c r="C332" s="6687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720"/>
      <c r="B333" s="6683" t="s">
        <v>1884</v>
      </c>
      <c r="C333" s="6615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720"/>
      <c r="B334" s="6683" t="s">
        <v>1885</v>
      </c>
      <c r="C334" s="6615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721"/>
      <c r="B335" s="6684" t="s">
        <v>1886</v>
      </c>
      <c r="C335" s="6684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1894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510" t="s">
        <v>1639</v>
      </c>
      <c r="B337" s="6540"/>
      <c r="C337" s="6537"/>
      <c r="D337" s="6722" t="s">
        <v>82</v>
      </c>
      <c r="E337" s="6723"/>
      <c r="F337" s="6692"/>
      <c r="G337" s="6586" t="s">
        <v>106</v>
      </c>
      <c r="H337" s="6504"/>
      <c r="I337" s="6504"/>
      <c r="J337" s="6504"/>
      <c r="K337" s="6504"/>
      <c r="L337" s="6504"/>
      <c r="M337" s="6504"/>
      <c r="N337" s="6504"/>
      <c r="O337" s="6504"/>
      <c r="P337" s="6504"/>
      <c r="Q337" s="6504"/>
      <c r="R337" s="6504"/>
      <c r="S337" s="6504"/>
      <c r="T337" s="6504"/>
      <c r="U337" s="6504"/>
      <c r="V337" s="6504"/>
      <c r="W337" s="6504"/>
      <c r="X337" s="6504"/>
      <c r="Y337" s="6504"/>
      <c r="Z337" s="6504"/>
      <c r="AA337" s="6504"/>
      <c r="AB337" s="6504"/>
      <c r="AC337" s="6504"/>
      <c r="AD337" s="6504"/>
      <c r="AE337" s="6504"/>
      <c r="AF337" s="6504"/>
      <c r="AG337" s="6504"/>
      <c r="AH337" s="6504"/>
      <c r="AI337" s="6504"/>
      <c r="AJ337" s="6504"/>
      <c r="AK337" s="6504"/>
      <c r="AL337" s="6504"/>
      <c r="AM337" s="6504"/>
      <c r="AN337" s="6504"/>
      <c r="AO337" s="6504"/>
      <c r="AP337" s="6587"/>
      <c r="AQ337" s="6547" t="s">
        <v>1895</v>
      </c>
      <c r="AR337" s="6495" t="s">
        <v>1896</v>
      </c>
    </row>
    <row r="338" spans="1:94" x14ac:dyDescent="0.25">
      <c r="A338" s="6430"/>
      <c r="B338" s="6584"/>
      <c r="C338" s="5943"/>
      <c r="D338" s="6724"/>
      <c r="E338" s="6725"/>
      <c r="F338" s="6693"/>
      <c r="G338" s="6576" t="s">
        <v>485</v>
      </c>
      <c r="H338" s="6591"/>
      <c r="I338" s="6586" t="s">
        <v>389</v>
      </c>
      <c r="J338" s="6506"/>
      <c r="K338" s="6586" t="s">
        <v>390</v>
      </c>
      <c r="L338" s="6506"/>
      <c r="M338" s="6586" t="s">
        <v>1624</v>
      </c>
      <c r="N338" s="6506"/>
      <c r="O338" s="6586" t="s">
        <v>392</v>
      </c>
      <c r="P338" s="6506"/>
      <c r="Q338" s="6586" t="s">
        <v>393</v>
      </c>
      <c r="R338" s="6506"/>
      <c r="S338" s="6586" t="s">
        <v>394</v>
      </c>
      <c r="T338" s="6506"/>
      <c r="U338" s="6586" t="s">
        <v>395</v>
      </c>
      <c r="V338" s="6506"/>
      <c r="W338" s="6586" t="s">
        <v>1625</v>
      </c>
      <c r="X338" s="6506"/>
      <c r="Y338" s="6586" t="s">
        <v>312</v>
      </c>
      <c r="Z338" s="6512"/>
      <c r="AA338" s="6586" t="s">
        <v>313</v>
      </c>
      <c r="AB338" s="6512"/>
      <c r="AC338" s="6586" t="s">
        <v>1871</v>
      </c>
      <c r="AD338" s="6512"/>
      <c r="AE338" s="6586" t="s">
        <v>1872</v>
      </c>
      <c r="AF338" s="6512"/>
      <c r="AG338" s="6586" t="s">
        <v>1873</v>
      </c>
      <c r="AH338" s="6512"/>
      <c r="AI338" s="6586" t="s">
        <v>1874</v>
      </c>
      <c r="AJ338" s="6512"/>
      <c r="AK338" s="6586" t="s">
        <v>1630</v>
      </c>
      <c r="AL338" s="6512"/>
      <c r="AM338" s="6586" t="s">
        <v>1631</v>
      </c>
      <c r="AN338" s="6512"/>
      <c r="AO338" s="6586" t="s">
        <v>956</v>
      </c>
      <c r="AP338" s="6512"/>
      <c r="AQ338" s="5658"/>
      <c r="AR338" s="5722"/>
    </row>
    <row r="339" spans="1:94" x14ac:dyDescent="0.25">
      <c r="A339" s="6364"/>
      <c r="B339" s="6055"/>
      <c r="C339" s="6056"/>
      <c r="D339" s="3424" t="s">
        <v>84</v>
      </c>
      <c r="E339" s="3434" t="s">
        <v>63</v>
      </c>
      <c r="F339" s="3423" t="s">
        <v>64</v>
      </c>
      <c r="G339" s="3405" t="s">
        <v>63</v>
      </c>
      <c r="H339" s="3290" t="s">
        <v>64</v>
      </c>
      <c r="I339" s="3395" t="s">
        <v>63</v>
      </c>
      <c r="J339" s="3290" t="s">
        <v>64</v>
      </c>
      <c r="K339" s="3395" t="s">
        <v>63</v>
      </c>
      <c r="L339" s="3290" t="s">
        <v>64</v>
      </c>
      <c r="M339" s="3395" t="s">
        <v>63</v>
      </c>
      <c r="N339" s="3290" t="s">
        <v>64</v>
      </c>
      <c r="O339" s="3395" t="s">
        <v>63</v>
      </c>
      <c r="P339" s="3290" t="s">
        <v>64</v>
      </c>
      <c r="Q339" s="3395" t="s">
        <v>63</v>
      </c>
      <c r="R339" s="3290" t="s">
        <v>64</v>
      </c>
      <c r="S339" s="3395" t="s">
        <v>63</v>
      </c>
      <c r="T339" s="3290" t="s">
        <v>64</v>
      </c>
      <c r="U339" s="3395" t="s">
        <v>63</v>
      </c>
      <c r="V339" s="3290" t="s">
        <v>64</v>
      </c>
      <c r="W339" s="3395" t="s">
        <v>63</v>
      </c>
      <c r="X339" s="3290" t="s">
        <v>64</v>
      </c>
      <c r="Y339" s="3395" t="s">
        <v>63</v>
      </c>
      <c r="Z339" s="3290" t="s">
        <v>64</v>
      </c>
      <c r="AA339" s="3395" t="s">
        <v>63</v>
      </c>
      <c r="AB339" s="3290" t="s">
        <v>64</v>
      </c>
      <c r="AC339" s="3395" t="s">
        <v>63</v>
      </c>
      <c r="AD339" s="3290" t="s">
        <v>64</v>
      </c>
      <c r="AE339" s="3395" t="s">
        <v>63</v>
      </c>
      <c r="AF339" s="3290" t="s">
        <v>64</v>
      </c>
      <c r="AG339" s="3395" t="s">
        <v>63</v>
      </c>
      <c r="AH339" s="3290" t="s">
        <v>64</v>
      </c>
      <c r="AI339" s="3395" t="s">
        <v>63</v>
      </c>
      <c r="AJ339" s="3290" t="s">
        <v>64</v>
      </c>
      <c r="AK339" s="3395" t="s">
        <v>63</v>
      </c>
      <c r="AL339" s="3290" t="s">
        <v>64</v>
      </c>
      <c r="AM339" s="3395" t="s">
        <v>63</v>
      </c>
      <c r="AN339" s="3290" t="s">
        <v>64</v>
      </c>
      <c r="AO339" s="3395" t="s">
        <v>63</v>
      </c>
      <c r="AP339" s="3290" t="s">
        <v>64</v>
      </c>
      <c r="AQ339" s="5659"/>
      <c r="AR339" s="6585"/>
    </row>
    <row r="340" spans="1:94" x14ac:dyDescent="0.25">
      <c r="A340" s="5846" t="s">
        <v>1645</v>
      </c>
      <c r="B340" s="6685"/>
      <c r="C340" s="5847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726" t="s">
        <v>1897</v>
      </c>
      <c r="B341" s="6602"/>
      <c r="C341" s="6225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726" t="s">
        <v>1898</v>
      </c>
      <c r="B342" s="6602"/>
      <c r="C342" s="6225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683" t="s">
        <v>1899</v>
      </c>
      <c r="B343" s="6614"/>
      <c r="C343" s="6615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139" t="s">
        <v>1900</v>
      </c>
      <c r="B344" s="5936"/>
      <c r="C344" s="5937"/>
      <c r="D344" s="1751">
        <f>SUM(E344:F344)</f>
        <v>84</v>
      </c>
      <c r="E344" s="2895">
        <f t="shared" si="338"/>
        <v>33</v>
      </c>
      <c r="F344" s="2140">
        <f t="shared" si="338"/>
        <v>51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0</v>
      </c>
      <c r="U344" s="1622">
        <v>0</v>
      </c>
      <c r="V344" s="1637">
        <v>0</v>
      </c>
      <c r="W344" s="1622">
        <v>2</v>
      </c>
      <c r="X344" s="1637">
        <v>0</v>
      </c>
      <c r="Y344" s="1622">
        <v>0</v>
      </c>
      <c r="Z344" s="1637">
        <v>7</v>
      </c>
      <c r="AA344" s="1622">
        <v>0</v>
      </c>
      <c r="AB344" s="1637">
        <v>6</v>
      </c>
      <c r="AC344" s="1622">
        <v>1</v>
      </c>
      <c r="AD344" s="1637">
        <v>9</v>
      </c>
      <c r="AE344" s="1622">
        <v>3</v>
      </c>
      <c r="AF344" s="1637">
        <v>7</v>
      </c>
      <c r="AG344" s="1622">
        <v>14</v>
      </c>
      <c r="AH344" s="1637">
        <v>7</v>
      </c>
      <c r="AI344" s="1622">
        <v>3</v>
      </c>
      <c r="AJ344" s="1637">
        <v>15</v>
      </c>
      <c r="AK344" s="1622">
        <v>4</v>
      </c>
      <c r="AL344" s="1637">
        <v>0</v>
      </c>
      <c r="AM344" s="1622">
        <v>5</v>
      </c>
      <c r="AN344" s="1637">
        <v>0</v>
      </c>
      <c r="AO344" s="1622">
        <v>1</v>
      </c>
      <c r="AP344" s="1729">
        <v>0</v>
      </c>
      <c r="AQ344" s="1730">
        <v>3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1901</v>
      </c>
      <c r="B345" s="3695"/>
      <c r="C345" s="3695"/>
      <c r="D345" s="3696"/>
      <c r="E345" s="899"/>
    </row>
    <row r="346" spans="1:94" ht="31.5" x14ac:dyDescent="0.25">
      <c r="A346" s="6586" t="s">
        <v>1473</v>
      </c>
      <c r="B346" s="6506"/>
      <c r="C346" s="3697" t="s">
        <v>1902</v>
      </c>
      <c r="D346" s="3698" t="s">
        <v>1903</v>
      </c>
      <c r="E346" s="3699" t="s">
        <v>1904</v>
      </c>
    </row>
    <row r="347" spans="1:94" x14ac:dyDescent="0.25">
      <c r="A347" s="6733" t="s">
        <v>1690</v>
      </c>
      <c r="B347" s="6734"/>
      <c r="C347" s="1958"/>
      <c r="D347" s="1957"/>
      <c r="E347" s="2532"/>
    </row>
    <row r="348" spans="1:94" x14ac:dyDescent="0.25">
      <c r="A348" s="6729" t="s">
        <v>1905</v>
      </c>
      <c r="B348" s="6730"/>
      <c r="C348" s="341"/>
      <c r="D348" s="267"/>
      <c r="E348" s="1692"/>
    </row>
    <row r="349" spans="1:94" x14ac:dyDescent="0.25">
      <c r="A349" s="5933" t="s">
        <v>1906</v>
      </c>
      <c r="B349" s="5849"/>
      <c r="C349" s="341"/>
      <c r="D349" s="267"/>
      <c r="E349" s="1692"/>
    </row>
    <row r="350" spans="1:94" x14ac:dyDescent="0.25">
      <c r="A350" s="6729" t="s">
        <v>1695</v>
      </c>
      <c r="B350" s="6730"/>
      <c r="C350" s="341"/>
      <c r="D350" s="267"/>
      <c r="E350" s="1692"/>
    </row>
    <row r="351" spans="1:94" x14ac:dyDescent="0.25">
      <c r="A351" s="6729" t="s">
        <v>1697</v>
      </c>
      <c r="B351" s="6730"/>
      <c r="C351" s="341"/>
      <c r="D351" s="267"/>
      <c r="E351" s="1692"/>
    </row>
    <row r="352" spans="1:94" x14ac:dyDescent="0.25">
      <c r="A352" s="6729" t="s">
        <v>1907</v>
      </c>
      <c r="B352" s="6730"/>
      <c r="C352" s="341"/>
      <c r="D352" s="267"/>
      <c r="E352" s="1692"/>
    </row>
    <row r="353" spans="1:5" x14ac:dyDescent="0.25">
      <c r="A353" s="6729" t="s">
        <v>1694</v>
      </c>
      <c r="B353" s="6730"/>
      <c r="C353" s="341"/>
      <c r="D353" s="267"/>
      <c r="E353" s="1692"/>
    </row>
    <row r="354" spans="1:5" ht="21" customHeight="1" x14ac:dyDescent="0.25">
      <c r="A354" s="6731" t="s">
        <v>1908</v>
      </c>
      <c r="B354" s="6732"/>
      <c r="C354" s="341"/>
      <c r="D354" s="267"/>
      <c r="E354" s="1692"/>
    </row>
    <row r="355" spans="1:5" x14ac:dyDescent="0.25">
      <c r="A355" s="6731" t="s">
        <v>1698</v>
      </c>
      <c r="B355" s="6732"/>
      <c r="C355" s="341"/>
      <c r="D355" s="267"/>
      <c r="E355" s="1692"/>
    </row>
    <row r="356" spans="1:5" x14ac:dyDescent="0.25">
      <c r="A356" s="6731" t="s">
        <v>1699</v>
      </c>
      <c r="B356" s="6732"/>
      <c r="C356" s="341"/>
      <c r="D356" s="267"/>
      <c r="E356" s="1692"/>
    </row>
    <row r="357" spans="1:5" x14ac:dyDescent="0.25">
      <c r="A357" s="6727" t="s">
        <v>1909</v>
      </c>
      <c r="B357" s="6728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2932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58" zoomScale="86" zoomScaleNormal="86" workbookViewId="0">
      <selection activeCell="B171" sqref="B17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SEPTIEMBRE (09)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710" t="s">
        <v>1910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1911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1912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548" t="s">
        <v>1913</v>
      </c>
      <c r="B10" s="6510" t="s">
        <v>82</v>
      </c>
      <c r="C10" s="6537"/>
      <c r="D10" s="6617" t="s">
        <v>34</v>
      </c>
      <c r="E10" s="6546"/>
      <c r="F10" s="6546"/>
      <c r="G10" s="6546"/>
      <c r="H10" s="6546"/>
      <c r="I10" s="6546"/>
      <c r="J10" s="6546"/>
      <c r="K10" s="6546"/>
      <c r="L10" s="6546"/>
      <c r="M10" s="6546"/>
      <c r="N10" s="6546"/>
      <c r="O10" s="6546"/>
      <c r="P10" s="6546"/>
      <c r="Q10" s="6546"/>
      <c r="R10" s="6546"/>
      <c r="S10" s="6546"/>
      <c r="T10" s="6546"/>
      <c r="U10" s="6546"/>
      <c r="V10" s="6546"/>
      <c r="W10" s="6546"/>
      <c r="X10" s="6546"/>
      <c r="Y10" s="6546"/>
      <c r="Z10" s="6546"/>
      <c r="AA10" s="6546"/>
      <c r="AB10" s="6546"/>
      <c r="AC10" s="6546"/>
      <c r="AD10" s="6546"/>
      <c r="AE10" s="6546"/>
      <c r="AF10" s="6546"/>
      <c r="AG10" s="6546"/>
      <c r="AH10" s="6546"/>
      <c r="AI10" s="6546"/>
      <c r="AJ10" s="6546"/>
      <c r="AK10" s="6546"/>
      <c r="AL10" s="6546"/>
      <c r="AM10" s="6546"/>
      <c r="AN10" s="6546"/>
      <c r="AO10" s="6546"/>
      <c r="AP10" s="6546"/>
      <c r="AQ10" s="6571"/>
      <c r="AR10" s="6504" t="s">
        <v>1914</v>
      </c>
      <c r="AS10" s="6587"/>
      <c r="AT10" s="6735" t="s">
        <v>468</v>
      </c>
      <c r="AU10" s="6736"/>
      <c r="AV10" s="6508" t="s">
        <v>41</v>
      </c>
      <c r="AW10" s="6495" t="s">
        <v>42</v>
      </c>
    </row>
    <row r="11" spans="1:133" x14ac:dyDescent="0.25">
      <c r="A11" s="6700"/>
      <c r="B11" s="6364"/>
      <c r="C11" s="6056"/>
      <c r="D11" s="6586" t="s">
        <v>1915</v>
      </c>
      <c r="E11" s="6504"/>
      <c r="F11" s="6586" t="s">
        <v>953</v>
      </c>
      <c r="G11" s="6504"/>
      <c r="H11" s="6586" t="s">
        <v>1916</v>
      </c>
      <c r="I11" s="6506"/>
      <c r="J11" s="6504" t="s">
        <v>955</v>
      </c>
      <c r="K11" s="6504"/>
      <c r="L11" s="6586" t="s">
        <v>335</v>
      </c>
      <c r="M11" s="6504"/>
      <c r="N11" s="6586" t="s">
        <v>99</v>
      </c>
      <c r="O11" s="6504"/>
      <c r="P11" s="6586" t="s">
        <v>49</v>
      </c>
      <c r="Q11" s="6504"/>
      <c r="R11" s="6586" t="s">
        <v>50</v>
      </c>
      <c r="S11" s="6504"/>
      <c r="T11" s="6586" t="s">
        <v>51</v>
      </c>
      <c r="U11" s="6506"/>
      <c r="V11" s="6586" t="s">
        <v>52</v>
      </c>
      <c r="W11" s="6506"/>
      <c r="X11" s="6586" t="s">
        <v>53</v>
      </c>
      <c r="Y11" s="6506"/>
      <c r="Z11" s="6586" t="s">
        <v>54</v>
      </c>
      <c r="AA11" s="6506"/>
      <c r="AB11" s="6586" t="s">
        <v>55</v>
      </c>
      <c r="AC11" s="6506"/>
      <c r="AD11" s="6586" t="s">
        <v>56</v>
      </c>
      <c r="AE11" s="6506"/>
      <c r="AF11" s="6586" t="s">
        <v>57</v>
      </c>
      <c r="AG11" s="6506"/>
      <c r="AH11" s="6586" t="s">
        <v>58</v>
      </c>
      <c r="AI11" s="6506"/>
      <c r="AJ11" s="6586" t="s">
        <v>59</v>
      </c>
      <c r="AK11" s="6506"/>
      <c r="AL11" s="6586" t="s">
        <v>60</v>
      </c>
      <c r="AM11" s="6506"/>
      <c r="AN11" s="6586" t="s">
        <v>61</v>
      </c>
      <c r="AO11" s="6506"/>
      <c r="AP11" s="6586" t="s">
        <v>62</v>
      </c>
      <c r="AQ11" s="6587"/>
      <c r="AR11" s="6508" t="s">
        <v>63</v>
      </c>
      <c r="AS11" s="6701" t="s">
        <v>64</v>
      </c>
      <c r="AT11" s="6737"/>
      <c r="AU11" s="6738"/>
      <c r="AV11" s="5727"/>
      <c r="AW11" s="5722"/>
    </row>
    <row r="12" spans="1:133" x14ac:dyDescent="0.25">
      <c r="A12" s="6353"/>
      <c r="B12" s="3700" t="s">
        <v>1917</v>
      </c>
      <c r="C12" s="1506" t="s">
        <v>1918</v>
      </c>
      <c r="D12" s="3700" t="s">
        <v>1917</v>
      </c>
      <c r="E12" s="3701" t="s">
        <v>1918</v>
      </c>
      <c r="F12" s="3700" t="s">
        <v>1917</v>
      </c>
      <c r="G12" s="3701" t="s">
        <v>1918</v>
      </c>
      <c r="H12" s="3700" t="s">
        <v>1917</v>
      </c>
      <c r="I12" s="3702" t="s">
        <v>1918</v>
      </c>
      <c r="J12" s="3405" t="s">
        <v>1917</v>
      </c>
      <c r="K12" s="3701" t="s">
        <v>1918</v>
      </c>
      <c r="L12" s="3700" t="s">
        <v>1917</v>
      </c>
      <c r="M12" s="3702" t="s">
        <v>1918</v>
      </c>
      <c r="N12" s="3405" t="s">
        <v>1917</v>
      </c>
      <c r="O12" s="3701" t="s">
        <v>1918</v>
      </c>
      <c r="P12" s="3700" t="s">
        <v>1917</v>
      </c>
      <c r="Q12" s="3701" t="s">
        <v>1918</v>
      </c>
      <c r="R12" s="3700" t="s">
        <v>1917</v>
      </c>
      <c r="S12" s="3701" t="s">
        <v>1918</v>
      </c>
      <c r="T12" s="3700" t="s">
        <v>1917</v>
      </c>
      <c r="U12" s="3701" t="s">
        <v>1918</v>
      </c>
      <c r="V12" s="3700" t="s">
        <v>1917</v>
      </c>
      <c r="W12" s="3701" t="s">
        <v>1918</v>
      </c>
      <c r="X12" s="3700" t="s">
        <v>1917</v>
      </c>
      <c r="Y12" s="3701" t="s">
        <v>1918</v>
      </c>
      <c r="Z12" s="3700" t="s">
        <v>1917</v>
      </c>
      <c r="AA12" s="3701" t="s">
        <v>1918</v>
      </c>
      <c r="AB12" s="3700" t="s">
        <v>1917</v>
      </c>
      <c r="AC12" s="3701" t="s">
        <v>1918</v>
      </c>
      <c r="AD12" s="3700" t="s">
        <v>1917</v>
      </c>
      <c r="AE12" s="3701" t="s">
        <v>1918</v>
      </c>
      <c r="AF12" s="3700" t="s">
        <v>1917</v>
      </c>
      <c r="AG12" s="3701" t="s">
        <v>1918</v>
      </c>
      <c r="AH12" s="3700" t="s">
        <v>1917</v>
      </c>
      <c r="AI12" s="3701" t="s">
        <v>1918</v>
      </c>
      <c r="AJ12" s="3700" t="s">
        <v>1917</v>
      </c>
      <c r="AK12" s="3701" t="s">
        <v>1918</v>
      </c>
      <c r="AL12" s="3700" t="s">
        <v>1917</v>
      </c>
      <c r="AM12" s="3701" t="s">
        <v>1918</v>
      </c>
      <c r="AN12" s="3700" t="s">
        <v>1917</v>
      </c>
      <c r="AO12" s="3701" t="s">
        <v>1918</v>
      </c>
      <c r="AP12" s="3700" t="s">
        <v>1917</v>
      </c>
      <c r="AQ12" s="3703" t="s">
        <v>1918</v>
      </c>
      <c r="AR12" s="6509"/>
      <c r="AS12" s="5837"/>
      <c r="AT12" s="384" t="s">
        <v>473</v>
      </c>
      <c r="AU12" s="1318" t="s">
        <v>474</v>
      </c>
      <c r="AV12" s="6509"/>
      <c r="AW12" s="6585"/>
    </row>
    <row r="13" spans="1:133" x14ac:dyDescent="0.25">
      <c r="A13" s="3704" t="s">
        <v>1919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1920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1921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1922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1923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1924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1925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1926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1927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1928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1929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1930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1931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1932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1933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1934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1935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1936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1937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548" t="s">
        <v>1913</v>
      </c>
      <c r="B32" s="6540" t="s">
        <v>82</v>
      </c>
      <c r="C32" s="6537"/>
      <c r="D32" s="6617" t="s">
        <v>34</v>
      </c>
      <c r="E32" s="6546"/>
      <c r="F32" s="6546"/>
      <c r="G32" s="6546"/>
      <c r="H32" s="6546"/>
      <c r="I32" s="6546"/>
      <c r="J32" s="6546"/>
      <c r="K32" s="6546"/>
      <c r="L32" s="6546"/>
      <c r="M32" s="6546"/>
      <c r="N32" s="6546"/>
      <c r="O32" s="6546"/>
      <c r="P32" s="6546"/>
      <c r="Q32" s="6546"/>
      <c r="R32" s="6546"/>
      <c r="S32" s="6546"/>
      <c r="T32" s="6546"/>
      <c r="U32" s="6546"/>
      <c r="V32" s="6546"/>
      <c r="W32" s="6546"/>
      <c r="X32" s="6546"/>
      <c r="Y32" s="6546"/>
      <c r="Z32" s="6546"/>
      <c r="AA32" s="6546"/>
      <c r="AB32" s="6546"/>
      <c r="AC32" s="6546"/>
      <c r="AD32" s="6546"/>
      <c r="AE32" s="6546"/>
      <c r="AF32" s="6546"/>
      <c r="AG32" s="6546"/>
      <c r="AH32" s="6546"/>
      <c r="AI32" s="6546"/>
      <c r="AJ32" s="6546"/>
      <c r="AK32" s="6546"/>
      <c r="AL32" s="6546"/>
      <c r="AM32" s="6546"/>
      <c r="AN32" s="6546"/>
      <c r="AO32" s="6546"/>
      <c r="AP32" s="6546"/>
      <c r="AQ32" s="6571"/>
      <c r="AR32" s="6504" t="s">
        <v>1914</v>
      </c>
      <c r="AS32" s="6587"/>
      <c r="AT32" s="6735" t="s">
        <v>468</v>
      </c>
      <c r="AU32" s="6736"/>
      <c r="AV32" s="6508" t="s">
        <v>41</v>
      </c>
      <c r="AW32" s="6495" t="s">
        <v>42</v>
      </c>
    </row>
    <row r="33" spans="1:133" x14ac:dyDescent="0.25">
      <c r="A33" s="6700"/>
      <c r="B33" s="6055"/>
      <c r="C33" s="6056"/>
      <c r="D33" s="6586" t="s">
        <v>1915</v>
      </c>
      <c r="E33" s="6504"/>
      <c r="F33" s="6586" t="s">
        <v>953</v>
      </c>
      <c r="G33" s="6504"/>
      <c r="H33" s="6586" t="s">
        <v>1916</v>
      </c>
      <c r="I33" s="6506"/>
      <c r="J33" s="6504" t="s">
        <v>955</v>
      </c>
      <c r="K33" s="6504"/>
      <c r="L33" s="6586" t="s">
        <v>335</v>
      </c>
      <c r="M33" s="6504"/>
      <c r="N33" s="6586" t="s">
        <v>99</v>
      </c>
      <c r="O33" s="6504"/>
      <c r="P33" s="6586" t="s">
        <v>49</v>
      </c>
      <c r="Q33" s="6504"/>
      <c r="R33" s="6586" t="s">
        <v>50</v>
      </c>
      <c r="S33" s="6504"/>
      <c r="T33" s="6586" t="s">
        <v>51</v>
      </c>
      <c r="U33" s="6506"/>
      <c r="V33" s="6586" t="s">
        <v>52</v>
      </c>
      <c r="W33" s="6506"/>
      <c r="X33" s="6586" t="s">
        <v>53</v>
      </c>
      <c r="Y33" s="6506"/>
      <c r="Z33" s="6586" t="s">
        <v>54</v>
      </c>
      <c r="AA33" s="6506"/>
      <c r="AB33" s="6586" t="s">
        <v>55</v>
      </c>
      <c r="AC33" s="6506"/>
      <c r="AD33" s="6586" t="s">
        <v>56</v>
      </c>
      <c r="AE33" s="6506"/>
      <c r="AF33" s="6586" t="s">
        <v>57</v>
      </c>
      <c r="AG33" s="6506"/>
      <c r="AH33" s="6586" t="s">
        <v>58</v>
      </c>
      <c r="AI33" s="6506"/>
      <c r="AJ33" s="6586" t="s">
        <v>59</v>
      </c>
      <c r="AK33" s="6506"/>
      <c r="AL33" s="6586" t="s">
        <v>60</v>
      </c>
      <c r="AM33" s="6506"/>
      <c r="AN33" s="6586" t="s">
        <v>61</v>
      </c>
      <c r="AO33" s="6506"/>
      <c r="AP33" s="6586" t="s">
        <v>62</v>
      </c>
      <c r="AQ33" s="6587"/>
      <c r="AR33" s="6508" t="s">
        <v>63</v>
      </c>
      <c r="AS33" s="6701" t="s">
        <v>64</v>
      </c>
      <c r="AT33" s="6737"/>
      <c r="AU33" s="6738"/>
      <c r="AV33" s="5727"/>
      <c r="AW33" s="5722"/>
    </row>
    <row r="34" spans="1:133" x14ac:dyDescent="0.25">
      <c r="A34" s="6353"/>
      <c r="B34" s="3405" t="s">
        <v>1917</v>
      </c>
      <c r="C34" s="3702" t="s">
        <v>1918</v>
      </c>
      <c r="D34" s="3700" t="s">
        <v>1917</v>
      </c>
      <c r="E34" s="3701" t="s">
        <v>1918</v>
      </c>
      <c r="F34" s="3700" t="s">
        <v>1917</v>
      </c>
      <c r="G34" s="3701" t="s">
        <v>1918</v>
      </c>
      <c r="H34" s="3700" t="s">
        <v>1917</v>
      </c>
      <c r="I34" s="3702" t="s">
        <v>1918</v>
      </c>
      <c r="J34" s="3405" t="s">
        <v>1917</v>
      </c>
      <c r="K34" s="3701" t="s">
        <v>1918</v>
      </c>
      <c r="L34" s="3700" t="s">
        <v>1917</v>
      </c>
      <c r="M34" s="3701" t="s">
        <v>1918</v>
      </c>
      <c r="N34" s="3700" t="s">
        <v>1917</v>
      </c>
      <c r="O34" s="3701" t="s">
        <v>1918</v>
      </c>
      <c r="P34" s="3700" t="s">
        <v>1917</v>
      </c>
      <c r="Q34" s="3701" t="s">
        <v>1918</v>
      </c>
      <c r="R34" s="3700" t="s">
        <v>1917</v>
      </c>
      <c r="S34" s="3701" t="s">
        <v>1918</v>
      </c>
      <c r="T34" s="3700" t="s">
        <v>1917</v>
      </c>
      <c r="U34" s="3701" t="s">
        <v>1918</v>
      </c>
      <c r="V34" s="3700" t="s">
        <v>1917</v>
      </c>
      <c r="W34" s="3701" t="s">
        <v>1918</v>
      </c>
      <c r="X34" s="3700" t="s">
        <v>1917</v>
      </c>
      <c r="Y34" s="3701" t="s">
        <v>1918</v>
      </c>
      <c r="Z34" s="3700" t="s">
        <v>1917</v>
      </c>
      <c r="AA34" s="3701" t="s">
        <v>1918</v>
      </c>
      <c r="AB34" s="3700" t="s">
        <v>1917</v>
      </c>
      <c r="AC34" s="3701" t="s">
        <v>1918</v>
      </c>
      <c r="AD34" s="3700" t="s">
        <v>1917</v>
      </c>
      <c r="AE34" s="3701" t="s">
        <v>1918</v>
      </c>
      <c r="AF34" s="3700" t="s">
        <v>1917</v>
      </c>
      <c r="AG34" s="3701" t="s">
        <v>1918</v>
      </c>
      <c r="AH34" s="3700" t="s">
        <v>1917</v>
      </c>
      <c r="AI34" s="3701" t="s">
        <v>1918</v>
      </c>
      <c r="AJ34" s="3700" t="s">
        <v>1917</v>
      </c>
      <c r="AK34" s="3701" t="s">
        <v>1918</v>
      </c>
      <c r="AL34" s="3700" t="s">
        <v>1917</v>
      </c>
      <c r="AM34" s="3701" t="s">
        <v>1918</v>
      </c>
      <c r="AN34" s="3700" t="s">
        <v>1917</v>
      </c>
      <c r="AO34" s="3701" t="s">
        <v>1918</v>
      </c>
      <c r="AP34" s="3700" t="s">
        <v>1917</v>
      </c>
      <c r="AQ34" s="3703" t="s">
        <v>1918</v>
      </c>
      <c r="AR34" s="6509"/>
      <c r="AS34" s="5837"/>
      <c r="AT34" s="384" t="s">
        <v>473</v>
      </c>
      <c r="AU34" s="1318" t="s">
        <v>474</v>
      </c>
      <c r="AV34" s="6509"/>
      <c r="AW34" s="6585"/>
    </row>
    <row r="35" spans="1:133" x14ac:dyDescent="0.25">
      <c r="A35" s="3726" t="s">
        <v>1919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1920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1921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1922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1923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1924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1925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1926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1927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1928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1929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1930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1931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1932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1933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1934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1935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1936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1938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548" t="s">
        <v>1913</v>
      </c>
      <c r="B54" s="6540" t="s">
        <v>82</v>
      </c>
      <c r="C54" s="6537"/>
      <c r="D54" s="6617" t="s">
        <v>34</v>
      </c>
      <c r="E54" s="6546"/>
      <c r="F54" s="6546"/>
      <c r="G54" s="6546"/>
      <c r="H54" s="6546"/>
      <c r="I54" s="6546"/>
      <c r="J54" s="6546"/>
      <c r="K54" s="6546"/>
      <c r="L54" s="6546"/>
      <c r="M54" s="6546"/>
      <c r="N54" s="6546"/>
      <c r="O54" s="6546"/>
      <c r="P54" s="6546"/>
      <c r="Q54" s="6546"/>
      <c r="R54" s="6546"/>
      <c r="S54" s="6546"/>
      <c r="T54" s="6546"/>
      <c r="U54" s="6546"/>
      <c r="V54" s="6546"/>
      <c r="W54" s="6546"/>
      <c r="X54" s="6546"/>
      <c r="Y54" s="6546"/>
      <c r="Z54" s="6546"/>
      <c r="AA54" s="6546"/>
      <c r="AB54" s="6546"/>
      <c r="AC54" s="6546"/>
      <c r="AD54" s="6546"/>
      <c r="AE54" s="6546"/>
      <c r="AF54" s="6546"/>
      <c r="AG54" s="6546"/>
      <c r="AH54" s="6546"/>
      <c r="AI54" s="6546"/>
      <c r="AJ54" s="6546"/>
      <c r="AK54" s="6546"/>
      <c r="AL54" s="6546"/>
      <c r="AM54" s="6546"/>
      <c r="AN54" s="6546"/>
      <c r="AO54" s="6546"/>
      <c r="AP54" s="6546"/>
      <c r="AQ54" s="6571"/>
      <c r="AR54" s="6504" t="s">
        <v>1914</v>
      </c>
      <c r="AS54" s="6587"/>
      <c r="AT54" s="6735" t="s">
        <v>468</v>
      </c>
      <c r="AU54" s="6736"/>
      <c r="AV54" s="6508" t="s">
        <v>41</v>
      </c>
      <c r="AW54" s="6495" t="s">
        <v>42</v>
      </c>
    </row>
    <row r="55" spans="1:133" x14ac:dyDescent="0.25">
      <c r="A55" s="6700"/>
      <c r="B55" s="6055"/>
      <c r="C55" s="6056"/>
      <c r="D55" s="6586" t="s">
        <v>1915</v>
      </c>
      <c r="E55" s="6504"/>
      <c r="F55" s="6586" t="s">
        <v>953</v>
      </c>
      <c r="G55" s="6504"/>
      <c r="H55" s="6586" t="s">
        <v>1916</v>
      </c>
      <c r="I55" s="6506"/>
      <c r="J55" s="6504" t="s">
        <v>955</v>
      </c>
      <c r="K55" s="6504"/>
      <c r="L55" s="6586" t="s">
        <v>335</v>
      </c>
      <c r="M55" s="6504"/>
      <c r="N55" s="6586" t="s">
        <v>99</v>
      </c>
      <c r="O55" s="6504"/>
      <c r="P55" s="6586" t="s">
        <v>49</v>
      </c>
      <c r="Q55" s="6504"/>
      <c r="R55" s="6586" t="s">
        <v>50</v>
      </c>
      <c r="S55" s="6504"/>
      <c r="T55" s="6586" t="s">
        <v>51</v>
      </c>
      <c r="U55" s="6506"/>
      <c r="V55" s="6586" t="s">
        <v>52</v>
      </c>
      <c r="W55" s="6506"/>
      <c r="X55" s="6586" t="s">
        <v>53</v>
      </c>
      <c r="Y55" s="6506"/>
      <c r="Z55" s="6586" t="s">
        <v>54</v>
      </c>
      <c r="AA55" s="6506"/>
      <c r="AB55" s="6586" t="s">
        <v>55</v>
      </c>
      <c r="AC55" s="6506"/>
      <c r="AD55" s="6586" t="s">
        <v>56</v>
      </c>
      <c r="AE55" s="6506"/>
      <c r="AF55" s="6586" t="s">
        <v>57</v>
      </c>
      <c r="AG55" s="6506"/>
      <c r="AH55" s="6586" t="s">
        <v>58</v>
      </c>
      <c r="AI55" s="6506"/>
      <c r="AJ55" s="6586" t="s">
        <v>59</v>
      </c>
      <c r="AK55" s="6506"/>
      <c r="AL55" s="6586" t="s">
        <v>60</v>
      </c>
      <c r="AM55" s="6506"/>
      <c r="AN55" s="6586" t="s">
        <v>61</v>
      </c>
      <c r="AO55" s="6506"/>
      <c r="AP55" s="6586" t="s">
        <v>62</v>
      </c>
      <c r="AQ55" s="6587"/>
      <c r="AR55" s="6508" t="s">
        <v>63</v>
      </c>
      <c r="AS55" s="6701" t="s">
        <v>64</v>
      </c>
      <c r="AT55" s="6737"/>
      <c r="AU55" s="6738"/>
      <c r="AV55" s="5727"/>
      <c r="AW55" s="5722"/>
    </row>
    <row r="56" spans="1:133" x14ac:dyDescent="0.25">
      <c r="A56" s="6353"/>
      <c r="B56" s="3405" t="s">
        <v>1917</v>
      </c>
      <c r="C56" s="3702" t="s">
        <v>1918</v>
      </c>
      <c r="D56" s="3700" t="s">
        <v>1917</v>
      </c>
      <c r="E56" s="3701" t="s">
        <v>1918</v>
      </c>
      <c r="F56" s="3700" t="s">
        <v>1917</v>
      </c>
      <c r="G56" s="3701" t="s">
        <v>1918</v>
      </c>
      <c r="H56" s="3700" t="s">
        <v>1917</v>
      </c>
      <c r="I56" s="3702" t="s">
        <v>1918</v>
      </c>
      <c r="J56" s="3405" t="s">
        <v>1917</v>
      </c>
      <c r="K56" s="3701" t="s">
        <v>1918</v>
      </c>
      <c r="L56" s="3700" t="s">
        <v>1917</v>
      </c>
      <c r="M56" s="3701" t="s">
        <v>1918</v>
      </c>
      <c r="N56" s="3700" t="s">
        <v>1917</v>
      </c>
      <c r="O56" s="3701" t="s">
        <v>1918</v>
      </c>
      <c r="P56" s="3700" t="s">
        <v>1917</v>
      </c>
      <c r="Q56" s="3701" t="s">
        <v>1918</v>
      </c>
      <c r="R56" s="3700" t="s">
        <v>1917</v>
      </c>
      <c r="S56" s="3701" t="s">
        <v>1918</v>
      </c>
      <c r="T56" s="3700" t="s">
        <v>1917</v>
      </c>
      <c r="U56" s="3701" t="s">
        <v>1918</v>
      </c>
      <c r="V56" s="3700" t="s">
        <v>1917</v>
      </c>
      <c r="W56" s="3701" t="s">
        <v>1918</v>
      </c>
      <c r="X56" s="3700" t="s">
        <v>1917</v>
      </c>
      <c r="Y56" s="3701" t="s">
        <v>1918</v>
      </c>
      <c r="Z56" s="3700" t="s">
        <v>1917</v>
      </c>
      <c r="AA56" s="3701" t="s">
        <v>1918</v>
      </c>
      <c r="AB56" s="3700" t="s">
        <v>1917</v>
      </c>
      <c r="AC56" s="3701" t="s">
        <v>1918</v>
      </c>
      <c r="AD56" s="3700" t="s">
        <v>1917</v>
      </c>
      <c r="AE56" s="3701" t="s">
        <v>1918</v>
      </c>
      <c r="AF56" s="3700" t="s">
        <v>1917</v>
      </c>
      <c r="AG56" s="3701" t="s">
        <v>1918</v>
      </c>
      <c r="AH56" s="3700" t="s">
        <v>1917</v>
      </c>
      <c r="AI56" s="3701" t="s">
        <v>1918</v>
      </c>
      <c r="AJ56" s="3700" t="s">
        <v>1917</v>
      </c>
      <c r="AK56" s="3701" t="s">
        <v>1918</v>
      </c>
      <c r="AL56" s="3700" t="s">
        <v>1917</v>
      </c>
      <c r="AM56" s="3701" t="s">
        <v>1918</v>
      </c>
      <c r="AN56" s="3700" t="s">
        <v>1917</v>
      </c>
      <c r="AO56" s="3701" t="s">
        <v>1918</v>
      </c>
      <c r="AP56" s="3700" t="s">
        <v>1917</v>
      </c>
      <c r="AQ56" s="3703" t="s">
        <v>1918</v>
      </c>
      <c r="AR56" s="6509"/>
      <c r="AS56" s="5837"/>
      <c r="AT56" s="384" t="s">
        <v>473</v>
      </c>
      <c r="AU56" s="1318" t="s">
        <v>474</v>
      </c>
      <c r="AV56" s="6509"/>
      <c r="AW56" s="6585"/>
    </row>
    <row r="57" spans="1:133" x14ac:dyDescent="0.25">
      <c r="A57" s="3726" t="s">
        <v>1919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1920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1921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1922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1923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1924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1925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1926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1927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1928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1929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1930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1931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1932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1933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1934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1935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1936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1939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548" t="s">
        <v>1913</v>
      </c>
      <c r="B76" s="6540" t="s">
        <v>82</v>
      </c>
      <c r="C76" s="6537"/>
      <c r="D76" s="6617" t="s">
        <v>34</v>
      </c>
      <c r="E76" s="6546"/>
      <c r="F76" s="6546"/>
      <c r="G76" s="6546"/>
      <c r="H76" s="6546"/>
      <c r="I76" s="6546"/>
      <c r="J76" s="6546"/>
      <c r="K76" s="6546"/>
      <c r="L76" s="6546"/>
      <c r="M76" s="6546"/>
      <c r="N76" s="6546"/>
      <c r="O76" s="6546"/>
      <c r="P76" s="6546"/>
      <c r="Q76" s="6546"/>
      <c r="R76" s="6546"/>
      <c r="S76" s="6546"/>
      <c r="T76" s="6546"/>
      <c r="U76" s="6546"/>
      <c r="V76" s="6546"/>
      <c r="W76" s="6546"/>
      <c r="X76" s="6546"/>
      <c r="Y76" s="6546"/>
      <c r="Z76" s="6546"/>
      <c r="AA76" s="6546"/>
      <c r="AB76" s="6546"/>
      <c r="AC76" s="6546"/>
      <c r="AD76" s="6546"/>
      <c r="AE76" s="6546"/>
      <c r="AF76" s="6546"/>
      <c r="AG76" s="6546"/>
      <c r="AH76" s="6546"/>
      <c r="AI76" s="6546"/>
      <c r="AJ76" s="6546"/>
      <c r="AK76" s="6546"/>
      <c r="AL76" s="6546"/>
      <c r="AM76" s="6546"/>
      <c r="AN76" s="6546"/>
      <c r="AO76" s="6546"/>
      <c r="AP76" s="6546"/>
      <c r="AQ76" s="6571"/>
      <c r="AR76" s="6504" t="s">
        <v>1914</v>
      </c>
      <c r="AS76" s="6587"/>
      <c r="AT76" s="6735" t="s">
        <v>468</v>
      </c>
      <c r="AU76" s="6736"/>
      <c r="AV76" s="6508" t="s">
        <v>41</v>
      </c>
      <c r="AW76" s="6495" t="s">
        <v>42</v>
      </c>
    </row>
    <row r="77" spans="1:133" x14ac:dyDescent="0.25">
      <c r="A77" s="6700"/>
      <c r="B77" s="6055"/>
      <c r="C77" s="6056"/>
      <c r="D77" s="6586" t="s">
        <v>1915</v>
      </c>
      <c r="E77" s="6504"/>
      <c r="F77" s="6586" t="s">
        <v>953</v>
      </c>
      <c r="G77" s="6504"/>
      <c r="H77" s="6586" t="s">
        <v>1916</v>
      </c>
      <c r="I77" s="6506"/>
      <c r="J77" s="6504" t="s">
        <v>955</v>
      </c>
      <c r="K77" s="6504"/>
      <c r="L77" s="6586" t="s">
        <v>335</v>
      </c>
      <c r="M77" s="6504"/>
      <c r="N77" s="6586" t="s">
        <v>99</v>
      </c>
      <c r="O77" s="6504"/>
      <c r="P77" s="6586" t="s">
        <v>49</v>
      </c>
      <c r="Q77" s="6504"/>
      <c r="R77" s="6586" t="s">
        <v>50</v>
      </c>
      <c r="S77" s="6504"/>
      <c r="T77" s="6586" t="s">
        <v>51</v>
      </c>
      <c r="U77" s="6506"/>
      <c r="V77" s="6586" t="s">
        <v>52</v>
      </c>
      <c r="W77" s="6506"/>
      <c r="X77" s="6586" t="s">
        <v>53</v>
      </c>
      <c r="Y77" s="6506"/>
      <c r="Z77" s="6586" t="s">
        <v>54</v>
      </c>
      <c r="AA77" s="6506"/>
      <c r="AB77" s="6586" t="s">
        <v>55</v>
      </c>
      <c r="AC77" s="6506"/>
      <c r="AD77" s="6586" t="s">
        <v>56</v>
      </c>
      <c r="AE77" s="6506"/>
      <c r="AF77" s="6586" t="s">
        <v>57</v>
      </c>
      <c r="AG77" s="6506"/>
      <c r="AH77" s="6586" t="s">
        <v>58</v>
      </c>
      <c r="AI77" s="6506"/>
      <c r="AJ77" s="6586" t="s">
        <v>59</v>
      </c>
      <c r="AK77" s="6506"/>
      <c r="AL77" s="6586" t="s">
        <v>60</v>
      </c>
      <c r="AM77" s="6506"/>
      <c r="AN77" s="6586" t="s">
        <v>61</v>
      </c>
      <c r="AO77" s="6506"/>
      <c r="AP77" s="6586" t="s">
        <v>62</v>
      </c>
      <c r="AQ77" s="6587"/>
      <c r="AR77" s="6508" t="s">
        <v>63</v>
      </c>
      <c r="AS77" s="6701" t="s">
        <v>64</v>
      </c>
      <c r="AT77" s="6737"/>
      <c r="AU77" s="6738"/>
      <c r="AV77" s="5727"/>
      <c r="AW77" s="5722"/>
    </row>
    <row r="78" spans="1:133" x14ac:dyDescent="0.25">
      <c r="A78" s="6353"/>
      <c r="B78" s="3405" t="s">
        <v>1917</v>
      </c>
      <c r="C78" s="3702" t="s">
        <v>1918</v>
      </c>
      <c r="D78" s="3700" t="s">
        <v>1917</v>
      </c>
      <c r="E78" s="3701" t="s">
        <v>1918</v>
      </c>
      <c r="F78" s="3700" t="s">
        <v>1917</v>
      </c>
      <c r="G78" s="3701" t="s">
        <v>1918</v>
      </c>
      <c r="H78" s="3700" t="s">
        <v>1917</v>
      </c>
      <c r="I78" s="3702" t="s">
        <v>1918</v>
      </c>
      <c r="J78" s="3405" t="s">
        <v>1917</v>
      </c>
      <c r="K78" s="3701" t="s">
        <v>1918</v>
      </c>
      <c r="L78" s="3700" t="s">
        <v>1917</v>
      </c>
      <c r="M78" s="3701" t="s">
        <v>1918</v>
      </c>
      <c r="N78" s="3700" t="s">
        <v>1917</v>
      </c>
      <c r="O78" s="3701" t="s">
        <v>1918</v>
      </c>
      <c r="P78" s="3700" t="s">
        <v>1917</v>
      </c>
      <c r="Q78" s="3701" t="s">
        <v>1918</v>
      </c>
      <c r="R78" s="3700" t="s">
        <v>1917</v>
      </c>
      <c r="S78" s="3701" t="s">
        <v>1918</v>
      </c>
      <c r="T78" s="3700" t="s">
        <v>1917</v>
      </c>
      <c r="U78" s="3701" t="s">
        <v>1918</v>
      </c>
      <c r="V78" s="3700" t="s">
        <v>1917</v>
      </c>
      <c r="W78" s="3701" t="s">
        <v>1918</v>
      </c>
      <c r="X78" s="3700" t="s">
        <v>1917</v>
      </c>
      <c r="Y78" s="3701" t="s">
        <v>1918</v>
      </c>
      <c r="Z78" s="3700" t="s">
        <v>1917</v>
      </c>
      <c r="AA78" s="3701" t="s">
        <v>1918</v>
      </c>
      <c r="AB78" s="3700" t="s">
        <v>1917</v>
      </c>
      <c r="AC78" s="3701" t="s">
        <v>1918</v>
      </c>
      <c r="AD78" s="3700" t="s">
        <v>1917</v>
      </c>
      <c r="AE78" s="3701" t="s">
        <v>1918</v>
      </c>
      <c r="AF78" s="3700" t="s">
        <v>1917</v>
      </c>
      <c r="AG78" s="3701" t="s">
        <v>1918</v>
      </c>
      <c r="AH78" s="3700" t="s">
        <v>1917</v>
      </c>
      <c r="AI78" s="3701" t="s">
        <v>1918</v>
      </c>
      <c r="AJ78" s="3700" t="s">
        <v>1917</v>
      </c>
      <c r="AK78" s="3701" t="s">
        <v>1918</v>
      </c>
      <c r="AL78" s="3700" t="s">
        <v>1917</v>
      </c>
      <c r="AM78" s="3701" t="s">
        <v>1918</v>
      </c>
      <c r="AN78" s="3700" t="s">
        <v>1917</v>
      </c>
      <c r="AO78" s="3701" t="s">
        <v>1918</v>
      </c>
      <c r="AP78" s="3700" t="s">
        <v>1917</v>
      </c>
      <c r="AQ78" s="3703" t="s">
        <v>1918</v>
      </c>
      <c r="AR78" s="6509"/>
      <c r="AS78" s="5837"/>
      <c r="AT78" s="384" t="s">
        <v>473</v>
      </c>
      <c r="AU78" s="1318" t="s">
        <v>474</v>
      </c>
      <c r="AV78" s="6509"/>
      <c r="AW78" s="6585"/>
    </row>
    <row r="79" spans="1:133" x14ac:dyDescent="0.25">
      <c r="A79" s="3726" t="s">
        <v>1919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1920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1921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1922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1923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1924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1925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1926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1927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1928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1929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1930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1931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1932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1933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1934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1935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1936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1940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548" t="s">
        <v>1913</v>
      </c>
      <c r="B98" s="6540" t="s">
        <v>82</v>
      </c>
      <c r="C98" s="6537"/>
      <c r="D98" s="6617" t="s">
        <v>34</v>
      </c>
      <c r="E98" s="6546"/>
      <c r="F98" s="6546"/>
      <c r="G98" s="6546"/>
      <c r="H98" s="6546"/>
      <c r="I98" s="6546"/>
      <c r="J98" s="6546"/>
      <c r="K98" s="6546"/>
      <c r="L98" s="6546"/>
      <c r="M98" s="6546"/>
      <c r="N98" s="6546"/>
      <c r="O98" s="6546"/>
      <c r="P98" s="6546"/>
      <c r="Q98" s="6546"/>
      <c r="R98" s="6546"/>
      <c r="S98" s="6546"/>
      <c r="T98" s="6546"/>
      <c r="U98" s="6546"/>
      <c r="V98" s="6546"/>
      <c r="W98" s="6546"/>
      <c r="X98" s="6546"/>
      <c r="Y98" s="6546"/>
      <c r="Z98" s="6546"/>
      <c r="AA98" s="6546"/>
      <c r="AB98" s="6546"/>
      <c r="AC98" s="6546"/>
      <c r="AD98" s="6546"/>
      <c r="AE98" s="6546"/>
      <c r="AF98" s="6546"/>
      <c r="AG98" s="6546"/>
      <c r="AH98" s="6546"/>
      <c r="AI98" s="6546"/>
      <c r="AJ98" s="6546"/>
      <c r="AK98" s="6546"/>
      <c r="AL98" s="6546"/>
      <c r="AM98" s="6546"/>
      <c r="AN98" s="6546"/>
      <c r="AO98" s="6546"/>
      <c r="AP98" s="6546"/>
      <c r="AQ98" s="6571"/>
      <c r="AR98" s="6504" t="s">
        <v>1914</v>
      </c>
      <c r="AS98" s="6587"/>
      <c r="AT98" s="6735" t="s">
        <v>468</v>
      </c>
      <c r="AU98" s="6736"/>
      <c r="AV98" s="6508" t="s">
        <v>41</v>
      </c>
      <c r="AW98" s="6495" t="s">
        <v>42</v>
      </c>
    </row>
    <row r="99" spans="1:133" x14ac:dyDescent="0.25">
      <c r="A99" s="6700"/>
      <c r="B99" s="6055"/>
      <c r="C99" s="6056"/>
      <c r="D99" s="6586" t="s">
        <v>1915</v>
      </c>
      <c r="E99" s="6504"/>
      <c r="F99" s="6586" t="s">
        <v>1941</v>
      </c>
      <c r="G99" s="6504"/>
      <c r="H99" s="6586" t="s">
        <v>1916</v>
      </c>
      <c r="I99" s="6506"/>
      <c r="J99" s="6504" t="s">
        <v>1942</v>
      </c>
      <c r="K99" s="6504"/>
      <c r="L99" s="6586" t="s">
        <v>1383</v>
      </c>
      <c r="M99" s="6504"/>
      <c r="N99" s="6586" t="s">
        <v>99</v>
      </c>
      <c r="O99" s="6504"/>
      <c r="P99" s="6586" t="s">
        <v>49</v>
      </c>
      <c r="Q99" s="6504"/>
      <c r="R99" s="6586" t="s">
        <v>50</v>
      </c>
      <c r="S99" s="6504"/>
      <c r="T99" s="6586" t="s">
        <v>51</v>
      </c>
      <c r="U99" s="6506"/>
      <c r="V99" s="6586" t="s">
        <v>52</v>
      </c>
      <c r="W99" s="6506"/>
      <c r="X99" s="6586" t="s">
        <v>53</v>
      </c>
      <c r="Y99" s="6506"/>
      <c r="Z99" s="6586" t="s">
        <v>54</v>
      </c>
      <c r="AA99" s="6506"/>
      <c r="AB99" s="6586" t="s">
        <v>55</v>
      </c>
      <c r="AC99" s="6506"/>
      <c r="AD99" s="6586" t="s">
        <v>56</v>
      </c>
      <c r="AE99" s="6506"/>
      <c r="AF99" s="6586" t="s">
        <v>57</v>
      </c>
      <c r="AG99" s="6506"/>
      <c r="AH99" s="6586" t="s">
        <v>58</v>
      </c>
      <c r="AI99" s="6506"/>
      <c r="AJ99" s="6586" t="s">
        <v>59</v>
      </c>
      <c r="AK99" s="6506"/>
      <c r="AL99" s="6586" t="s">
        <v>60</v>
      </c>
      <c r="AM99" s="6506"/>
      <c r="AN99" s="6586" t="s">
        <v>61</v>
      </c>
      <c r="AO99" s="6506"/>
      <c r="AP99" s="6586" t="s">
        <v>62</v>
      </c>
      <c r="AQ99" s="6587"/>
      <c r="AR99" s="6508" t="s">
        <v>63</v>
      </c>
      <c r="AS99" s="6701" t="s">
        <v>64</v>
      </c>
      <c r="AT99" s="6737"/>
      <c r="AU99" s="6738"/>
      <c r="AV99" s="5727"/>
      <c r="AW99" s="5722"/>
    </row>
    <row r="100" spans="1:133" x14ac:dyDescent="0.25">
      <c r="A100" s="6353"/>
      <c r="B100" s="3405" t="s">
        <v>1917</v>
      </c>
      <c r="C100" s="3702" t="s">
        <v>1918</v>
      </c>
      <c r="D100" s="3700" t="s">
        <v>1917</v>
      </c>
      <c r="E100" s="3701" t="s">
        <v>1918</v>
      </c>
      <c r="F100" s="3700" t="s">
        <v>1917</v>
      </c>
      <c r="G100" s="3701" t="s">
        <v>1918</v>
      </c>
      <c r="H100" s="3700" t="s">
        <v>1917</v>
      </c>
      <c r="I100" s="3702" t="s">
        <v>1918</v>
      </c>
      <c r="J100" s="3405" t="s">
        <v>1917</v>
      </c>
      <c r="K100" s="3701" t="s">
        <v>1918</v>
      </c>
      <c r="L100" s="3700" t="s">
        <v>1917</v>
      </c>
      <c r="M100" s="3701" t="s">
        <v>1918</v>
      </c>
      <c r="N100" s="3700" t="s">
        <v>1917</v>
      </c>
      <c r="O100" s="3701" t="s">
        <v>1918</v>
      </c>
      <c r="P100" s="3700" t="s">
        <v>1917</v>
      </c>
      <c r="Q100" s="3701" t="s">
        <v>1918</v>
      </c>
      <c r="R100" s="3700" t="s">
        <v>1917</v>
      </c>
      <c r="S100" s="3701" t="s">
        <v>1918</v>
      </c>
      <c r="T100" s="3700" t="s">
        <v>1917</v>
      </c>
      <c r="U100" s="3701" t="s">
        <v>1918</v>
      </c>
      <c r="V100" s="3700" t="s">
        <v>1917</v>
      </c>
      <c r="W100" s="3701" t="s">
        <v>1918</v>
      </c>
      <c r="X100" s="3700" t="s">
        <v>1917</v>
      </c>
      <c r="Y100" s="3701" t="s">
        <v>1918</v>
      </c>
      <c r="Z100" s="3700" t="s">
        <v>1917</v>
      </c>
      <c r="AA100" s="3701" t="s">
        <v>1918</v>
      </c>
      <c r="AB100" s="3700" t="s">
        <v>1917</v>
      </c>
      <c r="AC100" s="3701" t="s">
        <v>1918</v>
      </c>
      <c r="AD100" s="3700" t="s">
        <v>1917</v>
      </c>
      <c r="AE100" s="3701" t="s">
        <v>1918</v>
      </c>
      <c r="AF100" s="3700" t="s">
        <v>1917</v>
      </c>
      <c r="AG100" s="3701" t="s">
        <v>1918</v>
      </c>
      <c r="AH100" s="3700" t="s">
        <v>1917</v>
      </c>
      <c r="AI100" s="3701" t="s">
        <v>1918</v>
      </c>
      <c r="AJ100" s="3700" t="s">
        <v>1917</v>
      </c>
      <c r="AK100" s="3701" t="s">
        <v>1918</v>
      </c>
      <c r="AL100" s="3700" t="s">
        <v>1917</v>
      </c>
      <c r="AM100" s="3701" t="s">
        <v>1918</v>
      </c>
      <c r="AN100" s="3700" t="s">
        <v>1917</v>
      </c>
      <c r="AO100" s="3701" t="s">
        <v>1918</v>
      </c>
      <c r="AP100" s="3700" t="s">
        <v>1917</v>
      </c>
      <c r="AQ100" s="3703" t="s">
        <v>1918</v>
      </c>
      <c r="AR100" s="6509"/>
      <c r="AS100" s="5837"/>
      <c r="AT100" s="384" t="s">
        <v>473</v>
      </c>
      <c r="AU100" s="1318" t="s">
        <v>474</v>
      </c>
      <c r="AV100" s="6509"/>
      <c r="AW100" s="6585"/>
    </row>
    <row r="101" spans="1:133" x14ac:dyDescent="0.25">
      <c r="A101" s="3726" t="s">
        <v>1919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1920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1921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1922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1923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1924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1925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1926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1927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1928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1929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1930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1931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1932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1933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1934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1935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1936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1943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548" t="s">
        <v>1913</v>
      </c>
      <c r="B120" s="6540" t="s">
        <v>82</v>
      </c>
      <c r="C120" s="6537"/>
      <c r="D120" s="6617" t="s">
        <v>34</v>
      </c>
      <c r="E120" s="6546"/>
      <c r="F120" s="6546"/>
      <c r="G120" s="6546"/>
      <c r="H120" s="6546"/>
      <c r="I120" s="6546"/>
      <c r="J120" s="6546"/>
      <c r="K120" s="6546"/>
      <c r="L120" s="6546"/>
      <c r="M120" s="6546"/>
      <c r="N120" s="6546"/>
      <c r="O120" s="6546"/>
      <c r="P120" s="6546"/>
      <c r="Q120" s="6546"/>
      <c r="R120" s="6546"/>
      <c r="S120" s="6546"/>
      <c r="T120" s="6546"/>
      <c r="U120" s="6546"/>
      <c r="V120" s="6546"/>
      <c r="W120" s="6546"/>
      <c r="X120" s="6546"/>
      <c r="Y120" s="6546"/>
      <c r="Z120" s="6546"/>
      <c r="AA120" s="6546"/>
      <c r="AB120" s="6546"/>
      <c r="AC120" s="6546"/>
      <c r="AD120" s="6546"/>
      <c r="AE120" s="6546"/>
      <c r="AF120" s="6546"/>
      <c r="AG120" s="6546"/>
      <c r="AH120" s="6546"/>
      <c r="AI120" s="6546"/>
      <c r="AJ120" s="6546"/>
      <c r="AK120" s="6546"/>
      <c r="AL120" s="6546"/>
      <c r="AM120" s="6546"/>
      <c r="AN120" s="6546"/>
      <c r="AO120" s="6546"/>
      <c r="AP120" s="6546"/>
      <c r="AQ120" s="6571"/>
      <c r="AR120" s="6504" t="s">
        <v>1914</v>
      </c>
      <c r="AS120" s="6587"/>
      <c r="AT120" s="6735" t="s">
        <v>468</v>
      </c>
      <c r="AU120" s="6736"/>
      <c r="AV120" s="6508" t="s">
        <v>41</v>
      </c>
      <c r="AW120" s="6495" t="s">
        <v>42</v>
      </c>
    </row>
    <row r="121" spans="1:133" x14ac:dyDescent="0.25">
      <c r="A121" s="6700"/>
      <c r="B121" s="6055"/>
      <c r="C121" s="6056"/>
      <c r="D121" s="6586" t="s">
        <v>1915</v>
      </c>
      <c r="E121" s="6504"/>
      <c r="F121" s="6586" t="s">
        <v>953</v>
      </c>
      <c r="G121" s="6504"/>
      <c r="H121" s="6586" t="s">
        <v>1916</v>
      </c>
      <c r="I121" s="6506"/>
      <c r="J121" s="6504" t="s">
        <v>955</v>
      </c>
      <c r="K121" s="6504"/>
      <c r="L121" s="6586" t="s">
        <v>335</v>
      </c>
      <c r="M121" s="6504"/>
      <c r="N121" s="6586" t="s">
        <v>99</v>
      </c>
      <c r="O121" s="6504"/>
      <c r="P121" s="6586" t="s">
        <v>49</v>
      </c>
      <c r="Q121" s="6504"/>
      <c r="R121" s="6586" t="s">
        <v>50</v>
      </c>
      <c r="S121" s="6504"/>
      <c r="T121" s="6586" t="s">
        <v>51</v>
      </c>
      <c r="U121" s="6506"/>
      <c r="V121" s="6586" t="s">
        <v>52</v>
      </c>
      <c r="W121" s="6506"/>
      <c r="X121" s="6586" t="s">
        <v>53</v>
      </c>
      <c r="Y121" s="6506"/>
      <c r="Z121" s="6586" t="s">
        <v>54</v>
      </c>
      <c r="AA121" s="6506"/>
      <c r="AB121" s="6586" t="s">
        <v>55</v>
      </c>
      <c r="AC121" s="6506"/>
      <c r="AD121" s="6586" t="s">
        <v>56</v>
      </c>
      <c r="AE121" s="6506"/>
      <c r="AF121" s="6586" t="s">
        <v>57</v>
      </c>
      <c r="AG121" s="6506"/>
      <c r="AH121" s="6586" t="s">
        <v>58</v>
      </c>
      <c r="AI121" s="6506"/>
      <c r="AJ121" s="6586" t="s">
        <v>59</v>
      </c>
      <c r="AK121" s="6506"/>
      <c r="AL121" s="6586" t="s">
        <v>60</v>
      </c>
      <c r="AM121" s="6506"/>
      <c r="AN121" s="6586" t="s">
        <v>61</v>
      </c>
      <c r="AO121" s="6506"/>
      <c r="AP121" s="6586" t="s">
        <v>62</v>
      </c>
      <c r="AQ121" s="6587"/>
      <c r="AR121" s="6508" t="s">
        <v>63</v>
      </c>
      <c r="AS121" s="6701" t="s">
        <v>64</v>
      </c>
      <c r="AT121" s="6737"/>
      <c r="AU121" s="6738"/>
      <c r="AV121" s="5727"/>
      <c r="AW121" s="5722"/>
    </row>
    <row r="122" spans="1:133" x14ac:dyDescent="0.25">
      <c r="A122" s="6353"/>
      <c r="B122" s="3405" t="s">
        <v>1917</v>
      </c>
      <c r="C122" s="3702" t="s">
        <v>1918</v>
      </c>
      <c r="D122" s="3700" t="s">
        <v>1917</v>
      </c>
      <c r="E122" s="3701" t="s">
        <v>1918</v>
      </c>
      <c r="F122" s="3700" t="s">
        <v>1917</v>
      </c>
      <c r="G122" s="3701" t="s">
        <v>1918</v>
      </c>
      <c r="H122" s="3700" t="s">
        <v>1917</v>
      </c>
      <c r="I122" s="3702" t="s">
        <v>1918</v>
      </c>
      <c r="J122" s="3405" t="s">
        <v>1917</v>
      </c>
      <c r="K122" s="3701" t="s">
        <v>1918</v>
      </c>
      <c r="L122" s="3700" t="s">
        <v>1917</v>
      </c>
      <c r="M122" s="3701" t="s">
        <v>1918</v>
      </c>
      <c r="N122" s="3700" t="s">
        <v>1917</v>
      </c>
      <c r="O122" s="3701" t="s">
        <v>1918</v>
      </c>
      <c r="P122" s="3700" t="s">
        <v>1917</v>
      </c>
      <c r="Q122" s="3701" t="s">
        <v>1918</v>
      </c>
      <c r="R122" s="3700" t="s">
        <v>1917</v>
      </c>
      <c r="S122" s="3701" t="s">
        <v>1918</v>
      </c>
      <c r="T122" s="3700" t="s">
        <v>1917</v>
      </c>
      <c r="U122" s="3701" t="s">
        <v>1918</v>
      </c>
      <c r="V122" s="3700" t="s">
        <v>1917</v>
      </c>
      <c r="W122" s="3701" t="s">
        <v>1918</v>
      </c>
      <c r="X122" s="3700" t="s">
        <v>1917</v>
      </c>
      <c r="Y122" s="3701" t="s">
        <v>1918</v>
      </c>
      <c r="Z122" s="3700" t="s">
        <v>1917</v>
      </c>
      <c r="AA122" s="3701" t="s">
        <v>1918</v>
      </c>
      <c r="AB122" s="3700" t="s">
        <v>1917</v>
      </c>
      <c r="AC122" s="3701" t="s">
        <v>1918</v>
      </c>
      <c r="AD122" s="3700" t="s">
        <v>1917</v>
      </c>
      <c r="AE122" s="3701" t="s">
        <v>1918</v>
      </c>
      <c r="AF122" s="3700" t="s">
        <v>1917</v>
      </c>
      <c r="AG122" s="3701" t="s">
        <v>1918</v>
      </c>
      <c r="AH122" s="3700" t="s">
        <v>1917</v>
      </c>
      <c r="AI122" s="3701" t="s">
        <v>1918</v>
      </c>
      <c r="AJ122" s="3700" t="s">
        <v>1917</v>
      </c>
      <c r="AK122" s="3701" t="s">
        <v>1918</v>
      </c>
      <c r="AL122" s="3700" t="s">
        <v>1917</v>
      </c>
      <c r="AM122" s="3701" t="s">
        <v>1918</v>
      </c>
      <c r="AN122" s="3700" t="s">
        <v>1917</v>
      </c>
      <c r="AO122" s="3701" t="s">
        <v>1918</v>
      </c>
      <c r="AP122" s="3700" t="s">
        <v>1917</v>
      </c>
      <c r="AQ122" s="3703" t="s">
        <v>1918</v>
      </c>
      <c r="AR122" s="6509"/>
      <c r="AS122" s="5837"/>
      <c r="AT122" s="384" t="s">
        <v>473</v>
      </c>
      <c r="AU122" s="1318" t="s">
        <v>474</v>
      </c>
      <c r="AV122" s="6509"/>
      <c r="AW122" s="6585"/>
    </row>
    <row r="123" spans="1:133" x14ac:dyDescent="0.25">
      <c r="A123" s="3726" t="s">
        <v>1919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1920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1921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1922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1923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1924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1925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1926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1927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1928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1929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1930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1931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1932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1933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1934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1935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1936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739" t="s">
        <v>1944</v>
      </c>
      <c r="B141" s="6739"/>
      <c r="C141" s="6739"/>
      <c r="D141" s="6739"/>
      <c r="E141" s="6739"/>
      <c r="F141" s="6739"/>
      <c r="G141" s="6739"/>
      <c r="H141" s="6739"/>
      <c r="I141" s="6739"/>
      <c r="J141" s="6739"/>
      <c r="K141" s="6739"/>
      <c r="L141" s="6739"/>
      <c r="M141" s="6739"/>
      <c r="N141" s="6739"/>
      <c r="O141" s="6739"/>
      <c r="P141" s="6739"/>
    </row>
    <row r="142" spans="1:133" x14ac:dyDescent="0.25">
      <c r="A142" s="6493" t="s">
        <v>1945</v>
      </c>
      <c r="B142" s="6495"/>
      <c r="C142" s="6617" t="s">
        <v>1946</v>
      </c>
      <c r="D142" s="6546"/>
      <c r="E142" s="6512"/>
      <c r="F142" s="6536" t="s">
        <v>1947</v>
      </c>
      <c r="G142" s="6536"/>
      <c r="H142" s="6536"/>
      <c r="I142" s="6536" t="s">
        <v>1948</v>
      </c>
      <c r="J142" s="6536"/>
      <c r="K142" s="6536"/>
      <c r="L142" s="6536" t="s">
        <v>1949</v>
      </c>
      <c r="M142" s="6536"/>
      <c r="N142" s="6536"/>
      <c r="O142" s="6617" t="s">
        <v>737</v>
      </c>
      <c r="P142" s="6512"/>
    </row>
    <row r="143" spans="1:133" x14ac:dyDescent="0.25">
      <c r="A143" s="6348"/>
      <c r="B143" s="6585"/>
      <c r="C143" s="3700" t="s">
        <v>1917</v>
      </c>
      <c r="D143" s="3701" t="s">
        <v>1918</v>
      </c>
      <c r="E143" s="3290" t="s">
        <v>1950</v>
      </c>
      <c r="F143" s="3700" t="s">
        <v>1917</v>
      </c>
      <c r="G143" s="3701" t="s">
        <v>1918</v>
      </c>
      <c r="H143" s="3290" t="s">
        <v>1950</v>
      </c>
      <c r="I143" s="3700" t="s">
        <v>1917</v>
      </c>
      <c r="J143" s="3701" t="s">
        <v>1918</v>
      </c>
      <c r="K143" s="3290" t="s">
        <v>1950</v>
      </c>
      <c r="L143" s="3700" t="s">
        <v>1917</v>
      </c>
      <c r="M143" s="3701" t="s">
        <v>1918</v>
      </c>
      <c r="N143" s="3290" t="s">
        <v>1950</v>
      </c>
      <c r="O143" s="3700" t="s">
        <v>1917</v>
      </c>
      <c r="P143" s="3702" t="s">
        <v>1918</v>
      </c>
    </row>
    <row r="144" spans="1:133" x14ac:dyDescent="0.25">
      <c r="A144" s="6740" t="s">
        <v>1951</v>
      </c>
      <c r="B144" s="6741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42" t="s">
        <v>1952</v>
      </c>
      <c r="B145" s="3732" t="s">
        <v>1953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43"/>
      <c r="B146" s="3728" t="s">
        <v>1954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924"/>
      <c r="B147" s="3498" t="s">
        <v>1955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44" t="s">
        <v>1956</v>
      </c>
      <c r="B148" s="6745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739" t="s">
        <v>1957</v>
      </c>
      <c r="B149" s="6739"/>
      <c r="C149" s="6739"/>
      <c r="D149" s="6739"/>
      <c r="E149" s="6739"/>
      <c r="F149" s="6739"/>
      <c r="G149" s="6739"/>
      <c r="H149" s="6739"/>
      <c r="I149" s="6739"/>
      <c r="J149" s="6739"/>
      <c r="K149" s="6739"/>
      <c r="L149" s="6739"/>
      <c r="M149" s="6739"/>
      <c r="N149" s="6739"/>
      <c r="O149" s="6739"/>
      <c r="P149" s="6739"/>
    </row>
    <row r="150" spans="1:118" x14ac:dyDescent="0.25">
      <c r="A150" s="6493" t="s">
        <v>1945</v>
      </c>
      <c r="B150" s="6495"/>
      <c r="C150" s="6617" t="s">
        <v>1946</v>
      </c>
      <c r="D150" s="6546"/>
      <c r="E150" s="6512"/>
      <c r="F150" s="6536" t="s">
        <v>1947</v>
      </c>
      <c r="G150" s="6536"/>
      <c r="H150" s="6536"/>
      <c r="I150" s="6536" t="s">
        <v>1948</v>
      </c>
      <c r="J150" s="6536"/>
      <c r="K150" s="6536"/>
      <c r="L150" s="6536" t="s">
        <v>1949</v>
      </c>
      <c r="M150" s="6536"/>
      <c r="N150" s="6536"/>
      <c r="O150" s="6617" t="s">
        <v>737</v>
      </c>
      <c r="P150" s="6512"/>
    </row>
    <row r="151" spans="1:118" x14ac:dyDescent="0.25">
      <c r="A151" s="6348"/>
      <c r="B151" s="6585"/>
      <c r="C151" s="3737" t="s">
        <v>1917</v>
      </c>
      <c r="D151" s="3738" t="s">
        <v>1918</v>
      </c>
      <c r="E151" s="3739" t="s">
        <v>1950</v>
      </c>
      <c r="F151" s="3737" t="s">
        <v>1917</v>
      </c>
      <c r="G151" s="3738" t="s">
        <v>1918</v>
      </c>
      <c r="H151" s="3739" t="s">
        <v>1950</v>
      </c>
      <c r="I151" s="3737" t="s">
        <v>1917</v>
      </c>
      <c r="J151" s="3738" t="s">
        <v>1918</v>
      </c>
      <c r="K151" s="3739" t="s">
        <v>1950</v>
      </c>
      <c r="L151" s="3737" t="s">
        <v>1917</v>
      </c>
      <c r="M151" s="3738" t="s">
        <v>1918</v>
      </c>
      <c r="N151" s="3739" t="s">
        <v>1950</v>
      </c>
      <c r="O151" s="3737" t="s">
        <v>1917</v>
      </c>
      <c r="P151" s="3740" t="s">
        <v>1918</v>
      </c>
    </row>
    <row r="152" spans="1:118" x14ac:dyDescent="0.25">
      <c r="A152" s="6746" t="s">
        <v>1951</v>
      </c>
      <c r="B152" s="6747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42" t="s">
        <v>1952</v>
      </c>
      <c r="B153" s="3741" t="s">
        <v>1953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43"/>
      <c r="B154" s="3742" t="s">
        <v>1954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924"/>
      <c r="B155" s="3413" t="s">
        <v>1955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48" t="s">
        <v>1956</v>
      </c>
      <c r="B156" s="6749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739" t="s">
        <v>1958</v>
      </c>
      <c r="B157" s="6739"/>
      <c r="C157" s="6739"/>
      <c r="D157" s="6739"/>
      <c r="E157" s="6739"/>
      <c r="F157" s="6739"/>
      <c r="G157" s="6739"/>
      <c r="H157" s="6739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93" t="s">
        <v>1945</v>
      </c>
      <c r="B158" s="6495"/>
      <c r="C158" s="6540" t="s">
        <v>82</v>
      </c>
      <c r="D158" s="6537"/>
      <c r="E158" s="6617" t="s">
        <v>34</v>
      </c>
      <c r="F158" s="6546"/>
      <c r="G158" s="6546"/>
      <c r="H158" s="6546"/>
      <c r="I158" s="6546"/>
      <c r="J158" s="6546"/>
      <c r="K158" s="6546"/>
      <c r="L158" s="6546"/>
      <c r="M158" s="6546"/>
      <c r="N158" s="6546"/>
      <c r="O158" s="6546"/>
      <c r="P158" s="6546"/>
      <c r="Q158" s="6546"/>
      <c r="R158" s="6546"/>
      <c r="S158" s="6546"/>
      <c r="T158" s="6546"/>
      <c r="U158" s="6546"/>
      <c r="V158" s="6546"/>
      <c r="W158" s="6546"/>
      <c r="X158" s="6546"/>
      <c r="Y158" s="6546"/>
      <c r="Z158" s="6546"/>
      <c r="AA158" s="6546"/>
      <c r="AB158" s="6546"/>
      <c r="AC158" s="6546"/>
      <c r="AD158" s="6546"/>
      <c r="AE158" s="6546"/>
      <c r="AF158" s="6546"/>
      <c r="AG158" s="6546"/>
      <c r="AH158" s="6546"/>
      <c r="AI158" s="6546"/>
      <c r="AJ158" s="6571"/>
      <c r="AK158" s="6689" t="s">
        <v>1959</v>
      </c>
      <c r="AL158" s="6689"/>
      <c r="AM158" s="6689"/>
      <c r="AN158" s="6691"/>
      <c r="AO158" s="6750" t="s">
        <v>468</v>
      </c>
      <c r="AP158" s="6689"/>
      <c r="AQ158" s="6689"/>
      <c r="AR158" s="6691"/>
      <c r="AS158" s="6735" t="s">
        <v>331</v>
      </c>
      <c r="AT158" s="6736"/>
      <c r="AU158" s="6735" t="s">
        <v>42</v>
      </c>
      <c r="AV158" s="6736"/>
      <c r="AW158" s="6494" t="s">
        <v>1960</v>
      </c>
      <c r="AX158" s="6495"/>
    </row>
    <row r="159" spans="1:118" x14ac:dyDescent="0.25">
      <c r="A159" s="6100"/>
      <c r="B159" s="5722"/>
      <c r="C159" s="6055"/>
      <c r="D159" s="6056"/>
      <c r="E159" s="6586" t="s">
        <v>1961</v>
      </c>
      <c r="F159" s="6504"/>
      <c r="G159" s="6586" t="s">
        <v>1916</v>
      </c>
      <c r="H159" s="6504"/>
      <c r="I159" s="6586" t="s">
        <v>955</v>
      </c>
      <c r="J159" s="6504"/>
      <c r="K159" s="6617" t="s">
        <v>335</v>
      </c>
      <c r="L159" s="6512"/>
      <c r="M159" s="6617" t="s">
        <v>99</v>
      </c>
      <c r="N159" s="6512"/>
      <c r="O159" s="6617" t="s">
        <v>49</v>
      </c>
      <c r="P159" s="6512"/>
      <c r="Q159" s="6617" t="s">
        <v>50</v>
      </c>
      <c r="R159" s="6512"/>
      <c r="S159" s="6617" t="s">
        <v>51</v>
      </c>
      <c r="T159" s="6512"/>
      <c r="U159" s="6617" t="s">
        <v>52</v>
      </c>
      <c r="V159" s="6512"/>
      <c r="W159" s="6617" t="s">
        <v>53</v>
      </c>
      <c r="X159" s="6512"/>
      <c r="Y159" s="6617" t="s">
        <v>54</v>
      </c>
      <c r="Z159" s="6512"/>
      <c r="AA159" s="6617" t="s">
        <v>55</v>
      </c>
      <c r="AB159" s="6512"/>
      <c r="AC159" s="6617" t="s">
        <v>56</v>
      </c>
      <c r="AD159" s="6512"/>
      <c r="AE159" s="6617" t="s">
        <v>57</v>
      </c>
      <c r="AF159" s="6512"/>
      <c r="AG159" s="6617" t="s">
        <v>58</v>
      </c>
      <c r="AH159" s="6512"/>
      <c r="AI159" s="6617" t="s">
        <v>1962</v>
      </c>
      <c r="AJ159" s="6571"/>
      <c r="AK159" s="6753" t="s">
        <v>63</v>
      </c>
      <c r="AL159" s="6383"/>
      <c r="AM159" s="6751" t="s">
        <v>64</v>
      </c>
      <c r="AN159" s="6752"/>
      <c r="AO159" s="6753" t="s">
        <v>473</v>
      </c>
      <c r="AP159" s="6383"/>
      <c r="AQ159" s="6754" t="s">
        <v>474</v>
      </c>
      <c r="AR159" s="6752"/>
      <c r="AS159" s="6737"/>
      <c r="AT159" s="6738"/>
      <c r="AU159" s="6737"/>
      <c r="AV159" s="6738"/>
      <c r="AW159" s="6103"/>
      <c r="AX159" s="6585"/>
    </row>
    <row r="160" spans="1:118" ht="31.5" x14ac:dyDescent="0.25">
      <c r="A160" s="6348"/>
      <c r="B160" s="6585"/>
      <c r="C160" s="3700" t="s">
        <v>1917</v>
      </c>
      <c r="D160" s="3701" t="s">
        <v>1963</v>
      </c>
      <c r="E160" s="3700" t="s">
        <v>1917</v>
      </c>
      <c r="F160" s="3701" t="s">
        <v>1963</v>
      </c>
      <c r="G160" s="3700" t="s">
        <v>1917</v>
      </c>
      <c r="H160" s="3701" t="s">
        <v>1963</v>
      </c>
      <c r="I160" s="3700" t="s">
        <v>1917</v>
      </c>
      <c r="J160" s="3701" t="s">
        <v>1963</v>
      </c>
      <c r="K160" s="3700" t="s">
        <v>1917</v>
      </c>
      <c r="L160" s="3701" t="s">
        <v>1963</v>
      </c>
      <c r="M160" s="3700" t="s">
        <v>1917</v>
      </c>
      <c r="N160" s="3701" t="s">
        <v>1963</v>
      </c>
      <c r="O160" s="3700" t="s">
        <v>1917</v>
      </c>
      <c r="P160" s="3701" t="s">
        <v>1963</v>
      </c>
      <c r="Q160" s="3700" t="s">
        <v>1917</v>
      </c>
      <c r="R160" s="3701" t="s">
        <v>1963</v>
      </c>
      <c r="S160" s="3700" t="s">
        <v>1917</v>
      </c>
      <c r="T160" s="3701" t="s">
        <v>1963</v>
      </c>
      <c r="U160" s="3700" t="s">
        <v>1917</v>
      </c>
      <c r="V160" s="3701" t="s">
        <v>1963</v>
      </c>
      <c r="W160" s="3700" t="s">
        <v>1917</v>
      </c>
      <c r="X160" s="3701" t="s">
        <v>1963</v>
      </c>
      <c r="Y160" s="3700" t="s">
        <v>1917</v>
      </c>
      <c r="Z160" s="3701" t="s">
        <v>1963</v>
      </c>
      <c r="AA160" s="3700" t="s">
        <v>1917</v>
      </c>
      <c r="AB160" s="3701" t="s">
        <v>1963</v>
      </c>
      <c r="AC160" s="3700" t="s">
        <v>1917</v>
      </c>
      <c r="AD160" s="3701" t="s">
        <v>1963</v>
      </c>
      <c r="AE160" s="3700" t="s">
        <v>1917</v>
      </c>
      <c r="AF160" s="3701" t="s">
        <v>1963</v>
      </c>
      <c r="AG160" s="3700" t="s">
        <v>1917</v>
      </c>
      <c r="AH160" s="3701" t="s">
        <v>1963</v>
      </c>
      <c r="AI160" s="3700" t="s">
        <v>1917</v>
      </c>
      <c r="AJ160" s="3703" t="s">
        <v>1963</v>
      </c>
      <c r="AK160" s="3405" t="s">
        <v>1917</v>
      </c>
      <c r="AL160" s="3701" t="s">
        <v>1963</v>
      </c>
      <c r="AM160" s="3700" t="s">
        <v>1917</v>
      </c>
      <c r="AN160" s="3701" t="s">
        <v>1963</v>
      </c>
      <c r="AO160" s="3745" t="s">
        <v>1917</v>
      </c>
      <c r="AP160" s="3701" t="s">
        <v>1963</v>
      </c>
      <c r="AQ160" s="3700" t="s">
        <v>1917</v>
      </c>
      <c r="AR160" s="3701" t="s">
        <v>1963</v>
      </c>
      <c r="AS160" s="3745" t="s">
        <v>1917</v>
      </c>
      <c r="AT160" s="3701" t="s">
        <v>1963</v>
      </c>
      <c r="AU160" s="3745" t="s">
        <v>1917</v>
      </c>
      <c r="AV160" s="3702" t="s">
        <v>1963</v>
      </c>
      <c r="AW160" s="3745" t="s">
        <v>1917</v>
      </c>
      <c r="AX160" s="3702" t="s">
        <v>1963</v>
      </c>
    </row>
    <row r="161" spans="1:130" x14ac:dyDescent="0.25">
      <c r="A161" s="6755" t="s">
        <v>1964</v>
      </c>
      <c r="B161" s="6756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57" t="s">
        <v>1965</v>
      </c>
      <c r="B162" s="6758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57" t="s">
        <v>1966</v>
      </c>
      <c r="B163" s="6758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57" t="s">
        <v>1929</v>
      </c>
      <c r="B164" s="6758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57" t="s">
        <v>1935</v>
      </c>
      <c r="B165" s="6758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57" t="s">
        <v>1967</v>
      </c>
      <c r="B166" s="6758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57" t="s">
        <v>1968</v>
      </c>
      <c r="B167" s="6758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57" t="s">
        <v>1932</v>
      </c>
      <c r="B168" s="6758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59" t="s">
        <v>1969</v>
      </c>
      <c r="B169" s="6760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42" t="s">
        <v>1952</v>
      </c>
      <c r="B170" s="3741" t="s">
        <v>1953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43"/>
      <c r="B171" s="3742" t="s">
        <v>1954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924"/>
      <c r="B172" s="3535" t="s">
        <v>1955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61" t="s">
        <v>1934</v>
      </c>
      <c r="B173" s="6762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57" t="s">
        <v>1970</v>
      </c>
      <c r="B174" s="6758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57" t="s">
        <v>1936</v>
      </c>
      <c r="B175" s="6758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57" t="s">
        <v>1971</v>
      </c>
      <c r="B176" s="6758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57" t="s">
        <v>1972</v>
      </c>
      <c r="B177" s="6758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57" t="s">
        <v>1973</v>
      </c>
      <c r="B178" s="6758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57" t="s">
        <v>1974</v>
      </c>
      <c r="B179" s="6758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57" t="s">
        <v>1975</v>
      </c>
      <c r="B180" s="6758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57" t="s">
        <v>1976</v>
      </c>
      <c r="B181" s="6758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57" t="s">
        <v>1977</v>
      </c>
      <c r="B182" s="6758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63" t="s">
        <v>1978</v>
      </c>
      <c r="B183" s="6764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739" t="s">
        <v>1979</v>
      </c>
      <c r="B184" s="6739"/>
      <c r="C184" s="6739"/>
      <c r="D184" s="6739"/>
      <c r="E184" s="6739"/>
      <c r="F184" s="6739"/>
      <c r="G184" s="6739"/>
      <c r="H184" s="6739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93" t="s">
        <v>1945</v>
      </c>
      <c r="B185" s="6495"/>
      <c r="C185" s="6540" t="s">
        <v>82</v>
      </c>
      <c r="D185" s="6537"/>
      <c r="E185" s="6617" t="s">
        <v>34</v>
      </c>
      <c r="F185" s="6546"/>
      <c r="G185" s="6546"/>
      <c r="H185" s="6546"/>
      <c r="I185" s="6546"/>
      <c r="J185" s="6546"/>
      <c r="K185" s="6546"/>
      <c r="L185" s="6546"/>
      <c r="M185" s="6546"/>
      <c r="N185" s="6546"/>
      <c r="O185" s="6546"/>
      <c r="P185" s="6546"/>
      <c r="Q185" s="6546"/>
      <c r="R185" s="6546"/>
      <c r="S185" s="6546"/>
      <c r="T185" s="6546"/>
      <c r="U185" s="6546"/>
      <c r="V185" s="6546"/>
      <c r="W185" s="6546"/>
      <c r="X185" s="6546"/>
      <c r="Y185" s="6546"/>
      <c r="Z185" s="6546"/>
      <c r="AA185" s="6546"/>
      <c r="AB185" s="6546"/>
      <c r="AC185" s="6546"/>
      <c r="AD185" s="6546"/>
      <c r="AE185" s="6546"/>
      <c r="AF185" s="6546"/>
      <c r="AG185" s="6546"/>
      <c r="AH185" s="6546"/>
      <c r="AI185" s="6546"/>
      <c r="AJ185" s="6571"/>
      <c r="AK185" s="6689" t="s">
        <v>1959</v>
      </c>
      <c r="AL185" s="6689"/>
      <c r="AM185" s="6689"/>
      <c r="AN185" s="6691"/>
      <c r="AO185" s="6750" t="s">
        <v>468</v>
      </c>
      <c r="AP185" s="6689"/>
      <c r="AQ185" s="6689"/>
      <c r="AR185" s="6691"/>
      <c r="AS185" s="6735" t="s">
        <v>331</v>
      </c>
      <c r="AT185" s="6736"/>
      <c r="AU185" s="6735" t="s">
        <v>42</v>
      </c>
      <c r="AV185" s="6736"/>
      <c r="AW185" s="6494" t="s">
        <v>1960</v>
      </c>
      <c r="AX185" s="6495"/>
    </row>
    <row r="186" spans="1:130" x14ac:dyDescent="0.25">
      <c r="A186" s="6100"/>
      <c r="B186" s="5722"/>
      <c r="C186" s="6055"/>
      <c r="D186" s="6056"/>
      <c r="E186" s="6586" t="s">
        <v>1961</v>
      </c>
      <c r="F186" s="6504"/>
      <c r="G186" s="6586" t="s">
        <v>1916</v>
      </c>
      <c r="H186" s="6504"/>
      <c r="I186" s="6586" t="s">
        <v>955</v>
      </c>
      <c r="J186" s="6504"/>
      <c r="K186" s="6617" t="s">
        <v>335</v>
      </c>
      <c r="L186" s="6512"/>
      <c r="M186" s="6617" t="s">
        <v>99</v>
      </c>
      <c r="N186" s="6512"/>
      <c r="O186" s="6617" t="s">
        <v>49</v>
      </c>
      <c r="P186" s="6512"/>
      <c r="Q186" s="6617" t="s">
        <v>50</v>
      </c>
      <c r="R186" s="6512"/>
      <c r="S186" s="6617" t="s">
        <v>51</v>
      </c>
      <c r="T186" s="6512"/>
      <c r="U186" s="6617" t="s">
        <v>52</v>
      </c>
      <c r="V186" s="6512"/>
      <c r="W186" s="6617" t="s">
        <v>53</v>
      </c>
      <c r="X186" s="6512"/>
      <c r="Y186" s="6617" t="s">
        <v>54</v>
      </c>
      <c r="Z186" s="6512"/>
      <c r="AA186" s="6617" t="s">
        <v>55</v>
      </c>
      <c r="AB186" s="6512"/>
      <c r="AC186" s="6617" t="s">
        <v>56</v>
      </c>
      <c r="AD186" s="6512"/>
      <c r="AE186" s="6617" t="s">
        <v>57</v>
      </c>
      <c r="AF186" s="6512"/>
      <c r="AG186" s="6617" t="s">
        <v>58</v>
      </c>
      <c r="AH186" s="6512"/>
      <c r="AI186" s="6617" t="s">
        <v>1962</v>
      </c>
      <c r="AJ186" s="6571"/>
      <c r="AK186" s="6753" t="s">
        <v>63</v>
      </c>
      <c r="AL186" s="6383"/>
      <c r="AM186" s="6751" t="s">
        <v>64</v>
      </c>
      <c r="AN186" s="6752"/>
      <c r="AO186" s="6753" t="s">
        <v>474</v>
      </c>
      <c r="AP186" s="6383"/>
      <c r="AQ186" s="6754" t="s">
        <v>473</v>
      </c>
      <c r="AR186" s="6752"/>
      <c r="AS186" s="6737"/>
      <c r="AT186" s="6738"/>
      <c r="AU186" s="6737"/>
      <c r="AV186" s="6738"/>
      <c r="AW186" s="6103"/>
      <c r="AX186" s="6585"/>
    </row>
    <row r="187" spans="1:130" ht="31.5" x14ac:dyDescent="0.25">
      <c r="A187" s="6348"/>
      <c r="B187" s="6585"/>
      <c r="C187" s="3700" t="s">
        <v>1917</v>
      </c>
      <c r="D187" s="3701" t="s">
        <v>1963</v>
      </c>
      <c r="E187" s="3700" t="s">
        <v>1917</v>
      </c>
      <c r="F187" s="3701" t="s">
        <v>1963</v>
      </c>
      <c r="G187" s="3700" t="s">
        <v>1917</v>
      </c>
      <c r="H187" s="3701" t="s">
        <v>1963</v>
      </c>
      <c r="I187" s="3700" t="s">
        <v>1917</v>
      </c>
      <c r="J187" s="3701" t="s">
        <v>1963</v>
      </c>
      <c r="K187" s="3700" t="s">
        <v>1917</v>
      </c>
      <c r="L187" s="3701" t="s">
        <v>1963</v>
      </c>
      <c r="M187" s="3700" t="s">
        <v>1917</v>
      </c>
      <c r="N187" s="3701" t="s">
        <v>1963</v>
      </c>
      <c r="O187" s="3700" t="s">
        <v>1917</v>
      </c>
      <c r="P187" s="3701" t="s">
        <v>1963</v>
      </c>
      <c r="Q187" s="3700" t="s">
        <v>1917</v>
      </c>
      <c r="R187" s="3701" t="s">
        <v>1963</v>
      </c>
      <c r="S187" s="3700" t="s">
        <v>1917</v>
      </c>
      <c r="T187" s="3701" t="s">
        <v>1963</v>
      </c>
      <c r="U187" s="3700" t="s">
        <v>1917</v>
      </c>
      <c r="V187" s="3701" t="s">
        <v>1963</v>
      </c>
      <c r="W187" s="3700" t="s">
        <v>1917</v>
      </c>
      <c r="X187" s="3701" t="s">
        <v>1963</v>
      </c>
      <c r="Y187" s="3700" t="s">
        <v>1917</v>
      </c>
      <c r="Z187" s="3701" t="s">
        <v>1963</v>
      </c>
      <c r="AA187" s="3700" t="s">
        <v>1917</v>
      </c>
      <c r="AB187" s="3701" t="s">
        <v>1963</v>
      </c>
      <c r="AC187" s="3700" t="s">
        <v>1917</v>
      </c>
      <c r="AD187" s="3701" t="s">
        <v>1963</v>
      </c>
      <c r="AE187" s="3700" t="s">
        <v>1917</v>
      </c>
      <c r="AF187" s="3701" t="s">
        <v>1963</v>
      </c>
      <c r="AG187" s="3700" t="s">
        <v>1917</v>
      </c>
      <c r="AH187" s="3701" t="s">
        <v>1963</v>
      </c>
      <c r="AI187" s="3700" t="s">
        <v>1917</v>
      </c>
      <c r="AJ187" s="3703" t="s">
        <v>1963</v>
      </c>
      <c r="AK187" s="3405" t="s">
        <v>1917</v>
      </c>
      <c r="AL187" s="3701" t="s">
        <v>1963</v>
      </c>
      <c r="AM187" s="3700" t="s">
        <v>1917</v>
      </c>
      <c r="AN187" s="3701" t="s">
        <v>1963</v>
      </c>
      <c r="AO187" s="3745" t="s">
        <v>1917</v>
      </c>
      <c r="AP187" s="3701" t="s">
        <v>1963</v>
      </c>
      <c r="AQ187" s="3700" t="s">
        <v>1917</v>
      </c>
      <c r="AR187" s="3701" t="s">
        <v>1963</v>
      </c>
      <c r="AS187" s="3745" t="s">
        <v>1917</v>
      </c>
      <c r="AT187" s="3701" t="s">
        <v>1963</v>
      </c>
      <c r="AU187" s="3745" t="s">
        <v>1917</v>
      </c>
      <c r="AV187" s="3702" t="s">
        <v>1963</v>
      </c>
      <c r="AW187" s="3745" t="s">
        <v>1917</v>
      </c>
      <c r="AX187" s="3702" t="s">
        <v>1963</v>
      </c>
    </row>
    <row r="188" spans="1:130" x14ac:dyDescent="0.25">
      <c r="A188" s="6755" t="s">
        <v>1964</v>
      </c>
      <c r="B188" s="6756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57" t="s">
        <v>1965</v>
      </c>
      <c r="B189" s="6758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57" t="s">
        <v>1966</v>
      </c>
      <c r="B190" s="6758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57" t="s">
        <v>1929</v>
      </c>
      <c r="B191" s="6758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57" t="s">
        <v>1935</v>
      </c>
      <c r="B192" s="6758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57" t="s">
        <v>1967</v>
      </c>
      <c r="B193" s="6758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57" t="s">
        <v>1968</v>
      </c>
      <c r="B194" s="6758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57" t="s">
        <v>1932</v>
      </c>
      <c r="B195" s="6758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59" t="s">
        <v>1969</v>
      </c>
      <c r="B196" s="6760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42" t="s">
        <v>1952</v>
      </c>
      <c r="B197" s="3741" t="s">
        <v>1953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43"/>
      <c r="B198" s="3742" t="s">
        <v>1954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924"/>
      <c r="B199" s="3535" t="s">
        <v>1955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61" t="s">
        <v>1934</v>
      </c>
      <c r="B200" s="6762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57" t="s">
        <v>1970</v>
      </c>
      <c r="B201" s="6758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57" t="s">
        <v>1936</v>
      </c>
      <c r="B202" s="6758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57" t="s">
        <v>1971</v>
      </c>
      <c r="B203" s="6758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57" t="s">
        <v>1972</v>
      </c>
      <c r="B204" s="6758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57" t="s">
        <v>1973</v>
      </c>
      <c r="B205" s="6758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57" t="s">
        <v>1974</v>
      </c>
      <c r="B206" s="6758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57" t="s">
        <v>1975</v>
      </c>
      <c r="B207" s="6758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57" t="s">
        <v>1976</v>
      </c>
      <c r="B208" s="6758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57" t="s">
        <v>1977</v>
      </c>
      <c r="B209" s="6758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63" t="s">
        <v>1978</v>
      </c>
      <c r="B210" s="6764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1980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65" t="s">
        <v>1945</v>
      </c>
      <c r="B212" s="6768" t="s">
        <v>82</v>
      </c>
      <c r="C212" s="6768"/>
      <c r="D212" s="6768" t="s">
        <v>34</v>
      </c>
      <c r="E212" s="6768"/>
      <c r="F212" s="6768"/>
      <c r="G212" s="6768"/>
      <c r="H212" s="6768"/>
      <c r="I212" s="6768"/>
      <c r="J212" s="6768"/>
      <c r="K212" s="6768"/>
      <c r="L212" s="6768"/>
      <c r="M212" s="6768"/>
      <c r="N212" s="6768"/>
      <c r="O212" s="6768"/>
      <c r="P212" s="6768"/>
      <c r="Q212" s="6768"/>
      <c r="R212" s="6768"/>
      <c r="S212" s="6768"/>
      <c r="T212" s="6768"/>
      <c r="U212" s="6768"/>
      <c r="V212" s="6768"/>
      <c r="W212" s="6768"/>
      <c r="X212" s="6768"/>
      <c r="Y212" s="6768"/>
      <c r="Z212" s="6768"/>
      <c r="AA212" s="6768"/>
      <c r="AB212" s="6768"/>
      <c r="AC212" s="6768"/>
      <c r="AD212" s="6768"/>
      <c r="AE212" s="6768"/>
      <c r="AF212" s="6768"/>
      <c r="AG212" s="6768"/>
      <c r="AH212" s="6768"/>
      <c r="AI212" s="6768"/>
      <c r="AJ212" s="6768"/>
      <c r="AK212" s="6769"/>
      <c r="AL212" s="6383" t="s">
        <v>1981</v>
      </c>
      <c r="AM212" s="6770"/>
      <c r="AN212" s="6771" t="s">
        <v>468</v>
      </c>
      <c r="AO212" s="6587"/>
      <c r="AP212" s="6383" t="s">
        <v>41</v>
      </c>
      <c r="AQ212" s="6772" t="s">
        <v>42</v>
      </c>
    </row>
    <row r="213" spans="1:130" x14ac:dyDescent="0.25">
      <c r="A213" s="6766"/>
      <c r="B213" s="6768"/>
      <c r="C213" s="6768"/>
      <c r="D213" s="6768" t="s">
        <v>352</v>
      </c>
      <c r="E213" s="6768"/>
      <c r="F213" s="6768" t="s">
        <v>335</v>
      </c>
      <c r="G213" s="6768"/>
      <c r="H213" s="6768" t="s">
        <v>99</v>
      </c>
      <c r="I213" s="6768"/>
      <c r="J213" s="6768" t="s">
        <v>49</v>
      </c>
      <c r="K213" s="6768"/>
      <c r="L213" s="6768" t="s">
        <v>50</v>
      </c>
      <c r="M213" s="6768"/>
      <c r="N213" s="6768" t="s">
        <v>51</v>
      </c>
      <c r="O213" s="6768"/>
      <c r="P213" s="6768" t="s">
        <v>52</v>
      </c>
      <c r="Q213" s="6768"/>
      <c r="R213" s="6768" t="s">
        <v>53</v>
      </c>
      <c r="S213" s="6768"/>
      <c r="T213" s="6768" t="s">
        <v>54</v>
      </c>
      <c r="U213" s="6768"/>
      <c r="V213" s="6768" t="s">
        <v>55</v>
      </c>
      <c r="W213" s="6768"/>
      <c r="X213" s="6768" t="s">
        <v>56</v>
      </c>
      <c r="Y213" s="6768"/>
      <c r="Z213" s="6768" t="s">
        <v>57</v>
      </c>
      <c r="AA213" s="6768"/>
      <c r="AB213" s="6768" t="s">
        <v>58</v>
      </c>
      <c r="AC213" s="6768"/>
      <c r="AD213" s="6768" t="s">
        <v>59</v>
      </c>
      <c r="AE213" s="6768"/>
      <c r="AF213" s="6768" t="s">
        <v>60</v>
      </c>
      <c r="AG213" s="6768"/>
      <c r="AH213" s="6768" t="s">
        <v>61</v>
      </c>
      <c r="AI213" s="6768"/>
      <c r="AJ213" s="6768" t="s">
        <v>62</v>
      </c>
      <c r="AK213" s="6769"/>
      <c r="AL213" s="6773" t="s">
        <v>63</v>
      </c>
      <c r="AM213" s="6752" t="s">
        <v>64</v>
      </c>
      <c r="AN213" s="6547" t="s">
        <v>473</v>
      </c>
      <c r="AO213" s="6155" t="s">
        <v>474</v>
      </c>
      <c r="AP213" s="6383"/>
      <c r="AQ213" s="6772"/>
    </row>
    <row r="214" spans="1:130" x14ac:dyDescent="0.25">
      <c r="A214" s="6767"/>
      <c r="B214" s="3279" t="s">
        <v>1917</v>
      </c>
      <c r="C214" s="1503" t="s">
        <v>1918</v>
      </c>
      <c r="D214" s="3770" t="s">
        <v>1917</v>
      </c>
      <c r="E214" s="3274" t="s">
        <v>1918</v>
      </c>
      <c r="F214" s="3770" t="s">
        <v>1917</v>
      </c>
      <c r="G214" s="3274" t="s">
        <v>1918</v>
      </c>
      <c r="H214" s="3770" t="s">
        <v>1917</v>
      </c>
      <c r="I214" s="3274" t="s">
        <v>1918</v>
      </c>
      <c r="J214" s="3770" t="s">
        <v>1917</v>
      </c>
      <c r="K214" s="3274" t="s">
        <v>1918</v>
      </c>
      <c r="L214" s="3770" t="s">
        <v>1917</v>
      </c>
      <c r="M214" s="3274" t="s">
        <v>1918</v>
      </c>
      <c r="N214" s="3770" t="s">
        <v>1917</v>
      </c>
      <c r="O214" s="3274" t="s">
        <v>1918</v>
      </c>
      <c r="P214" s="3770" t="s">
        <v>1917</v>
      </c>
      <c r="Q214" s="3274" t="s">
        <v>1918</v>
      </c>
      <c r="R214" s="3770" t="s">
        <v>1917</v>
      </c>
      <c r="S214" s="3274" t="s">
        <v>1918</v>
      </c>
      <c r="T214" s="3770" t="s">
        <v>1917</v>
      </c>
      <c r="U214" s="3274" t="s">
        <v>1918</v>
      </c>
      <c r="V214" s="3770" t="s">
        <v>1917</v>
      </c>
      <c r="W214" s="3274" t="s">
        <v>1918</v>
      </c>
      <c r="X214" s="3770" t="s">
        <v>1917</v>
      </c>
      <c r="Y214" s="3274" t="s">
        <v>1918</v>
      </c>
      <c r="Z214" s="3770" t="s">
        <v>1917</v>
      </c>
      <c r="AA214" s="3274" t="s">
        <v>1918</v>
      </c>
      <c r="AB214" s="3770" t="s">
        <v>1917</v>
      </c>
      <c r="AC214" s="3274" t="s">
        <v>1918</v>
      </c>
      <c r="AD214" s="3770" t="s">
        <v>1917</v>
      </c>
      <c r="AE214" s="3274" t="s">
        <v>1918</v>
      </c>
      <c r="AF214" s="3770" t="s">
        <v>1917</v>
      </c>
      <c r="AG214" s="3274" t="s">
        <v>1918</v>
      </c>
      <c r="AH214" s="3770" t="s">
        <v>1917</v>
      </c>
      <c r="AI214" s="3274" t="s">
        <v>1918</v>
      </c>
      <c r="AJ214" s="3770" t="s">
        <v>1917</v>
      </c>
      <c r="AK214" s="3744" t="s">
        <v>1918</v>
      </c>
      <c r="AL214" s="6773"/>
      <c r="AM214" s="6752"/>
      <c r="AN214" s="5659"/>
      <c r="AO214" s="6579"/>
      <c r="AP214" s="6383"/>
      <c r="AQ214" s="6772"/>
      <c r="DF214" s="421"/>
    </row>
    <row r="215" spans="1:130" x14ac:dyDescent="0.25">
      <c r="A215" s="3771" t="s">
        <v>464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1982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1983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1984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1985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1936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608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1986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65" t="s">
        <v>1945</v>
      </c>
      <c r="B223" s="6768" t="s">
        <v>82</v>
      </c>
      <c r="C223" s="6768"/>
      <c r="D223" s="6768" t="s">
        <v>34</v>
      </c>
      <c r="E223" s="6768"/>
      <c r="F223" s="6768"/>
      <c r="G223" s="6768"/>
      <c r="H223" s="6768"/>
      <c r="I223" s="6768"/>
      <c r="J223" s="6768"/>
      <c r="K223" s="6768"/>
      <c r="L223" s="6768"/>
      <c r="M223" s="6768"/>
      <c r="N223" s="6768"/>
      <c r="O223" s="6768"/>
      <c r="P223" s="6768"/>
      <c r="Q223" s="6768"/>
      <c r="R223" s="6768"/>
      <c r="S223" s="6768"/>
      <c r="T223" s="6768"/>
      <c r="U223" s="6768"/>
      <c r="V223" s="6768"/>
      <c r="W223" s="6768"/>
      <c r="X223" s="6768"/>
      <c r="Y223" s="6768"/>
      <c r="Z223" s="6768"/>
      <c r="AA223" s="6768"/>
      <c r="AB223" s="6768"/>
      <c r="AC223" s="6768"/>
      <c r="AD223" s="6768"/>
      <c r="AE223" s="6768"/>
      <c r="AF223" s="6768"/>
      <c r="AG223" s="6768"/>
      <c r="AH223" s="6768"/>
      <c r="AI223" s="6768"/>
      <c r="AJ223" s="6768"/>
      <c r="AK223" s="6769"/>
      <c r="AL223" s="6383" t="s">
        <v>1914</v>
      </c>
      <c r="AM223" s="6770"/>
      <c r="AN223" s="6771" t="s">
        <v>468</v>
      </c>
      <c r="AO223" s="6587"/>
      <c r="AP223" s="6383" t="s">
        <v>41</v>
      </c>
      <c r="AQ223" s="6772" t="s">
        <v>42</v>
      </c>
    </row>
    <row r="224" spans="1:130" x14ac:dyDescent="0.25">
      <c r="A224" s="6766"/>
      <c r="B224" s="6768"/>
      <c r="C224" s="6768"/>
      <c r="D224" s="6768" t="s">
        <v>352</v>
      </c>
      <c r="E224" s="6768"/>
      <c r="F224" s="6768" t="s">
        <v>335</v>
      </c>
      <c r="G224" s="6768"/>
      <c r="H224" s="6768" t="s">
        <v>99</v>
      </c>
      <c r="I224" s="6768"/>
      <c r="J224" s="6768" t="s">
        <v>49</v>
      </c>
      <c r="K224" s="6768"/>
      <c r="L224" s="6768" t="s">
        <v>50</v>
      </c>
      <c r="M224" s="6768"/>
      <c r="N224" s="6768" t="s">
        <v>51</v>
      </c>
      <c r="O224" s="6768"/>
      <c r="P224" s="6768" t="s">
        <v>52</v>
      </c>
      <c r="Q224" s="6768"/>
      <c r="R224" s="6768" t="s">
        <v>53</v>
      </c>
      <c r="S224" s="6768"/>
      <c r="T224" s="6768" t="s">
        <v>54</v>
      </c>
      <c r="U224" s="6768"/>
      <c r="V224" s="6768" t="s">
        <v>55</v>
      </c>
      <c r="W224" s="6768"/>
      <c r="X224" s="6768" t="s">
        <v>56</v>
      </c>
      <c r="Y224" s="6768"/>
      <c r="Z224" s="6768" t="s">
        <v>57</v>
      </c>
      <c r="AA224" s="6768"/>
      <c r="AB224" s="6768" t="s">
        <v>58</v>
      </c>
      <c r="AC224" s="6768"/>
      <c r="AD224" s="6768" t="s">
        <v>59</v>
      </c>
      <c r="AE224" s="6768"/>
      <c r="AF224" s="6768" t="s">
        <v>60</v>
      </c>
      <c r="AG224" s="6768"/>
      <c r="AH224" s="6768" t="s">
        <v>61</v>
      </c>
      <c r="AI224" s="6768"/>
      <c r="AJ224" s="6768" t="s">
        <v>62</v>
      </c>
      <c r="AK224" s="6769"/>
      <c r="AL224" s="6773" t="s">
        <v>63</v>
      </c>
      <c r="AM224" s="6752" t="s">
        <v>64</v>
      </c>
      <c r="AN224" s="6547" t="s">
        <v>473</v>
      </c>
      <c r="AO224" s="6155" t="s">
        <v>474</v>
      </c>
      <c r="AP224" s="6383"/>
      <c r="AQ224" s="6772"/>
    </row>
    <row r="225" spans="1:132" x14ac:dyDescent="0.25">
      <c r="A225" s="6767"/>
      <c r="B225" s="3279" t="s">
        <v>1917</v>
      </c>
      <c r="C225" s="1503" t="s">
        <v>1918</v>
      </c>
      <c r="D225" s="3770" t="s">
        <v>1917</v>
      </c>
      <c r="E225" s="3274" t="s">
        <v>1918</v>
      </c>
      <c r="F225" s="3770" t="s">
        <v>1917</v>
      </c>
      <c r="G225" s="3274" t="s">
        <v>1918</v>
      </c>
      <c r="H225" s="3770" t="s">
        <v>1917</v>
      </c>
      <c r="I225" s="3274" t="s">
        <v>1918</v>
      </c>
      <c r="J225" s="3770" t="s">
        <v>1917</v>
      </c>
      <c r="K225" s="3274" t="s">
        <v>1918</v>
      </c>
      <c r="L225" s="3770" t="s">
        <v>1917</v>
      </c>
      <c r="M225" s="3274" t="s">
        <v>1918</v>
      </c>
      <c r="N225" s="3770" t="s">
        <v>1917</v>
      </c>
      <c r="O225" s="3274" t="s">
        <v>1918</v>
      </c>
      <c r="P225" s="3770" t="s">
        <v>1917</v>
      </c>
      <c r="Q225" s="3274" t="s">
        <v>1918</v>
      </c>
      <c r="R225" s="3770" t="s">
        <v>1917</v>
      </c>
      <c r="S225" s="3274" t="s">
        <v>1918</v>
      </c>
      <c r="T225" s="3770" t="s">
        <v>1917</v>
      </c>
      <c r="U225" s="3274" t="s">
        <v>1918</v>
      </c>
      <c r="V225" s="3770" t="s">
        <v>1917</v>
      </c>
      <c r="W225" s="3274" t="s">
        <v>1918</v>
      </c>
      <c r="X225" s="3770" t="s">
        <v>1917</v>
      </c>
      <c r="Y225" s="3274" t="s">
        <v>1918</v>
      </c>
      <c r="Z225" s="3770" t="s">
        <v>1917</v>
      </c>
      <c r="AA225" s="3274" t="s">
        <v>1918</v>
      </c>
      <c r="AB225" s="3770" t="s">
        <v>1917</v>
      </c>
      <c r="AC225" s="3274" t="s">
        <v>1918</v>
      </c>
      <c r="AD225" s="3770" t="s">
        <v>1917</v>
      </c>
      <c r="AE225" s="3274" t="s">
        <v>1918</v>
      </c>
      <c r="AF225" s="3770" t="s">
        <v>1917</v>
      </c>
      <c r="AG225" s="3274" t="s">
        <v>1918</v>
      </c>
      <c r="AH225" s="3770" t="s">
        <v>1917</v>
      </c>
      <c r="AI225" s="3274" t="s">
        <v>1918</v>
      </c>
      <c r="AJ225" s="3770" t="s">
        <v>1917</v>
      </c>
      <c r="AK225" s="3744" t="s">
        <v>1918</v>
      </c>
      <c r="AL225" s="6773"/>
      <c r="AM225" s="6752"/>
      <c r="AN225" s="5659"/>
      <c r="AO225" s="6579"/>
      <c r="AP225" s="6383"/>
      <c r="AQ225" s="6772"/>
    </row>
    <row r="226" spans="1:132" x14ac:dyDescent="0.25">
      <c r="A226" s="3771" t="s">
        <v>464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1982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1983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1984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1987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1936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608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1988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77" t="s">
        <v>1989</v>
      </c>
      <c r="B234" s="6778"/>
      <c r="C234" s="6780" t="s">
        <v>82</v>
      </c>
      <c r="D234" s="6778"/>
      <c r="E234" s="6782" t="s">
        <v>34</v>
      </c>
      <c r="F234" s="6465"/>
      <c r="G234" s="6465"/>
      <c r="H234" s="6465"/>
      <c r="I234" s="6465"/>
      <c r="J234" s="6465"/>
      <c r="K234" s="6465"/>
      <c r="L234" s="6465"/>
      <c r="M234" s="6465"/>
      <c r="N234" s="6465"/>
      <c r="O234" s="6465"/>
      <c r="P234" s="6465"/>
      <c r="Q234" s="6465"/>
      <c r="R234" s="6465"/>
      <c r="S234" s="6465"/>
      <c r="T234" s="6465"/>
      <c r="U234" s="6465"/>
      <c r="V234" s="6465"/>
      <c r="W234" s="6465"/>
      <c r="X234" s="6465"/>
      <c r="Y234" s="6465"/>
      <c r="Z234" s="6465"/>
      <c r="AA234" s="6465"/>
      <c r="AB234" s="6465"/>
      <c r="AC234" s="6465"/>
      <c r="AD234" s="6465"/>
      <c r="AE234" s="6465"/>
      <c r="AF234" s="6465"/>
      <c r="AG234" s="6465"/>
      <c r="AH234" s="6465"/>
      <c r="AI234" s="6465"/>
      <c r="AJ234" s="6783"/>
      <c r="AK234" s="6750" t="s">
        <v>1959</v>
      </c>
      <c r="AL234" s="6689"/>
      <c r="AM234" s="6689"/>
      <c r="AN234" s="6691"/>
      <c r="AO234" s="6750" t="s">
        <v>468</v>
      </c>
      <c r="AP234" s="6689"/>
      <c r="AQ234" s="6689"/>
      <c r="AR234" s="6691"/>
      <c r="AS234" s="6774" t="s">
        <v>331</v>
      </c>
      <c r="AT234" s="6775"/>
      <c r="AU234" s="6774" t="s">
        <v>42</v>
      </c>
      <c r="AV234" s="6775"/>
      <c r="AW234" s="6494" t="s">
        <v>1960</v>
      </c>
      <c r="AX234" s="6495"/>
    </row>
    <row r="235" spans="1:132" x14ac:dyDescent="0.25">
      <c r="A235" s="6462"/>
      <c r="B235" s="5762"/>
      <c r="C235" s="6781"/>
      <c r="D235" s="6779"/>
      <c r="E235" s="6586" t="s">
        <v>1961</v>
      </c>
      <c r="F235" s="6504"/>
      <c r="G235" s="6586" t="s">
        <v>1916</v>
      </c>
      <c r="H235" s="6504"/>
      <c r="I235" s="6586" t="s">
        <v>955</v>
      </c>
      <c r="J235" s="6504"/>
      <c r="K235" s="6617" t="s">
        <v>335</v>
      </c>
      <c r="L235" s="6512"/>
      <c r="M235" s="6617" t="s">
        <v>99</v>
      </c>
      <c r="N235" s="6512"/>
      <c r="O235" s="6617" t="s">
        <v>49</v>
      </c>
      <c r="P235" s="6512"/>
      <c r="Q235" s="6617" t="s">
        <v>50</v>
      </c>
      <c r="R235" s="6512"/>
      <c r="S235" s="6617" t="s">
        <v>51</v>
      </c>
      <c r="T235" s="6512"/>
      <c r="U235" s="6617" t="s">
        <v>52</v>
      </c>
      <c r="V235" s="6512"/>
      <c r="W235" s="6546" t="s">
        <v>53</v>
      </c>
      <c r="X235" s="6512"/>
      <c r="Y235" s="6546" t="s">
        <v>54</v>
      </c>
      <c r="Z235" s="6512"/>
      <c r="AA235" s="6546" t="s">
        <v>55</v>
      </c>
      <c r="AB235" s="6512"/>
      <c r="AC235" s="6617" t="s">
        <v>56</v>
      </c>
      <c r="AD235" s="6512"/>
      <c r="AE235" s="6546" t="s">
        <v>57</v>
      </c>
      <c r="AF235" s="6512"/>
      <c r="AG235" s="6546" t="s">
        <v>58</v>
      </c>
      <c r="AH235" s="6512"/>
      <c r="AI235" s="6546" t="s">
        <v>1990</v>
      </c>
      <c r="AJ235" s="6571"/>
      <c r="AK235" s="6753" t="s">
        <v>63</v>
      </c>
      <c r="AL235" s="6383"/>
      <c r="AM235" s="6754" t="s">
        <v>64</v>
      </c>
      <c r="AN235" s="6752"/>
      <c r="AO235" s="6753" t="s">
        <v>473</v>
      </c>
      <c r="AP235" s="6383"/>
      <c r="AQ235" s="6754" t="s">
        <v>474</v>
      </c>
      <c r="AR235" s="6752"/>
      <c r="AS235" s="6355"/>
      <c r="AT235" s="6776"/>
      <c r="AU235" s="6355"/>
      <c r="AV235" s="6776"/>
      <c r="AW235" s="6103"/>
      <c r="AX235" s="6585"/>
    </row>
    <row r="236" spans="1:132" ht="31.5" x14ac:dyDescent="0.25">
      <c r="A236" s="6453"/>
      <c r="B236" s="6779"/>
      <c r="C236" s="3405" t="s">
        <v>1917</v>
      </c>
      <c r="D236" s="3702" t="s">
        <v>1963</v>
      </c>
      <c r="E236" s="3700" t="s">
        <v>1917</v>
      </c>
      <c r="F236" s="3702" t="s">
        <v>1963</v>
      </c>
      <c r="G236" s="3700" t="s">
        <v>1917</v>
      </c>
      <c r="H236" s="3702" t="s">
        <v>1963</v>
      </c>
      <c r="I236" s="3405" t="s">
        <v>1917</v>
      </c>
      <c r="J236" s="3702" t="s">
        <v>1963</v>
      </c>
      <c r="K236" s="3405" t="s">
        <v>1917</v>
      </c>
      <c r="L236" s="3702" t="s">
        <v>1963</v>
      </c>
      <c r="M236" s="3700" t="s">
        <v>1917</v>
      </c>
      <c r="N236" s="3702" t="s">
        <v>1963</v>
      </c>
      <c r="O236" s="3700" t="s">
        <v>1917</v>
      </c>
      <c r="P236" s="3702" t="s">
        <v>1963</v>
      </c>
      <c r="Q236" s="3700" t="s">
        <v>1917</v>
      </c>
      <c r="R236" s="3702" t="s">
        <v>1963</v>
      </c>
      <c r="S236" s="3700" t="s">
        <v>1917</v>
      </c>
      <c r="T236" s="3702" t="s">
        <v>1963</v>
      </c>
      <c r="U236" s="3700" t="s">
        <v>1917</v>
      </c>
      <c r="V236" s="3702" t="s">
        <v>1963</v>
      </c>
      <c r="W236" s="3405" t="s">
        <v>1917</v>
      </c>
      <c r="X236" s="3702" t="s">
        <v>1963</v>
      </c>
      <c r="Y236" s="3405" t="s">
        <v>1917</v>
      </c>
      <c r="Z236" s="3702" t="s">
        <v>1963</v>
      </c>
      <c r="AA236" s="3405" t="s">
        <v>1917</v>
      </c>
      <c r="AB236" s="3702" t="s">
        <v>1963</v>
      </c>
      <c r="AC236" s="3700" t="s">
        <v>1917</v>
      </c>
      <c r="AD236" s="3702" t="s">
        <v>1963</v>
      </c>
      <c r="AE236" s="3405" t="s">
        <v>1917</v>
      </c>
      <c r="AF236" s="3702" t="s">
        <v>1963</v>
      </c>
      <c r="AG236" s="3405" t="s">
        <v>1917</v>
      </c>
      <c r="AH236" s="3702" t="s">
        <v>1963</v>
      </c>
      <c r="AI236" s="3405" t="s">
        <v>1917</v>
      </c>
      <c r="AJ236" s="3702" t="s">
        <v>1963</v>
      </c>
      <c r="AK236" s="3745" t="s">
        <v>1917</v>
      </c>
      <c r="AL236" s="3702" t="s">
        <v>1963</v>
      </c>
      <c r="AM236" s="3405" t="s">
        <v>1917</v>
      </c>
      <c r="AN236" s="3703" t="s">
        <v>1963</v>
      </c>
      <c r="AO236" s="3745" t="s">
        <v>1917</v>
      </c>
      <c r="AP236" s="3702" t="s">
        <v>1963</v>
      </c>
      <c r="AQ236" s="3405" t="s">
        <v>1917</v>
      </c>
      <c r="AR236" s="3703" t="s">
        <v>1963</v>
      </c>
      <c r="AS236" s="3745" t="s">
        <v>1917</v>
      </c>
      <c r="AT236" s="3412" t="s">
        <v>1963</v>
      </c>
      <c r="AU236" s="3745" t="s">
        <v>1917</v>
      </c>
      <c r="AV236" s="3412" t="s">
        <v>1963</v>
      </c>
      <c r="AW236" s="3405" t="s">
        <v>1917</v>
      </c>
      <c r="AX236" s="3702" t="s">
        <v>1963</v>
      </c>
    </row>
    <row r="237" spans="1:132" ht="15" customHeight="1" x14ac:dyDescent="0.25">
      <c r="A237" s="6534" t="s">
        <v>1991</v>
      </c>
      <c r="B237" s="3777" t="s">
        <v>1964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657"/>
      <c r="B238" s="3780" t="s">
        <v>1965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657"/>
      <c r="B239" s="3782" t="s">
        <v>1992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657"/>
      <c r="B240" s="3782" t="s">
        <v>1929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657"/>
      <c r="B241" s="3780" t="s">
        <v>1967</v>
      </c>
      <c r="C241" s="3781">
        <f>+E241+G241+I241+K241+M241+O241+Q241+S241+U241+W241+Y241+AA241+AC241+AE241+AG241+AI241</f>
        <v>1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0</v>
      </c>
      <c r="R241" s="1645">
        <v>0</v>
      </c>
      <c r="S241" s="3718">
        <v>1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1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657"/>
      <c r="B242" s="3784" t="s">
        <v>1968</v>
      </c>
      <c r="C242" s="3785">
        <f>+M242+O242+Q242+S242+U242+W242+Y242+AA242+AC242+AE242+AG242+AI242</f>
        <v>0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0</v>
      </c>
      <c r="P242" s="1645">
        <v>0</v>
      </c>
      <c r="Q242" s="3718">
        <v>0</v>
      </c>
      <c r="R242" s="1645">
        <v>0</v>
      </c>
      <c r="S242" s="3718">
        <v>0</v>
      </c>
      <c r="T242" s="1645">
        <v>0</v>
      </c>
      <c r="U242" s="3718">
        <v>0</v>
      </c>
      <c r="V242" s="1645">
        <v>0</v>
      </c>
      <c r="W242" s="3710">
        <v>0</v>
      </c>
      <c r="X242" s="1645">
        <v>0</v>
      </c>
      <c r="Y242" s="3710">
        <v>0</v>
      </c>
      <c r="Z242" s="1645">
        <v>0</v>
      </c>
      <c r="AA242" s="3710">
        <v>0</v>
      </c>
      <c r="AB242" s="1645">
        <v>0</v>
      </c>
      <c r="AC242" s="3718">
        <v>0</v>
      </c>
      <c r="AD242" s="1645">
        <v>0</v>
      </c>
      <c r="AE242" s="3710">
        <v>0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0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657"/>
      <c r="B243" s="3780" t="s">
        <v>1993</v>
      </c>
      <c r="C243" s="3781">
        <f>+O243+Q243+S243+U243+W243+Y243+AA243+AC243+AE243+AG243+AI243</f>
        <v>0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0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0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0</v>
      </c>
      <c r="AH243" s="1645">
        <v>0</v>
      </c>
      <c r="AI243" s="3710">
        <v>0</v>
      </c>
      <c r="AJ243" s="3751">
        <v>0</v>
      </c>
      <c r="AK243" s="3709">
        <v>0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657"/>
      <c r="B244" s="3782" t="s">
        <v>1969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657"/>
      <c r="B245" s="3782" t="s">
        <v>1934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657"/>
      <c r="B246" s="3780" t="s">
        <v>1970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657"/>
      <c r="B247" s="3780" t="s">
        <v>1936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657"/>
      <c r="B248" s="3780" t="s">
        <v>1971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657"/>
      <c r="B249" s="3782" t="s">
        <v>1972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657"/>
      <c r="B250" s="3782" t="s">
        <v>1973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657"/>
      <c r="B251" s="3782" t="s">
        <v>1974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657"/>
      <c r="B252" s="3782" t="s">
        <v>1994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657"/>
      <c r="B253" s="3782" t="s">
        <v>1995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657"/>
      <c r="B254" s="3780" t="s">
        <v>1977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442"/>
      <c r="B255" s="2036" t="s">
        <v>1978</v>
      </c>
      <c r="C255" s="1694">
        <f t="shared" si="547"/>
        <v>0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0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0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534" t="s">
        <v>1996</v>
      </c>
      <c r="B256" s="219" t="s">
        <v>1997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657"/>
      <c r="B257" s="3780" t="s">
        <v>1998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657"/>
      <c r="B258" s="3780" t="s">
        <v>1999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442"/>
      <c r="B259" s="2247" t="s">
        <v>2000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84" t="s">
        <v>2001</v>
      </c>
      <c r="B260" s="6784"/>
      <c r="C260" s="6784"/>
      <c r="D260" s="6784"/>
      <c r="E260" s="6784"/>
      <c r="F260" s="6784"/>
      <c r="G260" s="6784"/>
      <c r="H260" s="6784"/>
      <c r="I260" s="6784"/>
      <c r="J260" s="6784"/>
      <c r="K260" s="6784"/>
      <c r="L260" s="6784"/>
      <c r="M260" s="6784"/>
      <c r="N260" s="6784"/>
      <c r="O260" s="6784"/>
      <c r="P260" s="6784"/>
      <c r="Q260" s="6784"/>
      <c r="R260" s="6784"/>
      <c r="S260" s="6784"/>
      <c r="T260" s="6784"/>
      <c r="U260" s="6784"/>
      <c r="V260" s="6784"/>
      <c r="W260" s="6784"/>
      <c r="X260" s="6784"/>
      <c r="Y260" s="6784"/>
      <c r="Z260" s="6784"/>
      <c r="AA260" s="6784"/>
      <c r="AB260" s="6784"/>
      <c r="AC260" s="421"/>
      <c r="AD260" s="421"/>
    </row>
    <row r="261" spans="1:132" x14ac:dyDescent="0.25">
      <c r="A261" s="6765" t="s">
        <v>714</v>
      </c>
      <c r="B261" s="6785" t="s">
        <v>82</v>
      </c>
      <c r="C261" s="6786"/>
      <c r="D261" s="6787"/>
      <c r="E261" s="6782" t="s">
        <v>106</v>
      </c>
      <c r="F261" s="6465"/>
      <c r="G261" s="6465"/>
      <c r="H261" s="6465"/>
      <c r="I261" s="6465"/>
      <c r="J261" s="6465"/>
      <c r="K261" s="6465"/>
      <c r="L261" s="6465"/>
      <c r="M261" s="6465"/>
      <c r="N261" s="6465"/>
      <c r="O261" s="6465"/>
      <c r="P261" s="6465"/>
      <c r="Q261" s="6465"/>
      <c r="R261" s="6465"/>
      <c r="S261" s="6465"/>
      <c r="T261" s="6465"/>
      <c r="U261" s="6465"/>
      <c r="V261" s="6465"/>
      <c r="W261" s="6465"/>
      <c r="X261" s="6465"/>
      <c r="Y261" s="6465"/>
      <c r="Z261" s="6465"/>
      <c r="AA261" s="6465"/>
      <c r="AB261" s="6783"/>
      <c r="AC261" s="6386" t="s">
        <v>41</v>
      </c>
      <c r="AD261" s="6787" t="s">
        <v>42</v>
      </c>
    </row>
    <row r="262" spans="1:132" ht="15" customHeight="1" x14ac:dyDescent="0.25">
      <c r="A262" s="6766"/>
      <c r="B262" s="6207"/>
      <c r="C262" s="6076"/>
      <c r="D262" s="6001"/>
      <c r="E262" s="6751" t="s">
        <v>1227</v>
      </c>
      <c r="F262" s="6383"/>
      <c r="G262" s="6751" t="s">
        <v>50</v>
      </c>
      <c r="H262" s="6383"/>
      <c r="I262" s="6751" t="s">
        <v>51</v>
      </c>
      <c r="J262" s="6383"/>
      <c r="K262" s="6751" t="s">
        <v>52</v>
      </c>
      <c r="L262" s="6383"/>
      <c r="M262" s="6751" t="s">
        <v>53</v>
      </c>
      <c r="N262" s="6383"/>
      <c r="O262" s="6751" t="s">
        <v>54</v>
      </c>
      <c r="P262" s="6383"/>
      <c r="Q262" s="6751" t="s">
        <v>55</v>
      </c>
      <c r="R262" s="6383"/>
      <c r="S262" s="6751" t="s">
        <v>56</v>
      </c>
      <c r="T262" s="6383"/>
      <c r="U262" s="6751" t="s">
        <v>2002</v>
      </c>
      <c r="V262" s="6383"/>
      <c r="W262" s="6751" t="s">
        <v>1630</v>
      </c>
      <c r="X262" s="6383"/>
      <c r="Y262" s="6751" t="s">
        <v>317</v>
      </c>
      <c r="Z262" s="6383"/>
      <c r="AA262" s="6751" t="s">
        <v>754</v>
      </c>
      <c r="AB262" s="6752"/>
      <c r="AC262" s="5998"/>
      <c r="AD262" s="6001"/>
    </row>
    <row r="263" spans="1:132" x14ac:dyDescent="0.25">
      <c r="A263" s="6767"/>
      <c r="B263" s="3791" t="s">
        <v>398</v>
      </c>
      <c r="C263" s="3405" t="s">
        <v>63</v>
      </c>
      <c r="D263" s="3290" t="s">
        <v>64</v>
      </c>
      <c r="E263" s="3700" t="s">
        <v>63</v>
      </c>
      <c r="F263" s="3290" t="s">
        <v>64</v>
      </c>
      <c r="G263" s="3700" t="s">
        <v>63</v>
      </c>
      <c r="H263" s="3290" t="s">
        <v>64</v>
      </c>
      <c r="I263" s="3700" t="s">
        <v>63</v>
      </c>
      <c r="J263" s="3290" t="s">
        <v>64</v>
      </c>
      <c r="K263" s="3700" t="s">
        <v>63</v>
      </c>
      <c r="L263" s="3290" t="s">
        <v>64</v>
      </c>
      <c r="M263" s="3700" t="s">
        <v>63</v>
      </c>
      <c r="N263" s="3290" t="s">
        <v>64</v>
      </c>
      <c r="O263" s="3700" t="s">
        <v>63</v>
      </c>
      <c r="P263" s="3290" t="s">
        <v>64</v>
      </c>
      <c r="Q263" s="3700" t="s">
        <v>63</v>
      </c>
      <c r="R263" s="3290" t="s">
        <v>64</v>
      </c>
      <c r="S263" s="3700" t="s">
        <v>63</v>
      </c>
      <c r="T263" s="3290" t="s">
        <v>64</v>
      </c>
      <c r="U263" s="3700" t="s">
        <v>63</v>
      </c>
      <c r="V263" s="3290" t="s">
        <v>64</v>
      </c>
      <c r="W263" s="3700" t="s">
        <v>63</v>
      </c>
      <c r="X263" s="3290" t="s">
        <v>64</v>
      </c>
      <c r="Y263" s="3700" t="s">
        <v>63</v>
      </c>
      <c r="Z263" s="3290" t="s">
        <v>64</v>
      </c>
      <c r="AA263" s="3700" t="s">
        <v>63</v>
      </c>
      <c r="AB263" s="3703" t="s">
        <v>64</v>
      </c>
      <c r="AC263" s="6387"/>
      <c r="AD263" s="6788"/>
    </row>
    <row r="264" spans="1:132" ht="22.5" x14ac:dyDescent="0.25">
      <c r="A264" s="3792" t="s">
        <v>2003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2004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89" t="s">
        <v>2005</v>
      </c>
      <c r="B266" s="6789"/>
      <c r="C266" s="6789"/>
      <c r="D266" s="6789"/>
      <c r="E266" s="6789"/>
      <c r="F266" s="6789"/>
      <c r="G266" s="6789"/>
      <c r="H266" s="6789"/>
      <c r="I266" s="6789"/>
      <c r="J266" s="6789"/>
      <c r="K266" s="6789"/>
      <c r="L266" s="6789"/>
      <c r="M266" s="6789"/>
      <c r="N266" s="6789"/>
      <c r="O266" s="6789"/>
      <c r="P266" s="6789"/>
      <c r="Q266" s="6789"/>
      <c r="R266" s="6789"/>
      <c r="S266" s="6789"/>
      <c r="T266" s="6789"/>
      <c r="U266" s="6789"/>
      <c r="V266" s="6789"/>
      <c r="W266" s="6789"/>
      <c r="X266" s="6789"/>
      <c r="Y266" s="6789"/>
      <c r="Z266" s="6789"/>
      <c r="AA266" s="6789"/>
      <c r="AB266" s="6789"/>
      <c r="AC266" s="6789"/>
      <c r="AD266" s="6789"/>
      <c r="AE266" s="6789"/>
      <c r="AF266" s="6789"/>
      <c r="AG266" s="6789"/>
      <c r="AH266" s="6789"/>
      <c r="AI266" s="6789"/>
      <c r="AJ266" s="6789"/>
      <c r="AK266" s="421"/>
      <c r="AL266" s="421"/>
    </row>
    <row r="267" spans="1:132" x14ac:dyDescent="0.25">
      <c r="A267" s="6765" t="s">
        <v>714</v>
      </c>
      <c r="B267" s="6785" t="s">
        <v>82</v>
      </c>
      <c r="C267" s="6786"/>
      <c r="D267" s="6787"/>
      <c r="E267" s="6768" t="s">
        <v>106</v>
      </c>
      <c r="F267" s="6768"/>
      <c r="G267" s="6768"/>
      <c r="H267" s="6768"/>
      <c r="I267" s="6768"/>
      <c r="J267" s="6768"/>
      <c r="K267" s="6768"/>
      <c r="L267" s="6768"/>
      <c r="M267" s="6768"/>
      <c r="N267" s="6768"/>
      <c r="O267" s="6768"/>
      <c r="P267" s="6768"/>
      <c r="Q267" s="6768"/>
      <c r="R267" s="6768"/>
      <c r="S267" s="6768"/>
      <c r="T267" s="6768"/>
      <c r="U267" s="6768"/>
      <c r="V267" s="6768"/>
      <c r="W267" s="6768"/>
      <c r="X267" s="6768"/>
      <c r="Y267" s="6768"/>
      <c r="Z267" s="6768"/>
      <c r="AA267" s="6768"/>
      <c r="AB267" s="6768"/>
      <c r="AC267" s="6768"/>
      <c r="AD267" s="6768"/>
      <c r="AE267" s="6768"/>
      <c r="AF267" s="6768"/>
      <c r="AG267" s="6768"/>
      <c r="AH267" s="6768"/>
      <c r="AI267" s="6768"/>
      <c r="AJ267" s="6769"/>
      <c r="AK267" s="6386" t="s">
        <v>41</v>
      </c>
      <c r="AL267" s="6787" t="s">
        <v>42</v>
      </c>
    </row>
    <row r="268" spans="1:132" ht="15" customHeight="1" x14ac:dyDescent="0.25">
      <c r="A268" s="6766"/>
      <c r="B268" s="6207"/>
      <c r="C268" s="6076"/>
      <c r="D268" s="6001"/>
      <c r="E268" s="6751" t="s">
        <v>485</v>
      </c>
      <c r="F268" s="6383"/>
      <c r="G268" s="6790" t="s">
        <v>2006</v>
      </c>
      <c r="H268" s="6791"/>
      <c r="I268" s="6790" t="s">
        <v>2007</v>
      </c>
      <c r="J268" s="6791"/>
      <c r="K268" s="6790" t="s">
        <v>312</v>
      </c>
      <c r="L268" s="6791"/>
      <c r="M268" s="6751" t="s">
        <v>49</v>
      </c>
      <c r="N268" s="6383"/>
      <c r="O268" s="6751" t="s">
        <v>50</v>
      </c>
      <c r="P268" s="6383"/>
      <c r="Q268" s="6751" t="s">
        <v>51</v>
      </c>
      <c r="R268" s="6383"/>
      <c r="S268" s="6751" t="s">
        <v>52</v>
      </c>
      <c r="T268" s="6383"/>
      <c r="U268" s="6751" t="s">
        <v>53</v>
      </c>
      <c r="V268" s="6383"/>
      <c r="W268" s="6751" t="s">
        <v>54</v>
      </c>
      <c r="X268" s="6383"/>
      <c r="Y268" s="6751" t="s">
        <v>55</v>
      </c>
      <c r="Z268" s="6383"/>
      <c r="AA268" s="6751" t="s">
        <v>56</v>
      </c>
      <c r="AB268" s="6383"/>
      <c r="AC268" s="6751" t="s">
        <v>2002</v>
      </c>
      <c r="AD268" s="6383"/>
      <c r="AE268" s="6751" t="s">
        <v>1630</v>
      </c>
      <c r="AF268" s="6383"/>
      <c r="AG268" s="6751" t="s">
        <v>317</v>
      </c>
      <c r="AH268" s="6383"/>
      <c r="AI268" s="6751" t="s">
        <v>754</v>
      </c>
      <c r="AJ268" s="6752"/>
      <c r="AK268" s="5998"/>
      <c r="AL268" s="6001"/>
    </row>
    <row r="269" spans="1:132" x14ac:dyDescent="0.25">
      <c r="A269" s="6767"/>
      <c r="B269" s="3791" t="s">
        <v>398</v>
      </c>
      <c r="C269" s="3405" t="s">
        <v>63</v>
      </c>
      <c r="D269" s="3290" t="s">
        <v>64</v>
      </c>
      <c r="E269" s="3700" t="s">
        <v>63</v>
      </c>
      <c r="F269" s="3290" t="s">
        <v>64</v>
      </c>
      <c r="G269" s="3700" t="s">
        <v>63</v>
      </c>
      <c r="H269" s="3290" t="s">
        <v>64</v>
      </c>
      <c r="I269" s="3700" t="s">
        <v>63</v>
      </c>
      <c r="J269" s="3290" t="s">
        <v>64</v>
      </c>
      <c r="K269" s="3700" t="s">
        <v>63</v>
      </c>
      <c r="L269" s="3290" t="s">
        <v>64</v>
      </c>
      <c r="M269" s="3700" t="s">
        <v>63</v>
      </c>
      <c r="N269" s="3290" t="s">
        <v>64</v>
      </c>
      <c r="O269" s="3700" t="s">
        <v>63</v>
      </c>
      <c r="P269" s="3290" t="s">
        <v>64</v>
      </c>
      <c r="Q269" s="3700" t="s">
        <v>63</v>
      </c>
      <c r="R269" s="3290" t="s">
        <v>64</v>
      </c>
      <c r="S269" s="3700" t="s">
        <v>63</v>
      </c>
      <c r="T269" s="3290" t="s">
        <v>64</v>
      </c>
      <c r="U269" s="3700" t="s">
        <v>63</v>
      </c>
      <c r="V269" s="3290" t="s">
        <v>64</v>
      </c>
      <c r="W269" s="3700" t="s">
        <v>63</v>
      </c>
      <c r="X269" s="3290" t="s">
        <v>64</v>
      </c>
      <c r="Y269" s="3700" t="s">
        <v>63</v>
      </c>
      <c r="Z269" s="3290" t="s">
        <v>64</v>
      </c>
      <c r="AA269" s="3700" t="s">
        <v>63</v>
      </c>
      <c r="AB269" s="3290" t="s">
        <v>64</v>
      </c>
      <c r="AC269" s="3700" t="s">
        <v>63</v>
      </c>
      <c r="AD269" s="3290" t="s">
        <v>64</v>
      </c>
      <c r="AE269" s="3700" t="s">
        <v>63</v>
      </c>
      <c r="AF269" s="3290" t="s">
        <v>64</v>
      </c>
      <c r="AG269" s="3700" t="s">
        <v>63</v>
      </c>
      <c r="AH269" s="3290" t="s">
        <v>64</v>
      </c>
      <c r="AI269" s="3700" t="s">
        <v>63</v>
      </c>
      <c r="AJ269" s="3412" t="s">
        <v>64</v>
      </c>
      <c r="AK269" s="6387"/>
      <c r="AL269" s="6788"/>
    </row>
    <row r="270" spans="1:132" ht="22.5" x14ac:dyDescent="0.25">
      <c r="A270" s="3792" t="s">
        <v>2008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2009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2010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1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6" zoomScale="77" zoomScaleNormal="77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10" t="s">
        <v>2011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</row>
    <row r="8" spans="1:86" ht="18" customHeight="1" x14ac:dyDescent="0.25">
      <c r="A8" s="6803" t="s">
        <v>2012</v>
      </c>
      <c r="B8" s="6803"/>
      <c r="C8" s="6803"/>
      <c r="D8" s="6803"/>
      <c r="E8" s="6803"/>
      <c r="F8" s="6803"/>
      <c r="G8" s="6803"/>
      <c r="H8" s="6803"/>
      <c r="I8" s="6803"/>
      <c r="J8" s="6803"/>
      <c r="K8" s="6803"/>
      <c r="L8" s="3805"/>
      <c r="M8" s="3805"/>
    </row>
    <row r="9" spans="1:86" x14ac:dyDescent="0.25">
      <c r="A9" s="6794"/>
      <c r="B9" s="6765" t="s">
        <v>82</v>
      </c>
      <c r="C9" s="6782" t="s">
        <v>2013</v>
      </c>
      <c r="D9" s="6465"/>
      <c r="E9" s="6465"/>
      <c r="F9" s="6465"/>
      <c r="G9" s="6465"/>
      <c r="H9" s="6465"/>
      <c r="I9" s="6465"/>
      <c r="J9" s="6465"/>
      <c r="K9" s="6783"/>
      <c r="L9" s="6675" t="s">
        <v>41</v>
      </c>
      <c r="M9" s="6787" t="s">
        <v>42</v>
      </c>
    </row>
    <row r="10" spans="1:86" x14ac:dyDescent="0.25">
      <c r="A10" s="6795"/>
      <c r="B10" s="6767"/>
      <c r="C10" s="3806" t="s">
        <v>99</v>
      </c>
      <c r="D10" s="3807" t="s">
        <v>49</v>
      </c>
      <c r="E10" s="3807" t="s">
        <v>50</v>
      </c>
      <c r="F10" s="3807" t="s">
        <v>51</v>
      </c>
      <c r="G10" s="3807" t="s">
        <v>52</v>
      </c>
      <c r="H10" s="3807" t="s">
        <v>53</v>
      </c>
      <c r="I10" s="3807" t="s">
        <v>54</v>
      </c>
      <c r="J10" s="3807" t="s">
        <v>55</v>
      </c>
      <c r="K10" s="3776" t="s">
        <v>56</v>
      </c>
      <c r="L10" s="5786"/>
      <c r="M10" s="6788"/>
    </row>
    <row r="11" spans="1:86" ht="18" customHeight="1" x14ac:dyDescent="0.25">
      <c r="A11" s="3808" t="s">
        <v>2014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2015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2016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2017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2018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2019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2020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2021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2019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93" t="s">
        <v>2022</v>
      </c>
      <c r="B20" s="6793"/>
      <c r="C20" s="6793"/>
      <c r="D20" s="6793"/>
      <c r="CA20" s="421"/>
    </row>
    <row r="21" spans="1:86" ht="21" x14ac:dyDescent="0.25">
      <c r="A21" s="3819"/>
      <c r="B21" s="3767" t="s">
        <v>82</v>
      </c>
      <c r="C21" s="3820" t="s">
        <v>41</v>
      </c>
      <c r="D21" s="3274" t="s">
        <v>42</v>
      </c>
      <c r="CA21" s="421"/>
    </row>
    <row r="22" spans="1:86" ht="33" x14ac:dyDescent="0.25">
      <c r="A22" s="739" t="s">
        <v>2023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2024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96" t="s">
        <v>2025</v>
      </c>
      <c r="B24" s="6796"/>
      <c r="C24" s="6796"/>
      <c r="D24" s="6796"/>
      <c r="E24" s="6796"/>
      <c r="F24" s="6796"/>
      <c r="G24" s="6796"/>
      <c r="H24" s="6796"/>
      <c r="I24" s="6796"/>
      <c r="J24" s="6796"/>
      <c r="K24" s="6796"/>
      <c r="CA24" s="421"/>
    </row>
    <row r="25" spans="1:86" x14ac:dyDescent="0.25">
      <c r="A25" s="6801"/>
      <c r="B25" s="6794" t="s">
        <v>82</v>
      </c>
      <c r="C25" s="6465" t="s">
        <v>2013</v>
      </c>
      <c r="D25" s="6465"/>
      <c r="E25" s="6465"/>
      <c r="F25" s="6465"/>
      <c r="G25" s="6465"/>
      <c r="H25" s="6465"/>
      <c r="I25" s="6465"/>
      <c r="J25" s="6465"/>
      <c r="K25" s="6783"/>
      <c r="L25" s="6787" t="s">
        <v>41</v>
      </c>
      <c r="M25" s="6794" t="s">
        <v>42</v>
      </c>
      <c r="CA25" s="421"/>
    </row>
    <row r="26" spans="1:86" x14ac:dyDescent="0.25">
      <c r="A26" s="6802"/>
      <c r="B26" s="6795"/>
      <c r="C26" s="3821" t="s">
        <v>99</v>
      </c>
      <c r="D26" s="3807" t="s">
        <v>49</v>
      </c>
      <c r="E26" s="3807" t="s">
        <v>50</v>
      </c>
      <c r="F26" s="3807" t="s">
        <v>51</v>
      </c>
      <c r="G26" s="3807" t="s">
        <v>52</v>
      </c>
      <c r="H26" s="3807" t="s">
        <v>53</v>
      </c>
      <c r="I26" s="3807" t="s">
        <v>54</v>
      </c>
      <c r="J26" s="3807" t="s">
        <v>55</v>
      </c>
      <c r="K26" s="3776" t="s">
        <v>56</v>
      </c>
      <c r="L26" s="6788"/>
      <c r="M26" s="6795"/>
      <c r="CA26" s="421"/>
    </row>
    <row r="27" spans="1:86" ht="22.5" x14ac:dyDescent="0.25">
      <c r="A27" s="739" t="s">
        <v>2026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2027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2028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2029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2030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2031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93" t="s">
        <v>2032</v>
      </c>
      <c r="B33" s="6793"/>
      <c r="C33" s="6793"/>
      <c r="D33" s="6793"/>
      <c r="CA33" s="421"/>
    </row>
    <row r="34" spans="1:86" ht="21" x14ac:dyDescent="0.25">
      <c r="A34" s="3822"/>
      <c r="B34" s="3767" t="s">
        <v>82</v>
      </c>
      <c r="C34" s="3820" t="s">
        <v>41</v>
      </c>
      <c r="D34" s="3274" t="s">
        <v>42</v>
      </c>
      <c r="CA34" s="421"/>
    </row>
    <row r="35" spans="1:86" ht="22.5" x14ac:dyDescent="0.25">
      <c r="A35" s="739" t="s">
        <v>2033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2034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96" t="s">
        <v>2035</v>
      </c>
      <c r="B37" s="6796"/>
      <c r="C37" s="6796"/>
      <c r="D37" s="6796"/>
      <c r="E37" s="6796"/>
      <c r="F37" s="6796"/>
      <c r="G37" s="6796"/>
      <c r="H37" s="6796"/>
      <c r="I37" s="6796"/>
      <c r="J37" s="6796"/>
      <c r="K37" s="6796"/>
      <c r="CA37" s="421"/>
      <c r="CB37" s="421"/>
    </row>
    <row r="38" spans="1:86" x14ac:dyDescent="0.25">
      <c r="A38" s="6797"/>
      <c r="B38" s="6799" t="s">
        <v>82</v>
      </c>
      <c r="C38" s="6782" t="s">
        <v>2013</v>
      </c>
      <c r="D38" s="6465"/>
      <c r="E38" s="6465"/>
      <c r="F38" s="6465"/>
      <c r="G38" s="6465"/>
      <c r="H38" s="6465"/>
      <c r="I38" s="6465"/>
      <c r="J38" s="6465"/>
      <c r="K38" s="6783"/>
      <c r="L38" s="6675" t="s">
        <v>41</v>
      </c>
      <c r="M38" s="6787" t="s">
        <v>42</v>
      </c>
      <c r="CA38" s="421"/>
    </row>
    <row r="39" spans="1:86" x14ac:dyDescent="0.25">
      <c r="A39" s="6798"/>
      <c r="B39" s="6800"/>
      <c r="C39" s="3806" t="s">
        <v>99</v>
      </c>
      <c r="D39" s="3807" t="s">
        <v>49</v>
      </c>
      <c r="E39" s="3807" t="s">
        <v>50</v>
      </c>
      <c r="F39" s="3807" t="s">
        <v>51</v>
      </c>
      <c r="G39" s="3807" t="s">
        <v>52</v>
      </c>
      <c r="H39" s="3807" t="s">
        <v>53</v>
      </c>
      <c r="I39" s="3807" t="s">
        <v>54</v>
      </c>
      <c r="J39" s="3807" t="s">
        <v>55</v>
      </c>
      <c r="K39" s="3776" t="s">
        <v>56</v>
      </c>
      <c r="L39" s="5786"/>
      <c r="M39" s="6788"/>
      <c r="CA39" s="421"/>
    </row>
    <row r="40" spans="1:86" ht="22.5" x14ac:dyDescent="0.25">
      <c r="A40" s="739" t="s">
        <v>2036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2037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2038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2039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2040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2041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2042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2043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92" t="s">
        <v>2044</v>
      </c>
      <c r="B48" s="6792"/>
      <c r="C48" s="6792"/>
      <c r="D48" s="6792"/>
      <c r="E48" s="6792"/>
      <c r="F48" s="6792"/>
      <c r="G48" s="6792"/>
      <c r="H48" s="6792"/>
      <c r="I48" s="6792"/>
      <c r="J48" s="6792"/>
      <c r="K48" s="6792"/>
      <c r="CA48" s="421"/>
    </row>
    <row r="49" spans="1:86" ht="21" x14ac:dyDescent="0.25">
      <c r="A49" s="3768"/>
      <c r="B49" s="3767" t="s">
        <v>82</v>
      </c>
      <c r="C49" s="3820" t="s">
        <v>41</v>
      </c>
      <c r="D49" s="3274" t="s">
        <v>42</v>
      </c>
      <c r="CA49" s="421"/>
    </row>
    <row r="50" spans="1:86" ht="22.5" x14ac:dyDescent="0.25">
      <c r="A50" s="739" t="s">
        <v>2045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2046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2047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2048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93" t="s">
        <v>2049</v>
      </c>
      <c r="B54" s="6793"/>
      <c r="C54" s="6793"/>
      <c r="D54" s="6793"/>
      <c r="CA54" s="421"/>
    </row>
    <row r="55" spans="1:86" ht="21" x14ac:dyDescent="0.25">
      <c r="A55" s="3827"/>
      <c r="B55" s="3767" t="s">
        <v>82</v>
      </c>
      <c r="C55" s="3820" t="s">
        <v>41</v>
      </c>
      <c r="D55" s="3274" t="s">
        <v>42</v>
      </c>
      <c r="CA55" s="421"/>
    </row>
    <row r="56" spans="1:86" ht="22.5" x14ac:dyDescent="0.25">
      <c r="A56" s="739" t="s">
        <v>2050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2046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2051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2052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96" t="s">
        <v>2053</v>
      </c>
      <c r="B60" s="6796"/>
      <c r="C60" s="6796"/>
      <c r="D60" s="6796"/>
      <c r="E60" s="6796"/>
      <c r="F60" s="6796"/>
      <c r="G60" s="6796"/>
      <c r="H60" s="6796"/>
      <c r="I60" s="6796"/>
      <c r="J60" s="6796"/>
      <c r="K60" s="6796"/>
      <c r="L60" s="6"/>
      <c r="M60" s="6"/>
      <c r="CA60" s="421"/>
    </row>
    <row r="61" spans="1:86" x14ac:dyDescent="0.25">
      <c r="A61" s="6794"/>
      <c r="B61" s="6765" t="s">
        <v>82</v>
      </c>
      <c r="C61" s="6465" t="s">
        <v>2013</v>
      </c>
      <c r="D61" s="6465"/>
      <c r="E61" s="6465"/>
      <c r="F61" s="6465"/>
      <c r="G61" s="6465"/>
      <c r="H61" s="6465"/>
      <c r="I61" s="6465"/>
      <c r="J61" s="6465"/>
      <c r="K61" s="6783"/>
      <c r="L61" s="6386" t="s">
        <v>41</v>
      </c>
      <c r="M61" s="6787" t="s">
        <v>42</v>
      </c>
      <c r="CA61" s="421"/>
    </row>
    <row r="62" spans="1:86" x14ac:dyDescent="0.25">
      <c r="A62" s="6795"/>
      <c r="B62" s="6767"/>
      <c r="C62" s="3821" t="s">
        <v>99</v>
      </c>
      <c r="D62" s="3807" t="s">
        <v>49</v>
      </c>
      <c r="E62" s="3807" t="s">
        <v>50</v>
      </c>
      <c r="F62" s="3807" t="s">
        <v>51</v>
      </c>
      <c r="G62" s="3807" t="s">
        <v>52</v>
      </c>
      <c r="H62" s="3807" t="s">
        <v>53</v>
      </c>
      <c r="I62" s="3807" t="s">
        <v>54</v>
      </c>
      <c r="J62" s="3807" t="s">
        <v>55</v>
      </c>
      <c r="K62" s="3828" t="s">
        <v>56</v>
      </c>
      <c r="L62" s="6387"/>
      <c r="M62" s="6788"/>
      <c r="CA62" s="421"/>
    </row>
    <row r="63" spans="1:86" ht="21" x14ac:dyDescent="0.25">
      <c r="A63" s="3829" t="s">
        <v>2054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2055</v>
      </c>
      <c r="B64" s="3834">
        <f>SUM(C64:K64)</f>
        <v>7</v>
      </c>
      <c r="C64" s="3759">
        <v>0</v>
      </c>
      <c r="D64" s="3759">
        <v>0</v>
      </c>
      <c r="E64" s="3759">
        <v>0</v>
      </c>
      <c r="F64" s="3759">
        <v>3</v>
      </c>
      <c r="G64" s="3759">
        <v>1</v>
      </c>
      <c r="H64" s="3759">
        <v>3</v>
      </c>
      <c r="I64" s="3759">
        <v>0</v>
      </c>
      <c r="J64" s="3759">
        <v>0</v>
      </c>
      <c r="K64" s="1962">
        <v>0</v>
      </c>
      <c r="L64" s="3759">
        <v>0</v>
      </c>
      <c r="M64" s="3735">
        <v>0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2056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2057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2058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2059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2060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2061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2062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2063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2064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93" t="s">
        <v>2065</v>
      </c>
      <c r="B74" s="6793"/>
      <c r="C74" s="6793"/>
      <c r="D74" s="6793"/>
      <c r="E74" s="6793"/>
      <c r="F74" s="6793"/>
      <c r="G74" s="6793"/>
      <c r="H74" s="6793"/>
      <c r="I74" s="6793"/>
      <c r="J74" s="6793"/>
      <c r="K74" s="6793"/>
      <c r="CA74" s="421"/>
    </row>
    <row r="75" spans="1:86" x14ac:dyDescent="0.25">
      <c r="A75" s="6794"/>
      <c r="B75" s="6765" t="s">
        <v>82</v>
      </c>
      <c r="C75" s="6465" t="s">
        <v>34</v>
      </c>
      <c r="D75" s="6465"/>
      <c r="E75" s="6465"/>
      <c r="F75" s="6465"/>
      <c r="G75" s="6465"/>
      <c r="H75" s="6465"/>
      <c r="I75" s="6465"/>
      <c r="J75" s="6465"/>
      <c r="K75" s="6783"/>
      <c r="L75" s="6386" t="s">
        <v>41</v>
      </c>
      <c r="M75" s="6787" t="s">
        <v>42</v>
      </c>
      <c r="CA75" s="421"/>
    </row>
    <row r="76" spans="1:86" x14ac:dyDescent="0.25">
      <c r="A76" s="6795"/>
      <c r="B76" s="6767"/>
      <c r="C76" s="3821" t="s">
        <v>99</v>
      </c>
      <c r="D76" s="3807" t="s">
        <v>49</v>
      </c>
      <c r="E76" s="3807" t="s">
        <v>50</v>
      </c>
      <c r="F76" s="3807" t="s">
        <v>51</v>
      </c>
      <c r="G76" s="3807" t="s">
        <v>52</v>
      </c>
      <c r="H76" s="3807" t="s">
        <v>53</v>
      </c>
      <c r="I76" s="3807" t="s">
        <v>54</v>
      </c>
      <c r="J76" s="3807" t="s">
        <v>55</v>
      </c>
      <c r="K76" s="3828" t="s">
        <v>56</v>
      </c>
      <c r="L76" s="6387"/>
      <c r="M76" s="6788"/>
      <c r="CA76" s="421"/>
    </row>
    <row r="77" spans="1:86" ht="22.5" customHeight="1" x14ac:dyDescent="0.25">
      <c r="A77" s="3841" t="s">
        <v>2066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2067</v>
      </c>
      <c r="B78" s="260">
        <f>SUM(C78:K78)</f>
        <v>19</v>
      </c>
      <c r="C78" s="1328">
        <v>1</v>
      </c>
      <c r="D78" s="1328">
        <v>0</v>
      </c>
      <c r="E78" s="1328">
        <v>3</v>
      </c>
      <c r="F78" s="1328">
        <v>8</v>
      </c>
      <c r="G78" s="1328">
        <v>4</v>
      </c>
      <c r="H78" s="1328">
        <v>3</v>
      </c>
      <c r="I78" s="1328">
        <v>0</v>
      </c>
      <c r="J78" s="1328">
        <v>0</v>
      </c>
      <c r="K78" s="333">
        <v>0</v>
      </c>
      <c r="L78" s="1328">
        <v>7</v>
      </c>
      <c r="M78" s="1321">
        <v>1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2068</v>
      </c>
      <c r="B79" s="260">
        <f>SUM(C79:K79)</f>
        <v>0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0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2069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2070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2067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2068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2069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2071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2067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2068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2072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92" t="s">
        <v>2073</v>
      </c>
      <c r="B89" s="6792"/>
      <c r="C89" s="6792"/>
      <c r="D89" s="6792"/>
      <c r="E89" s="6792"/>
      <c r="F89" s="6792"/>
      <c r="G89" s="6792"/>
      <c r="H89" s="6792"/>
      <c r="I89" s="6792"/>
      <c r="J89" s="6792"/>
      <c r="K89" s="6792"/>
      <c r="CA89" s="421"/>
    </row>
    <row r="90" spans="1:86" ht="21" x14ac:dyDescent="0.25">
      <c r="A90" s="3768"/>
      <c r="B90" s="3767" t="s">
        <v>82</v>
      </c>
      <c r="C90" s="3769" t="s">
        <v>41</v>
      </c>
      <c r="D90" s="3274" t="s">
        <v>42</v>
      </c>
      <c r="CA90" s="421"/>
    </row>
    <row r="91" spans="1:86" ht="22.5" x14ac:dyDescent="0.25">
      <c r="A91" s="3814" t="s">
        <v>2074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2075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93" t="s">
        <v>2076</v>
      </c>
      <c r="B93" s="6793"/>
      <c r="C93" s="6793"/>
      <c r="D93" s="6793"/>
      <c r="CA93" s="421"/>
    </row>
    <row r="94" spans="1:86" ht="21" x14ac:dyDescent="0.25">
      <c r="A94" s="3768"/>
      <c r="B94" s="3767" t="s">
        <v>82</v>
      </c>
      <c r="C94" s="3769" t="s">
        <v>41</v>
      </c>
      <c r="D94" s="3274" t="s">
        <v>42</v>
      </c>
      <c r="CA94" s="421"/>
    </row>
    <row r="95" spans="1:86" ht="17.25" customHeight="1" x14ac:dyDescent="0.25">
      <c r="A95" s="739" t="s">
        <v>2077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2078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804" t="s">
        <v>2079</v>
      </c>
      <c r="B97" s="6804"/>
      <c r="C97" s="6804"/>
      <c r="D97" s="6804"/>
      <c r="E97" s="6804"/>
      <c r="F97" s="6804"/>
      <c r="G97" s="6804"/>
      <c r="H97" s="6804"/>
      <c r="I97" s="6804"/>
      <c r="J97" s="6804"/>
      <c r="K97" s="6804"/>
      <c r="L97" s="6804"/>
      <c r="M97" s="6804"/>
      <c r="N97" s="6804"/>
      <c r="O97" s="6804"/>
      <c r="P97" s="6804"/>
      <c r="Q97" s="6804"/>
      <c r="R97" s="6804"/>
      <c r="S97" s="421"/>
      <c r="T97" s="421"/>
    </row>
    <row r="98" spans="1:86" x14ac:dyDescent="0.25">
      <c r="A98" s="6794" t="s">
        <v>714</v>
      </c>
      <c r="B98" s="6794" t="s">
        <v>82</v>
      </c>
      <c r="C98" s="6772" t="s">
        <v>2080</v>
      </c>
      <c r="D98" s="6772"/>
      <c r="E98" s="6772"/>
      <c r="F98" s="6772"/>
      <c r="G98" s="6772"/>
      <c r="H98" s="6772"/>
      <c r="I98" s="6772"/>
      <c r="J98" s="6772"/>
      <c r="K98" s="6772"/>
      <c r="L98" s="6770"/>
      <c r="M98" s="6675" t="s">
        <v>41</v>
      </c>
      <c r="N98" s="6787" t="s">
        <v>42</v>
      </c>
    </row>
    <row r="99" spans="1:86" ht="21" x14ac:dyDescent="0.25">
      <c r="A99" s="6795"/>
      <c r="B99" s="6795"/>
      <c r="C99" s="3770" t="s">
        <v>99</v>
      </c>
      <c r="D99" s="3847" t="s">
        <v>49</v>
      </c>
      <c r="E99" s="3847" t="s">
        <v>50</v>
      </c>
      <c r="F99" s="3847" t="s">
        <v>51</v>
      </c>
      <c r="G99" s="3847" t="s">
        <v>52</v>
      </c>
      <c r="H99" s="3847" t="s">
        <v>53</v>
      </c>
      <c r="I99" s="3847" t="s">
        <v>54</v>
      </c>
      <c r="J99" s="3847" t="s">
        <v>55</v>
      </c>
      <c r="K99" s="3847" t="s">
        <v>56</v>
      </c>
      <c r="L99" s="3744" t="s">
        <v>721</v>
      </c>
      <c r="M99" s="5786"/>
      <c r="N99" s="6788"/>
    </row>
    <row r="100" spans="1:86" x14ac:dyDescent="0.25">
      <c r="A100" s="3848" t="s">
        <v>2081</v>
      </c>
      <c r="B100" s="3849">
        <f>SUM(C100:L100)</f>
        <v>19</v>
      </c>
      <c r="C100" s="215">
        <v>1</v>
      </c>
      <c r="D100" s="300">
        <v>0</v>
      </c>
      <c r="E100" s="300">
        <v>3</v>
      </c>
      <c r="F100" s="300">
        <v>8</v>
      </c>
      <c r="G100" s="300">
        <v>4</v>
      </c>
      <c r="H100" s="300">
        <v>3</v>
      </c>
      <c r="I100" s="300">
        <v>0</v>
      </c>
      <c r="J100" s="300">
        <v>0</v>
      </c>
      <c r="K100" s="300">
        <v>0</v>
      </c>
      <c r="L100" s="378">
        <v>0</v>
      </c>
      <c r="M100" s="3850">
        <v>7</v>
      </c>
      <c r="N100" s="659">
        <v>1</v>
      </c>
      <c r="O100" s="420" t="s">
        <v>2082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2083</v>
      </c>
      <c r="B101" s="3852">
        <f>SUM(C101:L101)</f>
        <v>19</v>
      </c>
      <c r="C101" s="3795">
        <v>1</v>
      </c>
      <c r="D101" s="267">
        <v>0</v>
      </c>
      <c r="E101" s="267">
        <v>3</v>
      </c>
      <c r="F101" s="267">
        <v>8</v>
      </c>
      <c r="G101" s="267">
        <v>4</v>
      </c>
      <c r="H101" s="267">
        <v>3</v>
      </c>
      <c r="I101" s="267">
        <v>0</v>
      </c>
      <c r="J101" s="267">
        <v>0</v>
      </c>
      <c r="K101" s="267">
        <v>0</v>
      </c>
      <c r="L101" s="3853">
        <v>0</v>
      </c>
      <c r="M101" s="3850">
        <v>7</v>
      </c>
      <c r="N101" s="1692">
        <v>1</v>
      </c>
      <c r="O101" s="420" t="s">
        <v>2082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2084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2082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2085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2082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2086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2087</v>
      </c>
      <c r="B105" s="3855">
        <f t="shared" si="54"/>
        <v>0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0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2082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84" t="s">
        <v>2088</v>
      </c>
      <c r="B106" s="6784"/>
      <c r="C106" s="6784"/>
      <c r="D106" s="6784"/>
      <c r="E106" s="6784"/>
      <c r="F106" s="6784"/>
      <c r="G106" s="6784"/>
      <c r="H106" s="6784"/>
      <c r="I106" s="6784"/>
      <c r="J106" s="6784"/>
      <c r="K106" s="6784"/>
      <c r="L106" s="6784"/>
      <c r="M106" s="6784"/>
      <c r="N106" s="6784"/>
      <c r="O106" s="6789"/>
      <c r="P106" s="6789"/>
      <c r="Q106" s="6789"/>
      <c r="R106" s="6789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94" t="s">
        <v>2089</v>
      </c>
      <c r="B107" s="6794" t="s">
        <v>82</v>
      </c>
      <c r="C107" s="6782" t="s">
        <v>34</v>
      </c>
      <c r="D107" s="6465"/>
      <c r="E107" s="6465"/>
      <c r="F107" s="6465"/>
      <c r="G107" s="6465"/>
      <c r="H107" s="6465"/>
      <c r="I107" s="6465"/>
      <c r="J107" s="6465"/>
      <c r="K107" s="6465"/>
      <c r="L107" s="6465"/>
      <c r="M107" s="6465"/>
      <c r="N107" s="6465"/>
      <c r="O107" s="6465"/>
      <c r="P107" s="6465"/>
      <c r="Q107" s="6465"/>
      <c r="R107" s="6783"/>
      <c r="S107" s="6675" t="s">
        <v>41</v>
      </c>
      <c r="T107" s="6787" t="s">
        <v>42</v>
      </c>
    </row>
    <row r="108" spans="1:86" ht="21" x14ac:dyDescent="0.25">
      <c r="A108" s="6795"/>
      <c r="B108" s="6795"/>
      <c r="C108" s="3770" t="s">
        <v>85</v>
      </c>
      <c r="D108" s="3847" t="s">
        <v>86</v>
      </c>
      <c r="E108" s="3847" t="s">
        <v>87</v>
      </c>
      <c r="F108" s="3847" t="s">
        <v>88</v>
      </c>
      <c r="G108" s="3847" t="s">
        <v>89</v>
      </c>
      <c r="H108" s="3847" t="s">
        <v>2090</v>
      </c>
      <c r="I108" s="3847" t="s">
        <v>91</v>
      </c>
      <c r="J108" s="3847" t="s">
        <v>2091</v>
      </c>
      <c r="K108" s="3847" t="s">
        <v>2092</v>
      </c>
      <c r="L108" s="3847" t="s">
        <v>2093</v>
      </c>
      <c r="M108" s="3847" t="s">
        <v>2094</v>
      </c>
      <c r="N108" s="3847" t="s">
        <v>2095</v>
      </c>
      <c r="O108" s="3847" t="s">
        <v>413</v>
      </c>
      <c r="P108" s="3856" t="s">
        <v>2096</v>
      </c>
      <c r="Q108" s="3856" t="s">
        <v>2097</v>
      </c>
      <c r="R108" s="3857" t="s">
        <v>2098</v>
      </c>
      <c r="S108" s="5786"/>
      <c r="T108" s="6788"/>
    </row>
    <row r="109" spans="1:86" x14ac:dyDescent="0.25">
      <c r="A109" s="3848" t="s">
        <v>2099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2082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2100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2082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2101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2082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2102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2082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2103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2082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89" t="s">
        <v>2104</v>
      </c>
      <c r="B114" s="6789"/>
      <c r="C114" s="6789"/>
      <c r="D114" s="6789"/>
      <c r="E114" s="6789"/>
      <c r="F114" s="6789"/>
      <c r="G114" s="6789"/>
      <c r="H114" s="6789"/>
      <c r="I114" s="6789"/>
      <c r="J114" s="6789"/>
      <c r="K114" s="6789"/>
      <c r="L114" s="6789"/>
      <c r="M114" s="6789"/>
      <c r="N114" s="6789"/>
      <c r="O114" s="6789"/>
      <c r="P114" s="6789"/>
      <c r="Q114" s="6789"/>
      <c r="R114" s="6789"/>
      <c r="S114" s="6789"/>
      <c r="T114" s="6789"/>
      <c r="U114" s="6789"/>
      <c r="V114" s="6789"/>
      <c r="W114" s="6789"/>
      <c r="X114" s="6789"/>
      <c r="Y114" s="6789"/>
      <c r="Z114" s="6789"/>
      <c r="AA114" s="6789"/>
      <c r="AB114" s="6789"/>
      <c r="AC114" s="6789"/>
      <c r="AD114" s="6789"/>
      <c r="AE114" s="6789"/>
      <c r="AF114" s="6789"/>
      <c r="AG114" s="6789"/>
      <c r="AH114" s="6789"/>
      <c r="AI114" s="6789"/>
      <c r="AJ114" s="6789"/>
    </row>
    <row r="115" spans="1:86" x14ac:dyDescent="0.25">
      <c r="A115" s="6765" t="s">
        <v>714</v>
      </c>
      <c r="B115" s="6785" t="s">
        <v>82</v>
      </c>
      <c r="C115" s="6786"/>
      <c r="D115" s="6787"/>
      <c r="E115" s="6782" t="s">
        <v>106</v>
      </c>
      <c r="F115" s="6465"/>
      <c r="G115" s="6465"/>
      <c r="H115" s="6465"/>
      <c r="I115" s="6465"/>
      <c r="J115" s="6465"/>
      <c r="K115" s="6465"/>
      <c r="L115" s="6465"/>
      <c r="M115" s="6465"/>
      <c r="N115" s="6465"/>
      <c r="O115" s="6465"/>
      <c r="P115" s="6465"/>
      <c r="Q115" s="6465"/>
      <c r="R115" s="6465"/>
      <c r="S115" s="6465"/>
      <c r="T115" s="6465"/>
      <c r="U115" s="6465"/>
      <c r="V115" s="6465"/>
      <c r="W115" s="6465"/>
      <c r="X115" s="6465"/>
      <c r="Y115" s="6465"/>
      <c r="Z115" s="6465"/>
      <c r="AA115" s="6465"/>
      <c r="AB115" s="6465"/>
      <c r="AC115" s="6465"/>
      <c r="AD115" s="6465"/>
      <c r="AE115" s="6465"/>
      <c r="AF115" s="6465"/>
      <c r="AG115" s="6465"/>
      <c r="AH115" s="6465"/>
      <c r="AI115" s="6465"/>
      <c r="AJ115" s="6466"/>
    </row>
    <row r="116" spans="1:86" x14ac:dyDescent="0.25">
      <c r="A116" s="6766"/>
      <c r="B116" s="6501" t="s">
        <v>398</v>
      </c>
      <c r="C116" s="6508" t="s">
        <v>63</v>
      </c>
      <c r="D116" s="6495" t="s">
        <v>64</v>
      </c>
      <c r="E116" s="6751" t="s">
        <v>485</v>
      </c>
      <c r="F116" s="6383"/>
      <c r="G116" s="6790" t="s">
        <v>2006</v>
      </c>
      <c r="H116" s="6791"/>
      <c r="I116" s="6790" t="s">
        <v>2007</v>
      </c>
      <c r="J116" s="6791"/>
      <c r="K116" s="6790" t="s">
        <v>312</v>
      </c>
      <c r="L116" s="6791"/>
      <c r="M116" s="6751" t="s">
        <v>49</v>
      </c>
      <c r="N116" s="6383"/>
      <c r="O116" s="6751" t="s">
        <v>50</v>
      </c>
      <c r="P116" s="6383"/>
      <c r="Q116" s="6751" t="s">
        <v>51</v>
      </c>
      <c r="R116" s="6383"/>
      <c r="S116" s="6751" t="s">
        <v>52</v>
      </c>
      <c r="T116" s="6383"/>
      <c r="U116" s="6751" t="s">
        <v>53</v>
      </c>
      <c r="V116" s="6383"/>
      <c r="W116" s="6751" t="s">
        <v>54</v>
      </c>
      <c r="X116" s="6383"/>
      <c r="Y116" s="6751" t="s">
        <v>55</v>
      </c>
      <c r="Z116" s="6383"/>
      <c r="AA116" s="6751" t="s">
        <v>56</v>
      </c>
      <c r="AB116" s="6383"/>
      <c r="AC116" s="6751" t="s">
        <v>2002</v>
      </c>
      <c r="AD116" s="6383"/>
      <c r="AE116" s="6751" t="s">
        <v>1630</v>
      </c>
      <c r="AF116" s="6383"/>
      <c r="AG116" s="6751" t="s">
        <v>317</v>
      </c>
      <c r="AH116" s="6383"/>
      <c r="AI116" s="6751" t="s">
        <v>754</v>
      </c>
      <c r="AJ116" s="6383"/>
    </row>
    <row r="117" spans="1:86" x14ac:dyDescent="0.25">
      <c r="A117" s="6767"/>
      <c r="B117" s="6366"/>
      <c r="C117" s="6509"/>
      <c r="D117" s="6585"/>
      <c r="E117" s="3700" t="s">
        <v>63</v>
      </c>
      <c r="F117" s="3290" t="s">
        <v>64</v>
      </c>
      <c r="G117" s="3700" t="s">
        <v>63</v>
      </c>
      <c r="H117" s="3289" t="s">
        <v>64</v>
      </c>
      <c r="I117" s="3700" t="s">
        <v>63</v>
      </c>
      <c r="J117" s="3290" t="s">
        <v>64</v>
      </c>
      <c r="K117" s="3700" t="s">
        <v>63</v>
      </c>
      <c r="L117" s="3290" t="s">
        <v>64</v>
      </c>
      <c r="M117" s="3422" t="s">
        <v>63</v>
      </c>
      <c r="N117" s="3290" t="s">
        <v>64</v>
      </c>
      <c r="O117" s="3700" t="s">
        <v>63</v>
      </c>
      <c r="P117" s="3290" t="s">
        <v>64</v>
      </c>
      <c r="Q117" s="3700" t="s">
        <v>63</v>
      </c>
      <c r="R117" s="3290" t="s">
        <v>64</v>
      </c>
      <c r="S117" s="3700" t="s">
        <v>63</v>
      </c>
      <c r="T117" s="3290" t="s">
        <v>64</v>
      </c>
      <c r="U117" s="3700" t="s">
        <v>63</v>
      </c>
      <c r="V117" s="3290" t="s">
        <v>64</v>
      </c>
      <c r="W117" s="3700" t="s">
        <v>63</v>
      </c>
      <c r="X117" s="3290" t="s">
        <v>64</v>
      </c>
      <c r="Y117" s="3700" t="s">
        <v>63</v>
      </c>
      <c r="Z117" s="3290" t="s">
        <v>64</v>
      </c>
      <c r="AA117" s="3700" t="s">
        <v>63</v>
      </c>
      <c r="AB117" s="3290" t="s">
        <v>64</v>
      </c>
      <c r="AC117" s="3700" t="s">
        <v>63</v>
      </c>
      <c r="AD117" s="3290" t="s">
        <v>64</v>
      </c>
      <c r="AE117" s="3700" t="s">
        <v>63</v>
      </c>
      <c r="AF117" s="3290" t="s">
        <v>64</v>
      </c>
      <c r="AG117" s="3700" t="s">
        <v>63</v>
      </c>
      <c r="AH117" s="3290" t="s">
        <v>64</v>
      </c>
      <c r="AI117" s="3700" t="s">
        <v>63</v>
      </c>
      <c r="AJ117" s="3290" t="s">
        <v>64</v>
      </c>
    </row>
    <row r="118" spans="1:86" ht="22.5" x14ac:dyDescent="0.25">
      <c r="A118" s="3814" t="s">
        <v>2105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2106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2107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2108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2109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2110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64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9" zoomScale="71" zoomScaleNormal="71" workbookViewId="0">
      <selection activeCell="C144" sqref="C1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710" t="s">
        <v>2111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939" t="s">
        <v>2112</v>
      </c>
      <c r="B8" s="5939"/>
      <c r="C8" s="5939"/>
      <c r="D8" s="5939"/>
      <c r="E8" s="5939"/>
      <c r="F8" s="5939"/>
      <c r="G8" s="5939"/>
      <c r="H8" s="5939"/>
      <c r="I8" s="5939"/>
      <c r="J8" s="5939"/>
      <c r="K8" s="5939"/>
      <c r="L8" s="5939"/>
      <c r="M8" s="5939"/>
      <c r="N8" s="5939"/>
      <c r="O8" s="5939"/>
      <c r="P8" s="5939"/>
      <c r="Q8" s="5939"/>
      <c r="R8" s="5939"/>
      <c r="S8" s="5939"/>
      <c r="T8" s="5939"/>
      <c r="U8" s="5939"/>
      <c r="V8" s="5939"/>
      <c r="W8" s="5939"/>
      <c r="X8" s="5939"/>
      <c r="Y8" s="5939"/>
      <c r="Z8" s="5939"/>
      <c r="AA8" s="5939"/>
      <c r="AB8" s="5939"/>
      <c r="AC8" s="5939"/>
      <c r="AD8" s="5939"/>
      <c r="AE8" s="5939"/>
      <c r="AF8" s="5939"/>
      <c r="AG8" s="5939"/>
      <c r="AH8" s="5939"/>
      <c r="AI8" s="5939"/>
      <c r="AJ8" s="5939"/>
      <c r="AK8" s="5939"/>
      <c r="AL8" s="5939"/>
      <c r="AM8" s="5939"/>
    </row>
    <row r="9" spans="1:104" ht="18" customHeight="1" x14ac:dyDescent="0.25">
      <c r="A9" s="6789" t="s">
        <v>2113</v>
      </c>
      <c r="B9" s="6789"/>
      <c r="C9" s="6789"/>
      <c r="D9" s="6789"/>
      <c r="E9" s="6789"/>
      <c r="F9" s="6789"/>
      <c r="G9" s="6789"/>
      <c r="H9" s="6789"/>
      <c r="I9" s="6789"/>
      <c r="J9" s="6789"/>
      <c r="K9" s="6789"/>
      <c r="L9" s="6789"/>
      <c r="M9" s="6789"/>
      <c r="N9" s="6789"/>
      <c r="O9" s="6789"/>
      <c r="P9" s="6789"/>
      <c r="Q9" s="6789"/>
      <c r="R9" s="6789"/>
      <c r="S9" s="6789"/>
      <c r="T9" s="6789"/>
      <c r="U9" s="6789"/>
      <c r="V9" s="6789"/>
      <c r="W9" s="6789"/>
      <c r="X9" s="6789"/>
      <c r="Y9" s="6789"/>
      <c r="Z9" s="6789"/>
      <c r="AA9" s="6789"/>
      <c r="AB9" s="6789"/>
      <c r="AC9" s="6789"/>
      <c r="AD9" s="6789"/>
      <c r="AE9" s="6789"/>
      <c r="AF9" s="6789"/>
      <c r="AG9" s="6789"/>
      <c r="AH9" s="6789"/>
      <c r="AI9" s="6789"/>
      <c r="AJ9" s="6789"/>
      <c r="AK9" s="6789"/>
      <c r="AL9" s="6789"/>
      <c r="AM9" s="6789"/>
    </row>
    <row r="10" spans="1:104" ht="18" customHeight="1" x14ac:dyDescent="0.25">
      <c r="A10" s="6584" t="s">
        <v>2114</v>
      </c>
      <c r="B10" s="6492" t="s">
        <v>32</v>
      </c>
      <c r="C10" s="6493" t="s">
        <v>311</v>
      </c>
      <c r="D10" s="6494"/>
      <c r="E10" s="6495"/>
      <c r="F10" s="6510" t="s">
        <v>106</v>
      </c>
      <c r="G10" s="6540"/>
      <c r="H10" s="6540"/>
      <c r="I10" s="6540"/>
      <c r="J10" s="6540"/>
      <c r="K10" s="6540"/>
      <c r="L10" s="6540"/>
      <c r="M10" s="6540"/>
      <c r="N10" s="6540"/>
      <c r="O10" s="6540"/>
      <c r="P10" s="6540"/>
      <c r="Q10" s="6540"/>
      <c r="R10" s="6540"/>
      <c r="S10" s="6540"/>
      <c r="T10" s="6540"/>
      <c r="U10" s="6540"/>
      <c r="V10" s="6540"/>
      <c r="W10" s="6540"/>
      <c r="X10" s="6540"/>
      <c r="Y10" s="6540"/>
      <c r="Z10" s="6540"/>
      <c r="AA10" s="6540"/>
      <c r="AB10" s="6540"/>
      <c r="AC10" s="6540"/>
      <c r="AD10" s="6540"/>
      <c r="AE10" s="6540"/>
      <c r="AF10" s="6540"/>
      <c r="AG10" s="6540"/>
      <c r="AH10" s="6540"/>
      <c r="AI10" s="6540"/>
      <c r="AJ10" s="6540"/>
      <c r="AK10" s="6540"/>
      <c r="AL10" s="6540"/>
      <c r="AM10" s="6807"/>
      <c r="AN10" s="6563" t="s">
        <v>2115</v>
      </c>
      <c r="AO10" s="6494" t="s">
        <v>468</v>
      </c>
      <c r="AP10" s="6495"/>
      <c r="AQ10" s="6548" t="s">
        <v>41</v>
      </c>
      <c r="AR10" s="6548" t="s">
        <v>42</v>
      </c>
      <c r="AS10" s="6548" t="s">
        <v>1960</v>
      </c>
      <c r="AT10" s="6548" t="s">
        <v>39</v>
      </c>
      <c r="AU10" s="6548" t="s">
        <v>2116</v>
      </c>
    </row>
    <row r="11" spans="1:104" ht="18" customHeight="1" x14ac:dyDescent="0.25">
      <c r="A11" s="6584"/>
      <c r="B11" s="6566"/>
      <c r="C11" s="6348"/>
      <c r="D11" s="6103"/>
      <c r="E11" s="6585"/>
      <c r="F11" s="6555" t="s">
        <v>352</v>
      </c>
      <c r="G11" s="6555"/>
      <c r="H11" s="6586" t="s">
        <v>335</v>
      </c>
      <c r="I11" s="6506"/>
      <c r="J11" s="6586" t="s">
        <v>99</v>
      </c>
      <c r="K11" s="6506"/>
      <c r="L11" s="6586" t="s">
        <v>2117</v>
      </c>
      <c r="M11" s="6506"/>
      <c r="N11" s="6586" t="s">
        <v>314</v>
      </c>
      <c r="O11" s="6506"/>
      <c r="P11" s="6586" t="s">
        <v>993</v>
      </c>
      <c r="Q11" s="6506"/>
      <c r="R11" s="6586" t="s">
        <v>645</v>
      </c>
      <c r="S11" s="6506"/>
      <c r="T11" s="6586" t="s">
        <v>2118</v>
      </c>
      <c r="U11" s="6506"/>
      <c r="V11" s="6586" t="s">
        <v>646</v>
      </c>
      <c r="W11" s="6506"/>
      <c r="X11" s="6586" t="s">
        <v>2119</v>
      </c>
      <c r="Y11" s="6506"/>
      <c r="Z11" s="6586" t="s">
        <v>2120</v>
      </c>
      <c r="AA11" s="6506"/>
      <c r="AB11" s="6586" t="s">
        <v>2002</v>
      </c>
      <c r="AC11" s="6506"/>
      <c r="AD11" s="6586" t="s">
        <v>1630</v>
      </c>
      <c r="AE11" s="6506"/>
      <c r="AF11" s="6586" t="s">
        <v>317</v>
      </c>
      <c r="AG11" s="6506"/>
      <c r="AH11" s="6586" t="s">
        <v>2121</v>
      </c>
      <c r="AI11" s="6506"/>
      <c r="AJ11" s="6586" t="s">
        <v>2122</v>
      </c>
      <c r="AK11" s="6506"/>
      <c r="AL11" s="6617" t="s">
        <v>62</v>
      </c>
      <c r="AM11" s="6571"/>
      <c r="AN11" s="6810"/>
      <c r="AO11" s="6103"/>
      <c r="AP11" s="6585"/>
      <c r="AQ11" s="6700"/>
      <c r="AR11" s="6700"/>
      <c r="AS11" s="6700"/>
      <c r="AT11" s="6700"/>
      <c r="AU11" s="6700"/>
    </row>
    <row r="12" spans="1:104" ht="18" customHeight="1" x14ac:dyDescent="0.25">
      <c r="A12" s="6584"/>
      <c r="B12" s="6347"/>
      <c r="C12" s="3700" t="s">
        <v>84</v>
      </c>
      <c r="D12" s="3405" t="s">
        <v>63</v>
      </c>
      <c r="E12" s="3290" t="s">
        <v>64</v>
      </c>
      <c r="F12" s="3700" t="s">
        <v>63</v>
      </c>
      <c r="G12" s="3290" t="s">
        <v>64</v>
      </c>
      <c r="H12" s="3700" t="s">
        <v>63</v>
      </c>
      <c r="I12" s="3290" t="s">
        <v>64</v>
      </c>
      <c r="J12" s="3700" t="s">
        <v>63</v>
      </c>
      <c r="K12" s="3290" t="s">
        <v>64</v>
      </c>
      <c r="L12" s="3700" t="s">
        <v>63</v>
      </c>
      <c r="M12" s="3290" t="s">
        <v>64</v>
      </c>
      <c r="N12" s="3700" t="s">
        <v>63</v>
      </c>
      <c r="O12" s="3290" t="s">
        <v>64</v>
      </c>
      <c r="P12" s="3700" t="s">
        <v>63</v>
      </c>
      <c r="Q12" s="3290" t="s">
        <v>64</v>
      </c>
      <c r="R12" s="3700" t="s">
        <v>63</v>
      </c>
      <c r="S12" s="3290" t="s">
        <v>64</v>
      </c>
      <c r="T12" s="3700" t="s">
        <v>63</v>
      </c>
      <c r="U12" s="3290" t="s">
        <v>64</v>
      </c>
      <c r="V12" s="3700" t="s">
        <v>63</v>
      </c>
      <c r="W12" s="3290" t="s">
        <v>64</v>
      </c>
      <c r="X12" s="3700" t="s">
        <v>63</v>
      </c>
      <c r="Y12" s="3290" t="s">
        <v>64</v>
      </c>
      <c r="Z12" s="3700" t="s">
        <v>63</v>
      </c>
      <c r="AA12" s="3290" t="s">
        <v>64</v>
      </c>
      <c r="AB12" s="3700" t="s">
        <v>63</v>
      </c>
      <c r="AC12" s="3290" t="s">
        <v>64</v>
      </c>
      <c r="AD12" s="3700" t="s">
        <v>63</v>
      </c>
      <c r="AE12" s="3290" t="s">
        <v>64</v>
      </c>
      <c r="AF12" s="3700" t="s">
        <v>63</v>
      </c>
      <c r="AG12" s="3290" t="s">
        <v>64</v>
      </c>
      <c r="AH12" s="3700" t="s">
        <v>63</v>
      </c>
      <c r="AI12" s="3290" t="s">
        <v>64</v>
      </c>
      <c r="AJ12" s="3700" t="s">
        <v>63</v>
      </c>
      <c r="AK12" s="3290" t="s">
        <v>64</v>
      </c>
      <c r="AL12" s="3700" t="s">
        <v>63</v>
      </c>
      <c r="AM12" s="3290" t="s">
        <v>64</v>
      </c>
      <c r="AN12" s="6564"/>
      <c r="AO12" s="1865" t="s">
        <v>473</v>
      </c>
      <c r="AP12" s="1506" t="s">
        <v>1599</v>
      </c>
      <c r="AQ12" s="6353"/>
      <c r="AR12" s="6353"/>
      <c r="AS12" s="6353"/>
      <c r="AT12" s="6353"/>
      <c r="AU12" s="6353"/>
    </row>
    <row r="13" spans="1:104" x14ac:dyDescent="0.25">
      <c r="A13" s="6534" t="s">
        <v>2123</v>
      </c>
      <c r="B13" s="3862" t="s">
        <v>69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657"/>
      <c r="B14" s="3869" t="s">
        <v>103</v>
      </c>
      <c r="C14" s="3713">
        <f t="shared" si="0"/>
        <v>1</v>
      </c>
      <c r="D14" s="3781">
        <f t="shared" ref="D14:E23" si="1">+F14+H14+J14+L14+N14+P14+R14+T14+V14+X14+Z14+AB14+AD14+AF14+AH14+AJ14+AL14</f>
        <v>1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1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1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657"/>
      <c r="B15" s="3869" t="s">
        <v>70</v>
      </c>
      <c r="C15" s="3713">
        <f t="shared" si="0"/>
        <v>13</v>
      </c>
      <c r="D15" s="3781">
        <f t="shared" si="1"/>
        <v>0</v>
      </c>
      <c r="E15" s="3870">
        <f t="shared" si="1"/>
        <v>13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1</v>
      </c>
      <c r="L15" s="3718">
        <v>0</v>
      </c>
      <c r="M15" s="3711">
        <v>0</v>
      </c>
      <c r="N15" s="3718">
        <v>0</v>
      </c>
      <c r="O15" s="3711">
        <v>2</v>
      </c>
      <c r="P15" s="3718">
        <v>0</v>
      </c>
      <c r="Q15" s="3711">
        <v>2</v>
      </c>
      <c r="R15" s="3718">
        <v>0</v>
      </c>
      <c r="S15" s="3711">
        <v>2</v>
      </c>
      <c r="T15" s="3718">
        <v>0</v>
      </c>
      <c r="U15" s="3711">
        <v>3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0</v>
      </c>
      <c r="AB15" s="3718">
        <v>0</v>
      </c>
      <c r="AC15" s="3711">
        <v>1</v>
      </c>
      <c r="AD15" s="3718">
        <v>0</v>
      </c>
      <c r="AE15" s="3711">
        <v>0</v>
      </c>
      <c r="AF15" s="3718">
        <v>0</v>
      </c>
      <c r="AG15" s="3711">
        <v>2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1</v>
      </c>
      <c r="AR15" s="3773">
        <v>0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657"/>
      <c r="B16" s="3869" t="s">
        <v>110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657"/>
      <c r="B17" s="3869" t="s">
        <v>1056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657"/>
      <c r="B18" s="3869" t="s">
        <v>1055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657"/>
      <c r="B19" s="3869" t="s">
        <v>1456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657"/>
      <c r="B20" s="3874" t="s">
        <v>2124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657"/>
      <c r="B21" s="3869" t="s">
        <v>2125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657"/>
      <c r="B22" s="21" t="s">
        <v>2126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442"/>
      <c r="B23" s="1699" t="s">
        <v>104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534" t="s">
        <v>2127</v>
      </c>
      <c r="B24" s="3862" t="s">
        <v>69</v>
      </c>
      <c r="C24" s="1971">
        <f t="shared" ref="C24:C34" si="15">SUM(D24+E24)</f>
        <v>1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1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1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657"/>
      <c r="B25" s="3869" t="s">
        <v>103</v>
      </c>
      <c r="C25" s="3713">
        <f t="shared" si="15"/>
        <v>4</v>
      </c>
      <c r="D25" s="3781">
        <f t="shared" ref="D25:E34" si="16">+F25+H25+J25+L25+N25+P25+R25+T25+V25+X25+Z25+AB25+AD25+AF25+AH25+AJ25+AL25</f>
        <v>2</v>
      </c>
      <c r="E25" s="3870">
        <f>+G25+I25+K25+M25+O25+Q25+S25+U25+W25+Y25+AA25+AC25+AE25+AG25+AI25+AK25+AM25</f>
        <v>2</v>
      </c>
      <c r="F25" s="3718">
        <v>0</v>
      </c>
      <c r="G25" s="1645">
        <v>0</v>
      </c>
      <c r="H25" s="3718">
        <v>0</v>
      </c>
      <c r="I25" s="1645">
        <v>0</v>
      </c>
      <c r="J25" s="3718">
        <v>2</v>
      </c>
      <c r="K25" s="3711">
        <v>2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657"/>
      <c r="B26" s="3869" t="s">
        <v>70</v>
      </c>
      <c r="C26" s="3713">
        <f t="shared" si="15"/>
        <v>2</v>
      </c>
      <c r="D26" s="3781">
        <f t="shared" si="16"/>
        <v>0</v>
      </c>
      <c r="E26" s="3870">
        <f t="shared" si="16"/>
        <v>2</v>
      </c>
      <c r="F26" s="3718">
        <v>0</v>
      </c>
      <c r="G26" s="1645">
        <v>0</v>
      </c>
      <c r="H26" s="3718">
        <v>0</v>
      </c>
      <c r="I26" s="1645">
        <v>0</v>
      </c>
      <c r="J26" s="3718">
        <v>0</v>
      </c>
      <c r="K26" s="3711">
        <v>0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0</v>
      </c>
      <c r="R26" s="3718">
        <v>0</v>
      </c>
      <c r="S26" s="3711">
        <v>0</v>
      </c>
      <c r="T26" s="3718">
        <v>0</v>
      </c>
      <c r="U26" s="3711">
        <v>1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1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0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657"/>
      <c r="B27" s="3869" t="s">
        <v>110</v>
      </c>
      <c r="C27" s="3713">
        <f t="shared" si="15"/>
        <v>0</v>
      </c>
      <c r="D27" s="3781">
        <f t="shared" si="16"/>
        <v>0</v>
      </c>
      <c r="E27" s="3870">
        <f t="shared" si="16"/>
        <v>0</v>
      </c>
      <c r="F27" s="3718">
        <v>0</v>
      </c>
      <c r="G27" s="1645">
        <v>0</v>
      </c>
      <c r="H27" s="3718">
        <v>0</v>
      </c>
      <c r="I27" s="1645">
        <v>0</v>
      </c>
      <c r="J27" s="3718">
        <v>0</v>
      </c>
      <c r="K27" s="3711">
        <v>0</v>
      </c>
      <c r="L27" s="3718">
        <v>0</v>
      </c>
      <c r="M27" s="3711">
        <v>0</v>
      </c>
      <c r="N27" s="3718">
        <v>0</v>
      </c>
      <c r="O27" s="3711">
        <v>0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0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0</v>
      </c>
      <c r="AD27" s="3718">
        <v>0</v>
      </c>
      <c r="AE27" s="3711">
        <v>0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0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657"/>
      <c r="B28" s="3869" t="s">
        <v>1056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657"/>
      <c r="B29" s="3869" t="s">
        <v>1055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657"/>
      <c r="B30" s="3869" t="s">
        <v>1456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657"/>
      <c r="B31" s="3874" t="s">
        <v>2124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657"/>
      <c r="B32" s="3869" t="s">
        <v>2125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657"/>
      <c r="B33" s="21" t="s">
        <v>2126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442"/>
      <c r="B34" s="1699" t="s">
        <v>104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534" t="s">
        <v>208</v>
      </c>
      <c r="B35" s="3862" t="s">
        <v>69</v>
      </c>
      <c r="C35" s="1971">
        <f t="shared" si="0"/>
        <v>1</v>
      </c>
      <c r="D35" s="3778">
        <f>SUM(H35+J35+L35+N35+P35+R35+T35+V35+X35+Z35+AB35+AD35+AF35+AH35+AJ35+AL35)</f>
        <v>0</v>
      </c>
      <c r="E35" s="3863">
        <f>SUM(I35+K35+M35+O35+Q35+S35+U35+W35+Y35+AA35+AC35+AE35+AG35+AI35+AK35+AM35)</f>
        <v>1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0</v>
      </c>
      <c r="P35" s="3729">
        <v>0</v>
      </c>
      <c r="Q35" s="3731">
        <v>0</v>
      </c>
      <c r="R35" s="3729">
        <v>0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1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0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657"/>
      <c r="B36" s="3869" t="s">
        <v>1454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657"/>
      <c r="B37" s="3869" t="s">
        <v>70</v>
      </c>
      <c r="C37" s="3713">
        <f t="shared" si="0"/>
        <v>0</v>
      </c>
      <c r="D37" s="3781">
        <f t="shared" si="30"/>
        <v>0</v>
      </c>
      <c r="E37" s="3870">
        <f t="shared" si="30"/>
        <v>0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0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657"/>
      <c r="B38" s="3869" t="s">
        <v>110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657"/>
      <c r="B39" s="3869" t="s">
        <v>2128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657"/>
      <c r="B40" s="3869" t="s">
        <v>2129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657"/>
      <c r="B41" s="3869" t="s">
        <v>1456</v>
      </c>
      <c r="C41" s="3713">
        <f t="shared" si="0"/>
        <v>0</v>
      </c>
      <c r="D41" s="3781">
        <f t="shared" si="30"/>
        <v>0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0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657"/>
      <c r="B42" s="3874" t="s">
        <v>2124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657"/>
      <c r="B43" s="3869" t="s">
        <v>2125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657"/>
      <c r="B44" s="21" t="s">
        <v>2126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442"/>
      <c r="B45" s="1699" t="s">
        <v>104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534" t="s">
        <v>2130</v>
      </c>
      <c r="B46" s="3862" t="s">
        <v>69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657"/>
      <c r="B47" s="3869" t="s">
        <v>103</v>
      </c>
      <c r="C47" s="3713">
        <f t="shared" si="0"/>
        <v>2</v>
      </c>
      <c r="D47" s="3781">
        <f>SUM(H47+J47+L47+N47+P47+R47+T47+V47+X47+Z47+AB47+AD47+AF47+AH47+AJ47+AL47)</f>
        <v>1</v>
      </c>
      <c r="E47" s="3870">
        <f t="shared" si="30"/>
        <v>1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1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1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657"/>
      <c r="B48" s="3869" t="s">
        <v>70</v>
      </c>
      <c r="C48" s="3713">
        <f t="shared" si="0"/>
        <v>1</v>
      </c>
      <c r="D48" s="3781">
        <f t="shared" si="30"/>
        <v>0</v>
      </c>
      <c r="E48" s="3870">
        <f t="shared" si="30"/>
        <v>1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1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1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657"/>
      <c r="B49" s="3869" t="s">
        <v>110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657"/>
      <c r="B50" s="3869" t="s">
        <v>2128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657"/>
      <c r="B51" s="3869" t="s">
        <v>1055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657"/>
      <c r="B52" s="3869" t="s">
        <v>1456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657"/>
      <c r="B53" s="3874" t="s">
        <v>2124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657"/>
      <c r="B54" s="3869" t="s">
        <v>2125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657"/>
      <c r="B55" s="21" t="s">
        <v>2126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442"/>
      <c r="B56" s="1699" t="s">
        <v>104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534" t="s">
        <v>2131</v>
      </c>
      <c r="B57" s="3862" t="s">
        <v>69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657"/>
      <c r="B58" s="3869" t="s">
        <v>103</v>
      </c>
      <c r="C58" s="3713">
        <f t="shared" si="0"/>
        <v>0</v>
      </c>
      <c r="D58" s="3781">
        <f t="shared" ref="D58:E62" si="32">SUM(J58+L58+N58+P58+R58+T58+V58+X58+Z58+AB58+AD58+AF58+AH58+AJ58+AL58)</f>
        <v>0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0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0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657"/>
      <c r="B59" s="3869" t="s">
        <v>70</v>
      </c>
      <c r="C59" s="3713">
        <f t="shared" si="0"/>
        <v>98</v>
      </c>
      <c r="D59" s="3781">
        <f>SUM(J59+L59+N59+P59+R59+T59+V59+X59+Z59+AB59+AD59+AF59+AH59+AJ59+AL59)</f>
        <v>16</v>
      </c>
      <c r="E59" s="3870">
        <f>SUM(K59+M59+O59+Q59+S59+U59+W59+Y59+AA59+AC59+AE59+AG59+AI59+AK59+AM59)</f>
        <v>82</v>
      </c>
      <c r="F59" s="2044"/>
      <c r="G59" s="3877"/>
      <c r="H59" s="2044"/>
      <c r="I59" s="3877"/>
      <c r="J59" s="3718">
        <v>16</v>
      </c>
      <c r="K59" s="3711">
        <v>24</v>
      </c>
      <c r="L59" s="3718">
        <v>0</v>
      </c>
      <c r="M59" s="3711">
        <v>25</v>
      </c>
      <c r="N59" s="3718">
        <v>0</v>
      </c>
      <c r="O59" s="3711">
        <v>2</v>
      </c>
      <c r="P59" s="3718">
        <v>0</v>
      </c>
      <c r="Q59" s="3711">
        <v>11</v>
      </c>
      <c r="R59" s="3718">
        <v>0</v>
      </c>
      <c r="S59" s="3711">
        <v>6</v>
      </c>
      <c r="T59" s="3718">
        <v>0</v>
      </c>
      <c r="U59" s="3711">
        <v>3</v>
      </c>
      <c r="V59" s="3718">
        <v>0</v>
      </c>
      <c r="W59" s="3711">
        <v>2</v>
      </c>
      <c r="X59" s="3718">
        <v>0</v>
      </c>
      <c r="Y59" s="3711">
        <v>3</v>
      </c>
      <c r="Z59" s="3718">
        <v>0</v>
      </c>
      <c r="AA59" s="3711">
        <v>2</v>
      </c>
      <c r="AB59" s="3718">
        <v>0</v>
      </c>
      <c r="AC59" s="3711">
        <v>3</v>
      </c>
      <c r="AD59" s="3718">
        <v>0</v>
      </c>
      <c r="AE59" s="3711">
        <v>1</v>
      </c>
      <c r="AF59" s="3718">
        <v>0</v>
      </c>
      <c r="AG59" s="3711">
        <v>0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18</v>
      </c>
      <c r="AR59" s="3773">
        <v>5</v>
      </c>
      <c r="AS59" s="3773">
        <v>23</v>
      </c>
      <c r="AT59" s="3773">
        <v>1</v>
      </c>
      <c r="AU59" s="3773">
        <v>5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657"/>
      <c r="B60" s="3869" t="s">
        <v>1055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657"/>
      <c r="B61" s="3780" t="s">
        <v>2126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442"/>
      <c r="B62" s="1699" t="s">
        <v>2125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534" t="s">
        <v>2132</v>
      </c>
      <c r="B63" s="3862" t="s">
        <v>69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657"/>
      <c r="B64" s="3869" t="s">
        <v>70</v>
      </c>
      <c r="C64" s="3713">
        <f t="shared" si="0"/>
        <v>1</v>
      </c>
      <c r="D64" s="3781">
        <f t="shared" si="36"/>
        <v>0</v>
      </c>
      <c r="E64" s="3870">
        <f t="shared" si="36"/>
        <v>1</v>
      </c>
      <c r="F64" s="2044"/>
      <c r="G64" s="3877"/>
      <c r="H64" s="2044"/>
      <c r="I64" s="3877"/>
      <c r="J64" s="3718">
        <v>0</v>
      </c>
      <c r="K64" s="3711">
        <v>0</v>
      </c>
      <c r="L64" s="3718">
        <v>0</v>
      </c>
      <c r="M64" s="3711">
        <v>0</v>
      </c>
      <c r="N64" s="3718">
        <v>0</v>
      </c>
      <c r="O64" s="3711">
        <v>0</v>
      </c>
      <c r="P64" s="3718">
        <v>0</v>
      </c>
      <c r="Q64" s="3711">
        <v>0</v>
      </c>
      <c r="R64" s="3718">
        <v>0</v>
      </c>
      <c r="S64" s="3711">
        <v>0</v>
      </c>
      <c r="T64" s="3718">
        <v>0</v>
      </c>
      <c r="U64" s="3711">
        <v>1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1</v>
      </c>
      <c r="AR64" s="3773">
        <v>0</v>
      </c>
      <c r="AS64" s="3773">
        <v>0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657"/>
      <c r="B65" s="21" t="s">
        <v>2126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442"/>
      <c r="B66" s="1699" t="s">
        <v>2125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534" t="s">
        <v>2133</v>
      </c>
      <c r="B67" s="3862" t="s">
        <v>69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657"/>
      <c r="B68" s="3869" t="s">
        <v>1454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657"/>
      <c r="B69" s="3869" t="s">
        <v>70</v>
      </c>
      <c r="C69" s="3713">
        <f t="shared" si="0"/>
        <v>29</v>
      </c>
      <c r="D69" s="3781">
        <f t="shared" si="37"/>
        <v>2</v>
      </c>
      <c r="E69" s="3870">
        <f t="shared" si="37"/>
        <v>27</v>
      </c>
      <c r="F69" s="2044"/>
      <c r="G69" s="3877"/>
      <c r="H69" s="2044"/>
      <c r="I69" s="3877"/>
      <c r="J69" s="3718">
        <v>0</v>
      </c>
      <c r="K69" s="3711">
        <v>0</v>
      </c>
      <c r="L69" s="3718">
        <v>1</v>
      </c>
      <c r="M69" s="3711">
        <v>0</v>
      </c>
      <c r="N69" s="3718">
        <v>0</v>
      </c>
      <c r="O69" s="3711">
        <v>3</v>
      </c>
      <c r="P69" s="3718">
        <v>1</v>
      </c>
      <c r="Q69" s="3711">
        <v>10</v>
      </c>
      <c r="R69" s="3718">
        <v>0</v>
      </c>
      <c r="S69" s="3711">
        <v>5</v>
      </c>
      <c r="T69" s="3718">
        <v>0</v>
      </c>
      <c r="U69" s="3711">
        <v>1</v>
      </c>
      <c r="V69" s="3718">
        <v>0</v>
      </c>
      <c r="W69" s="3711">
        <v>3</v>
      </c>
      <c r="X69" s="3718">
        <v>0</v>
      </c>
      <c r="Y69" s="3711">
        <v>2</v>
      </c>
      <c r="Z69" s="3718">
        <v>0</v>
      </c>
      <c r="AA69" s="3711">
        <v>1</v>
      </c>
      <c r="AB69" s="3718">
        <v>0</v>
      </c>
      <c r="AC69" s="3711">
        <v>1</v>
      </c>
      <c r="AD69" s="3718">
        <v>0</v>
      </c>
      <c r="AE69" s="3711">
        <v>0</v>
      </c>
      <c r="AF69" s="3718">
        <v>0</v>
      </c>
      <c r="AG69" s="3711">
        <v>1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9</v>
      </c>
      <c r="AR69" s="3773">
        <v>0</v>
      </c>
      <c r="AS69" s="3773">
        <v>1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657"/>
      <c r="B70" s="3869" t="s">
        <v>2128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657"/>
      <c r="B71" s="3869" t="s">
        <v>2134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657"/>
      <c r="B72" s="3780" t="s">
        <v>2126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442"/>
      <c r="B73" s="1699" t="s">
        <v>2125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534" t="s">
        <v>2135</v>
      </c>
      <c r="B74" s="3862" t="s">
        <v>2136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657"/>
      <c r="B75" s="3869" t="s">
        <v>2137</v>
      </c>
      <c r="C75" s="1701">
        <f t="shared" si="0"/>
        <v>10</v>
      </c>
      <c r="D75" s="1395"/>
      <c r="E75" s="932">
        <f>SUM(K75+M75+O75+Q75+S75+U75+W75+Y75+AA75+AC75)</f>
        <v>10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2</v>
      </c>
      <c r="P75" s="2044"/>
      <c r="Q75" s="3711">
        <v>6</v>
      </c>
      <c r="R75" s="2044"/>
      <c r="S75" s="3711">
        <v>1</v>
      </c>
      <c r="T75" s="2044"/>
      <c r="U75" s="3711">
        <v>1</v>
      </c>
      <c r="V75" s="2044"/>
      <c r="W75" s="3711">
        <v>0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4</v>
      </c>
      <c r="AR75" s="3773">
        <v>1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657"/>
      <c r="B76" s="1609" t="s">
        <v>2138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657"/>
      <c r="B77" s="3780" t="s">
        <v>2139</v>
      </c>
      <c r="C77" s="3713">
        <f>SUM(D77+E77)</f>
        <v>11</v>
      </c>
      <c r="D77" s="1395"/>
      <c r="E77" s="932">
        <f>SUM(K77+M77+O77+Q77+S77+U77+W77+Y77+AA77+AC77)</f>
        <v>11</v>
      </c>
      <c r="F77" s="2044"/>
      <c r="G77" s="3877"/>
      <c r="H77" s="2044"/>
      <c r="I77" s="3877"/>
      <c r="J77" s="2044"/>
      <c r="K77" s="1705">
        <v>0</v>
      </c>
      <c r="L77" s="2044"/>
      <c r="M77" s="1705">
        <v>0</v>
      </c>
      <c r="N77" s="2044"/>
      <c r="O77" s="1705">
        <v>3</v>
      </c>
      <c r="P77" s="2044"/>
      <c r="Q77" s="1705">
        <v>3</v>
      </c>
      <c r="R77" s="2044"/>
      <c r="S77" s="1705">
        <v>1</v>
      </c>
      <c r="T77" s="2044"/>
      <c r="U77" s="1705">
        <v>3</v>
      </c>
      <c r="V77" s="2044"/>
      <c r="W77" s="1705">
        <v>0</v>
      </c>
      <c r="X77" s="2044"/>
      <c r="Y77" s="1705">
        <v>0</v>
      </c>
      <c r="Z77" s="2044"/>
      <c r="AA77" s="1705">
        <v>1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1</v>
      </c>
      <c r="AR77" s="3882">
        <v>2</v>
      </c>
      <c r="AS77" s="3882">
        <v>0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442"/>
      <c r="B78" s="1330" t="s">
        <v>2126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657" t="s">
        <v>2140</v>
      </c>
      <c r="B79" s="3862" t="s">
        <v>69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657"/>
      <c r="B80" s="3869" t="s">
        <v>103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657"/>
      <c r="B81" s="3869" t="s">
        <v>70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657"/>
      <c r="B82" s="3869" t="s">
        <v>110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657"/>
      <c r="B83" s="3869" t="s">
        <v>1056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657"/>
      <c r="B84" s="3869" t="s">
        <v>1055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657"/>
      <c r="B85" s="3869" t="s">
        <v>1456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657"/>
      <c r="B86" s="3874" t="s">
        <v>2124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657"/>
      <c r="B87" s="3869" t="s">
        <v>2125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657"/>
      <c r="B88" s="21" t="s">
        <v>2126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442"/>
      <c r="B89" s="1699" t="s">
        <v>104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89" t="s">
        <v>2141</v>
      </c>
      <c r="B90" s="6789"/>
      <c r="C90" s="6789"/>
      <c r="D90" s="6789"/>
      <c r="E90" s="6789"/>
      <c r="F90" s="6789"/>
      <c r="G90" s="6789"/>
      <c r="H90" s="6789"/>
      <c r="I90" s="6789"/>
      <c r="J90" s="6789"/>
      <c r="K90" s="6789"/>
      <c r="L90" s="6789"/>
      <c r="M90" s="6789"/>
      <c r="N90" s="6789"/>
      <c r="O90" s="6789"/>
      <c r="P90" s="6789"/>
      <c r="Q90" s="6789"/>
      <c r="R90" s="6789"/>
      <c r="S90" s="6789"/>
      <c r="T90" s="6789"/>
      <c r="U90" s="6789"/>
      <c r="V90" s="6789"/>
      <c r="W90" s="6789"/>
      <c r="X90" s="6789"/>
      <c r="Y90" s="6789"/>
      <c r="Z90" s="6789"/>
      <c r="AA90" s="6789"/>
      <c r="AB90" s="6789"/>
      <c r="AC90" s="6789"/>
      <c r="AD90" s="6789"/>
      <c r="AE90" s="6789"/>
      <c r="AF90" s="6789"/>
      <c r="AG90" s="6789"/>
      <c r="AH90" s="6789"/>
      <c r="AI90" s="6789"/>
      <c r="AJ90" s="6789"/>
      <c r="AK90" s="6789"/>
      <c r="AL90" s="6789"/>
      <c r="AM90" s="6789"/>
    </row>
    <row r="91" spans="1:95" ht="18" customHeight="1" x14ac:dyDescent="0.25">
      <c r="A91" s="6548" t="s">
        <v>2142</v>
      </c>
      <c r="B91" s="6492" t="s">
        <v>2143</v>
      </c>
      <c r="C91" s="6493" t="s">
        <v>311</v>
      </c>
      <c r="D91" s="6494"/>
      <c r="E91" s="6495"/>
      <c r="F91" s="6617" t="s">
        <v>106</v>
      </c>
      <c r="G91" s="6546"/>
      <c r="H91" s="6546"/>
      <c r="I91" s="6546"/>
      <c r="J91" s="6546"/>
      <c r="K91" s="6546"/>
      <c r="L91" s="6546"/>
      <c r="M91" s="6546"/>
      <c r="N91" s="6546"/>
      <c r="O91" s="6546"/>
      <c r="P91" s="6546"/>
      <c r="Q91" s="6546"/>
      <c r="R91" s="6546"/>
      <c r="S91" s="6546"/>
      <c r="T91" s="6546"/>
      <c r="U91" s="6546"/>
      <c r="V91" s="6546"/>
      <c r="W91" s="6546"/>
      <c r="X91" s="6546"/>
      <c r="Y91" s="6546"/>
      <c r="Z91" s="6546"/>
      <c r="AA91" s="6546"/>
      <c r="AB91" s="6546"/>
      <c r="AC91" s="6546"/>
      <c r="AD91" s="6546"/>
      <c r="AE91" s="6546"/>
      <c r="AF91" s="6546"/>
      <c r="AG91" s="6546"/>
      <c r="AH91" s="6546"/>
      <c r="AI91" s="6546"/>
      <c r="AJ91" s="6546"/>
      <c r="AK91" s="6546"/>
      <c r="AL91" s="6546"/>
      <c r="AM91" s="6571"/>
      <c r="AN91" s="6494" t="s">
        <v>468</v>
      </c>
      <c r="AO91" s="6495"/>
      <c r="AP91" s="6501" t="s">
        <v>41</v>
      </c>
      <c r="AQ91" s="6499" t="s">
        <v>42</v>
      </c>
      <c r="AR91" s="6499" t="s">
        <v>39</v>
      </c>
      <c r="AS91" s="6495" t="s">
        <v>2116</v>
      </c>
    </row>
    <row r="92" spans="1:95" ht="18" customHeight="1" x14ac:dyDescent="0.25">
      <c r="A92" s="6700"/>
      <c r="B92" s="6566"/>
      <c r="C92" s="6348"/>
      <c r="D92" s="6103"/>
      <c r="E92" s="6585"/>
      <c r="F92" s="6586" t="s">
        <v>352</v>
      </c>
      <c r="G92" s="6506"/>
      <c r="H92" s="6586" t="s">
        <v>335</v>
      </c>
      <c r="I92" s="6506"/>
      <c r="J92" s="6586" t="s">
        <v>99</v>
      </c>
      <c r="K92" s="6506"/>
      <c r="L92" s="6586" t="s">
        <v>2117</v>
      </c>
      <c r="M92" s="6506"/>
      <c r="N92" s="6586" t="s">
        <v>314</v>
      </c>
      <c r="O92" s="6506"/>
      <c r="P92" s="6586" t="s">
        <v>993</v>
      </c>
      <c r="Q92" s="6506"/>
      <c r="R92" s="6586" t="s">
        <v>645</v>
      </c>
      <c r="S92" s="6506"/>
      <c r="T92" s="6586" t="s">
        <v>2118</v>
      </c>
      <c r="U92" s="6506"/>
      <c r="V92" s="6586" t="s">
        <v>646</v>
      </c>
      <c r="W92" s="6506"/>
      <c r="X92" s="6586" t="s">
        <v>2119</v>
      </c>
      <c r="Y92" s="6506"/>
      <c r="Z92" s="6586" t="s">
        <v>2120</v>
      </c>
      <c r="AA92" s="6506"/>
      <c r="AB92" s="6586" t="s">
        <v>2002</v>
      </c>
      <c r="AC92" s="6506"/>
      <c r="AD92" s="6586" t="s">
        <v>1630</v>
      </c>
      <c r="AE92" s="6506"/>
      <c r="AF92" s="6586" t="s">
        <v>317</v>
      </c>
      <c r="AG92" s="6506"/>
      <c r="AH92" s="6586" t="s">
        <v>2121</v>
      </c>
      <c r="AI92" s="6506"/>
      <c r="AJ92" s="6586" t="s">
        <v>2122</v>
      </c>
      <c r="AK92" s="6506"/>
      <c r="AL92" s="6617" t="s">
        <v>62</v>
      </c>
      <c r="AM92" s="6571"/>
      <c r="AN92" s="6103"/>
      <c r="AO92" s="6585"/>
      <c r="AP92" s="5724"/>
      <c r="AQ92" s="5996"/>
      <c r="AR92" s="5996"/>
      <c r="AS92" s="5722"/>
    </row>
    <row r="93" spans="1:95" ht="18" customHeight="1" x14ac:dyDescent="0.25">
      <c r="A93" s="6353"/>
      <c r="B93" s="6347"/>
      <c r="C93" s="3700" t="s">
        <v>84</v>
      </c>
      <c r="D93" s="3405" t="s">
        <v>63</v>
      </c>
      <c r="E93" s="3290" t="s">
        <v>64</v>
      </c>
      <c r="F93" s="3700" t="s">
        <v>63</v>
      </c>
      <c r="G93" s="3290" t="s">
        <v>64</v>
      </c>
      <c r="H93" s="3700" t="s">
        <v>63</v>
      </c>
      <c r="I93" s="3290" t="s">
        <v>64</v>
      </c>
      <c r="J93" s="3700" t="s">
        <v>63</v>
      </c>
      <c r="K93" s="3290" t="s">
        <v>64</v>
      </c>
      <c r="L93" s="3700" t="s">
        <v>63</v>
      </c>
      <c r="M93" s="3290" t="s">
        <v>64</v>
      </c>
      <c r="N93" s="3700" t="s">
        <v>63</v>
      </c>
      <c r="O93" s="3290" t="s">
        <v>64</v>
      </c>
      <c r="P93" s="3700" t="s">
        <v>63</v>
      </c>
      <c r="Q93" s="3290" t="s">
        <v>64</v>
      </c>
      <c r="R93" s="3700" t="s">
        <v>63</v>
      </c>
      <c r="S93" s="3290" t="s">
        <v>64</v>
      </c>
      <c r="T93" s="3700" t="s">
        <v>63</v>
      </c>
      <c r="U93" s="3290" t="s">
        <v>64</v>
      </c>
      <c r="V93" s="3700" t="s">
        <v>63</v>
      </c>
      <c r="W93" s="3290" t="s">
        <v>64</v>
      </c>
      <c r="X93" s="3700" t="s">
        <v>63</v>
      </c>
      <c r="Y93" s="3290" t="s">
        <v>64</v>
      </c>
      <c r="Z93" s="3700" t="s">
        <v>63</v>
      </c>
      <c r="AA93" s="3290" t="s">
        <v>64</v>
      </c>
      <c r="AB93" s="3700" t="s">
        <v>63</v>
      </c>
      <c r="AC93" s="3290" t="s">
        <v>64</v>
      </c>
      <c r="AD93" s="3700" t="s">
        <v>63</v>
      </c>
      <c r="AE93" s="3290" t="s">
        <v>64</v>
      </c>
      <c r="AF93" s="3700" t="s">
        <v>63</v>
      </c>
      <c r="AG93" s="3290" t="s">
        <v>64</v>
      </c>
      <c r="AH93" s="3700" t="s">
        <v>63</v>
      </c>
      <c r="AI93" s="3290" t="s">
        <v>64</v>
      </c>
      <c r="AJ93" s="3700" t="s">
        <v>63</v>
      </c>
      <c r="AK93" s="3290" t="s">
        <v>64</v>
      </c>
      <c r="AL93" s="3700" t="s">
        <v>63</v>
      </c>
      <c r="AM93" s="3412" t="s">
        <v>64</v>
      </c>
      <c r="AN93" s="2867" t="s">
        <v>473</v>
      </c>
      <c r="AO93" s="3702" t="s">
        <v>474</v>
      </c>
      <c r="AP93" s="6366"/>
      <c r="AQ93" s="5709"/>
      <c r="AR93" s="5709"/>
      <c r="AS93" s="6585"/>
    </row>
    <row r="94" spans="1:95" ht="21" x14ac:dyDescent="0.25">
      <c r="A94" s="6534" t="s">
        <v>2144</v>
      </c>
      <c r="B94" s="3890" t="s">
        <v>2145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657"/>
      <c r="B95" s="3869" t="s">
        <v>2146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657"/>
      <c r="B96" s="3869" t="s">
        <v>2147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657"/>
      <c r="B97" s="3869" t="s">
        <v>2148</v>
      </c>
      <c r="C97" s="3713">
        <f t="shared" si="48"/>
        <v>13</v>
      </c>
      <c r="D97" s="3781">
        <f t="shared" si="49"/>
        <v>0</v>
      </c>
      <c r="E97" s="1691">
        <f t="shared" si="49"/>
        <v>13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2</v>
      </c>
      <c r="N97" s="3710">
        <v>0</v>
      </c>
      <c r="O97" s="3880">
        <v>3</v>
      </c>
      <c r="P97" s="3871">
        <v>0</v>
      </c>
      <c r="Q97" s="3711">
        <v>0</v>
      </c>
      <c r="R97" s="1649">
        <v>0</v>
      </c>
      <c r="S97" s="3880">
        <v>4</v>
      </c>
      <c r="T97" s="3718">
        <v>0</v>
      </c>
      <c r="U97" s="1645">
        <v>0</v>
      </c>
      <c r="V97" s="3710">
        <v>0</v>
      </c>
      <c r="W97" s="1649">
        <v>2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1</v>
      </c>
      <c r="AD97" s="3718">
        <v>0</v>
      </c>
      <c r="AE97" s="3711">
        <v>1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5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657"/>
      <c r="B98" s="1609" t="s">
        <v>2149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442"/>
      <c r="B99" s="1699" t="s">
        <v>2150</v>
      </c>
      <c r="C99" s="1693">
        <f t="shared" si="48"/>
        <v>0</v>
      </c>
      <c r="D99" s="1694">
        <f>SUM(F99+H99+J99+L99+N99+P99+R99+T99+V99+X99+Z99+AB99+AD99+AF99+AH99+AJ99+AL99)</f>
        <v>0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0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534" t="s">
        <v>2151</v>
      </c>
      <c r="B100" s="3890" t="s">
        <v>2145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657"/>
      <c r="B101" s="3869" t="s">
        <v>2146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657"/>
      <c r="B102" s="3869" t="s">
        <v>2147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657"/>
      <c r="B103" s="3869" t="s">
        <v>2148</v>
      </c>
      <c r="C103" s="3713">
        <f t="shared" si="48"/>
        <v>3</v>
      </c>
      <c r="D103" s="3781">
        <f t="shared" si="60"/>
        <v>1</v>
      </c>
      <c r="E103" s="1691">
        <f t="shared" si="60"/>
        <v>2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0</v>
      </c>
      <c r="N103" s="3710">
        <v>1</v>
      </c>
      <c r="O103" s="1649">
        <v>1</v>
      </c>
      <c r="P103" s="3718">
        <v>0</v>
      </c>
      <c r="Q103" s="1645">
        <v>1</v>
      </c>
      <c r="R103" s="3710">
        <v>0</v>
      </c>
      <c r="S103" s="1649">
        <v>0</v>
      </c>
      <c r="T103" s="3718">
        <v>0</v>
      </c>
      <c r="U103" s="1645">
        <v>0</v>
      </c>
      <c r="V103" s="3710">
        <v>0</v>
      </c>
      <c r="W103" s="1649">
        <v>0</v>
      </c>
      <c r="X103" s="3718">
        <v>0</v>
      </c>
      <c r="Y103" s="1645">
        <v>0</v>
      </c>
      <c r="Z103" s="3710">
        <v>0</v>
      </c>
      <c r="AA103" s="1649">
        <v>0</v>
      </c>
      <c r="AB103" s="3718">
        <v>0</v>
      </c>
      <c r="AC103" s="1645">
        <v>0</v>
      </c>
      <c r="AD103" s="3718">
        <v>0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2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657"/>
      <c r="B104" s="1609" t="s">
        <v>2149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442"/>
      <c r="B105" s="1699" t="s">
        <v>2150</v>
      </c>
      <c r="C105" s="1693">
        <f t="shared" si="48"/>
        <v>0</v>
      </c>
      <c r="D105" s="1694">
        <f>SUM(F105+H105+J105+L105+N105+P105+R105+T105+V105+X105+Z105+AB105+AD105+AF105+AH105+AJ105+AL105)</f>
        <v>0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0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84" t="s">
        <v>2152</v>
      </c>
      <c r="B106" s="6784"/>
      <c r="C106" s="6784"/>
      <c r="D106" s="6784"/>
    </row>
    <row r="107" spans="1:93" x14ac:dyDescent="0.25">
      <c r="A107" s="6534" t="s">
        <v>2153</v>
      </c>
      <c r="B107" s="3393" t="s">
        <v>2154</v>
      </c>
      <c r="C107" s="3290" t="s">
        <v>2155</v>
      </c>
      <c r="D107" s="3290" t="s">
        <v>503</v>
      </c>
    </row>
    <row r="108" spans="1:93" x14ac:dyDescent="0.25">
      <c r="A108" s="6657"/>
      <c r="B108" s="3897" t="s">
        <v>286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657"/>
      <c r="B109" s="3692" t="s">
        <v>2156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657"/>
      <c r="B110" s="3692" t="s">
        <v>2157</v>
      </c>
      <c r="C110" s="3773">
        <v>19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657"/>
      <c r="B111" s="3692" t="s">
        <v>2158</v>
      </c>
      <c r="C111" s="3773">
        <v>0</v>
      </c>
      <c r="D111" s="3898"/>
    </row>
    <row r="112" spans="1:93" x14ac:dyDescent="0.25">
      <c r="A112" s="6657"/>
      <c r="B112" s="3728" t="s">
        <v>2159</v>
      </c>
      <c r="C112" s="1645">
        <v>0</v>
      </c>
      <c r="D112" s="3898"/>
    </row>
    <row r="113" spans="1:111" ht="21" x14ac:dyDescent="0.25">
      <c r="A113" s="6657"/>
      <c r="B113" s="3728" t="s">
        <v>2160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657"/>
      <c r="B114" s="3728" t="s">
        <v>2161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657"/>
      <c r="B115" s="3728" t="s">
        <v>2162</v>
      </c>
      <c r="C115" s="3773">
        <v>21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657"/>
      <c r="B116" s="389" t="s">
        <v>2163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442"/>
      <c r="B117" s="2220" t="s">
        <v>2164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805" t="s">
        <v>2165</v>
      </c>
      <c r="B118" s="6805"/>
      <c r="C118" s="6805"/>
      <c r="D118" s="6805"/>
      <c r="E118" s="6805"/>
      <c r="F118" s="6805"/>
      <c r="G118" s="6805"/>
      <c r="H118" s="6805"/>
      <c r="I118" s="6805"/>
      <c r="J118" s="6805"/>
      <c r="K118" s="6805"/>
      <c r="L118" s="6805"/>
      <c r="M118" s="6805"/>
      <c r="N118" s="6805"/>
      <c r="O118" s="6805"/>
      <c r="P118" s="6805"/>
      <c r="Q118" s="6805"/>
      <c r="R118" s="6805"/>
      <c r="S118" s="6805"/>
      <c r="T118" s="6805"/>
      <c r="U118" s="6805"/>
      <c r="V118" s="6805"/>
      <c r="W118" s="6805"/>
      <c r="X118" s="6805"/>
      <c r="Y118" s="6805"/>
      <c r="Z118" s="6805"/>
      <c r="AA118" s="6805"/>
      <c r="AB118" s="6805"/>
      <c r="AC118" s="6805"/>
      <c r="AD118" s="6805"/>
      <c r="AE118" s="6805"/>
      <c r="AF118" s="6805"/>
      <c r="AG118" s="6805"/>
      <c r="AH118" s="6805"/>
      <c r="AI118" s="6805"/>
      <c r="AJ118" s="6805"/>
      <c r="AK118" s="6805"/>
    </row>
    <row r="119" spans="1:111" ht="15" customHeight="1" x14ac:dyDescent="0.25">
      <c r="A119" s="6493" t="s">
        <v>224</v>
      </c>
      <c r="B119" s="6495"/>
      <c r="C119" s="6493" t="s">
        <v>82</v>
      </c>
      <c r="D119" s="6494"/>
      <c r="E119" s="6495"/>
      <c r="F119" s="6688" t="s">
        <v>106</v>
      </c>
      <c r="G119" s="6689"/>
      <c r="H119" s="6689"/>
      <c r="I119" s="6689"/>
      <c r="J119" s="6689"/>
      <c r="K119" s="6689"/>
      <c r="L119" s="6689"/>
      <c r="M119" s="6689"/>
      <c r="N119" s="6689"/>
      <c r="O119" s="6689"/>
      <c r="P119" s="6689"/>
      <c r="Q119" s="6689"/>
      <c r="R119" s="6689"/>
      <c r="S119" s="6689"/>
      <c r="T119" s="6689"/>
      <c r="U119" s="6689"/>
      <c r="V119" s="6689"/>
      <c r="W119" s="6689"/>
      <c r="X119" s="6689"/>
      <c r="Y119" s="6689"/>
      <c r="Z119" s="6689"/>
      <c r="AA119" s="6689"/>
      <c r="AB119" s="6689"/>
      <c r="AC119" s="6689"/>
      <c r="AD119" s="6689"/>
      <c r="AE119" s="6689"/>
      <c r="AF119" s="6689"/>
      <c r="AG119" s="6689"/>
      <c r="AH119" s="6689"/>
      <c r="AI119" s="6689"/>
      <c r="AJ119" s="6806" t="s">
        <v>2166</v>
      </c>
      <c r="AK119" s="6807"/>
      <c r="AL119" s="6563" t="s">
        <v>38</v>
      </c>
    </row>
    <row r="120" spans="1:111" x14ac:dyDescent="0.25">
      <c r="A120" s="6100"/>
      <c r="B120" s="5722"/>
      <c r="C120" s="6348"/>
      <c r="D120" s="6103"/>
      <c r="E120" s="6585"/>
      <c r="F120" s="6586" t="s">
        <v>99</v>
      </c>
      <c r="G120" s="6506"/>
      <c r="H120" s="6586" t="s">
        <v>313</v>
      </c>
      <c r="I120" s="6506"/>
      <c r="J120" s="6586" t="s">
        <v>314</v>
      </c>
      <c r="K120" s="6506"/>
      <c r="L120" s="6586" t="s">
        <v>993</v>
      </c>
      <c r="M120" s="6506"/>
      <c r="N120" s="6586" t="s">
        <v>645</v>
      </c>
      <c r="O120" s="6506"/>
      <c r="P120" s="6586" t="s">
        <v>2118</v>
      </c>
      <c r="Q120" s="6506"/>
      <c r="R120" s="6586" t="s">
        <v>646</v>
      </c>
      <c r="S120" s="6506"/>
      <c r="T120" s="6586" t="s">
        <v>2119</v>
      </c>
      <c r="U120" s="6506"/>
      <c r="V120" s="6586" t="s">
        <v>2120</v>
      </c>
      <c r="W120" s="6506"/>
      <c r="X120" s="6586" t="s">
        <v>2002</v>
      </c>
      <c r="Y120" s="6506"/>
      <c r="Z120" s="6586" t="s">
        <v>1630</v>
      </c>
      <c r="AA120" s="6506"/>
      <c r="AB120" s="6586" t="s">
        <v>317</v>
      </c>
      <c r="AC120" s="6506"/>
      <c r="AD120" s="6586" t="s">
        <v>2121</v>
      </c>
      <c r="AE120" s="6506"/>
      <c r="AF120" s="6586" t="s">
        <v>2122</v>
      </c>
      <c r="AG120" s="6506"/>
      <c r="AH120" s="6617" t="s">
        <v>62</v>
      </c>
      <c r="AI120" s="6546"/>
      <c r="AJ120" s="6808"/>
      <c r="AK120" s="6809"/>
      <c r="AL120" s="6810"/>
    </row>
    <row r="121" spans="1:111" x14ac:dyDescent="0.25">
      <c r="A121" s="6348"/>
      <c r="B121" s="6585"/>
      <c r="C121" s="3700" t="s">
        <v>84</v>
      </c>
      <c r="D121" s="3405" t="s">
        <v>63</v>
      </c>
      <c r="E121" s="3290" t="s">
        <v>64</v>
      </c>
      <c r="F121" s="3700" t="s">
        <v>63</v>
      </c>
      <c r="G121" s="3290" t="s">
        <v>64</v>
      </c>
      <c r="H121" s="3700" t="s">
        <v>63</v>
      </c>
      <c r="I121" s="3290" t="s">
        <v>64</v>
      </c>
      <c r="J121" s="3700" t="s">
        <v>63</v>
      </c>
      <c r="K121" s="3290" t="s">
        <v>64</v>
      </c>
      <c r="L121" s="3700" t="s">
        <v>63</v>
      </c>
      <c r="M121" s="3290" t="s">
        <v>64</v>
      </c>
      <c r="N121" s="3700" t="s">
        <v>63</v>
      </c>
      <c r="O121" s="3290" t="s">
        <v>64</v>
      </c>
      <c r="P121" s="3700" t="s">
        <v>63</v>
      </c>
      <c r="Q121" s="3290" t="s">
        <v>64</v>
      </c>
      <c r="R121" s="3700" t="s">
        <v>63</v>
      </c>
      <c r="S121" s="3290" t="s">
        <v>64</v>
      </c>
      <c r="T121" s="3700" t="s">
        <v>63</v>
      </c>
      <c r="U121" s="3290" t="s">
        <v>64</v>
      </c>
      <c r="V121" s="3700" t="s">
        <v>63</v>
      </c>
      <c r="W121" s="3290" t="s">
        <v>64</v>
      </c>
      <c r="X121" s="3700" t="s">
        <v>63</v>
      </c>
      <c r="Y121" s="3290" t="s">
        <v>64</v>
      </c>
      <c r="Z121" s="3700" t="s">
        <v>63</v>
      </c>
      <c r="AA121" s="3290" t="s">
        <v>64</v>
      </c>
      <c r="AB121" s="3700" t="s">
        <v>63</v>
      </c>
      <c r="AC121" s="3290" t="s">
        <v>64</v>
      </c>
      <c r="AD121" s="3700" t="s">
        <v>63</v>
      </c>
      <c r="AE121" s="3290" t="s">
        <v>64</v>
      </c>
      <c r="AF121" s="3700" t="s">
        <v>63</v>
      </c>
      <c r="AG121" s="3290" t="s">
        <v>64</v>
      </c>
      <c r="AH121" s="3700" t="s">
        <v>63</v>
      </c>
      <c r="AI121" s="3412" t="s">
        <v>64</v>
      </c>
      <c r="AJ121" s="3405" t="s">
        <v>63</v>
      </c>
      <c r="AK121" s="3289" t="s">
        <v>64</v>
      </c>
      <c r="AL121" s="6564"/>
    </row>
    <row r="122" spans="1:111" x14ac:dyDescent="0.25">
      <c r="A122" s="6534" t="s">
        <v>2167</v>
      </c>
      <c r="B122" s="3862" t="s">
        <v>2168</v>
      </c>
      <c r="C122" s="1971">
        <f>SUM(D122:E122)</f>
        <v>9</v>
      </c>
      <c r="D122" s="3778">
        <f>+F122+H122+J122+L122+N122+P122+R122+T122+V122+X122+Z122+AB122+AD122+AF122+AH122</f>
        <v>1</v>
      </c>
      <c r="E122" s="3863">
        <f>+G122+I122+K122+M122+O122+Q122+S122+U122+W122+Y122+AA122+AC122+AE122+AG122+AI122</f>
        <v>8</v>
      </c>
      <c r="F122" s="3729">
        <v>0</v>
      </c>
      <c r="G122" s="3731">
        <v>1</v>
      </c>
      <c r="H122" s="3729">
        <v>0</v>
      </c>
      <c r="I122" s="3731">
        <v>4</v>
      </c>
      <c r="J122" s="3729">
        <v>0</v>
      </c>
      <c r="K122" s="3731">
        <v>0</v>
      </c>
      <c r="L122" s="3729">
        <v>1</v>
      </c>
      <c r="M122" s="3731">
        <v>2</v>
      </c>
      <c r="N122" s="3729">
        <v>0</v>
      </c>
      <c r="O122" s="3731">
        <v>0</v>
      </c>
      <c r="P122" s="3729">
        <v>0</v>
      </c>
      <c r="Q122" s="3731">
        <v>1</v>
      </c>
      <c r="R122" s="3729">
        <v>0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5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657"/>
      <c r="B123" s="3869" t="s">
        <v>2169</v>
      </c>
      <c r="C123" s="3713">
        <f>SUM(D123:E123)</f>
        <v>0</v>
      </c>
      <c r="D123" s="3781">
        <f t="shared" ref="D123:E124" si="65">+F123+H123+J123+L123+N123+P123+R123+T123+V123+X123+Z123+AB123+AD123+AF123+AH123</f>
        <v>0</v>
      </c>
      <c r="E123" s="3870">
        <f t="shared" si="65"/>
        <v>0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0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442"/>
      <c r="B124" s="1699" t="s">
        <v>2170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811" t="s">
        <v>2171</v>
      </c>
      <c r="B125" s="6811"/>
      <c r="C125" s="6811"/>
      <c r="D125" s="6811"/>
      <c r="E125" s="6811"/>
      <c r="F125" s="6811"/>
      <c r="G125" s="6811"/>
      <c r="H125" s="6811"/>
      <c r="I125" s="6811"/>
      <c r="J125" s="6811"/>
    </row>
    <row r="126" spans="1:111" ht="18" customHeight="1" x14ac:dyDescent="0.25">
      <c r="A126" s="6789" t="s">
        <v>2172</v>
      </c>
      <c r="B126" s="6789"/>
      <c r="C126" s="6789"/>
      <c r="D126" s="6805"/>
      <c r="E126" s="6805"/>
      <c r="F126" s="6805"/>
      <c r="G126" s="6805"/>
      <c r="H126" s="6805"/>
      <c r="I126" s="6805"/>
      <c r="J126" s="6805"/>
    </row>
    <row r="127" spans="1:111" ht="15" customHeight="1" x14ac:dyDescent="0.25">
      <c r="A127" s="6555" t="s">
        <v>1114</v>
      </c>
      <c r="B127" s="6555" t="s">
        <v>2173</v>
      </c>
      <c r="C127" s="6586" t="s">
        <v>1660</v>
      </c>
      <c r="D127" s="6586" t="s">
        <v>2174</v>
      </c>
      <c r="E127" s="6504"/>
      <c r="F127" s="6504"/>
      <c r="G127" s="6504"/>
      <c r="H127" s="6504"/>
      <c r="I127" s="6504"/>
      <c r="J127" s="6504"/>
      <c r="K127" s="6504"/>
      <c r="L127" s="6504"/>
      <c r="M127" s="6587"/>
      <c r="N127" s="6812" t="s">
        <v>2175</v>
      </c>
      <c r="O127" s="6495" t="s">
        <v>2176</v>
      </c>
    </row>
    <row r="128" spans="1:111" ht="50.1" customHeight="1" x14ac:dyDescent="0.25">
      <c r="A128" s="6555"/>
      <c r="B128" s="6555"/>
      <c r="C128" s="6555"/>
      <c r="D128" s="1390" t="s">
        <v>2123</v>
      </c>
      <c r="E128" s="387" t="s">
        <v>2177</v>
      </c>
      <c r="F128" s="387" t="s">
        <v>2178</v>
      </c>
      <c r="G128" s="387" t="s">
        <v>2179</v>
      </c>
      <c r="H128" s="387" t="s">
        <v>2180</v>
      </c>
      <c r="I128" s="645" t="s">
        <v>2181</v>
      </c>
      <c r="J128" s="645" t="s">
        <v>2182</v>
      </c>
      <c r="K128" s="3394" t="s">
        <v>2183</v>
      </c>
      <c r="L128" s="3423" t="s">
        <v>2184</v>
      </c>
      <c r="M128" s="3900" t="s">
        <v>2185</v>
      </c>
      <c r="N128" s="6813"/>
      <c r="O128" s="6585"/>
    </row>
    <row r="129" spans="1:88" x14ac:dyDescent="0.25">
      <c r="A129" s="6534" t="s">
        <v>2186</v>
      </c>
      <c r="B129" s="3732" t="s">
        <v>2187</v>
      </c>
      <c r="C129" s="3901">
        <f>SUM(D129:M129)</f>
        <v>0</v>
      </c>
      <c r="D129" s="3729">
        <v>0</v>
      </c>
      <c r="E129" s="3730">
        <v>0</v>
      </c>
      <c r="F129" s="3730">
        <v>0</v>
      </c>
      <c r="G129" s="3730">
        <v>0</v>
      </c>
      <c r="H129" s="3730">
        <v>0</v>
      </c>
      <c r="I129" s="3899">
        <v>0</v>
      </c>
      <c r="J129" s="3731">
        <v>0</v>
      </c>
      <c r="K129" s="1606">
        <v>0</v>
      </c>
      <c r="L129" s="3881">
        <v>0</v>
      </c>
      <c r="M129" s="3902">
        <v>0</v>
      </c>
      <c r="N129" s="3866">
        <v>0</v>
      </c>
      <c r="O129" s="3881">
        <v>0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657"/>
      <c r="B130" s="3728" t="s">
        <v>2188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657"/>
      <c r="B131" s="3728" t="s">
        <v>2189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657"/>
      <c r="B132" s="3728" t="s">
        <v>2190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442"/>
      <c r="B133" s="377" t="s">
        <v>2191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534" t="s">
        <v>2192</v>
      </c>
      <c r="B134" s="3732" t="s">
        <v>2187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657"/>
      <c r="B135" s="3728" t="s">
        <v>2188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657"/>
      <c r="B136" s="3728" t="s">
        <v>2189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657"/>
      <c r="B137" s="3728" t="s">
        <v>2190</v>
      </c>
      <c r="C137" s="3824">
        <f t="shared" si="67"/>
        <v>0</v>
      </c>
      <c r="D137" s="1371">
        <v>0</v>
      </c>
      <c r="E137" s="422">
        <v>0</v>
      </c>
      <c r="F137" s="422">
        <v>0</v>
      </c>
      <c r="G137" s="422">
        <v>0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0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442"/>
      <c r="B138" s="377" t="s">
        <v>2191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534" t="s">
        <v>2193</v>
      </c>
      <c r="B139" s="3732" t="s">
        <v>2187</v>
      </c>
      <c r="C139" s="3905">
        <f t="shared" si="67"/>
        <v>0</v>
      </c>
      <c r="D139" s="1960">
        <v>0</v>
      </c>
      <c r="E139" s="1961">
        <v>0</v>
      </c>
      <c r="F139" s="1961">
        <v>0</v>
      </c>
      <c r="G139" s="1961">
        <v>0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0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657"/>
      <c r="B140" s="3728" t="s">
        <v>2188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657"/>
      <c r="B141" s="3728" t="s">
        <v>2189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657"/>
      <c r="B142" s="3728" t="s">
        <v>2190</v>
      </c>
      <c r="C142" s="3824">
        <f t="shared" si="67"/>
        <v>0</v>
      </c>
      <c r="D142" s="1704">
        <v>0</v>
      </c>
      <c r="E142" s="1669">
        <v>0</v>
      </c>
      <c r="F142" s="1669">
        <v>0</v>
      </c>
      <c r="G142" s="1669">
        <v>0</v>
      </c>
      <c r="H142" s="1669">
        <v>0</v>
      </c>
      <c r="I142" s="1706">
        <v>0</v>
      </c>
      <c r="J142" s="1705">
        <v>0</v>
      </c>
      <c r="K142" s="29">
        <v>0</v>
      </c>
      <c r="L142" s="3882">
        <v>0</v>
      </c>
      <c r="M142" s="1984">
        <v>0</v>
      </c>
      <c r="N142" s="1372">
        <v>0</v>
      </c>
      <c r="O142" s="3882">
        <v>0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442"/>
      <c r="B143" s="377" t="s">
        <v>2191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534" t="s">
        <v>2194</v>
      </c>
      <c r="B144" s="3732" t="s">
        <v>2187</v>
      </c>
      <c r="C144" s="3901">
        <f t="shared" si="67"/>
        <v>0</v>
      </c>
      <c r="D144" s="1960">
        <v>0</v>
      </c>
      <c r="E144" s="1961">
        <v>0</v>
      </c>
      <c r="F144" s="1961">
        <v>0</v>
      </c>
      <c r="G144" s="1961">
        <v>0</v>
      </c>
      <c r="H144" s="1961">
        <v>0</v>
      </c>
      <c r="I144" s="2246">
        <v>0</v>
      </c>
      <c r="J144" s="1967">
        <v>0</v>
      </c>
      <c r="K144" s="3735">
        <v>0</v>
      </c>
      <c r="L144" s="3867">
        <v>0</v>
      </c>
      <c r="M144" s="1982">
        <v>0</v>
      </c>
      <c r="N144" s="3759">
        <v>0</v>
      </c>
      <c r="O144" s="3867">
        <v>0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657"/>
      <c r="B145" s="3728" t="s">
        <v>2188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657"/>
      <c r="B146" s="3728" t="s">
        <v>2189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657"/>
      <c r="B147" s="3728" t="s">
        <v>2190</v>
      </c>
      <c r="C147" s="3903">
        <f t="shared" si="67"/>
        <v>0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0</v>
      </c>
      <c r="K147" s="29">
        <v>0</v>
      </c>
      <c r="L147" s="3882">
        <v>0</v>
      </c>
      <c r="M147" s="1984">
        <v>0</v>
      </c>
      <c r="N147" s="1372">
        <v>0</v>
      </c>
      <c r="O147" s="3882">
        <v>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442"/>
      <c r="B148" s="377" t="s">
        <v>2191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84" t="s">
        <v>2195</v>
      </c>
      <c r="B149" s="6784"/>
      <c r="C149" s="6784"/>
      <c r="D149" s="6784"/>
      <c r="E149" s="6784"/>
      <c r="F149" s="6784"/>
      <c r="G149" s="6784"/>
      <c r="H149" s="6784"/>
    </row>
    <row r="150" spans="1:88" ht="21" x14ac:dyDescent="0.25">
      <c r="A150" s="3393" t="s">
        <v>2196</v>
      </c>
      <c r="B150" s="3394" t="s">
        <v>2197</v>
      </c>
      <c r="C150" s="3700" t="s">
        <v>2198</v>
      </c>
      <c r="D150" s="3701" t="s">
        <v>2199</v>
      </c>
      <c r="E150" s="3701" t="s">
        <v>2200</v>
      </c>
      <c r="F150" s="3701" t="s">
        <v>2201</v>
      </c>
      <c r="G150" s="3701" t="s">
        <v>2202</v>
      </c>
      <c r="H150" s="3702" t="s">
        <v>2203</v>
      </c>
    </row>
    <row r="151" spans="1:88" x14ac:dyDescent="0.25">
      <c r="A151" s="3732" t="s">
        <v>2187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2188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2189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2204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2191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84" t="s">
        <v>2205</v>
      </c>
      <c r="B156" s="6784"/>
      <c r="C156" s="6784"/>
      <c r="D156" s="6784"/>
      <c r="E156" s="6784"/>
      <c r="F156" s="6784"/>
      <c r="G156" s="6784"/>
      <c r="H156" s="6784"/>
    </row>
    <row r="157" spans="1:88" ht="31.5" x14ac:dyDescent="0.25">
      <c r="A157" s="3393" t="s">
        <v>2196</v>
      </c>
      <c r="B157" s="3394" t="s">
        <v>1660</v>
      </c>
      <c r="C157" s="3700" t="s">
        <v>2206</v>
      </c>
      <c r="D157" s="3701" t="s">
        <v>2207</v>
      </c>
      <c r="E157" s="3701" t="s">
        <v>2208</v>
      </c>
      <c r="F157" s="3701" t="s">
        <v>2209</v>
      </c>
      <c r="G157" s="3701" t="s">
        <v>2210</v>
      </c>
      <c r="H157" s="3702" t="s">
        <v>2211</v>
      </c>
    </row>
    <row r="158" spans="1:88" x14ac:dyDescent="0.25">
      <c r="A158" s="3732" t="s">
        <v>2187</v>
      </c>
      <c r="B158" s="3905">
        <f>SUM(C158:H158)</f>
        <v>0</v>
      </c>
      <c r="C158" s="1960">
        <v>0</v>
      </c>
      <c r="D158" s="3906">
        <v>0</v>
      </c>
      <c r="E158" s="3906">
        <v>0</v>
      </c>
      <c r="F158" s="3906">
        <v>0</v>
      </c>
      <c r="G158" s="3906">
        <v>0</v>
      </c>
      <c r="H158" s="3907">
        <v>0</v>
      </c>
    </row>
    <row r="159" spans="1:88" x14ac:dyDescent="0.25">
      <c r="A159" s="3728" t="s">
        <v>2188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2189</v>
      </c>
      <c r="B160" s="3824">
        <f t="shared" si="71"/>
        <v>0</v>
      </c>
      <c r="C160" s="3718">
        <v>0</v>
      </c>
      <c r="D160" s="422">
        <v>0</v>
      </c>
      <c r="E160" s="422">
        <v>0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2204</v>
      </c>
      <c r="B161" s="3824">
        <f t="shared" si="71"/>
        <v>1</v>
      </c>
      <c r="C161" s="3718">
        <v>0</v>
      </c>
      <c r="D161" s="422">
        <v>0</v>
      </c>
      <c r="E161" s="422">
        <v>0</v>
      </c>
      <c r="F161" s="422">
        <v>0</v>
      </c>
      <c r="G161" s="422">
        <v>1</v>
      </c>
      <c r="H161" s="3711">
        <v>0</v>
      </c>
    </row>
    <row r="162" spans="1:38" x14ac:dyDescent="0.25">
      <c r="A162" s="2139" t="s">
        <v>2191</v>
      </c>
      <c r="B162" s="3903">
        <f t="shared" si="71"/>
        <v>0</v>
      </c>
      <c r="C162" s="1704">
        <v>0</v>
      </c>
      <c r="D162" s="1669">
        <v>0</v>
      </c>
      <c r="E162" s="1669">
        <v>0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2212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608</v>
      </c>
      <c r="B164" s="3825">
        <f t="shared" si="71"/>
        <v>0</v>
      </c>
      <c r="C164" s="1661">
        <v>0</v>
      </c>
      <c r="D164" s="1672">
        <v>0</v>
      </c>
      <c r="E164" s="1672">
        <v>0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2196</v>
      </c>
      <c r="B166" s="3393" t="s">
        <v>2197</v>
      </c>
      <c r="C166" s="3289" t="s">
        <v>2176</v>
      </c>
      <c r="D166" s="3700" t="s">
        <v>2214</v>
      </c>
      <c r="E166" s="3701" t="s">
        <v>2215</v>
      </c>
      <c r="F166" s="3701" t="s">
        <v>2216</v>
      </c>
      <c r="G166" s="3701" t="s">
        <v>2217</v>
      </c>
      <c r="H166" s="3701" t="s">
        <v>2218</v>
      </c>
      <c r="I166" s="3701" t="s">
        <v>2219</v>
      </c>
      <c r="J166" s="3290" t="s">
        <v>2220</v>
      </c>
    </row>
    <row r="167" spans="1:38" x14ac:dyDescent="0.25">
      <c r="A167" s="3732" t="s">
        <v>2221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1141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2222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2191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811" t="s">
        <v>2223</v>
      </c>
      <c r="B171" s="6811"/>
      <c r="C171" s="6811"/>
      <c r="D171" s="6811"/>
      <c r="E171" s="6811"/>
      <c r="F171" s="6811"/>
      <c r="G171" s="6811"/>
      <c r="H171" s="6811"/>
      <c r="I171" s="6811"/>
      <c r="J171" s="6811"/>
    </row>
    <row r="172" spans="1:38" ht="15" customHeight="1" x14ac:dyDescent="0.25">
      <c r="A172" s="6495" t="s">
        <v>1114</v>
      </c>
      <c r="B172" s="6493" t="s">
        <v>82</v>
      </c>
      <c r="C172" s="6494"/>
      <c r="D172" s="6495"/>
      <c r="E172" s="6688" t="s">
        <v>106</v>
      </c>
      <c r="F172" s="6689"/>
      <c r="G172" s="6689"/>
      <c r="H172" s="6689"/>
      <c r="I172" s="6689"/>
      <c r="J172" s="6689"/>
      <c r="K172" s="6689"/>
      <c r="L172" s="6689"/>
      <c r="M172" s="6689"/>
      <c r="N172" s="6689"/>
      <c r="O172" s="6689"/>
      <c r="P172" s="6689"/>
      <c r="Q172" s="6689"/>
      <c r="R172" s="6689"/>
      <c r="S172" s="6689"/>
      <c r="T172" s="6689"/>
      <c r="U172" s="6689"/>
      <c r="V172" s="6689"/>
      <c r="W172" s="6689"/>
      <c r="X172" s="6689"/>
      <c r="Y172" s="6689"/>
      <c r="Z172" s="6689"/>
      <c r="AA172" s="6689"/>
      <c r="AB172" s="6689"/>
      <c r="AC172" s="6689"/>
      <c r="AD172" s="6689"/>
      <c r="AE172" s="6689"/>
      <c r="AF172" s="6689"/>
      <c r="AG172" s="6689"/>
      <c r="AH172" s="6689"/>
      <c r="AI172" s="6689"/>
      <c r="AJ172" s="6689"/>
      <c r="AK172" s="6689"/>
      <c r="AL172" s="6690"/>
    </row>
    <row r="173" spans="1:38" ht="15" customHeight="1" x14ac:dyDescent="0.25">
      <c r="A173" s="5722"/>
      <c r="B173" s="6348"/>
      <c r="C173" s="6103"/>
      <c r="D173" s="6585"/>
      <c r="E173" s="6555" t="s">
        <v>352</v>
      </c>
      <c r="F173" s="6555"/>
      <c r="G173" s="6586" t="s">
        <v>335</v>
      </c>
      <c r="H173" s="6506"/>
      <c r="I173" s="6586" t="s">
        <v>99</v>
      </c>
      <c r="J173" s="6506"/>
      <c r="K173" s="6586" t="s">
        <v>2117</v>
      </c>
      <c r="L173" s="6506"/>
      <c r="M173" s="6586" t="s">
        <v>314</v>
      </c>
      <c r="N173" s="6506"/>
      <c r="O173" s="6586" t="s">
        <v>993</v>
      </c>
      <c r="P173" s="6506"/>
      <c r="Q173" s="6586" t="s">
        <v>645</v>
      </c>
      <c r="R173" s="6506"/>
      <c r="S173" s="6586" t="s">
        <v>2118</v>
      </c>
      <c r="T173" s="6506"/>
      <c r="U173" s="6586" t="s">
        <v>646</v>
      </c>
      <c r="V173" s="6506"/>
      <c r="W173" s="6586" t="s">
        <v>2119</v>
      </c>
      <c r="X173" s="6506"/>
      <c r="Y173" s="6586" t="s">
        <v>2120</v>
      </c>
      <c r="Z173" s="6506"/>
      <c r="AA173" s="6586" t="s">
        <v>2002</v>
      </c>
      <c r="AB173" s="6506"/>
      <c r="AC173" s="6586" t="s">
        <v>1630</v>
      </c>
      <c r="AD173" s="6506"/>
      <c r="AE173" s="6586" t="s">
        <v>317</v>
      </c>
      <c r="AF173" s="6506"/>
      <c r="AG173" s="6586" t="s">
        <v>2121</v>
      </c>
      <c r="AH173" s="6506"/>
      <c r="AI173" s="6586" t="s">
        <v>2122</v>
      </c>
      <c r="AJ173" s="6506"/>
      <c r="AK173" s="6617" t="s">
        <v>62</v>
      </c>
      <c r="AL173" s="6512"/>
    </row>
    <row r="174" spans="1:38" ht="15" customHeight="1" x14ac:dyDescent="0.25">
      <c r="A174" s="6585"/>
      <c r="B174" s="3700" t="s">
        <v>84</v>
      </c>
      <c r="C174" s="3405" t="s">
        <v>63</v>
      </c>
      <c r="D174" s="3290" t="s">
        <v>64</v>
      </c>
      <c r="E174" s="3700" t="s">
        <v>63</v>
      </c>
      <c r="F174" s="3290" t="s">
        <v>64</v>
      </c>
      <c r="G174" s="3700" t="s">
        <v>63</v>
      </c>
      <c r="H174" s="3290" t="s">
        <v>64</v>
      </c>
      <c r="I174" s="3700" t="s">
        <v>63</v>
      </c>
      <c r="J174" s="3290" t="s">
        <v>64</v>
      </c>
      <c r="K174" s="3700" t="s">
        <v>63</v>
      </c>
      <c r="L174" s="3290" t="s">
        <v>64</v>
      </c>
      <c r="M174" s="3700" t="s">
        <v>63</v>
      </c>
      <c r="N174" s="3290" t="s">
        <v>64</v>
      </c>
      <c r="O174" s="3700" t="s">
        <v>63</v>
      </c>
      <c r="P174" s="3290" t="s">
        <v>64</v>
      </c>
      <c r="Q174" s="3700" t="s">
        <v>63</v>
      </c>
      <c r="R174" s="3290" t="s">
        <v>64</v>
      </c>
      <c r="S174" s="3700" t="s">
        <v>63</v>
      </c>
      <c r="T174" s="3290" t="s">
        <v>64</v>
      </c>
      <c r="U174" s="3700" t="s">
        <v>63</v>
      </c>
      <c r="V174" s="3290" t="s">
        <v>64</v>
      </c>
      <c r="W174" s="3700" t="s">
        <v>63</v>
      </c>
      <c r="X174" s="3290" t="s">
        <v>64</v>
      </c>
      <c r="Y174" s="3700" t="s">
        <v>63</v>
      </c>
      <c r="Z174" s="3290" t="s">
        <v>64</v>
      </c>
      <c r="AA174" s="3700" t="s">
        <v>63</v>
      </c>
      <c r="AB174" s="3290" t="s">
        <v>64</v>
      </c>
      <c r="AC174" s="3700" t="s">
        <v>63</v>
      </c>
      <c r="AD174" s="3290" t="s">
        <v>64</v>
      </c>
      <c r="AE174" s="3700" t="s">
        <v>63</v>
      </c>
      <c r="AF174" s="3290" t="s">
        <v>64</v>
      </c>
      <c r="AG174" s="3700" t="s">
        <v>63</v>
      </c>
      <c r="AH174" s="3290" t="s">
        <v>64</v>
      </c>
      <c r="AI174" s="3700" t="s">
        <v>63</v>
      </c>
      <c r="AJ174" s="3290" t="s">
        <v>64</v>
      </c>
      <c r="AK174" s="3700" t="s">
        <v>63</v>
      </c>
      <c r="AL174" s="3290" t="s">
        <v>64</v>
      </c>
    </row>
    <row r="175" spans="1:38" x14ac:dyDescent="0.25">
      <c r="A175" s="3911" t="s">
        <v>2224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2225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2226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2227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2228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82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2229</v>
      </c>
      <c r="B181" s="22"/>
      <c r="C181" s="22"/>
      <c r="D181" s="22"/>
    </row>
    <row r="182" spans="1:38" x14ac:dyDescent="0.25">
      <c r="A182" s="3433" t="s">
        <v>667</v>
      </c>
      <c r="B182" s="3286" t="s">
        <v>82</v>
      </c>
      <c r="C182" s="3422" t="s">
        <v>2230</v>
      </c>
      <c r="D182" s="3702" t="s">
        <v>2231</v>
      </c>
    </row>
    <row r="183" spans="1:38" x14ac:dyDescent="0.25">
      <c r="A183" s="3916" t="s">
        <v>2232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671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2233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673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240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" zoomScale="78" zoomScaleNormal="78" workbookViewId="0">
      <selection activeCell="E19" sqref="E1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SEPTIEMBRE (09)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10" t="s">
        <v>2234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</row>
    <row r="8" spans="1:99" ht="18" customHeight="1" x14ac:dyDescent="0.25">
      <c r="A8" s="6789" t="s">
        <v>2235</v>
      </c>
      <c r="B8" s="6789"/>
      <c r="C8" s="6789"/>
      <c r="D8" s="6789"/>
      <c r="E8" s="6789"/>
      <c r="F8" s="6789"/>
      <c r="G8" s="6789"/>
      <c r="H8" s="6789"/>
      <c r="I8" s="6789"/>
      <c r="J8" s="6789"/>
      <c r="K8" s="6789"/>
    </row>
    <row r="9" spans="1:99" ht="24" customHeight="1" x14ac:dyDescent="0.25">
      <c r="A9" s="6492" t="s">
        <v>2236</v>
      </c>
      <c r="B9" s="6617" t="s">
        <v>2237</v>
      </c>
      <c r="C9" s="6546"/>
      <c r="D9" s="6546"/>
      <c r="E9" s="6586" t="s">
        <v>2238</v>
      </c>
      <c r="F9" s="6506"/>
      <c r="G9" s="6495" t="s">
        <v>2239</v>
      </c>
      <c r="H9" s="6617" t="s">
        <v>2240</v>
      </c>
      <c r="I9" s="6571"/>
      <c r="J9" s="6546" t="s">
        <v>468</v>
      </c>
      <c r="K9" s="6512"/>
      <c r="L9" s="6501" t="s">
        <v>1405</v>
      </c>
      <c r="M9" s="6499" t="s">
        <v>2241</v>
      </c>
      <c r="N9" s="6499" t="s">
        <v>41</v>
      </c>
      <c r="O9" s="6814" t="s">
        <v>42</v>
      </c>
      <c r="P9" s="6540" t="s">
        <v>2242</v>
      </c>
      <c r="Q9" s="6586" t="s">
        <v>2243</v>
      </c>
      <c r="R9" s="6506"/>
      <c r="S9" s="138"/>
    </row>
    <row r="10" spans="1:99" ht="35.1" customHeight="1" x14ac:dyDescent="0.25">
      <c r="A10" s="6566"/>
      <c r="B10" s="3359" t="s">
        <v>2244</v>
      </c>
      <c r="C10" s="3293" t="s">
        <v>63</v>
      </c>
      <c r="D10" s="3515" t="s">
        <v>64</v>
      </c>
      <c r="E10" s="3700" t="s">
        <v>2245</v>
      </c>
      <c r="F10" s="1506" t="s">
        <v>2246</v>
      </c>
      <c r="G10" s="5722"/>
      <c r="H10" s="3700" t="s">
        <v>2247</v>
      </c>
      <c r="I10" s="1727" t="s">
        <v>2248</v>
      </c>
      <c r="J10" s="3919" t="s">
        <v>2249</v>
      </c>
      <c r="K10" s="3290" t="s">
        <v>2250</v>
      </c>
      <c r="L10" s="6366"/>
      <c r="M10" s="5709"/>
      <c r="N10" s="5709"/>
      <c r="O10" s="6815"/>
      <c r="P10" s="6055"/>
      <c r="Q10" s="3700" t="s">
        <v>2251</v>
      </c>
      <c r="R10" s="3290" t="s">
        <v>464</v>
      </c>
    </row>
    <row r="11" spans="1:99" x14ac:dyDescent="0.25">
      <c r="A11" s="3422" t="s">
        <v>2252</v>
      </c>
      <c r="B11" s="3920">
        <f t="shared" ref="B11:B51" si="0">SUM(C11:D11)</f>
        <v>11</v>
      </c>
      <c r="C11" s="3921">
        <f>SUM(C12:C51)</f>
        <v>3</v>
      </c>
      <c r="D11" s="3922">
        <f t="shared" ref="D11:R11" si="1">SUM(D12:D51)</f>
        <v>8</v>
      </c>
      <c r="E11" s="3921">
        <f t="shared" si="1"/>
        <v>11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2253</v>
      </c>
      <c r="B12" s="944">
        <f>SUM(C12:D12)</f>
        <v>3</v>
      </c>
      <c r="C12" s="246">
        <v>1</v>
      </c>
      <c r="D12" s="320">
        <v>2</v>
      </c>
      <c r="E12" s="246">
        <v>3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2254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2256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2257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2258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2259</v>
      </c>
      <c r="B18" s="944">
        <f t="shared" si="7"/>
        <v>1</v>
      </c>
      <c r="C18" s="246">
        <v>1</v>
      </c>
      <c r="D18" s="320">
        <v>0</v>
      </c>
      <c r="E18" s="246">
        <v>1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2260</v>
      </c>
      <c r="B19" s="3926">
        <f t="shared" si="7"/>
        <v>2</v>
      </c>
      <c r="C19" s="3718">
        <v>0</v>
      </c>
      <c r="D19" s="3711">
        <v>2</v>
      </c>
      <c r="E19" s="3718">
        <v>2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2261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2262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2263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2264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2265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2266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2267</v>
      </c>
      <c r="B26" s="944">
        <f t="shared" si="23"/>
        <v>3</v>
      </c>
      <c r="C26" s="246">
        <v>1</v>
      </c>
      <c r="D26" s="1321">
        <v>2</v>
      </c>
      <c r="E26" s="246">
        <v>3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2268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2269</v>
      </c>
      <c r="B28" s="3926">
        <f t="shared" si="23"/>
        <v>1</v>
      </c>
      <c r="C28" s="3718">
        <v>0</v>
      </c>
      <c r="D28" s="1645">
        <v>1</v>
      </c>
      <c r="E28" s="3718">
        <v>1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2270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2271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2272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2273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2274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2275</v>
      </c>
      <c r="B34" s="3926">
        <f t="shared" si="0"/>
        <v>1</v>
      </c>
      <c r="C34" s="3718">
        <v>0</v>
      </c>
      <c r="D34" s="3711">
        <v>1</v>
      </c>
      <c r="E34" s="3718">
        <v>1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2276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2277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2278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2279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2280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2281</v>
      </c>
      <c r="B40" s="3926">
        <f t="shared" si="0"/>
        <v>0</v>
      </c>
      <c r="C40" s="3718">
        <v>0</v>
      </c>
      <c r="D40" s="1645">
        <v>0</v>
      </c>
      <c r="E40" s="3718">
        <v>0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2282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2283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2284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2285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2286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2287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2288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2289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2290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2291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2292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2293</v>
      </c>
      <c r="B52" s="3921">
        <f>SUM(B53:B57)</f>
        <v>16</v>
      </c>
      <c r="C52" s="3921">
        <f>SUM(C53:C57)</f>
        <v>6</v>
      </c>
      <c r="D52" s="3922">
        <f>SUM(D53:D57)</f>
        <v>10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1704</v>
      </c>
      <c r="B53" s="944">
        <f>SUM(C53:D53)</f>
        <v>0</v>
      </c>
      <c r="C53" s="246">
        <v>0</v>
      </c>
      <c r="D53" s="1321">
        <v>0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2294</v>
      </c>
      <c r="B54" s="3926">
        <f>SUM(C54:D54)</f>
        <v>0</v>
      </c>
      <c r="C54" s="246">
        <v>0</v>
      </c>
      <c r="D54" s="3711">
        <v>0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2295</v>
      </c>
      <c r="B55" s="3926">
        <f>SUM(C55:D55)</f>
        <v>16</v>
      </c>
      <c r="C55" s="3718">
        <v>6</v>
      </c>
      <c r="D55" s="3711">
        <v>10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2296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2297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805" t="s">
        <v>2298</v>
      </c>
      <c r="B58" s="6805"/>
      <c r="C58" s="6805"/>
      <c r="D58" s="6805"/>
      <c r="E58" s="6805"/>
      <c r="F58" s="6805"/>
      <c r="G58" s="6805"/>
      <c r="H58" s="6805"/>
      <c r="I58" s="6805"/>
      <c r="J58" s="6805"/>
      <c r="K58" s="6805"/>
      <c r="L58" s="6805"/>
      <c r="M58" s="6805"/>
      <c r="N58" s="680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8" t="s">
        <v>2300</v>
      </c>
      <c r="B60" s="6548" t="s">
        <v>82</v>
      </c>
      <c r="C60" s="6586" t="s">
        <v>2301</v>
      </c>
      <c r="D60" s="6504"/>
      <c r="E60" s="6504"/>
      <c r="F60" s="6504"/>
      <c r="G60" s="6504"/>
      <c r="H60" s="6504"/>
      <c r="I60" s="6504"/>
      <c r="J60" s="6504"/>
      <c r="K60" s="6504"/>
      <c r="L60" s="6587"/>
      <c r="M60" s="6495" t="s">
        <v>2302</v>
      </c>
      <c r="N60" s="6586" t="s">
        <v>2303</v>
      </c>
      <c r="O60" s="6504"/>
      <c r="P60" s="6504"/>
      <c r="Q60" s="6504"/>
      <c r="R60" s="6504"/>
      <c r="S60" s="6504"/>
      <c r="T60" s="6504"/>
      <c r="U60" s="6504"/>
      <c r="V60" s="6504"/>
      <c r="W60" s="6504"/>
      <c r="X60" s="947"/>
    </row>
    <row r="61" spans="1:99" ht="42" x14ac:dyDescent="0.25">
      <c r="A61" s="6353"/>
      <c r="B61" s="6353"/>
      <c r="C61" s="42" t="s">
        <v>2304</v>
      </c>
      <c r="D61" s="3701" t="s">
        <v>2305</v>
      </c>
      <c r="E61" s="42" t="s">
        <v>2306</v>
      </c>
      <c r="F61" s="3930" t="s">
        <v>2307</v>
      </c>
      <c r="G61" s="3701" t="s">
        <v>2308</v>
      </c>
      <c r="H61" s="42" t="s">
        <v>2309</v>
      </c>
      <c r="I61" s="3930" t="s">
        <v>2310</v>
      </c>
      <c r="J61" s="3930" t="s">
        <v>2311</v>
      </c>
      <c r="K61" s="3701" t="s">
        <v>2312</v>
      </c>
      <c r="L61" s="3412" t="s">
        <v>2313</v>
      </c>
      <c r="M61" s="6585"/>
      <c r="N61" s="3700" t="s">
        <v>2314</v>
      </c>
      <c r="O61" s="3405" t="s">
        <v>63</v>
      </c>
      <c r="P61" s="3703" t="s">
        <v>64</v>
      </c>
      <c r="Q61" s="3745" t="s">
        <v>1326</v>
      </c>
      <c r="R61" s="3701" t="s">
        <v>1404</v>
      </c>
      <c r="S61" s="3701" t="s">
        <v>1405</v>
      </c>
      <c r="T61" s="3701" t="s">
        <v>2241</v>
      </c>
      <c r="U61" s="3701" t="s">
        <v>41</v>
      </c>
      <c r="V61" s="3701" t="s">
        <v>42</v>
      </c>
      <c r="W61" s="3290" t="s">
        <v>2242</v>
      </c>
      <c r="X61" s="42"/>
    </row>
    <row r="62" spans="1:99" x14ac:dyDescent="0.25">
      <c r="A62" s="3931" t="s">
        <v>2315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2210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2316</v>
      </c>
      <c r="B64" s="1837">
        <f t="shared" ref="B64:B72" si="42">SUM(C64:L64)</f>
        <v>0</v>
      </c>
      <c r="C64" s="422">
        <v>0</v>
      </c>
      <c r="D64" s="422">
        <v>0</v>
      </c>
      <c r="E64" s="422">
        <v>0</v>
      </c>
      <c r="F64" s="422">
        <v>0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0</v>
      </c>
      <c r="O64" s="3710">
        <v>0</v>
      </c>
      <c r="P64" s="3708">
        <v>0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2317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2318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2319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2320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2321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2322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2323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2324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2325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82</v>
      </c>
      <c r="B74" s="3935">
        <f>SUM(C74:L74)</f>
        <v>0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0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0</v>
      </c>
      <c r="O74" s="3937">
        <f>SUM(O62:O73)</f>
        <v>0</v>
      </c>
      <c r="P74" s="3938">
        <f t="shared" ref="P74:W74" si="44">SUM(P62:P73)</f>
        <v>0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84" t="s">
        <v>2326</v>
      </c>
      <c r="B75" s="6784"/>
      <c r="C75" s="6784"/>
      <c r="D75" s="6784"/>
      <c r="E75" s="6784"/>
      <c r="F75" s="6784"/>
      <c r="G75" s="6784"/>
      <c r="H75" s="6784"/>
      <c r="I75" s="6784"/>
      <c r="J75" s="6784"/>
      <c r="K75" s="6784"/>
      <c r="L75" s="6784"/>
      <c r="M75" s="6811"/>
      <c r="N75" s="6811"/>
    </row>
    <row r="76" spans="1:97" ht="15" customHeight="1" x14ac:dyDescent="0.25">
      <c r="A76" s="6100" t="s">
        <v>2327</v>
      </c>
      <c r="B76" s="6700" t="s">
        <v>2328</v>
      </c>
      <c r="C76" s="6586" t="s">
        <v>2303</v>
      </c>
      <c r="D76" s="6504"/>
      <c r="E76" s="6504"/>
      <c r="F76" s="6504"/>
      <c r="G76" s="6504"/>
      <c r="H76" s="6504"/>
      <c r="I76" s="6504"/>
      <c r="J76" s="6504"/>
      <c r="K76" s="6504"/>
      <c r="L76" s="6587"/>
      <c r="M76" s="6504" t="s">
        <v>2329</v>
      </c>
      <c r="N76" s="6504"/>
      <c r="O76" s="6504"/>
      <c r="P76" s="6504"/>
      <c r="Q76" s="6504"/>
      <c r="R76" s="6506"/>
    </row>
    <row r="77" spans="1:97" ht="37.5" customHeight="1" x14ac:dyDescent="0.25">
      <c r="A77" s="6348"/>
      <c r="B77" s="6353"/>
      <c r="C77" s="3700" t="s">
        <v>2314</v>
      </c>
      <c r="D77" s="3405" t="s">
        <v>63</v>
      </c>
      <c r="E77" s="3703" t="s">
        <v>64</v>
      </c>
      <c r="F77" s="3745" t="s">
        <v>1326</v>
      </c>
      <c r="G77" s="3701" t="s">
        <v>1404</v>
      </c>
      <c r="H77" s="3701" t="s">
        <v>67</v>
      </c>
      <c r="I77" s="3701" t="s">
        <v>2241</v>
      </c>
      <c r="J77" s="3701" t="s">
        <v>41</v>
      </c>
      <c r="K77" s="3701" t="s">
        <v>42</v>
      </c>
      <c r="L77" s="3703" t="s">
        <v>2242</v>
      </c>
      <c r="M77" s="3405" t="s">
        <v>2304</v>
      </c>
      <c r="N77" s="3292" t="s">
        <v>2306</v>
      </c>
      <c r="O77" s="3701" t="s">
        <v>2330</v>
      </c>
      <c r="P77" s="3292" t="s">
        <v>2331</v>
      </c>
      <c r="Q77" s="3701" t="s">
        <v>2332</v>
      </c>
      <c r="R77" s="3423" t="s">
        <v>2312</v>
      </c>
    </row>
    <row r="78" spans="1:97" x14ac:dyDescent="0.25">
      <c r="A78" s="3940" t="s">
        <v>2333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2334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2335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2336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2337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2338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2339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2340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2341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2342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2343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2344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2345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2346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82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805" t="s">
        <v>2347</v>
      </c>
      <c r="B93" s="6805"/>
      <c r="C93" s="6805"/>
      <c r="D93" s="6805"/>
      <c r="E93" s="6805"/>
      <c r="F93" s="6805"/>
      <c r="G93" s="6805"/>
      <c r="H93" s="6805"/>
      <c r="I93" s="6805"/>
      <c r="J93" s="6805"/>
      <c r="K93" s="6805"/>
      <c r="L93" s="6805"/>
      <c r="M93" s="6805"/>
      <c r="N93" s="6805"/>
    </row>
    <row r="94" spans="1:97" ht="18" customHeight="1" x14ac:dyDescent="0.25">
      <c r="A94" s="6789" t="s">
        <v>2348</v>
      </c>
      <c r="B94" s="6789"/>
      <c r="C94" s="6789"/>
      <c r="D94" s="6789"/>
      <c r="E94" s="6789"/>
      <c r="F94" s="6789"/>
      <c r="G94" s="6789"/>
      <c r="H94" s="6789"/>
      <c r="I94" s="6789"/>
      <c r="J94" s="6805"/>
      <c r="K94" s="6805"/>
      <c r="L94" s="6805"/>
      <c r="M94" s="6805"/>
      <c r="N94" s="6805"/>
    </row>
    <row r="95" spans="1:97" ht="15" customHeight="1" x14ac:dyDescent="0.25">
      <c r="A95" s="6700" t="s">
        <v>2300</v>
      </c>
      <c r="B95" s="5722" t="s">
        <v>82</v>
      </c>
      <c r="C95" s="6501" t="s">
        <v>2349</v>
      </c>
      <c r="D95" s="6499" t="s">
        <v>2350</v>
      </c>
      <c r="E95" s="6391" t="s">
        <v>2351</v>
      </c>
      <c r="F95" s="6499" t="s">
        <v>2352</v>
      </c>
      <c r="G95" s="6499" t="s">
        <v>2353</v>
      </c>
      <c r="H95" s="6499" t="s">
        <v>2354</v>
      </c>
      <c r="I95" s="6494" t="s">
        <v>2355</v>
      </c>
      <c r="J95" s="6563" t="s">
        <v>2302</v>
      </c>
      <c r="K95" s="6586" t="s">
        <v>2303</v>
      </c>
      <c r="L95" s="6504"/>
      <c r="M95" s="6504"/>
      <c r="N95" s="6504"/>
      <c r="O95" s="6504"/>
      <c r="P95" s="6504"/>
      <c r="Q95" s="6504"/>
      <c r="R95" s="6504"/>
      <c r="S95" s="6504"/>
      <c r="T95" s="6506"/>
    </row>
    <row r="96" spans="1:97" ht="31.5" customHeight="1" x14ac:dyDescent="0.25">
      <c r="A96" s="6353"/>
      <c r="B96" s="6585"/>
      <c r="C96" s="6366"/>
      <c r="D96" s="5709"/>
      <c r="E96" s="6393"/>
      <c r="F96" s="5709"/>
      <c r="G96" s="5709"/>
      <c r="H96" s="5709"/>
      <c r="I96" s="6103"/>
      <c r="J96" s="6564"/>
      <c r="K96" s="3290" t="s">
        <v>2314</v>
      </c>
      <c r="L96" s="3700" t="s">
        <v>63</v>
      </c>
      <c r="M96" s="3703" t="s">
        <v>64</v>
      </c>
      <c r="N96" s="3745" t="s">
        <v>1326</v>
      </c>
      <c r="O96" s="3701" t="s">
        <v>1404</v>
      </c>
      <c r="P96" s="3701" t="s">
        <v>1405</v>
      </c>
      <c r="Q96" s="3701" t="s">
        <v>2241</v>
      </c>
      <c r="R96" s="3701" t="s">
        <v>41</v>
      </c>
      <c r="S96" s="3701" t="s">
        <v>42</v>
      </c>
      <c r="T96" s="3290" t="s">
        <v>2242</v>
      </c>
    </row>
    <row r="97" spans="1:97" x14ac:dyDescent="0.25">
      <c r="A97" s="3931" t="s">
        <v>2356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2210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2357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2358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2318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2319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2320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2321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2322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2323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2324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2325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82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89" t="s">
        <v>2359</v>
      </c>
      <c r="B110" s="6789"/>
      <c r="C110" s="6805"/>
      <c r="D110" s="6805"/>
      <c r="E110" s="6805"/>
      <c r="F110" s="6805"/>
      <c r="G110" s="6805"/>
      <c r="H110" s="6805"/>
      <c r="I110" s="6805"/>
      <c r="J110" s="6805"/>
      <c r="K110" s="6805"/>
      <c r="L110" s="6805"/>
      <c r="M110" s="6805"/>
      <c r="N110" s="6805"/>
    </row>
    <row r="111" spans="1:97" ht="15" customHeight="1" x14ac:dyDescent="0.25">
      <c r="A111" s="6493" t="s">
        <v>2327</v>
      </c>
      <c r="B111" s="6548" t="s">
        <v>2328</v>
      </c>
      <c r="C111" s="6586" t="s">
        <v>2303</v>
      </c>
      <c r="D111" s="6504"/>
      <c r="E111" s="6504"/>
      <c r="F111" s="6504"/>
      <c r="G111" s="6504"/>
      <c r="H111" s="6504"/>
      <c r="I111" s="6504"/>
      <c r="J111" s="6504"/>
      <c r="K111" s="6504"/>
      <c r="L111" s="6506"/>
      <c r="M111" s="6504" t="s">
        <v>2329</v>
      </c>
      <c r="N111" s="6504"/>
      <c r="O111" s="6504"/>
      <c r="P111" s="6504"/>
      <c r="Q111" s="6504"/>
      <c r="R111" s="6506"/>
    </row>
    <row r="112" spans="1:97" ht="42" x14ac:dyDescent="0.25">
      <c r="A112" s="6348"/>
      <c r="B112" s="6353"/>
      <c r="C112" s="3700" t="s">
        <v>2314</v>
      </c>
      <c r="D112" s="3405" t="s">
        <v>63</v>
      </c>
      <c r="E112" s="3703" t="s">
        <v>64</v>
      </c>
      <c r="F112" s="3745" t="s">
        <v>1326</v>
      </c>
      <c r="G112" s="3701" t="s">
        <v>1404</v>
      </c>
      <c r="H112" s="3701" t="s">
        <v>67</v>
      </c>
      <c r="I112" s="3701" t="s">
        <v>2241</v>
      </c>
      <c r="J112" s="3701" t="s">
        <v>41</v>
      </c>
      <c r="K112" s="3701" t="s">
        <v>42</v>
      </c>
      <c r="L112" s="3702" t="s">
        <v>2242</v>
      </c>
      <c r="M112" s="3405" t="s">
        <v>2304</v>
      </c>
      <c r="N112" s="3701" t="s">
        <v>2306</v>
      </c>
      <c r="O112" s="3701" t="s">
        <v>2330</v>
      </c>
      <c r="P112" s="3701" t="s">
        <v>2331</v>
      </c>
      <c r="Q112" s="3701" t="s">
        <v>2332</v>
      </c>
      <c r="R112" s="3423" t="s">
        <v>2312</v>
      </c>
    </row>
    <row r="113" spans="1:97" x14ac:dyDescent="0.25">
      <c r="A113" s="3874" t="s">
        <v>2335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2338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2339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2340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2341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2342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2343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2344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2345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2346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82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27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SEPTIEMBRE (09)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61" t="s">
        <v>2362</v>
      </c>
      <c r="B6" s="6861"/>
      <c r="C6" s="6861"/>
      <c r="D6" s="6861"/>
      <c r="E6" s="6861"/>
      <c r="F6" s="6861"/>
      <c r="G6" s="6861"/>
      <c r="H6" s="6861"/>
      <c r="I6" s="6861"/>
      <c r="J6" s="6861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62" t="s">
        <v>2364</v>
      </c>
      <c r="B9" s="6864" t="s">
        <v>2365</v>
      </c>
      <c r="C9" s="6592" t="s">
        <v>2366</v>
      </c>
      <c r="D9" s="6592" t="s">
        <v>2367</v>
      </c>
      <c r="E9" s="6592" t="s">
        <v>2368</v>
      </c>
      <c r="F9" s="6515" t="s">
        <v>2369</v>
      </c>
      <c r="G9" s="6867" t="s">
        <v>2370</v>
      </c>
      <c r="H9" s="6868"/>
      <c r="I9" s="6868"/>
      <c r="J9" s="6868"/>
      <c r="K9" s="6868"/>
      <c r="L9" s="6868"/>
      <c r="M9" s="6868"/>
      <c r="N9" s="6868"/>
      <c r="O9" s="6868"/>
      <c r="P9" s="6868"/>
      <c r="Q9" s="6868"/>
      <c r="R9" s="6868"/>
      <c r="S9" s="6868"/>
      <c r="T9" s="6868"/>
      <c r="U9" s="6868"/>
      <c r="V9" s="6868"/>
      <c r="W9" s="6868"/>
      <c r="X9" s="6868"/>
      <c r="Y9" s="6869"/>
      <c r="Z9" s="6880" t="s">
        <v>2371</v>
      </c>
      <c r="AA9" s="6880"/>
      <c r="AB9" s="6880"/>
      <c r="AC9" s="6880"/>
      <c r="AD9" s="6880"/>
      <c r="AE9" s="6881"/>
    </row>
    <row r="10" spans="1:31" ht="15" customHeight="1" x14ac:dyDescent="0.25">
      <c r="A10" s="6862"/>
      <c r="B10" s="6865"/>
      <c r="C10" s="6673"/>
      <c r="D10" s="6673"/>
      <c r="E10" s="6673"/>
      <c r="F10" s="6652"/>
      <c r="G10" s="6649" t="s">
        <v>2372</v>
      </c>
      <c r="H10" s="6514"/>
      <c r="I10" s="6514"/>
      <c r="J10" s="6515"/>
      <c r="K10" s="6649" t="s">
        <v>2373</v>
      </c>
      <c r="L10" s="6514"/>
      <c r="M10" s="6514"/>
      <c r="N10" s="6514"/>
      <c r="O10" s="6515"/>
      <c r="P10" s="6649" t="s">
        <v>2374</v>
      </c>
      <c r="Q10" s="6514"/>
      <c r="R10" s="6514"/>
      <c r="S10" s="6514"/>
      <c r="T10" s="6515"/>
      <c r="U10" s="6649" t="s">
        <v>2375</v>
      </c>
      <c r="V10" s="6514"/>
      <c r="W10" s="6514"/>
      <c r="X10" s="6514"/>
      <c r="Y10" s="6680"/>
      <c r="Z10" s="6514" t="s">
        <v>2376</v>
      </c>
      <c r="AA10" s="6514"/>
      <c r="AB10" s="6515"/>
      <c r="AC10" s="6649" t="s">
        <v>2377</v>
      </c>
      <c r="AD10" s="6514"/>
      <c r="AE10" s="6515"/>
    </row>
    <row r="11" spans="1:31" x14ac:dyDescent="0.25">
      <c r="A11" s="6862"/>
      <c r="B11" s="6865"/>
      <c r="C11" s="6673"/>
      <c r="D11" s="6673"/>
      <c r="E11" s="6673"/>
      <c r="F11" s="6652"/>
      <c r="G11" s="6653"/>
      <c r="H11" s="6516"/>
      <c r="I11" s="6516"/>
      <c r="J11" s="6593"/>
      <c r="K11" s="6653"/>
      <c r="L11" s="6516"/>
      <c r="M11" s="6516"/>
      <c r="N11" s="6516"/>
      <c r="O11" s="6593"/>
      <c r="P11" s="6653"/>
      <c r="Q11" s="6516"/>
      <c r="R11" s="6516"/>
      <c r="S11" s="6516"/>
      <c r="T11" s="6593"/>
      <c r="U11" s="6653"/>
      <c r="V11" s="6516"/>
      <c r="W11" s="6516"/>
      <c r="X11" s="6516"/>
      <c r="Y11" s="6682"/>
      <c r="Z11" s="6516"/>
      <c r="AA11" s="6516"/>
      <c r="AB11" s="6593"/>
      <c r="AC11" s="6653"/>
      <c r="AD11" s="6516"/>
      <c r="AE11" s="6593"/>
    </row>
    <row r="12" spans="1:31" ht="21" x14ac:dyDescent="0.25">
      <c r="A12" s="6863"/>
      <c r="B12" s="6866"/>
      <c r="C12" s="5706"/>
      <c r="D12" s="5706"/>
      <c r="E12" s="5706"/>
      <c r="F12" s="6593"/>
      <c r="G12" s="3948" t="s">
        <v>937</v>
      </c>
      <c r="H12" s="3949" t="s">
        <v>2378</v>
      </c>
      <c r="I12" s="3949" t="s">
        <v>2379</v>
      </c>
      <c r="J12" s="3604" t="s">
        <v>608</v>
      </c>
      <c r="K12" s="3948" t="s">
        <v>937</v>
      </c>
      <c r="L12" s="3949" t="s">
        <v>2378</v>
      </c>
      <c r="M12" s="3949" t="s">
        <v>2379</v>
      </c>
      <c r="N12" s="3949" t="s">
        <v>608</v>
      </c>
      <c r="O12" s="3604" t="s">
        <v>2380</v>
      </c>
      <c r="P12" s="3948" t="s">
        <v>937</v>
      </c>
      <c r="Q12" s="3949" t="s">
        <v>2378</v>
      </c>
      <c r="R12" s="3949" t="s">
        <v>2379</v>
      </c>
      <c r="S12" s="3949" t="s">
        <v>608</v>
      </c>
      <c r="T12" s="3604" t="s">
        <v>2380</v>
      </c>
      <c r="U12" s="3948" t="s">
        <v>937</v>
      </c>
      <c r="V12" s="3949" t="s">
        <v>2378</v>
      </c>
      <c r="W12" s="3949" t="s">
        <v>2379</v>
      </c>
      <c r="X12" s="3949" t="s">
        <v>608</v>
      </c>
      <c r="Y12" s="3950" t="s">
        <v>2380</v>
      </c>
      <c r="Z12" s="3951" t="s">
        <v>937</v>
      </c>
      <c r="AA12" s="3949" t="s">
        <v>2381</v>
      </c>
      <c r="AB12" s="3952" t="s">
        <v>2382</v>
      </c>
      <c r="AC12" s="3948" t="s">
        <v>937</v>
      </c>
      <c r="AD12" s="3949" t="s">
        <v>2381</v>
      </c>
      <c r="AE12" s="3952" t="s">
        <v>2382</v>
      </c>
    </row>
    <row r="13" spans="1:31" x14ac:dyDescent="0.25">
      <c r="A13" s="3396" t="s">
        <v>2383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2384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2385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2386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2387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2388</v>
      </c>
    </row>
    <row r="19" spans="1:65" s="6" customFormat="1" ht="18" customHeight="1" x14ac:dyDescent="0.2">
      <c r="A19" s="963" t="s">
        <v>2389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2390</v>
      </c>
      <c r="B20" s="3990" t="s">
        <v>82</v>
      </c>
      <c r="C20" s="3991" t="s">
        <v>2391</v>
      </c>
      <c r="D20" s="3991" t="s">
        <v>2392</v>
      </c>
      <c r="E20" s="3991" t="s">
        <v>2393</v>
      </c>
      <c r="F20" s="3992" t="s">
        <v>920</v>
      </c>
    </row>
    <row r="21" spans="1:65" ht="15" customHeight="1" x14ac:dyDescent="0.25">
      <c r="A21" s="3993" t="s">
        <v>2394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778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2395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2396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836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2397</v>
      </c>
    </row>
    <row r="27" spans="1:65" s="6" customFormat="1" ht="18" customHeight="1" x14ac:dyDescent="0.2">
      <c r="A27" s="963" t="s">
        <v>2398</v>
      </c>
    </row>
    <row r="28" spans="1:65" s="6" customFormat="1" ht="18" customHeight="1" x14ac:dyDescent="0.2">
      <c r="A28" s="963" t="s">
        <v>2399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838" t="s">
        <v>2390</v>
      </c>
      <c r="B29" s="6848"/>
      <c r="C29" s="6870" t="s">
        <v>82</v>
      </c>
      <c r="D29" s="6819" t="s">
        <v>34</v>
      </c>
      <c r="E29" s="6820"/>
      <c r="F29" s="6820"/>
      <c r="G29" s="6821"/>
      <c r="H29" s="6816" t="s">
        <v>2400</v>
      </c>
      <c r="I29" s="6817"/>
      <c r="J29" s="6817"/>
      <c r="K29" s="6817"/>
      <c r="L29" s="6817"/>
      <c r="M29" s="6818"/>
      <c r="N29" s="6878" t="s">
        <v>2401</v>
      </c>
      <c r="O29" s="6879"/>
    </row>
    <row r="30" spans="1:65" ht="21" x14ac:dyDescent="0.25">
      <c r="A30" s="6839"/>
      <c r="B30" s="6850"/>
      <c r="C30" s="6871"/>
      <c r="D30" s="4009" t="s">
        <v>2402</v>
      </c>
      <c r="E30" s="4010" t="s">
        <v>49</v>
      </c>
      <c r="F30" s="4010" t="s">
        <v>2403</v>
      </c>
      <c r="G30" s="4011" t="s">
        <v>1202</v>
      </c>
      <c r="H30" s="4012" t="s">
        <v>1026</v>
      </c>
      <c r="I30" s="4013" t="s">
        <v>565</v>
      </c>
      <c r="J30" s="4013" t="s">
        <v>2146</v>
      </c>
      <c r="K30" s="4013" t="s">
        <v>2404</v>
      </c>
      <c r="L30" s="4013" t="s">
        <v>2405</v>
      </c>
      <c r="M30" s="4013" t="s">
        <v>2406</v>
      </c>
      <c r="N30" s="4014" t="s">
        <v>63</v>
      </c>
      <c r="O30" s="4014" t="s">
        <v>64</v>
      </c>
    </row>
    <row r="31" spans="1:65" ht="15" customHeight="1" x14ac:dyDescent="0.25">
      <c r="A31" s="6872" t="s">
        <v>778</v>
      </c>
      <c r="B31" s="6873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74" t="s">
        <v>2395</v>
      </c>
      <c r="B32" s="6875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74" t="s">
        <v>2396</v>
      </c>
      <c r="B33" s="6875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876" t="s">
        <v>836</v>
      </c>
      <c r="B34" s="6877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830" t="s">
        <v>2407</v>
      </c>
      <c r="B35" s="976" t="s">
        <v>2408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831"/>
      <c r="B36" s="1618" t="s">
        <v>2409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832" t="s">
        <v>2410</v>
      </c>
      <c r="B37" s="6833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2411</v>
      </c>
      <c r="B38" s="4028"/>
    </row>
    <row r="39" spans="1:65" ht="30" customHeight="1" x14ac:dyDescent="0.25">
      <c r="A39" s="4013" t="s">
        <v>2412</v>
      </c>
      <c r="B39" s="4013" t="s">
        <v>2413</v>
      </c>
    </row>
    <row r="40" spans="1:65" ht="15" customHeight="1" x14ac:dyDescent="0.25">
      <c r="A40" s="968" t="s">
        <v>977</v>
      </c>
      <c r="B40" s="973"/>
    </row>
    <row r="41" spans="1:65" ht="15" customHeight="1" x14ac:dyDescent="0.25">
      <c r="A41" s="968" t="s">
        <v>2414</v>
      </c>
      <c r="B41" s="973"/>
    </row>
    <row r="42" spans="1:65" ht="15" customHeight="1" x14ac:dyDescent="0.25">
      <c r="A42" s="968" t="s">
        <v>104</v>
      </c>
      <c r="B42" s="973"/>
    </row>
    <row r="43" spans="1:65" ht="15" customHeight="1" x14ac:dyDescent="0.25">
      <c r="A43" s="968" t="s">
        <v>2415</v>
      </c>
      <c r="B43" s="973"/>
    </row>
    <row r="44" spans="1:65" ht="15" customHeight="1" x14ac:dyDescent="0.25">
      <c r="A44" s="968" t="s">
        <v>520</v>
      </c>
      <c r="B44" s="973"/>
    </row>
    <row r="45" spans="1:65" ht="15" customHeight="1" x14ac:dyDescent="0.25">
      <c r="A45" s="968" t="s">
        <v>606</v>
      </c>
      <c r="B45" s="973"/>
    </row>
    <row r="46" spans="1:65" ht="15" customHeight="1" x14ac:dyDescent="0.25">
      <c r="A46" s="968" t="s">
        <v>515</v>
      </c>
      <c r="B46" s="973"/>
    </row>
    <row r="47" spans="1:65" ht="15" customHeight="1" x14ac:dyDescent="0.25">
      <c r="A47" s="977" t="s">
        <v>1056</v>
      </c>
      <c r="B47" s="978"/>
    </row>
    <row r="48" spans="1:65" ht="15" customHeight="1" x14ac:dyDescent="0.25">
      <c r="A48" s="1620" t="s">
        <v>1058</v>
      </c>
      <c r="B48" s="4023"/>
    </row>
    <row r="49" spans="1:7" s="6" customFormat="1" ht="18" customHeight="1" x14ac:dyDescent="0.2">
      <c r="A49" s="979" t="s">
        <v>2416</v>
      </c>
      <c r="B49" s="967"/>
      <c r="C49" s="8"/>
      <c r="D49" s="980"/>
      <c r="E49" s="980"/>
    </row>
    <row r="50" spans="1:7" ht="31.5" x14ac:dyDescent="0.25">
      <c r="A50" s="4013" t="s">
        <v>2390</v>
      </c>
      <c r="B50" s="4013" t="s">
        <v>82</v>
      </c>
      <c r="C50" s="4013" t="s">
        <v>2417</v>
      </c>
      <c r="D50" s="4013" t="s">
        <v>2418</v>
      </c>
      <c r="E50" s="4013" t="s">
        <v>2419</v>
      </c>
    </row>
    <row r="51" spans="1:7" x14ac:dyDescent="0.25">
      <c r="A51" s="968" t="s">
        <v>2420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2421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2422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2423</v>
      </c>
      <c r="B54" s="984"/>
    </row>
    <row r="55" spans="1:7" s="6" customFormat="1" ht="18" customHeight="1" x14ac:dyDescent="0.2">
      <c r="A55" s="983" t="s">
        <v>2424</v>
      </c>
      <c r="B55" s="985"/>
      <c r="C55" s="986"/>
      <c r="D55" s="986"/>
      <c r="E55" s="4031"/>
      <c r="F55" s="4031"/>
    </row>
    <row r="56" spans="1:7" ht="31.5" x14ac:dyDescent="0.25">
      <c r="A56" s="3394" t="s">
        <v>991</v>
      </c>
      <c r="B56" s="3394" t="s">
        <v>82</v>
      </c>
      <c r="C56" s="4009" t="s">
        <v>2425</v>
      </c>
      <c r="D56" s="4032" t="s">
        <v>470</v>
      </c>
      <c r="E56" s="4011" t="s">
        <v>723</v>
      </c>
      <c r="F56" s="4012" t="s">
        <v>2419</v>
      </c>
    </row>
    <row r="57" spans="1:7" x14ac:dyDescent="0.25">
      <c r="A57" s="4033" t="s">
        <v>2426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2427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2428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2429</v>
      </c>
    </row>
    <row r="61" spans="1:7" s="6" customFormat="1" ht="18" customHeight="1" x14ac:dyDescent="0.2">
      <c r="A61" s="6841" t="s">
        <v>224</v>
      </c>
      <c r="B61" s="6834" t="s">
        <v>2430</v>
      </c>
      <c r="C61" s="6834"/>
      <c r="D61" s="6835"/>
      <c r="E61" s="6836" t="s">
        <v>2431</v>
      </c>
      <c r="F61" s="6555" t="s">
        <v>2432</v>
      </c>
      <c r="G61" s="6555" t="s">
        <v>2433</v>
      </c>
    </row>
    <row r="62" spans="1:7" ht="29.25" customHeight="1" x14ac:dyDescent="0.25">
      <c r="A62" s="6841"/>
      <c r="B62" s="1623" t="s">
        <v>2434</v>
      </c>
      <c r="C62" s="988" t="s">
        <v>63</v>
      </c>
      <c r="D62" s="989" t="s">
        <v>64</v>
      </c>
      <c r="E62" s="6585"/>
      <c r="F62" s="6555"/>
      <c r="G62" s="6555"/>
    </row>
    <row r="63" spans="1:7" x14ac:dyDescent="0.25">
      <c r="A63" s="2218" t="s">
        <v>2435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2436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2437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2438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2439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2440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82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2441</v>
      </c>
    </row>
    <row r="71" spans="1:46" ht="52.5" x14ac:dyDescent="0.25">
      <c r="A71" s="992" t="s">
        <v>2442</v>
      </c>
      <c r="B71" s="993" t="s">
        <v>2443</v>
      </c>
      <c r="C71" s="994" t="s">
        <v>2444</v>
      </c>
      <c r="D71" s="995" t="s">
        <v>2437</v>
      </c>
      <c r="E71" s="995" t="s">
        <v>2438</v>
      </c>
      <c r="F71" s="995" t="s">
        <v>2439</v>
      </c>
      <c r="G71" s="996" t="s">
        <v>2440</v>
      </c>
      <c r="H71" s="997" t="s">
        <v>331</v>
      </c>
      <c r="I71" s="998" t="s">
        <v>1846</v>
      </c>
    </row>
    <row r="72" spans="1:46" x14ac:dyDescent="0.25">
      <c r="A72" s="222" t="s">
        <v>2445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2446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2447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2448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2449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824" t="s">
        <v>2450</v>
      </c>
      <c r="B77" s="6825"/>
      <c r="C77" s="6825"/>
      <c r="D77" s="6826"/>
      <c r="E77" s="6827"/>
      <c r="F77" s="4069"/>
      <c r="G77" s="4069"/>
      <c r="H77" s="4069"/>
      <c r="I77" s="4069"/>
    </row>
    <row r="78" spans="1:46" s="6" customFormat="1" ht="18" customHeight="1" x14ac:dyDescent="0.2">
      <c r="A78" s="6838" t="s">
        <v>293</v>
      </c>
      <c r="B78" s="6840" t="s">
        <v>2451</v>
      </c>
      <c r="C78" s="6838" t="s">
        <v>82</v>
      </c>
      <c r="D78" s="6837" t="s">
        <v>34</v>
      </c>
      <c r="E78" s="6837"/>
      <c r="F78" s="6837"/>
      <c r="G78" s="6837"/>
      <c r="H78" s="6837"/>
      <c r="I78" s="6837"/>
    </row>
    <row r="79" spans="1:46" ht="24.75" customHeight="1" x14ac:dyDescent="0.25">
      <c r="A79" s="6839"/>
      <c r="B79" s="6840"/>
      <c r="C79" s="6839"/>
      <c r="D79" s="4070" t="s">
        <v>2452</v>
      </c>
      <c r="E79" s="4071" t="s">
        <v>2453</v>
      </c>
      <c r="F79" s="4072" t="s">
        <v>486</v>
      </c>
      <c r="G79" s="4072" t="s">
        <v>335</v>
      </c>
      <c r="H79" s="4072" t="s">
        <v>99</v>
      </c>
      <c r="I79" s="4073" t="s">
        <v>49</v>
      </c>
    </row>
    <row r="80" spans="1:46" x14ac:dyDescent="0.25">
      <c r="A80" s="6828" t="s">
        <v>2454</v>
      </c>
      <c r="B80" s="6829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822" t="s">
        <v>2455</v>
      </c>
      <c r="B81" s="4078" t="s">
        <v>2456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823"/>
      <c r="B82" s="999" t="s">
        <v>2457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822" t="s">
        <v>2458</v>
      </c>
      <c r="B83" s="4078" t="s">
        <v>2456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823"/>
      <c r="B84" s="4083" t="s">
        <v>2457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2459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848" t="s">
        <v>1684</v>
      </c>
      <c r="B86" s="6851" t="s">
        <v>2460</v>
      </c>
      <c r="C86" s="6848"/>
      <c r="D86" s="6851" t="s">
        <v>2461</v>
      </c>
      <c r="E86" s="6848"/>
      <c r="F86" s="6819" t="s">
        <v>2462</v>
      </c>
      <c r="G86" s="6820"/>
      <c r="H86" s="6820"/>
      <c r="I86" s="6844"/>
      <c r="J86" s="6819" t="s">
        <v>2463</v>
      </c>
      <c r="K86" s="6820"/>
      <c r="L86" s="6820"/>
      <c r="M86" s="6844"/>
      <c r="N86" s="6819" t="s">
        <v>2464</v>
      </c>
      <c r="O86" s="6820"/>
      <c r="P86" s="6820"/>
      <c r="Q86" s="6844"/>
    </row>
    <row r="87" spans="1:55" ht="15" customHeight="1" x14ac:dyDescent="0.25">
      <c r="A87" s="6849"/>
      <c r="B87" s="6852"/>
      <c r="C87" s="6850"/>
      <c r="D87" s="6852"/>
      <c r="E87" s="6850"/>
      <c r="F87" s="6819" t="s">
        <v>2465</v>
      </c>
      <c r="G87" s="6844"/>
      <c r="H87" s="6819" t="s">
        <v>2466</v>
      </c>
      <c r="I87" s="6844"/>
      <c r="J87" s="6819" t="s">
        <v>2465</v>
      </c>
      <c r="K87" s="6844"/>
      <c r="L87" s="6819" t="s">
        <v>2466</v>
      </c>
      <c r="M87" s="6844"/>
      <c r="N87" s="6819" t="s">
        <v>2465</v>
      </c>
      <c r="O87" s="6844"/>
      <c r="P87" s="6819" t="s">
        <v>2466</v>
      </c>
      <c r="Q87" s="6844"/>
    </row>
    <row r="88" spans="1:55" ht="27.75" customHeight="1" x14ac:dyDescent="0.25">
      <c r="A88" s="6850"/>
      <c r="B88" s="4009" t="s">
        <v>2402</v>
      </c>
      <c r="C88" s="4007" t="s">
        <v>2467</v>
      </c>
      <c r="D88" s="4009" t="s">
        <v>2402</v>
      </c>
      <c r="E88" s="4007" t="s">
        <v>2467</v>
      </c>
      <c r="F88" s="4009" t="s">
        <v>2402</v>
      </c>
      <c r="G88" s="4007" t="s">
        <v>2467</v>
      </c>
      <c r="H88" s="4009" t="s">
        <v>2402</v>
      </c>
      <c r="I88" s="4088" t="s">
        <v>2467</v>
      </c>
      <c r="J88" s="4009" t="s">
        <v>2402</v>
      </c>
      <c r="K88" s="4007" t="s">
        <v>2467</v>
      </c>
      <c r="L88" s="4009" t="s">
        <v>2402</v>
      </c>
      <c r="M88" s="4088" t="s">
        <v>2467</v>
      </c>
      <c r="N88" s="4009" t="s">
        <v>2402</v>
      </c>
      <c r="O88" s="4007" t="s">
        <v>2467</v>
      </c>
      <c r="P88" s="4009" t="s">
        <v>2402</v>
      </c>
      <c r="Q88" s="4088" t="s">
        <v>2467</v>
      </c>
    </row>
    <row r="89" spans="1:55" x14ac:dyDescent="0.25">
      <c r="A89" s="4089" t="s">
        <v>1318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1272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2468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1269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2469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1271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1278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1277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2470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2471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1280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2472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2473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82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45" t="s">
        <v>2474</v>
      </c>
      <c r="B103" s="6845"/>
      <c r="C103" s="6845"/>
      <c r="D103" s="6845"/>
      <c r="E103" s="6845"/>
      <c r="F103" s="6845"/>
      <c r="G103" s="6845"/>
    </row>
    <row r="104" spans="1:55" x14ac:dyDescent="0.25">
      <c r="A104" s="6846" t="s">
        <v>2475</v>
      </c>
      <c r="B104" s="6819" t="s">
        <v>2476</v>
      </c>
      <c r="C104" s="6820"/>
      <c r="D104" s="6820"/>
      <c r="E104" s="6820"/>
      <c r="F104" s="6820"/>
      <c r="G104" s="6844"/>
    </row>
    <row r="105" spans="1:55" ht="21" x14ac:dyDescent="0.25">
      <c r="A105" s="6847"/>
      <c r="B105" s="3394" t="s">
        <v>1577</v>
      </c>
      <c r="C105" s="4009" t="s">
        <v>2402</v>
      </c>
      <c r="D105" s="4008" t="s">
        <v>2467</v>
      </c>
      <c r="E105" s="4032" t="s">
        <v>2378</v>
      </c>
      <c r="F105" s="4088" t="s">
        <v>2379</v>
      </c>
      <c r="G105" s="4088" t="s">
        <v>608</v>
      </c>
    </row>
    <row r="106" spans="1:55" x14ac:dyDescent="0.25">
      <c r="A106" s="4089" t="s">
        <v>2477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2478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2479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2480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2481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2482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2483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2484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82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21"/>
      <c r="F115" s="4"/>
      <c r="G115" s="4"/>
    </row>
    <row r="116" spans="1:56" x14ac:dyDescent="0.25">
      <c r="A116" s="6853" t="s">
        <v>2401</v>
      </c>
      <c r="B116" s="6853" t="s">
        <v>33</v>
      </c>
      <c r="C116" s="6586" t="s">
        <v>34</v>
      </c>
      <c r="D116" s="6854"/>
      <c r="E116" s="6587"/>
      <c r="F116" s="6842" t="s">
        <v>468</v>
      </c>
      <c r="G116" s="6843"/>
    </row>
    <row r="117" spans="1:56" ht="21" x14ac:dyDescent="0.25">
      <c r="A117" s="6353"/>
      <c r="B117" s="6353"/>
      <c r="C117" s="3700" t="s">
        <v>2486</v>
      </c>
      <c r="D117" s="4110" t="s">
        <v>2487</v>
      </c>
      <c r="E117" s="4111" t="s">
        <v>2488</v>
      </c>
      <c r="F117" s="3919" t="s">
        <v>473</v>
      </c>
      <c r="G117" s="4112" t="s">
        <v>474</v>
      </c>
    </row>
    <row r="118" spans="1:56" x14ac:dyDescent="0.25">
      <c r="A118" s="4113" t="s">
        <v>768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533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2489</v>
      </c>
    </row>
    <row r="121" spans="1:56" ht="52.5" x14ac:dyDescent="0.25">
      <c r="A121" s="3990" t="s">
        <v>1684</v>
      </c>
      <c r="B121" s="4119" t="s">
        <v>2365</v>
      </c>
      <c r="C121" s="4120" t="s">
        <v>2490</v>
      </c>
      <c r="D121" s="4121" t="s">
        <v>2491</v>
      </c>
      <c r="E121" s="4122" t="s">
        <v>2492</v>
      </c>
      <c r="F121" s="4120" t="s">
        <v>2493</v>
      </c>
      <c r="G121" s="4121" t="s">
        <v>2494</v>
      </c>
      <c r="H121" s="4122" t="s">
        <v>2495</v>
      </c>
      <c r="I121" s="1008"/>
    </row>
    <row r="122" spans="1:56" x14ac:dyDescent="0.25">
      <c r="A122" s="4013" t="s">
        <v>82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2496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2497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2498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1684</v>
      </c>
      <c r="B126" s="4136" t="s">
        <v>2499</v>
      </c>
      <c r="C126" s="4137" t="s">
        <v>2500</v>
      </c>
      <c r="D126" s="4136" t="s">
        <v>2501</v>
      </c>
      <c r="E126" s="4137" t="s">
        <v>2502</v>
      </c>
      <c r="F126" s="4136" t="s">
        <v>2503</v>
      </c>
      <c r="G126" s="4137" t="s">
        <v>2504</v>
      </c>
      <c r="H126" s="4136" t="s">
        <v>2505</v>
      </c>
      <c r="I126" s="4138" t="s">
        <v>2506</v>
      </c>
    </row>
    <row r="127" spans="1:56" x14ac:dyDescent="0.25">
      <c r="A127" s="4089" t="s">
        <v>1318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2468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1269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1251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2469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1278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1277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2470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2471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1280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2473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2507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82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2508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40" t="s">
        <v>2509</v>
      </c>
      <c r="B141" s="6844" t="s">
        <v>2434</v>
      </c>
      <c r="C141" s="6857" t="s">
        <v>2510</v>
      </c>
      <c r="D141" s="6857"/>
      <c r="E141" s="6857" t="s">
        <v>1397</v>
      </c>
      <c r="F141" s="6858"/>
      <c r="G141" s="6859" t="s">
        <v>2395</v>
      </c>
      <c r="H141" s="6555" t="s">
        <v>778</v>
      </c>
      <c r="I141" s="6860" t="s">
        <v>787</v>
      </c>
      <c r="J141" s="6855" t="s">
        <v>2394</v>
      </c>
    </row>
    <row r="142" spans="1:10" x14ac:dyDescent="0.25">
      <c r="A142" s="6840"/>
      <c r="B142" s="6844"/>
      <c r="C142" s="4144" t="s">
        <v>2511</v>
      </c>
      <c r="D142" s="1014" t="s">
        <v>64</v>
      </c>
      <c r="E142" s="4144" t="s">
        <v>2511</v>
      </c>
      <c r="F142" s="11" t="s">
        <v>64</v>
      </c>
      <c r="G142" s="6859"/>
      <c r="H142" s="6555"/>
      <c r="I142" s="6860"/>
      <c r="J142" s="6856"/>
    </row>
    <row r="143" spans="1:10" x14ac:dyDescent="0.25">
      <c r="A143" s="219" t="s">
        <v>2512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2513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2514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2515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2516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2517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2518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2519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2520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82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98" zoomScale="75" zoomScaleNormal="75" workbookViewId="0">
      <selection activeCell="J103" sqref="J1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10" t="s">
        <v>2521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U6" s="5710"/>
      <c r="V6" s="5710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83" t="s">
        <v>2523</v>
      </c>
      <c r="B9" s="6911" t="s">
        <v>82</v>
      </c>
      <c r="C9" s="6377"/>
      <c r="D9" s="6906"/>
      <c r="E9" s="6914" t="s">
        <v>106</v>
      </c>
      <c r="F9" s="6948"/>
      <c r="G9" s="6948"/>
      <c r="H9" s="6948"/>
      <c r="I9" s="6948"/>
      <c r="J9" s="6948"/>
      <c r="K9" s="6948"/>
      <c r="L9" s="6948"/>
      <c r="M9" s="6948"/>
      <c r="N9" s="6948"/>
      <c r="O9" s="6948"/>
      <c r="P9" s="6948"/>
      <c r="Q9" s="6948"/>
      <c r="R9" s="6948"/>
      <c r="S9" s="6948"/>
      <c r="T9" s="6948"/>
      <c r="U9" s="6948"/>
      <c r="V9" s="6948"/>
      <c r="W9" s="6948"/>
      <c r="X9" s="6948"/>
      <c r="Y9" s="6948"/>
      <c r="Z9" s="6948"/>
      <c r="AA9" s="6948"/>
      <c r="AB9" s="6948"/>
      <c r="AC9" s="6948"/>
      <c r="AD9" s="6948"/>
      <c r="AE9" s="6948"/>
      <c r="AF9" s="6948"/>
      <c r="AG9" s="6948"/>
      <c r="AH9" s="6948"/>
      <c r="AI9" s="6948"/>
      <c r="AJ9" s="6948"/>
      <c r="AK9" s="6948"/>
      <c r="AL9" s="6948"/>
      <c r="AM9" s="6948"/>
      <c r="AN9" s="6570"/>
      <c r="AO9" s="6896" t="s">
        <v>41</v>
      </c>
      <c r="AP9" s="6895" t="s">
        <v>42</v>
      </c>
      <c r="AQ9" s="6836" t="s">
        <v>484</v>
      </c>
    </row>
    <row r="10" spans="1:86" s="18" customFormat="1" ht="15" customHeight="1" x14ac:dyDescent="0.15">
      <c r="A10" s="5943"/>
      <c r="B10" s="6519"/>
      <c r="C10" s="6380"/>
      <c r="D10" s="6863"/>
      <c r="E10" s="6882" t="s">
        <v>2524</v>
      </c>
      <c r="F10" s="6883"/>
      <c r="G10" s="6890" t="s">
        <v>2525</v>
      </c>
      <c r="H10" s="6883"/>
      <c r="I10" s="6890" t="s">
        <v>2526</v>
      </c>
      <c r="J10" s="6883"/>
      <c r="K10" s="6494" t="s">
        <v>99</v>
      </c>
      <c r="L10" s="6540"/>
      <c r="M10" s="6882" t="s">
        <v>49</v>
      </c>
      <c r="N10" s="6883"/>
      <c r="O10" s="6494" t="s">
        <v>50</v>
      </c>
      <c r="P10" s="6540"/>
      <c r="Q10" s="6890" t="s">
        <v>51</v>
      </c>
      <c r="R10" s="6883"/>
      <c r="S10" s="6890" t="s">
        <v>52</v>
      </c>
      <c r="T10" s="6883"/>
      <c r="U10" s="6890" t="s">
        <v>53</v>
      </c>
      <c r="V10" s="6883"/>
      <c r="W10" s="6540" t="s">
        <v>54</v>
      </c>
      <c r="X10" s="6540"/>
      <c r="Y10" s="6890" t="s">
        <v>55</v>
      </c>
      <c r="Z10" s="6883"/>
      <c r="AA10" s="6540" t="s">
        <v>56</v>
      </c>
      <c r="AB10" s="6540"/>
      <c r="AC10" s="6890" t="s">
        <v>57</v>
      </c>
      <c r="AD10" s="6883"/>
      <c r="AE10" s="6540" t="s">
        <v>58</v>
      </c>
      <c r="AF10" s="6540"/>
      <c r="AG10" s="6890" t="s">
        <v>59</v>
      </c>
      <c r="AH10" s="6883"/>
      <c r="AI10" s="6540" t="s">
        <v>60</v>
      </c>
      <c r="AJ10" s="6540"/>
      <c r="AK10" s="6890" t="s">
        <v>61</v>
      </c>
      <c r="AL10" s="6883"/>
      <c r="AM10" s="6540" t="s">
        <v>62</v>
      </c>
      <c r="AN10" s="6894"/>
      <c r="AO10" s="5658"/>
      <c r="AP10" s="5996"/>
      <c r="AQ10" s="5722"/>
    </row>
    <row r="11" spans="1:86" s="18" customFormat="1" ht="15" customHeight="1" x14ac:dyDescent="0.15">
      <c r="A11" s="6056"/>
      <c r="B11" s="4160" t="s">
        <v>84</v>
      </c>
      <c r="C11" s="1319" t="s">
        <v>63</v>
      </c>
      <c r="D11" s="20" t="s">
        <v>64</v>
      </c>
      <c r="E11" s="4160" t="s">
        <v>63</v>
      </c>
      <c r="F11" s="4155" t="s">
        <v>64</v>
      </c>
      <c r="G11" s="4160" t="s">
        <v>63</v>
      </c>
      <c r="H11" s="4155" t="s">
        <v>64</v>
      </c>
      <c r="I11" s="4160" t="s">
        <v>63</v>
      </c>
      <c r="J11" s="4155" t="s">
        <v>64</v>
      </c>
      <c r="K11" s="4161" t="s">
        <v>63</v>
      </c>
      <c r="L11" s="1510" t="s">
        <v>64</v>
      </c>
      <c r="M11" s="4160" t="s">
        <v>63</v>
      </c>
      <c r="N11" s="4155" t="s">
        <v>64</v>
      </c>
      <c r="O11" s="4161" t="s">
        <v>63</v>
      </c>
      <c r="P11" s="1510" t="s">
        <v>64</v>
      </c>
      <c r="Q11" s="4160" t="s">
        <v>63</v>
      </c>
      <c r="R11" s="4155" t="s">
        <v>64</v>
      </c>
      <c r="S11" s="4160" t="s">
        <v>63</v>
      </c>
      <c r="T11" s="4155" t="s">
        <v>64</v>
      </c>
      <c r="U11" s="4160" t="s">
        <v>63</v>
      </c>
      <c r="V11" s="4155" t="s">
        <v>64</v>
      </c>
      <c r="W11" s="4161" t="s">
        <v>63</v>
      </c>
      <c r="X11" s="1510" t="s">
        <v>64</v>
      </c>
      <c r="Y11" s="4160" t="s">
        <v>63</v>
      </c>
      <c r="Z11" s="4155" t="s">
        <v>64</v>
      </c>
      <c r="AA11" s="4161" t="s">
        <v>63</v>
      </c>
      <c r="AB11" s="1510" t="s">
        <v>64</v>
      </c>
      <c r="AC11" s="4160" t="s">
        <v>63</v>
      </c>
      <c r="AD11" s="4155" t="s">
        <v>64</v>
      </c>
      <c r="AE11" s="4161" t="s">
        <v>63</v>
      </c>
      <c r="AF11" s="1510" t="s">
        <v>64</v>
      </c>
      <c r="AG11" s="4160" t="s">
        <v>63</v>
      </c>
      <c r="AH11" s="4155" t="s">
        <v>64</v>
      </c>
      <c r="AI11" s="4161" t="s">
        <v>63</v>
      </c>
      <c r="AJ11" s="1510" t="s">
        <v>64</v>
      </c>
      <c r="AK11" s="4160" t="s">
        <v>63</v>
      </c>
      <c r="AL11" s="4155" t="s">
        <v>64</v>
      </c>
      <c r="AM11" s="4161" t="s">
        <v>63</v>
      </c>
      <c r="AN11" s="4162" t="s">
        <v>64</v>
      </c>
      <c r="AO11" s="5659"/>
      <c r="AP11" s="5709"/>
      <c r="AQ11" s="6585"/>
    </row>
    <row r="12" spans="1:86" s="18" customFormat="1" ht="15" customHeight="1" x14ac:dyDescent="0.15">
      <c r="A12" s="4163" t="s">
        <v>2527</v>
      </c>
      <c r="B12" s="1959">
        <f>SUM(C12+D12)</f>
        <v>6</v>
      </c>
      <c r="C12" s="4164">
        <f>SUM(E12+G12+I12+K12+M12+O12+Q12+S12+U12+W12+Y12+AA12+AC12+AE12+AG12+AI12+AK12+AM12)</f>
        <v>2</v>
      </c>
      <c r="D12" s="4165">
        <f>SUM(F12+H12+J12+L12+N12+P12+R12+T12+V12+X12+Z12+AB12+AD12+AF12+AH12+AJ12+AL12+AN12)</f>
        <v>4</v>
      </c>
      <c r="E12" s="1960">
        <v>0</v>
      </c>
      <c r="F12" s="3735">
        <v>3</v>
      </c>
      <c r="G12" s="1960">
        <v>2</v>
      </c>
      <c r="H12" s="1967">
        <v>1</v>
      </c>
      <c r="I12" s="1960">
        <v>0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2</v>
      </c>
      <c r="AP12" s="1961">
        <v>0</v>
      </c>
      <c r="AQ12" s="3735">
        <v>1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2528</v>
      </c>
      <c r="B13" s="4167">
        <f t="shared" ref="B13:B22" si="6">SUM(C13+D13)</f>
        <v>2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2</v>
      </c>
      <c r="E13" s="4170">
        <v>0</v>
      </c>
      <c r="F13" s="4171">
        <v>2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2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490</v>
      </c>
      <c r="B14" s="4167">
        <f t="shared" si="6"/>
        <v>20</v>
      </c>
      <c r="C14" s="4168">
        <f t="shared" si="7"/>
        <v>8</v>
      </c>
      <c r="D14" s="4169">
        <f t="shared" si="8"/>
        <v>12</v>
      </c>
      <c r="E14" s="4170">
        <v>2</v>
      </c>
      <c r="F14" s="4171">
        <v>1</v>
      </c>
      <c r="G14" s="4170">
        <v>3</v>
      </c>
      <c r="H14" s="4172">
        <v>6</v>
      </c>
      <c r="I14" s="4170">
        <v>1</v>
      </c>
      <c r="J14" s="4172">
        <v>1</v>
      </c>
      <c r="K14" s="4173">
        <v>1</v>
      </c>
      <c r="L14" s="4174">
        <v>0</v>
      </c>
      <c r="M14" s="4170">
        <v>0</v>
      </c>
      <c r="N14" s="4172">
        <v>0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0</v>
      </c>
      <c r="W14" s="4173">
        <v>0</v>
      </c>
      <c r="X14" s="4174">
        <v>0</v>
      </c>
      <c r="Y14" s="4170">
        <v>0</v>
      </c>
      <c r="Z14" s="4172">
        <v>0</v>
      </c>
      <c r="AA14" s="4173">
        <v>0</v>
      </c>
      <c r="AB14" s="4174">
        <v>1</v>
      </c>
      <c r="AC14" s="4170">
        <v>0</v>
      </c>
      <c r="AD14" s="4172">
        <v>2</v>
      </c>
      <c r="AE14" s="4173">
        <v>1</v>
      </c>
      <c r="AF14" s="4174">
        <v>0</v>
      </c>
      <c r="AG14" s="4170">
        <v>0</v>
      </c>
      <c r="AH14" s="4172">
        <v>0</v>
      </c>
      <c r="AI14" s="4173">
        <v>0</v>
      </c>
      <c r="AJ14" s="4174">
        <v>0</v>
      </c>
      <c r="AK14" s="4170">
        <v>0</v>
      </c>
      <c r="AL14" s="4172">
        <v>1</v>
      </c>
      <c r="AM14" s="4175">
        <v>0</v>
      </c>
      <c r="AN14" s="4176">
        <v>0</v>
      </c>
      <c r="AO14" s="4177">
        <v>2</v>
      </c>
      <c r="AP14" s="4178">
        <v>0</v>
      </c>
      <c r="AQ14" s="4171">
        <v>3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2529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2530</v>
      </c>
      <c r="B16" s="4180">
        <f t="shared" si="6"/>
        <v>43</v>
      </c>
      <c r="C16" s="4181">
        <f t="shared" si="7"/>
        <v>24</v>
      </c>
      <c r="D16" s="4169">
        <f t="shared" si="8"/>
        <v>19</v>
      </c>
      <c r="E16" s="4170">
        <v>2</v>
      </c>
      <c r="F16" s="4171">
        <v>2</v>
      </c>
      <c r="G16" s="4170">
        <v>12</v>
      </c>
      <c r="H16" s="4172">
        <v>10</v>
      </c>
      <c r="I16" s="4170">
        <v>6</v>
      </c>
      <c r="J16" s="4172">
        <v>3</v>
      </c>
      <c r="K16" s="4173">
        <v>1</v>
      </c>
      <c r="L16" s="4174">
        <v>1</v>
      </c>
      <c r="M16" s="4170">
        <v>1</v>
      </c>
      <c r="N16" s="4172">
        <v>0</v>
      </c>
      <c r="O16" s="4173">
        <v>0</v>
      </c>
      <c r="P16" s="4174">
        <v>0</v>
      </c>
      <c r="Q16" s="4170">
        <v>0</v>
      </c>
      <c r="R16" s="4172">
        <v>0</v>
      </c>
      <c r="S16" s="4170">
        <v>0</v>
      </c>
      <c r="T16" s="4172">
        <v>0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0</v>
      </c>
      <c r="AC16" s="4170">
        <v>0</v>
      </c>
      <c r="AD16" s="4172">
        <v>0</v>
      </c>
      <c r="AE16" s="4173">
        <v>0</v>
      </c>
      <c r="AF16" s="4174">
        <v>0</v>
      </c>
      <c r="AG16" s="4170">
        <v>1</v>
      </c>
      <c r="AH16" s="4172">
        <v>1</v>
      </c>
      <c r="AI16" s="4173">
        <v>1</v>
      </c>
      <c r="AJ16" s="4174">
        <v>0</v>
      </c>
      <c r="AK16" s="4170">
        <v>0</v>
      </c>
      <c r="AL16" s="4172">
        <v>2</v>
      </c>
      <c r="AM16" s="4175">
        <v>0</v>
      </c>
      <c r="AN16" s="4176">
        <v>0</v>
      </c>
      <c r="AO16" s="4177">
        <v>4</v>
      </c>
      <c r="AP16" s="4178">
        <v>1</v>
      </c>
      <c r="AQ16" s="4171">
        <v>4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2531</v>
      </c>
      <c r="B17" s="4167">
        <f t="shared" si="6"/>
        <v>1</v>
      </c>
      <c r="C17" s="4168">
        <f t="shared" si="7"/>
        <v>0</v>
      </c>
      <c r="D17" s="4169">
        <f t="shared" si="8"/>
        <v>1</v>
      </c>
      <c r="E17" s="4170">
        <v>0</v>
      </c>
      <c r="F17" s="4171">
        <v>0</v>
      </c>
      <c r="G17" s="4170">
        <v>0</v>
      </c>
      <c r="H17" s="4172">
        <v>1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2532</v>
      </c>
      <c r="B18" s="4180">
        <f t="shared" si="6"/>
        <v>6</v>
      </c>
      <c r="C18" s="4181">
        <f>SUM(E18+G18)</f>
        <v>6</v>
      </c>
      <c r="D18" s="4169">
        <f>SUM(F18+H18)</f>
        <v>0</v>
      </c>
      <c r="E18" s="4170">
        <v>0</v>
      </c>
      <c r="F18" s="4171">
        <v>0</v>
      </c>
      <c r="G18" s="4170">
        <v>6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2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2533</v>
      </c>
      <c r="B19" s="4167">
        <f t="shared" si="6"/>
        <v>16</v>
      </c>
      <c r="C19" s="4168">
        <f>SUM(G19+I19+K19+M19+O19+Q19+S19+U19+W19+Y19+AA19+AC19+AE19+AG19+AI19+AK19+AM19)</f>
        <v>8</v>
      </c>
      <c r="D19" s="4169">
        <f>SUM(H19+J19+L19+N19+P19+R19+T19+V19+X19+Z19+AB19+AD19+AF19+AH19+AJ19+AL19+AN19)</f>
        <v>8</v>
      </c>
      <c r="E19" s="4184"/>
      <c r="F19" s="4190"/>
      <c r="G19" s="4170">
        <v>0</v>
      </c>
      <c r="H19" s="4172">
        <v>0</v>
      </c>
      <c r="I19" s="4170">
        <v>4</v>
      </c>
      <c r="J19" s="4172">
        <v>2</v>
      </c>
      <c r="K19" s="4173">
        <v>2</v>
      </c>
      <c r="L19" s="4174">
        <v>2</v>
      </c>
      <c r="M19" s="4170">
        <v>0</v>
      </c>
      <c r="N19" s="4172">
        <v>0</v>
      </c>
      <c r="O19" s="4173">
        <v>2</v>
      </c>
      <c r="P19" s="4174">
        <v>0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4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0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6</v>
      </c>
      <c r="AP19" s="4178">
        <v>0</v>
      </c>
      <c r="AQ19" s="4171">
        <v>4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2534</v>
      </c>
      <c r="B20" s="4180">
        <f t="shared" si="6"/>
        <v>2</v>
      </c>
      <c r="C20" s="4181">
        <f>SUM(W20+Y20+AA20+AC20+AE20+AG20+AI20+AK20+AM20)</f>
        <v>0</v>
      </c>
      <c r="D20" s="4169">
        <f>SUM(X20+Z20+AB20+AD20+AF20+AH20+AJ20+AL20+AN20)</f>
        <v>2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0</v>
      </c>
      <c r="AH20" s="4172">
        <v>0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2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2535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2536</v>
      </c>
      <c r="B22" s="4192">
        <f t="shared" si="6"/>
        <v>0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0</v>
      </c>
      <c r="E22" s="4194">
        <v>0</v>
      </c>
      <c r="F22" s="2041">
        <v>0</v>
      </c>
      <c r="G22" s="4194">
        <v>0</v>
      </c>
      <c r="H22" s="4195">
        <v>0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82</v>
      </c>
      <c r="B23" s="1529">
        <f>SUM(B12:B22)</f>
        <v>96</v>
      </c>
      <c r="C23" s="4198">
        <f>SUM(C12:C22)</f>
        <v>48</v>
      </c>
      <c r="D23" s="4199">
        <f>SUM(D12:D22)</f>
        <v>48</v>
      </c>
      <c r="E23" s="3915">
        <f>SUM(E12:E22)</f>
        <v>4</v>
      </c>
      <c r="F23" s="4200">
        <f t="shared" ref="F23:R23" si="10">SUM(F12:F22)</f>
        <v>8</v>
      </c>
      <c r="G23" s="3915">
        <f t="shared" si="10"/>
        <v>23</v>
      </c>
      <c r="H23" s="3914">
        <f t="shared" si="10"/>
        <v>18</v>
      </c>
      <c r="I23" s="3915">
        <f t="shared" si="10"/>
        <v>11</v>
      </c>
      <c r="J23" s="3914">
        <f t="shared" si="10"/>
        <v>6</v>
      </c>
      <c r="K23" s="3513">
        <f t="shared" si="10"/>
        <v>4</v>
      </c>
      <c r="L23" s="3942">
        <f t="shared" si="10"/>
        <v>3</v>
      </c>
      <c r="M23" s="3915">
        <f t="shared" si="10"/>
        <v>1</v>
      </c>
      <c r="N23" s="3914">
        <f t="shared" si="10"/>
        <v>0</v>
      </c>
      <c r="O23" s="3513">
        <f t="shared" si="10"/>
        <v>2</v>
      </c>
      <c r="P23" s="3942">
        <f t="shared" si="10"/>
        <v>0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0</v>
      </c>
      <c r="U23" s="3915">
        <f t="shared" ref="U23:V23" si="12">SUM(U12:U22)</f>
        <v>0</v>
      </c>
      <c r="V23" s="3914">
        <f t="shared" si="12"/>
        <v>4</v>
      </c>
      <c r="W23" s="3513">
        <f t="shared" ref="W23:AQ23" si="13">SUM(W12:W22)</f>
        <v>0</v>
      </c>
      <c r="X23" s="3942">
        <f t="shared" si="13"/>
        <v>0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1</v>
      </c>
      <c r="AC23" s="3915">
        <f t="shared" si="13"/>
        <v>0</v>
      </c>
      <c r="AD23" s="3914">
        <f t="shared" si="13"/>
        <v>2</v>
      </c>
      <c r="AE23" s="3513">
        <f t="shared" si="13"/>
        <v>1</v>
      </c>
      <c r="AF23" s="3942">
        <f t="shared" si="13"/>
        <v>0</v>
      </c>
      <c r="AG23" s="3915">
        <f t="shared" si="13"/>
        <v>1</v>
      </c>
      <c r="AH23" s="3914">
        <f t="shared" si="13"/>
        <v>1</v>
      </c>
      <c r="AI23" s="3513">
        <f t="shared" si="13"/>
        <v>1</v>
      </c>
      <c r="AJ23" s="3942">
        <f t="shared" si="13"/>
        <v>0</v>
      </c>
      <c r="AK23" s="3915">
        <f t="shared" si="13"/>
        <v>0</v>
      </c>
      <c r="AL23" s="3914">
        <f t="shared" si="13"/>
        <v>3</v>
      </c>
      <c r="AM23" s="3513">
        <f t="shared" si="13"/>
        <v>0</v>
      </c>
      <c r="AN23" s="3938">
        <f t="shared" si="13"/>
        <v>2</v>
      </c>
      <c r="AO23" s="3939">
        <f t="shared" si="13"/>
        <v>14</v>
      </c>
      <c r="AP23" s="3936">
        <f t="shared" si="13"/>
        <v>1</v>
      </c>
      <c r="AQ23" s="4200">
        <f t="shared" si="13"/>
        <v>16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540" t="s">
        <v>2538</v>
      </c>
      <c r="B25" s="6883"/>
      <c r="C25" s="6911" t="s">
        <v>82</v>
      </c>
      <c r="D25" s="6377"/>
      <c r="E25" s="6906"/>
      <c r="F25" s="6575" t="s">
        <v>106</v>
      </c>
      <c r="G25" s="6887"/>
      <c r="H25" s="6887"/>
      <c r="I25" s="6887"/>
      <c r="J25" s="6887"/>
      <c r="K25" s="6887"/>
      <c r="L25" s="6887"/>
      <c r="M25" s="6887"/>
      <c r="N25" s="6887"/>
      <c r="O25" s="6887"/>
      <c r="P25" s="6887"/>
      <c r="Q25" s="6887"/>
      <c r="R25" s="6887"/>
      <c r="S25" s="6887"/>
      <c r="T25" s="6887"/>
      <c r="U25" s="6887"/>
      <c r="V25" s="6887"/>
      <c r="W25" s="6887"/>
      <c r="X25" s="6887"/>
      <c r="Y25" s="6887"/>
      <c r="Z25" s="6887"/>
      <c r="AA25" s="6887"/>
      <c r="AB25" s="6887"/>
      <c r="AC25" s="6887"/>
      <c r="AD25" s="6887"/>
      <c r="AE25" s="6887"/>
      <c r="AF25" s="6887"/>
      <c r="AG25" s="6887"/>
      <c r="AH25" s="6887"/>
      <c r="AI25" s="6887"/>
      <c r="AJ25" s="6887"/>
      <c r="AK25" s="6887"/>
      <c r="AL25" s="6887"/>
      <c r="AM25" s="6887"/>
      <c r="AN25" s="6887"/>
      <c r="AO25" s="6577"/>
      <c r="AP25" s="6896" t="s">
        <v>2539</v>
      </c>
      <c r="AQ25" s="6895" t="s">
        <v>41</v>
      </c>
      <c r="AR25" s="6836" t="s">
        <v>42</v>
      </c>
    </row>
    <row r="26" spans="1:86" s="18" customFormat="1" ht="15" customHeight="1" x14ac:dyDescent="0.15">
      <c r="A26" s="6584"/>
      <c r="B26" s="5943"/>
      <c r="C26" s="6949"/>
      <c r="D26" s="6910"/>
      <c r="E26" s="6862"/>
      <c r="F26" s="6882" t="s">
        <v>2524</v>
      </c>
      <c r="G26" s="6883"/>
      <c r="H26" s="6890" t="s">
        <v>2525</v>
      </c>
      <c r="I26" s="6883"/>
      <c r="J26" s="6890" t="s">
        <v>2526</v>
      </c>
      <c r="K26" s="6883"/>
      <c r="L26" s="6882" t="s">
        <v>99</v>
      </c>
      <c r="M26" s="6883"/>
      <c r="N26" s="6882" t="s">
        <v>49</v>
      </c>
      <c r="O26" s="6883"/>
      <c r="P26" s="6882" t="s">
        <v>50</v>
      </c>
      <c r="Q26" s="6883"/>
      <c r="R26" s="6890" t="s">
        <v>51</v>
      </c>
      <c r="S26" s="6883"/>
      <c r="T26" s="6890" t="s">
        <v>52</v>
      </c>
      <c r="U26" s="6883"/>
      <c r="V26" s="6890" t="s">
        <v>53</v>
      </c>
      <c r="W26" s="6883"/>
      <c r="X26" s="6890" t="s">
        <v>54</v>
      </c>
      <c r="Y26" s="6883"/>
      <c r="Z26" s="6890" t="s">
        <v>55</v>
      </c>
      <c r="AA26" s="6883"/>
      <c r="AB26" s="6890" t="s">
        <v>56</v>
      </c>
      <c r="AC26" s="6883"/>
      <c r="AD26" s="6890" t="s">
        <v>57</v>
      </c>
      <c r="AE26" s="6883"/>
      <c r="AF26" s="6890" t="s">
        <v>58</v>
      </c>
      <c r="AG26" s="6883"/>
      <c r="AH26" s="6890" t="s">
        <v>59</v>
      </c>
      <c r="AI26" s="6883"/>
      <c r="AJ26" s="6890" t="s">
        <v>60</v>
      </c>
      <c r="AK26" s="6883"/>
      <c r="AL26" s="6890" t="s">
        <v>61</v>
      </c>
      <c r="AM26" s="6883"/>
      <c r="AN26" s="6540" t="s">
        <v>62</v>
      </c>
      <c r="AO26" s="6894"/>
      <c r="AP26" s="5658"/>
      <c r="AQ26" s="5996"/>
      <c r="AR26" s="5722"/>
    </row>
    <row r="27" spans="1:86" s="18" customFormat="1" ht="15" customHeight="1" x14ac:dyDescent="0.15">
      <c r="A27" s="6055"/>
      <c r="B27" s="6056"/>
      <c r="C27" s="4201" t="s">
        <v>84</v>
      </c>
      <c r="D27" s="4110" t="s">
        <v>63</v>
      </c>
      <c r="E27" s="4109" t="s">
        <v>64</v>
      </c>
      <c r="F27" s="4201" t="s">
        <v>63</v>
      </c>
      <c r="G27" s="4109" t="s">
        <v>64</v>
      </c>
      <c r="H27" s="4201" t="s">
        <v>63</v>
      </c>
      <c r="I27" s="4109" t="s">
        <v>64</v>
      </c>
      <c r="J27" s="4201" t="s">
        <v>63</v>
      </c>
      <c r="K27" s="4109" t="s">
        <v>64</v>
      </c>
      <c r="L27" s="4201" t="s">
        <v>63</v>
      </c>
      <c r="M27" s="4109" t="s">
        <v>64</v>
      </c>
      <c r="N27" s="4201" t="s">
        <v>63</v>
      </c>
      <c r="O27" s="4109" t="s">
        <v>64</v>
      </c>
      <c r="P27" s="4201" t="s">
        <v>63</v>
      </c>
      <c r="Q27" s="4109" t="s">
        <v>64</v>
      </c>
      <c r="R27" s="4160" t="s">
        <v>63</v>
      </c>
      <c r="S27" s="4155" t="s">
        <v>64</v>
      </c>
      <c r="T27" s="4160" t="s">
        <v>63</v>
      </c>
      <c r="U27" s="4155" t="s">
        <v>64</v>
      </c>
      <c r="V27" s="4160" t="s">
        <v>63</v>
      </c>
      <c r="W27" s="4155" t="s">
        <v>64</v>
      </c>
      <c r="X27" s="4201" t="s">
        <v>63</v>
      </c>
      <c r="Y27" s="4109" t="s">
        <v>64</v>
      </c>
      <c r="Z27" s="4201" t="s">
        <v>63</v>
      </c>
      <c r="AA27" s="4109" t="s">
        <v>64</v>
      </c>
      <c r="AB27" s="4201" t="s">
        <v>63</v>
      </c>
      <c r="AC27" s="4109" t="s">
        <v>64</v>
      </c>
      <c r="AD27" s="4201" t="s">
        <v>63</v>
      </c>
      <c r="AE27" s="4109" t="s">
        <v>64</v>
      </c>
      <c r="AF27" s="4201" t="s">
        <v>63</v>
      </c>
      <c r="AG27" s="4109" t="s">
        <v>64</v>
      </c>
      <c r="AH27" s="4201" t="s">
        <v>63</v>
      </c>
      <c r="AI27" s="4109" t="s">
        <v>64</v>
      </c>
      <c r="AJ27" s="4201" t="s">
        <v>63</v>
      </c>
      <c r="AK27" s="4109" t="s">
        <v>64</v>
      </c>
      <c r="AL27" s="4201" t="s">
        <v>63</v>
      </c>
      <c r="AM27" s="4109" t="s">
        <v>64</v>
      </c>
      <c r="AN27" s="4201" t="s">
        <v>63</v>
      </c>
      <c r="AO27" s="3404" t="s">
        <v>64</v>
      </c>
      <c r="AP27" s="5659"/>
      <c r="AQ27" s="5709"/>
      <c r="AR27" s="6585"/>
    </row>
    <row r="28" spans="1:86" s="18" customFormat="1" ht="15" customHeight="1" x14ac:dyDescent="0.15">
      <c r="A28" s="6912" t="s">
        <v>2540</v>
      </c>
      <c r="B28" s="3741" t="s">
        <v>905</v>
      </c>
      <c r="C28" s="229">
        <f t="shared" ref="C28:C40" si="14">SUM(D28+E28)</f>
        <v>2</v>
      </c>
      <c r="D28" s="330">
        <f>SUM(F28+H28)</f>
        <v>1</v>
      </c>
      <c r="E28" s="1666">
        <f>SUM(G28+I28)</f>
        <v>1</v>
      </c>
      <c r="F28" s="246">
        <v>0</v>
      </c>
      <c r="G28" s="1321">
        <v>0</v>
      </c>
      <c r="H28" s="246">
        <v>1</v>
      </c>
      <c r="I28" s="320">
        <v>1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57"/>
      <c r="B29" s="4203" t="s">
        <v>906</v>
      </c>
      <c r="C29" s="229">
        <f t="shared" si="14"/>
        <v>5</v>
      </c>
      <c r="D29" s="330">
        <f t="shared" ref="D29:E30" si="21">SUM(F29+H29)</f>
        <v>4</v>
      </c>
      <c r="E29" s="1666">
        <f t="shared" si="21"/>
        <v>1</v>
      </c>
      <c r="F29" s="246">
        <v>0</v>
      </c>
      <c r="G29" s="1321">
        <v>0</v>
      </c>
      <c r="H29" s="246">
        <v>4</v>
      </c>
      <c r="I29" s="320">
        <v>1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2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57"/>
      <c r="B30" s="3912" t="s">
        <v>2541</v>
      </c>
      <c r="C30" s="1555">
        <f t="shared" si="14"/>
        <v>1</v>
      </c>
      <c r="D30" s="23">
        <f t="shared" si="21"/>
        <v>1</v>
      </c>
      <c r="E30" s="24">
        <f t="shared" si="21"/>
        <v>0</v>
      </c>
      <c r="F30" s="1371">
        <v>0</v>
      </c>
      <c r="G30" s="25">
        <v>0</v>
      </c>
      <c r="H30" s="1371">
        <v>1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939" t="s">
        <v>2542</v>
      </c>
      <c r="B31" s="3741" t="s">
        <v>905</v>
      </c>
      <c r="C31" s="3420">
        <f t="shared" si="14"/>
        <v>5</v>
      </c>
      <c r="D31" s="3421">
        <f>SUM(H31+J31+L31+N31+P31+R31+T31+V31+X31+Z31+AB31+AD31+AF31+AH31+AJ31+AL31+AN31)</f>
        <v>3</v>
      </c>
      <c r="E31" s="4165">
        <f>SUM(I31+K31+M31+O31+Q31+S31+U31+W31+Y31+AA31+AC31+AE31+AG31+AI31+AK31+AM31+AO31)</f>
        <v>2</v>
      </c>
      <c r="F31" s="4204"/>
      <c r="G31" s="4205"/>
      <c r="H31" s="1960">
        <v>0</v>
      </c>
      <c r="I31" s="1967">
        <v>0</v>
      </c>
      <c r="J31" s="1960">
        <v>0</v>
      </c>
      <c r="K31" s="3735">
        <v>0</v>
      </c>
      <c r="L31" s="1960">
        <v>0</v>
      </c>
      <c r="M31" s="3735">
        <v>0</v>
      </c>
      <c r="N31" s="1960">
        <v>1</v>
      </c>
      <c r="O31" s="1967">
        <v>0</v>
      </c>
      <c r="P31" s="1960">
        <v>1</v>
      </c>
      <c r="Q31" s="3735">
        <v>0</v>
      </c>
      <c r="R31" s="1960">
        <v>0</v>
      </c>
      <c r="S31" s="3735">
        <v>0</v>
      </c>
      <c r="T31" s="1960">
        <v>1</v>
      </c>
      <c r="U31" s="3735">
        <v>0</v>
      </c>
      <c r="V31" s="1960">
        <v>0</v>
      </c>
      <c r="W31" s="3735">
        <v>1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1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0</v>
      </c>
      <c r="AN31" s="3892">
        <v>0</v>
      </c>
      <c r="AO31" s="1962">
        <v>0</v>
      </c>
      <c r="AP31" s="1983">
        <v>1</v>
      </c>
      <c r="AQ31" s="1961">
        <v>2</v>
      </c>
      <c r="AR31" s="3735">
        <v>1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940"/>
      <c r="B32" s="4203" t="s">
        <v>906</v>
      </c>
      <c r="C32" s="229">
        <f t="shared" si="14"/>
        <v>9</v>
      </c>
      <c r="D32" s="330">
        <f t="shared" ref="D32:D33" si="23">SUM(H32+J32+L32+N32+P32+R32+T32+V32+X32+Z32+AB32+AD32+AF32+AH32+AJ32+AL32+AN32)</f>
        <v>3</v>
      </c>
      <c r="E32" s="1666">
        <f t="shared" ref="E32" si="24">SUM(I32+K32+M32+O32+Q32+S32+U32+W32+Y32+AA32+AC32+AE32+AG32+AI32+AK32+AM32+AO32)</f>
        <v>6</v>
      </c>
      <c r="F32" s="4206"/>
      <c r="G32" s="4207"/>
      <c r="H32" s="4170">
        <v>0</v>
      </c>
      <c r="I32" s="320">
        <v>0</v>
      </c>
      <c r="J32" s="246">
        <v>3</v>
      </c>
      <c r="K32" s="1321">
        <v>2</v>
      </c>
      <c r="L32" s="246">
        <v>0</v>
      </c>
      <c r="M32" s="1321">
        <v>1</v>
      </c>
      <c r="N32" s="246">
        <v>0</v>
      </c>
      <c r="O32" s="320">
        <v>0</v>
      </c>
      <c r="P32" s="246">
        <v>0</v>
      </c>
      <c r="Q32" s="1321">
        <v>1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1</v>
      </c>
      <c r="X32" s="246">
        <v>0</v>
      </c>
      <c r="Y32" s="1321">
        <v>1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3</v>
      </c>
      <c r="AQ32" s="4178">
        <v>1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41"/>
      <c r="B33" s="2301" t="s">
        <v>2541</v>
      </c>
      <c r="C33" s="1555">
        <f t="shared" si="14"/>
        <v>4</v>
      </c>
      <c r="D33" s="23">
        <f t="shared" si="23"/>
        <v>0</v>
      </c>
      <c r="E33" s="1666">
        <f>SUM(I33+K33+M33+O33+Q33+S33+U33+W33+Y33+AA33+AC33+AE33+AG33+AI33+AK33+AM33+AO33)</f>
        <v>4</v>
      </c>
      <c r="F33" s="4206"/>
      <c r="G33" s="30"/>
      <c r="H33" s="4194">
        <v>0</v>
      </c>
      <c r="I33" s="4195">
        <v>0</v>
      </c>
      <c r="J33" s="4194">
        <v>0</v>
      </c>
      <c r="K33" s="4195">
        <v>1</v>
      </c>
      <c r="L33" s="4194">
        <v>0</v>
      </c>
      <c r="M33" s="4195">
        <v>1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1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1</v>
      </c>
      <c r="AP33" s="4208">
        <v>2</v>
      </c>
      <c r="AQ33" s="4209">
        <v>1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42" t="s">
        <v>2543</v>
      </c>
      <c r="B34" s="3741" t="s">
        <v>2544</v>
      </c>
      <c r="C34" s="3420">
        <f t="shared" si="14"/>
        <v>2</v>
      </c>
      <c r="D34" s="3421">
        <f>SUM(X34+Z34+AB34+AD34+AF34+AH34+AJ34+AL34+AN34)</f>
        <v>0</v>
      </c>
      <c r="E34" s="4165">
        <f>SUM(Y34+AA34+AC34+AE34+AG34+AI34+AK34+AM34+AO34)</f>
        <v>2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0</v>
      </c>
      <c r="AE34" s="1967">
        <v>0</v>
      </c>
      <c r="AF34" s="1960">
        <v>0</v>
      </c>
      <c r="AG34" s="1967">
        <v>0</v>
      </c>
      <c r="AH34" s="1960">
        <v>0</v>
      </c>
      <c r="AI34" s="1967">
        <v>0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2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526"/>
      <c r="B35" s="2301" t="s">
        <v>2545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943" t="s">
        <v>2546</v>
      </c>
      <c r="B36" s="6944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45" t="s">
        <v>2547</v>
      </c>
      <c r="B37" s="6946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923" t="s">
        <v>2548</v>
      </c>
      <c r="B38" s="6924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47" t="s">
        <v>2549</v>
      </c>
      <c r="B39" s="6946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438" t="s">
        <v>2550</v>
      </c>
      <c r="B40" s="6439"/>
      <c r="C40" s="4221">
        <f t="shared" si="14"/>
        <v>4</v>
      </c>
      <c r="D40" s="1677">
        <f>SUM(F40+H40+J40+L40+N40+P40+R40+T40+V40+X40+Z40+AB40+AD40+AF40+AH40+AJ40+AL40+AN40)</f>
        <v>0</v>
      </c>
      <c r="E40" s="4169">
        <f t="shared" si="27"/>
        <v>4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1</v>
      </c>
      <c r="AB40" s="4194">
        <v>0</v>
      </c>
      <c r="AC40" s="4195">
        <v>0</v>
      </c>
      <c r="AD40" s="4194">
        <v>0</v>
      </c>
      <c r="AE40" s="4195">
        <v>0</v>
      </c>
      <c r="AF40" s="4194">
        <v>0</v>
      </c>
      <c r="AG40" s="4195">
        <v>0</v>
      </c>
      <c r="AH40" s="4194">
        <v>0</v>
      </c>
      <c r="AI40" s="4195">
        <v>1</v>
      </c>
      <c r="AJ40" s="4194">
        <v>0</v>
      </c>
      <c r="AK40" s="4195">
        <v>1</v>
      </c>
      <c r="AL40" s="4194">
        <v>0</v>
      </c>
      <c r="AM40" s="4195">
        <v>0</v>
      </c>
      <c r="AN40" s="1670">
        <v>0</v>
      </c>
      <c r="AO40" s="4197">
        <v>1</v>
      </c>
      <c r="AP40" s="4208">
        <v>0</v>
      </c>
      <c r="AQ40" s="4209">
        <v>1</v>
      </c>
      <c r="AR40" s="2041">
        <v>1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536" t="s">
        <v>82</v>
      </c>
      <c r="B41" s="6536"/>
      <c r="C41" s="3915">
        <f t="shared" ref="C41:AP41" si="28">SUM(C28:C40)</f>
        <v>32</v>
      </c>
      <c r="D41" s="3936">
        <f t="shared" si="28"/>
        <v>12</v>
      </c>
      <c r="E41" s="4200">
        <f t="shared" si="28"/>
        <v>20</v>
      </c>
      <c r="F41" s="3915">
        <f t="shared" si="28"/>
        <v>0</v>
      </c>
      <c r="G41" s="4200">
        <f t="shared" si="28"/>
        <v>0</v>
      </c>
      <c r="H41" s="3915">
        <f>SUM(H28:H40)</f>
        <v>6</v>
      </c>
      <c r="I41" s="4200">
        <f t="shared" si="28"/>
        <v>2</v>
      </c>
      <c r="J41" s="3915">
        <f t="shared" si="28"/>
        <v>3</v>
      </c>
      <c r="K41" s="4200">
        <f t="shared" si="28"/>
        <v>3</v>
      </c>
      <c r="L41" s="4222">
        <f t="shared" si="28"/>
        <v>0</v>
      </c>
      <c r="M41" s="3914">
        <f t="shared" si="28"/>
        <v>2</v>
      </c>
      <c r="N41" s="4222">
        <f t="shared" si="28"/>
        <v>1</v>
      </c>
      <c r="O41" s="3914">
        <f t="shared" si="28"/>
        <v>0</v>
      </c>
      <c r="P41" s="4223">
        <f t="shared" si="28"/>
        <v>1</v>
      </c>
      <c r="Q41" s="3914">
        <f t="shared" si="28"/>
        <v>1</v>
      </c>
      <c r="R41" s="4222">
        <f t="shared" si="28"/>
        <v>0</v>
      </c>
      <c r="S41" s="3914">
        <f t="shared" si="28"/>
        <v>0</v>
      </c>
      <c r="T41" s="4222">
        <f t="shared" ref="T41:U41" si="29">SUM(T28:T40)</f>
        <v>1</v>
      </c>
      <c r="U41" s="3914">
        <f t="shared" si="29"/>
        <v>0</v>
      </c>
      <c r="V41" s="4222">
        <f t="shared" ref="V41:W41" si="30">SUM(V28:V40)</f>
        <v>0</v>
      </c>
      <c r="W41" s="3914">
        <f t="shared" si="30"/>
        <v>3</v>
      </c>
      <c r="X41" s="3915">
        <f t="shared" si="28"/>
        <v>0</v>
      </c>
      <c r="Y41" s="3941">
        <f t="shared" si="28"/>
        <v>1</v>
      </c>
      <c r="Z41" s="3915">
        <f t="shared" si="28"/>
        <v>0</v>
      </c>
      <c r="AA41" s="3941">
        <f t="shared" si="28"/>
        <v>1</v>
      </c>
      <c r="AB41" s="3915">
        <f t="shared" si="28"/>
        <v>0</v>
      </c>
      <c r="AC41" s="3941">
        <f t="shared" si="28"/>
        <v>0</v>
      </c>
      <c r="AD41" s="4222">
        <f t="shared" si="28"/>
        <v>0</v>
      </c>
      <c r="AE41" s="3914">
        <f t="shared" si="28"/>
        <v>1</v>
      </c>
      <c r="AF41" s="4222">
        <f t="shared" si="28"/>
        <v>0</v>
      </c>
      <c r="AG41" s="3914">
        <f t="shared" si="28"/>
        <v>0</v>
      </c>
      <c r="AH41" s="4223">
        <f t="shared" si="28"/>
        <v>0</v>
      </c>
      <c r="AI41" s="3914">
        <f t="shared" si="28"/>
        <v>1</v>
      </c>
      <c r="AJ41" s="4222">
        <f t="shared" si="28"/>
        <v>0</v>
      </c>
      <c r="AK41" s="3914">
        <f t="shared" si="28"/>
        <v>1</v>
      </c>
      <c r="AL41" s="4222">
        <f t="shared" si="28"/>
        <v>0</v>
      </c>
      <c r="AM41" s="3914">
        <f t="shared" si="28"/>
        <v>0</v>
      </c>
      <c r="AN41" s="4222">
        <f t="shared" si="28"/>
        <v>0</v>
      </c>
      <c r="AO41" s="3938">
        <f t="shared" si="28"/>
        <v>4</v>
      </c>
      <c r="AP41" s="3939">
        <f t="shared" si="28"/>
        <v>6</v>
      </c>
      <c r="AQ41" s="3936">
        <f>SUM(AQ28:AQ40)</f>
        <v>7</v>
      </c>
      <c r="AR41" s="4200">
        <f>SUM(AR28:AR40)</f>
        <v>2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928" t="s">
        <v>2538</v>
      </c>
      <c r="B43" s="6931" t="s">
        <v>82</v>
      </c>
      <c r="C43" s="6932"/>
      <c r="D43" s="6928"/>
      <c r="E43" s="6884" t="s">
        <v>106</v>
      </c>
      <c r="F43" s="6885"/>
      <c r="G43" s="6885"/>
      <c r="H43" s="6885"/>
      <c r="I43" s="6885"/>
      <c r="J43" s="6885"/>
      <c r="K43" s="6885"/>
      <c r="L43" s="6885"/>
      <c r="M43" s="6885"/>
      <c r="N43" s="6885"/>
      <c r="O43" s="6885"/>
      <c r="P43" s="6885"/>
      <c r="Q43" s="6885"/>
      <c r="R43" s="6885"/>
      <c r="S43" s="6885"/>
      <c r="T43" s="6885"/>
      <c r="U43" s="6885"/>
      <c r="V43" s="6885"/>
      <c r="W43" s="6885"/>
      <c r="X43" s="6885"/>
      <c r="Y43" s="6885"/>
      <c r="Z43" s="6885"/>
      <c r="AA43" s="6885"/>
      <c r="AB43" s="6885"/>
      <c r="AC43" s="6885"/>
      <c r="AD43" s="6885"/>
      <c r="AE43" s="6885"/>
      <c r="AF43" s="6885"/>
      <c r="AG43" s="6885"/>
      <c r="AH43" s="6885"/>
      <c r="AI43" s="6885"/>
      <c r="AJ43" s="6885"/>
      <c r="AK43" s="6885"/>
      <c r="AL43" s="6885"/>
      <c r="AM43" s="6885"/>
      <c r="AN43" s="6893"/>
      <c r="AO43" s="6935" t="s">
        <v>2552</v>
      </c>
      <c r="AP43" s="6936"/>
      <c r="AQ43" s="6891" t="s">
        <v>41</v>
      </c>
      <c r="AR43" s="6836" t="s">
        <v>42</v>
      </c>
    </row>
    <row r="44" spans="1:86" s="18" customFormat="1" ht="15" customHeight="1" x14ac:dyDescent="0.15">
      <c r="A44" s="6929"/>
      <c r="B44" s="6933"/>
      <c r="C44" s="6934"/>
      <c r="D44" s="6930"/>
      <c r="E44" s="6882" t="s">
        <v>2524</v>
      </c>
      <c r="F44" s="6883"/>
      <c r="G44" s="6890" t="s">
        <v>2525</v>
      </c>
      <c r="H44" s="6883"/>
      <c r="I44" s="6890" t="s">
        <v>2526</v>
      </c>
      <c r="J44" s="6883"/>
      <c r="K44" s="6890" t="s">
        <v>99</v>
      </c>
      <c r="L44" s="6883"/>
      <c r="M44" s="6890" t="s">
        <v>49</v>
      </c>
      <c r="N44" s="6883"/>
      <c r="O44" s="6890" t="s">
        <v>50</v>
      </c>
      <c r="P44" s="6883"/>
      <c r="Q44" s="6890" t="s">
        <v>51</v>
      </c>
      <c r="R44" s="6883"/>
      <c r="S44" s="6890" t="s">
        <v>52</v>
      </c>
      <c r="T44" s="6883"/>
      <c r="U44" s="6890" t="s">
        <v>53</v>
      </c>
      <c r="V44" s="6883"/>
      <c r="W44" s="6617" t="s">
        <v>54</v>
      </c>
      <c r="X44" s="6843"/>
      <c r="Y44" s="6890" t="s">
        <v>55</v>
      </c>
      <c r="Z44" s="6883"/>
      <c r="AA44" s="6890" t="s">
        <v>56</v>
      </c>
      <c r="AB44" s="6883"/>
      <c r="AC44" s="6890" t="s">
        <v>57</v>
      </c>
      <c r="AD44" s="6883"/>
      <c r="AE44" s="6890" t="s">
        <v>58</v>
      </c>
      <c r="AF44" s="6883"/>
      <c r="AG44" s="6890" t="s">
        <v>59</v>
      </c>
      <c r="AH44" s="6883"/>
      <c r="AI44" s="6890" t="s">
        <v>60</v>
      </c>
      <c r="AJ44" s="6883"/>
      <c r="AK44" s="6890" t="s">
        <v>61</v>
      </c>
      <c r="AL44" s="6883"/>
      <c r="AM44" s="6540" t="s">
        <v>62</v>
      </c>
      <c r="AN44" s="6540"/>
      <c r="AO44" s="6937"/>
      <c r="AP44" s="6938"/>
      <c r="AQ44" s="5727"/>
      <c r="AR44" s="5722"/>
    </row>
    <row r="45" spans="1:86" s="18" customFormat="1" ht="15" customHeight="1" x14ac:dyDescent="0.15">
      <c r="A45" s="6930"/>
      <c r="B45" s="4224" t="s">
        <v>84</v>
      </c>
      <c r="C45" s="4225" t="s">
        <v>63</v>
      </c>
      <c r="D45" s="70" t="s">
        <v>64</v>
      </c>
      <c r="E45" s="4201" t="s">
        <v>63</v>
      </c>
      <c r="F45" s="4109" t="s">
        <v>64</v>
      </c>
      <c r="G45" s="4201" t="s">
        <v>63</v>
      </c>
      <c r="H45" s="4109" t="s">
        <v>64</v>
      </c>
      <c r="I45" s="4201" t="s">
        <v>63</v>
      </c>
      <c r="J45" s="4109" t="s">
        <v>64</v>
      </c>
      <c r="K45" s="4201" t="s">
        <v>63</v>
      </c>
      <c r="L45" s="4109" t="s">
        <v>64</v>
      </c>
      <c r="M45" s="4201" t="s">
        <v>63</v>
      </c>
      <c r="N45" s="4109" t="s">
        <v>64</v>
      </c>
      <c r="O45" s="4201" t="s">
        <v>63</v>
      </c>
      <c r="P45" s="4109" t="s">
        <v>64</v>
      </c>
      <c r="Q45" s="4160" t="s">
        <v>63</v>
      </c>
      <c r="R45" s="4155" t="s">
        <v>64</v>
      </c>
      <c r="S45" s="4160" t="s">
        <v>63</v>
      </c>
      <c r="T45" s="4155" t="s">
        <v>64</v>
      </c>
      <c r="U45" s="4160" t="s">
        <v>63</v>
      </c>
      <c r="V45" s="4155" t="s">
        <v>64</v>
      </c>
      <c r="W45" s="4201" t="s">
        <v>63</v>
      </c>
      <c r="X45" s="4109" t="s">
        <v>64</v>
      </c>
      <c r="Y45" s="4201" t="s">
        <v>63</v>
      </c>
      <c r="Z45" s="4109" t="s">
        <v>64</v>
      </c>
      <c r="AA45" s="4201" t="s">
        <v>63</v>
      </c>
      <c r="AB45" s="4109" t="s">
        <v>64</v>
      </c>
      <c r="AC45" s="4201" t="s">
        <v>63</v>
      </c>
      <c r="AD45" s="4109" t="s">
        <v>64</v>
      </c>
      <c r="AE45" s="4201" t="s">
        <v>63</v>
      </c>
      <c r="AF45" s="4109" t="s">
        <v>64</v>
      </c>
      <c r="AG45" s="4201" t="s">
        <v>63</v>
      </c>
      <c r="AH45" s="4109" t="s">
        <v>64</v>
      </c>
      <c r="AI45" s="4201" t="s">
        <v>63</v>
      </c>
      <c r="AJ45" s="4109" t="s">
        <v>64</v>
      </c>
      <c r="AK45" s="4201" t="s">
        <v>63</v>
      </c>
      <c r="AL45" s="4109" t="s">
        <v>64</v>
      </c>
      <c r="AM45" s="4201" t="s">
        <v>63</v>
      </c>
      <c r="AN45" s="4111" t="s">
        <v>64</v>
      </c>
      <c r="AO45" s="4226" t="s">
        <v>828</v>
      </c>
      <c r="AP45" s="4227" t="s">
        <v>830</v>
      </c>
      <c r="AQ45" s="6509"/>
      <c r="AR45" s="6585"/>
    </row>
    <row r="46" spans="1:86" s="18" customFormat="1" ht="15" customHeight="1" x14ac:dyDescent="0.15">
      <c r="A46" s="4228" t="s">
        <v>2553</v>
      </c>
      <c r="B46" s="4229">
        <f t="shared" ref="B46:B53" si="31">SUM(C46+D46)</f>
        <v>2</v>
      </c>
      <c r="C46" s="4230">
        <f>SUM(E46+G46)</f>
        <v>2</v>
      </c>
      <c r="D46" s="4231">
        <f>SUM(F46+H46)</f>
        <v>0</v>
      </c>
      <c r="E46" s="4232">
        <v>0</v>
      </c>
      <c r="F46" s="4233">
        <v>0</v>
      </c>
      <c r="G46" s="4232">
        <v>2</v>
      </c>
      <c r="H46" s="4233">
        <v>0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2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2542</v>
      </c>
      <c r="B47" s="4236">
        <f t="shared" si="31"/>
        <v>0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0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0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2543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2547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2548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2549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2550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83" t="s">
        <v>32</v>
      </c>
      <c r="B55" s="6890" t="s">
        <v>82</v>
      </c>
      <c r="C55" s="6540"/>
      <c r="D55" s="6540"/>
      <c r="E55" s="6884" t="s">
        <v>106</v>
      </c>
      <c r="F55" s="6885"/>
      <c r="G55" s="6885"/>
      <c r="H55" s="6885"/>
      <c r="I55" s="6885"/>
      <c r="J55" s="6885"/>
      <c r="K55" s="6885"/>
      <c r="L55" s="6885"/>
      <c r="M55" s="6885"/>
      <c r="N55" s="6885"/>
      <c r="O55" s="6885"/>
      <c r="P55" s="6885"/>
      <c r="Q55" s="6885"/>
      <c r="R55" s="6885"/>
      <c r="S55" s="6885"/>
      <c r="T55" s="6885"/>
      <c r="U55" s="6885"/>
      <c r="V55" s="6885"/>
      <c r="W55" s="6885"/>
      <c r="X55" s="6885"/>
      <c r="Y55" s="6885"/>
      <c r="Z55" s="6885"/>
      <c r="AA55" s="6885"/>
      <c r="AB55" s="6885"/>
      <c r="AC55" s="6885"/>
      <c r="AD55" s="6885"/>
      <c r="AE55" s="6885"/>
      <c r="AF55" s="6885"/>
      <c r="AG55" s="6885"/>
      <c r="AH55" s="6885"/>
      <c r="AI55" s="6885"/>
      <c r="AJ55" s="6885"/>
      <c r="AK55" s="6885"/>
      <c r="AL55" s="6885"/>
      <c r="AM55" s="6885"/>
      <c r="AN55" s="6893"/>
      <c r="AO55" s="6927" t="s">
        <v>614</v>
      </c>
    </row>
    <row r="56" spans="1:86" s="18" customFormat="1" ht="15" customHeight="1" x14ac:dyDescent="0.15">
      <c r="A56" s="5943"/>
      <c r="B56" s="6430"/>
      <c r="C56" s="6584"/>
      <c r="D56" s="5943"/>
      <c r="E56" s="6882" t="s">
        <v>2524</v>
      </c>
      <c r="F56" s="6883"/>
      <c r="G56" s="6540" t="s">
        <v>2525</v>
      </c>
      <c r="H56" s="6540"/>
      <c r="I56" s="6890" t="s">
        <v>2526</v>
      </c>
      <c r="J56" s="6883"/>
      <c r="K56" s="6540" t="s">
        <v>99</v>
      </c>
      <c r="L56" s="6540"/>
      <c r="M56" s="6890" t="s">
        <v>49</v>
      </c>
      <c r="N56" s="6883"/>
      <c r="O56" s="6890" t="s">
        <v>50</v>
      </c>
      <c r="P56" s="6883"/>
      <c r="Q56" s="6890" t="s">
        <v>51</v>
      </c>
      <c r="R56" s="6883"/>
      <c r="S56" s="6890" t="s">
        <v>52</v>
      </c>
      <c r="T56" s="6883"/>
      <c r="U56" s="6540" t="s">
        <v>53</v>
      </c>
      <c r="V56" s="6883"/>
      <c r="W56" s="6890" t="s">
        <v>54</v>
      </c>
      <c r="X56" s="6883"/>
      <c r="Y56" s="6540" t="s">
        <v>55</v>
      </c>
      <c r="Z56" s="6540"/>
      <c r="AA56" s="6890" t="s">
        <v>56</v>
      </c>
      <c r="AB56" s="6883"/>
      <c r="AC56" s="6540" t="s">
        <v>57</v>
      </c>
      <c r="AD56" s="6540"/>
      <c r="AE56" s="6890" t="s">
        <v>58</v>
      </c>
      <c r="AF56" s="6883"/>
      <c r="AG56" s="6540" t="s">
        <v>59</v>
      </c>
      <c r="AH56" s="6540"/>
      <c r="AI56" s="6890" t="s">
        <v>60</v>
      </c>
      <c r="AJ56" s="6883"/>
      <c r="AK56" s="6540" t="s">
        <v>61</v>
      </c>
      <c r="AL56" s="6540"/>
      <c r="AM56" s="6890" t="s">
        <v>62</v>
      </c>
      <c r="AN56" s="6894"/>
      <c r="AO56" s="6927"/>
    </row>
    <row r="57" spans="1:86" s="18" customFormat="1" ht="15" customHeight="1" x14ac:dyDescent="0.15">
      <c r="A57" s="6056"/>
      <c r="B57" s="4201" t="s">
        <v>84</v>
      </c>
      <c r="C57" s="3425" t="s">
        <v>63</v>
      </c>
      <c r="D57" s="4109" t="s">
        <v>64</v>
      </c>
      <c r="E57" s="4201" t="s">
        <v>63</v>
      </c>
      <c r="F57" s="4109" t="s">
        <v>64</v>
      </c>
      <c r="G57" s="3425" t="s">
        <v>63</v>
      </c>
      <c r="H57" s="4111" t="s">
        <v>64</v>
      </c>
      <c r="I57" s="4201" t="s">
        <v>63</v>
      </c>
      <c r="J57" s="4109" t="s">
        <v>64</v>
      </c>
      <c r="K57" s="3425" t="s">
        <v>63</v>
      </c>
      <c r="L57" s="4111" t="s">
        <v>64</v>
      </c>
      <c r="M57" s="4201" t="s">
        <v>63</v>
      </c>
      <c r="N57" s="4109" t="s">
        <v>64</v>
      </c>
      <c r="O57" s="4201" t="s">
        <v>63</v>
      </c>
      <c r="P57" s="4109" t="s">
        <v>64</v>
      </c>
      <c r="Q57" s="4160" t="s">
        <v>63</v>
      </c>
      <c r="R57" s="4155" t="s">
        <v>64</v>
      </c>
      <c r="S57" s="4160" t="s">
        <v>63</v>
      </c>
      <c r="T57" s="4155" t="s">
        <v>64</v>
      </c>
      <c r="U57" s="4161" t="s">
        <v>63</v>
      </c>
      <c r="V57" s="4155" t="s">
        <v>64</v>
      </c>
      <c r="W57" s="4201" t="s">
        <v>63</v>
      </c>
      <c r="X57" s="4109" t="s">
        <v>64</v>
      </c>
      <c r="Y57" s="3425" t="s">
        <v>63</v>
      </c>
      <c r="Z57" s="4111" t="s">
        <v>64</v>
      </c>
      <c r="AA57" s="4201" t="s">
        <v>63</v>
      </c>
      <c r="AB57" s="4109" t="s">
        <v>64</v>
      </c>
      <c r="AC57" s="3425" t="s">
        <v>63</v>
      </c>
      <c r="AD57" s="4111" t="s">
        <v>64</v>
      </c>
      <c r="AE57" s="4201" t="s">
        <v>63</v>
      </c>
      <c r="AF57" s="4109" t="s">
        <v>64</v>
      </c>
      <c r="AG57" s="3425" t="s">
        <v>63</v>
      </c>
      <c r="AH57" s="4111" t="s">
        <v>64</v>
      </c>
      <c r="AI57" s="4201" t="s">
        <v>63</v>
      </c>
      <c r="AJ57" s="4109" t="s">
        <v>64</v>
      </c>
      <c r="AK57" s="3425" t="s">
        <v>63</v>
      </c>
      <c r="AL57" s="4111" t="s">
        <v>64</v>
      </c>
      <c r="AM57" s="4201" t="s">
        <v>63</v>
      </c>
      <c r="AN57" s="3404" t="s">
        <v>64</v>
      </c>
      <c r="AO57" s="6927"/>
    </row>
    <row r="58" spans="1:86" s="18" customFormat="1" ht="15" customHeight="1" x14ac:dyDescent="0.15">
      <c r="A58" s="4260" t="s">
        <v>69</v>
      </c>
      <c r="B58" s="3915">
        <f>SUM(C58+D58)</f>
        <v>2</v>
      </c>
      <c r="C58" s="3513">
        <f>SUM(E58+G58+I58+K58+M58+O58+Q58+S58+U58+W58+Y58+AA58+AC58+AE58+AG58+AI58+AK58+AM58)</f>
        <v>1</v>
      </c>
      <c r="D58" s="4200">
        <f>SUM(F58+H58+J58+L58+N58+P58+R58+T58+V58+X58+Z58+AB58+AD58+AF58+AH58+AJ58+AL58+AN58)</f>
        <v>1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0</v>
      </c>
      <c r="S58" s="4261">
        <v>1</v>
      </c>
      <c r="T58" s="4265">
        <v>0</v>
      </c>
      <c r="U58" s="4263">
        <v>0</v>
      </c>
      <c r="V58" s="4264">
        <v>1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2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83" t="s">
        <v>32</v>
      </c>
      <c r="B60" s="6890" t="s">
        <v>82</v>
      </c>
      <c r="C60" s="6540"/>
      <c r="D60" s="6883"/>
      <c r="E60" s="6884" t="s">
        <v>106</v>
      </c>
      <c r="F60" s="6885"/>
      <c r="G60" s="6885"/>
      <c r="H60" s="6885"/>
      <c r="I60" s="6885"/>
      <c r="J60" s="6885"/>
      <c r="K60" s="6885"/>
      <c r="L60" s="6885"/>
      <c r="M60" s="6885"/>
      <c r="N60" s="6885"/>
      <c r="O60" s="6885"/>
      <c r="P60" s="6885"/>
      <c r="Q60" s="6885"/>
      <c r="R60" s="6885"/>
      <c r="S60" s="6885"/>
      <c r="T60" s="6885"/>
      <c r="U60" s="6885"/>
      <c r="V60" s="6885"/>
      <c r="W60" s="6885"/>
      <c r="X60" s="6885"/>
      <c r="Y60" s="6885"/>
      <c r="Z60" s="6885"/>
      <c r="AA60" s="6885"/>
      <c r="AB60" s="6885"/>
      <c r="AC60" s="6885"/>
      <c r="AD60" s="6885"/>
      <c r="AE60" s="6885"/>
      <c r="AF60" s="6885"/>
      <c r="AG60" s="6885"/>
      <c r="AH60" s="6885"/>
      <c r="AI60" s="6885"/>
      <c r="AJ60" s="6885"/>
      <c r="AK60" s="6885"/>
      <c r="AL60" s="6885"/>
      <c r="AM60" s="6885"/>
      <c r="AN60" s="6893"/>
      <c r="AO60" s="6836" t="s">
        <v>614</v>
      </c>
    </row>
    <row r="61" spans="1:86" s="18" customFormat="1" ht="15" customHeight="1" x14ac:dyDescent="0.15">
      <c r="A61" s="5943"/>
      <c r="B61" s="6430"/>
      <c r="C61" s="6584"/>
      <c r="D61" s="5943"/>
      <c r="E61" s="6882" t="s">
        <v>2524</v>
      </c>
      <c r="F61" s="6883"/>
      <c r="G61" s="6889" t="s">
        <v>2525</v>
      </c>
      <c r="H61" s="6889"/>
      <c r="I61" s="6617" t="s">
        <v>2526</v>
      </c>
      <c r="J61" s="6843"/>
      <c r="K61" s="6889" t="s">
        <v>99</v>
      </c>
      <c r="L61" s="6889"/>
      <c r="M61" s="6617" t="s">
        <v>49</v>
      </c>
      <c r="N61" s="6843"/>
      <c r="O61" s="6854" t="s">
        <v>50</v>
      </c>
      <c r="P61" s="6889"/>
      <c r="Q61" s="6890" t="s">
        <v>51</v>
      </c>
      <c r="R61" s="6883"/>
      <c r="S61" s="6890" t="s">
        <v>52</v>
      </c>
      <c r="T61" s="6883"/>
      <c r="U61" s="6540" t="s">
        <v>53</v>
      </c>
      <c r="V61" s="6883"/>
      <c r="W61" s="6889" t="s">
        <v>54</v>
      </c>
      <c r="X61" s="6889"/>
      <c r="Y61" s="6617" t="s">
        <v>55</v>
      </c>
      <c r="Z61" s="6843"/>
      <c r="AA61" s="6889" t="s">
        <v>56</v>
      </c>
      <c r="AB61" s="6889"/>
      <c r="AC61" s="6617" t="s">
        <v>57</v>
      </c>
      <c r="AD61" s="6843"/>
      <c r="AE61" s="6889" t="s">
        <v>58</v>
      </c>
      <c r="AF61" s="6889"/>
      <c r="AG61" s="6617" t="s">
        <v>59</v>
      </c>
      <c r="AH61" s="6843"/>
      <c r="AI61" s="6889" t="s">
        <v>60</v>
      </c>
      <c r="AJ61" s="6889"/>
      <c r="AK61" s="6617" t="s">
        <v>61</v>
      </c>
      <c r="AL61" s="6843"/>
      <c r="AM61" s="6617" t="s">
        <v>62</v>
      </c>
      <c r="AN61" s="6571"/>
      <c r="AO61" s="5722"/>
    </row>
    <row r="62" spans="1:86" s="18" customFormat="1" ht="15" customHeight="1" x14ac:dyDescent="0.15">
      <c r="A62" s="6056"/>
      <c r="B62" s="4201" t="s">
        <v>84</v>
      </c>
      <c r="C62" s="3425" t="s">
        <v>63</v>
      </c>
      <c r="D62" s="4109" t="s">
        <v>64</v>
      </c>
      <c r="E62" s="4160" t="s">
        <v>63</v>
      </c>
      <c r="F62" s="4155" t="s">
        <v>64</v>
      </c>
      <c r="G62" s="4161" t="s">
        <v>63</v>
      </c>
      <c r="H62" s="1510" t="s">
        <v>64</v>
      </c>
      <c r="I62" s="4160" t="s">
        <v>63</v>
      </c>
      <c r="J62" s="4155" t="s">
        <v>64</v>
      </c>
      <c r="K62" s="4161" t="s">
        <v>63</v>
      </c>
      <c r="L62" s="1510" t="s">
        <v>64</v>
      </c>
      <c r="M62" s="4160" t="s">
        <v>63</v>
      </c>
      <c r="N62" s="4155" t="s">
        <v>64</v>
      </c>
      <c r="O62" s="4161" t="s">
        <v>63</v>
      </c>
      <c r="P62" s="1510" t="s">
        <v>64</v>
      </c>
      <c r="Q62" s="4160" t="s">
        <v>63</v>
      </c>
      <c r="R62" s="4155" t="s">
        <v>64</v>
      </c>
      <c r="S62" s="4160" t="s">
        <v>63</v>
      </c>
      <c r="T62" s="4155" t="s">
        <v>64</v>
      </c>
      <c r="U62" s="4161" t="s">
        <v>63</v>
      </c>
      <c r="V62" s="4155" t="s">
        <v>64</v>
      </c>
      <c r="W62" s="4161" t="s">
        <v>63</v>
      </c>
      <c r="X62" s="1510" t="s">
        <v>64</v>
      </c>
      <c r="Y62" s="4160" t="s">
        <v>63</v>
      </c>
      <c r="Z62" s="4155" t="s">
        <v>64</v>
      </c>
      <c r="AA62" s="4161" t="s">
        <v>63</v>
      </c>
      <c r="AB62" s="1510" t="s">
        <v>64</v>
      </c>
      <c r="AC62" s="4160" t="s">
        <v>63</v>
      </c>
      <c r="AD62" s="4155" t="s">
        <v>64</v>
      </c>
      <c r="AE62" s="4161" t="s">
        <v>63</v>
      </c>
      <c r="AF62" s="1510" t="s">
        <v>64</v>
      </c>
      <c r="AG62" s="4160" t="s">
        <v>63</v>
      </c>
      <c r="AH62" s="4155" t="s">
        <v>64</v>
      </c>
      <c r="AI62" s="4161" t="s">
        <v>63</v>
      </c>
      <c r="AJ62" s="1510" t="s">
        <v>64</v>
      </c>
      <c r="AK62" s="4160" t="s">
        <v>63</v>
      </c>
      <c r="AL62" s="4155" t="s">
        <v>64</v>
      </c>
      <c r="AM62" s="4160" t="s">
        <v>63</v>
      </c>
      <c r="AN62" s="4159" t="s">
        <v>64</v>
      </c>
      <c r="AO62" s="6585"/>
    </row>
    <row r="63" spans="1:86" s="18" customFormat="1" ht="15" customHeight="1" x14ac:dyDescent="0.15">
      <c r="A63" s="4267" t="s">
        <v>69</v>
      </c>
      <c r="B63" s="1971">
        <f>SUM(C63+D63)</f>
        <v>85</v>
      </c>
      <c r="C63" s="3778">
        <f>SUM(E63+G63+I63+K63+M63+O63+Q63+S63+U63+W63+Y63+AA63+AC63+AE63+AG63+AI63+AK63+AM63)</f>
        <v>39</v>
      </c>
      <c r="D63" s="3706">
        <f>SUM(F63+H63+J63+L63+N63+P63+R63+T63+V63+X63+Z63+AB63+AD63+AF63+AH63+AJ63+AL63+AN63)</f>
        <v>46</v>
      </c>
      <c r="E63" s="1958">
        <v>0</v>
      </c>
      <c r="F63" s="3859">
        <v>0</v>
      </c>
      <c r="G63" s="4034">
        <v>8</v>
      </c>
      <c r="H63" s="1975">
        <v>6</v>
      </c>
      <c r="I63" s="1958">
        <v>17</v>
      </c>
      <c r="J63" s="1976">
        <v>7</v>
      </c>
      <c r="K63" s="4034">
        <v>1</v>
      </c>
      <c r="L63" s="1975">
        <v>1</v>
      </c>
      <c r="M63" s="1958">
        <v>3</v>
      </c>
      <c r="N63" s="1976">
        <v>1</v>
      </c>
      <c r="O63" s="4034">
        <v>0</v>
      </c>
      <c r="P63" s="1975">
        <v>0</v>
      </c>
      <c r="Q63" s="1958">
        <v>1</v>
      </c>
      <c r="R63" s="1976">
        <v>0</v>
      </c>
      <c r="S63" s="1958">
        <v>0</v>
      </c>
      <c r="T63" s="1976">
        <v>2</v>
      </c>
      <c r="U63" s="1958">
        <v>0</v>
      </c>
      <c r="V63" s="1976">
        <v>1</v>
      </c>
      <c r="W63" s="4034">
        <v>0</v>
      </c>
      <c r="X63" s="1975">
        <v>1</v>
      </c>
      <c r="Y63" s="1958">
        <v>1</v>
      </c>
      <c r="Z63" s="1976">
        <v>2</v>
      </c>
      <c r="AA63" s="4034">
        <v>0</v>
      </c>
      <c r="AB63" s="1975">
        <v>2</v>
      </c>
      <c r="AC63" s="1958">
        <v>1</v>
      </c>
      <c r="AD63" s="1976">
        <v>3</v>
      </c>
      <c r="AE63" s="4034">
        <v>2</v>
      </c>
      <c r="AF63" s="1975">
        <v>4</v>
      </c>
      <c r="AG63" s="1958">
        <v>0</v>
      </c>
      <c r="AH63" s="1976">
        <v>7</v>
      </c>
      <c r="AI63" s="4034">
        <v>3</v>
      </c>
      <c r="AJ63" s="1975">
        <v>5</v>
      </c>
      <c r="AK63" s="1958">
        <v>1</v>
      </c>
      <c r="AL63" s="1976">
        <v>3</v>
      </c>
      <c r="AM63" s="4268">
        <v>1</v>
      </c>
      <c r="AN63" s="1977">
        <v>1</v>
      </c>
      <c r="AO63" s="4269">
        <v>85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103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77">
        <f>SUM(C65+D65)</f>
        <v>56</v>
      </c>
      <c r="C65" s="1694">
        <f>SUM(E65+G65+I65+K65+M65+O65+Q65+S65+U65+W65+Y65+AA65+AC65+AE65+AG65+AI65+AK65+AM65)</f>
        <v>20</v>
      </c>
      <c r="D65" s="2233">
        <f t="shared" si="42"/>
        <v>36</v>
      </c>
      <c r="E65" s="1695">
        <v>0</v>
      </c>
      <c r="F65" s="2">
        <v>0</v>
      </c>
      <c r="G65" s="1403">
        <v>3</v>
      </c>
      <c r="H65" s="1696">
        <v>2</v>
      </c>
      <c r="I65" s="1695">
        <v>5</v>
      </c>
      <c r="J65" s="1697">
        <v>6</v>
      </c>
      <c r="K65" s="1403">
        <v>3</v>
      </c>
      <c r="L65" s="1696">
        <v>2</v>
      </c>
      <c r="M65" s="1695">
        <v>1</v>
      </c>
      <c r="N65" s="1697">
        <v>1</v>
      </c>
      <c r="O65" s="1403">
        <v>1</v>
      </c>
      <c r="P65" s="1696">
        <v>0</v>
      </c>
      <c r="Q65" s="1695">
        <v>0</v>
      </c>
      <c r="R65" s="1697">
        <v>0</v>
      </c>
      <c r="S65" s="1695">
        <v>1</v>
      </c>
      <c r="T65" s="1697">
        <v>1</v>
      </c>
      <c r="U65" s="1695">
        <v>0</v>
      </c>
      <c r="V65" s="1697">
        <v>3</v>
      </c>
      <c r="W65" s="1403">
        <v>0</v>
      </c>
      <c r="X65" s="1696">
        <v>1</v>
      </c>
      <c r="Y65" s="1695">
        <v>1</v>
      </c>
      <c r="Z65" s="1697">
        <v>1</v>
      </c>
      <c r="AA65" s="1403">
        <v>0</v>
      </c>
      <c r="AB65" s="1696">
        <v>1</v>
      </c>
      <c r="AC65" s="1695">
        <v>1</v>
      </c>
      <c r="AD65" s="1697">
        <v>1</v>
      </c>
      <c r="AE65" s="1403">
        <v>0</v>
      </c>
      <c r="AF65" s="1696">
        <v>3</v>
      </c>
      <c r="AG65" s="1695">
        <v>0</v>
      </c>
      <c r="AH65" s="1697">
        <v>4</v>
      </c>
      <c r="AI65" s="1403">
        <v>2</v>
      </c>
      <c r="AJ65" s="1696">
        <v>6</v>
      </c>
      <c r="AK65" s="1695">
        <v>2</v>
      </c>
      <c r="AL65" s="1697">
        <v>2</v>
      </c>
      <c r="AM65" s="1398">
        <v>0</v>
      </c>
      <c r="AN65" s="1698">
        <v>2</v>
      </c>
      <c r="AO65" s="34">
        <v>56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82</v>
      </c>
      <c r="B66" s="3915">
        <f t="shared" ref="B66:K66" si="45">SUM(B63:B65)</f>
        <v>141</v>
      </c>
      <c r="C66" s="3513">
        <f t="shared" si="45"/>
        <v>59</v>
      </c>
      <c r="D66" s="4200">
        <f t="shared" si="45"/>
        <v>82</v>
      </c>
      <c r="E66" s="4279">
        <f t="shared" si="45"/>
        <v>0</v>
      </c>
      <c r="F66" s="4060">
        <f t="shared" si="45"/>
        <v>0</v>
      </c>
      <c r="G66" s="3432">
        <f t="shared" si="45"/>
        <v>11</v>
      </c>
      <c r="H66" s="4280">
        <f t="shared" si="45"/>
        <v>8</v>
      </c>
      <c r="I66" s="4279">
        <f t="shared" si="45"/>
        <v>22</v>
      </c>
      <c r="J66" s="4281">
        <f t="shared" si="45"/>
        <v>13</v>
      </c>
      <c r="K66" s="3432">
        <f t="shared" si="45"/>
        <v>4</v>
      </c>
      <c r="L66" s="4280">
        <f t="shared" ref="L66:AO66" si="46">SUM(L63:L65)</f>
        <v>3</v>
      </c>
      <c r="M66" s="4279">
        <f t="shared" si="46"/>
        <v>4</v>
      </c>
      <c r="N66" s="4281">
        <f t="shared" si="46"/>
        <v>2</v>
      </c>
      <c r="O66" s="3432">
        <f t="shared" si="46"/>
        <v>1</v>
      </c>
      <c r="P66" s="4280">
        <f t="shared" si="46"/>
        <v>0</v>
      </c>
      <c r="Q66" s="4279">
        <f t="shared" si="46"/>
        <v>1</v>
      </c>
      <c r="R66" s="4281">
        <f t="shared" si="46"/>
        <v>0</v>
      </c>
      <c r="S66" s="4279">
        <f t="shared" ref="S66:T66" si="47">SUM(S63:S65)</f>
        <v>1</v>
      </c>
      <c r="T66" s="4281">
        <f t="shared" si="47"/>
        <v>3</v>
      </c>
      <c r="U66" s="4279">
        <f t="shared" ref="U66:V66" si="48">SUM(U63:U65)</f>
        <v>0</v>
      </c>
      <c r="V66" s="4281">
        <f t="shared" si="48"/>
        <v>4</v>
      </c>
      <c r="W66" s="3432">
        <f t="shared" si="46"/>
        <v>0</v>
      </c>
      <c r="X66" s="4280">
        <f t="shared" si="46"/>
        <v>2</v>
      </c>
      <c r="Y66" s="4279">
        <f t="shared" si="46"/>
        <v>2</v>
      </c>
      <c r="Z66" s="4281">
        <f t="shared" si="46"/>
        <v>3</v>
      </c>
      <c r="AA66" s="3432">
        <f t="shared" si="46"/>
        <v>0</v>
      </c>
      <c r="AB66" s="4280">
        <f t="shared" si="46"/>
        <v>3</v>
      </c>
      <c r="AC66" s="4279">
        <f t="shared" si="46"/>
        <v>2</v>
      </c>
      <c r="AD66" s="4281">
        <f t="shared" si="46"/>
        <v>4</v>
      </c>
      <c r="AE66" s="3432">
        <f t="shared" si="46"/>
        <v>2</v>
      </c>
      <c r="AF66" s="4280">
        <f t="shared" si="46"/>
        <v>7</v>
      </c>
      <c r="AG66" s="4279">
        <f t="shared" si="46"/>
        <v>0</v>
      </c>
      <c r="AH66" s="4281">
        <f t="shared" si="46"/>
        <v>11</v>
      </c>
      <c r="AI66" s="3432">
        <f t="shared" si="46"/>
        <v>5</v>
      </c>
      <c r="AJ66" s="4280">
        <f t="shared" si="46"/>
        <v>11</v>
      </c>
      <c r="AK66" s="4279">
        <f t="shared" si="46"/>
        <v>3</v>
      </c>
      <c r="AL66" s="4281">
        <f t="shared" si="46"/>
        <v>5</v>
      </c>
      <c r="AM66" s="4282">
        <f t="shared" si="46"/>
        <v>1</v>
      </c>
      <c r="AN66" s="4283">
        <f t="shared" si="46"/>
        <v>3</v>
      </c>
      <c r="AO66" s="4060">
        <f t="shared" si="46"/>
        <v>141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83" t="s">
        <v>32</v>
      </c>
      <c r="B68" s="6890" t="s">
        <v>82</v>
      </c>
      <c r="C68" s="6540"/>
      <c r="D68" s="6883"/>
      <c r="E68" s="6617" t="s">
        <v>106</v>
      </c>
      <c r="F68" s="6889"/>
      <c r="G68" s="6889"/>
      <c r="H68" s="6889"/>
      <c r="I68" s="6889"/>
      <c r="J68" s="6889"/>
      <c r="K68" s="6889"/>
      <c r="L68" s="6889"/>
      <c r="M68" s="6889"/>
      <c r="N68" s="6889"/>
      <c r="O68" s="6889"/>
      <c r="P68" s="6889"/>
      <c r="Q68" s="6889"/>
      <c r="R68" s="6889"/>
      <c r="S68" s="6889"/>
      <c r="T68" s="6889"/>
      <c r="U68" s="6889"/>
      <c r="V68" s="6889"/>
      <c r="W68" s="6889"/>
      <c r="X68" s="6889"/>
      <c r="Y68" s="6889"/>
      <c r="Z68" s="6889"/>
      <c r="AA68" s="6889"/>
      <c r="AB68" s="6889"/>
      <c r="AC68" s="6889"/>
      <c r="AD68" s="6889"/>
      <c r="AE68" s="6889"/>
      <c r="AF68" s="6889"/>
      <c r="AG68" s="6889"/>
      <c r="AH68" s="6889"/>
      <c r="AI68" s="6889"/>
      <c r="AJ68" s="6889"/>
      <c r="AK68" s="6889"/>
      <c r="AL68" s="6889"/>
      <c r="AM68" s="6889"/>
      <c r="AN68" s="6571"/>
      <c r="AO68" s="6892" t="s">
        <v>614</v>
      </c>
      <c r="AP68" s="6853" t="s">
        <v>484</v>
      </c>
    </row>
    <row r="69" spans="1:85" s="18" customFormat="1" ht="15" customHeight="1" x14ac:dyDescent="0.15">
      <c r="A69" s="5943"/>
      <c r="B69" s="6364"/>
      <c r="C69" s="6055"/>
      <c r="D69" s="6056"/>
      <c r="E69" s="6882" t="s">
        <v>2524</v>
      </c>
      <c r="F69" s="6883"/>
      <c r="G69" s="6617" t="s">
        <v>2525</v>
      </c>
      <c r="H69" s="6843"/>
      <c r="I69" s="6617" t="s">
        <v>2526</v>
      </c>
      <c r="J69" s="6843"/>
      <c r="K69" s="6586" t="s">
        <v>99</v>
      </c>
      <c r="L69" s="6843"/>
      <c r="M69" s="6617" t="s">
        <v>49</v>
      </c>
      <c r="N69" s="6843"/>
      <c r="O69" s="6617" t="s">
        <v>50</v>
      </c>
      <c r="P69" s="6843"/>
      <c r="Q69" s="6890" t="s">
        <v>51</v>
      </c>
      <c r="R69" s="6883"/>
      <c r="S69" s="6890" t="s">
        <v>52</v>
      </c>
      <c r="T69" s="6883"/>
      <c r="U69" s="6540" t="s">
        <v>53</v>
      </c>
      <c r="V69" s="6883"/>
      <c r="W69" s="6617" t="s">
        <v>54</v>
      </c>
      <c r="X69" s="6843"/>
      <c r="Y69" s="6617" t="s">
        <v>55</v>
      </c>
      <c r="Z69" s="6843"/>
      <c r="AA69" s="6617" t="s">
        <v>56</v>
      </c>
      <c r="AB69" s="6843"/>
      <c r="AC69" s="6617" t="s">
        <v>57</v>
      </c>
      <c r="AD69" s="6843"/>
      <c r="AE69" s="6617" t="s">
        <v>58</v>
      </c>
      <c r="AF69" s="6843"/>
      <c r="AG69" s="6617" t="s">
        <v>59</v>
      </c>
      <c r="AH69" s="6843"/>
      <c r="AI69" s="6617" t="s">
        <v>60</v>
      </c>
      <c r="AJ69" s="6843"/>
      <c r="AK69" s="6617" t="s">
        <v>61</v>
      </c>
      <c r="AL69" s="6843"/>
      <c r="AM69" s="6617" t="s">
        <v>62</v>
      </c>
      <c r="AN69" s="6571"/>
      <c r="AO69" s="6810"/>
      <c r="AP69" s="6700"/>
    </row>
    <row r="70" spans="1:85" s="18" customFormat="1" ht="15" customHeight="1" x14ac:dyDescent="0.15">
      <c r="A70" s="6056"/>
      <c r="B70" s="4201" t="s">
        <v>84</v>
      </c>
      <c r="C70" s="3425" t="s">
        <v>63</v>
      </c>
      <c r="D70" s="4109" t="s">
        <v>64</v>
      </c>
      <c r="E70" s="3700" t="s">
        <v>63</v>
      </c>
      <c r="F70" s="4259" t="s">
        <v>64</v>
      </c>
      <c r="G70" s="3405" t="s">
        <v>63</v>
      </c>
      <c r="H70" s="4108" t="s">
        <v>64</v>
      </c>
      <c r="I70" s="3700" t="s">
        <v>63</v>
      </c>
      <c r="J70" s="4259" t="s">
        <v>64</v>
      </c>
      <c r="K70" s="3700" t="s">
        <v>63</v>
      </c>
      <c r="L70" s="4259" t="s">
        <v>64</v>
      </c>
      <c r="M70" s="3405" t="s">
        <v>63</v>
      </c>
      <c r="N70" s="4108" t="s">
        <v>64</v>
      </c>
      <c r="O70" s="3700" t="s">
        <v>63</v>
      </c>
      <c r="P70" s="4259" t="s">
        <v>64</v>
      </c>
      <c r="Q70" s="4201" t="s">
        <v>63</v>
      </c>
      <c r="R70" s="4109" t="s">
        <v>64</v>
      </c>
      <c r="S70" s="4201" t="s">
        <v>63</v>
      </c>
      <c r="T70" s="4109" t="s">
        <v>64</v>
      </c>
      <c r="U70" s="3425" t="s">
        <v>63</v>
      </c>
      <c r="V70" s="4109" t="s">
        <v>64</v>
      </c>
      <c r="W70" s="3700" t="s">
        <v>63</v>
      </c>
      <c r="X70" s="4259" t="s">
        <v>64</v>
      </c>
      <c r="Y70" s="3405" t="s">
        <v>63</v>
      </c>
      <c r="Z70" s="4108" t="s">
        <v>64</v>
      </c>
      <c r="AA70" s="3700" t="s">
        <v>63</v>
      </c>
      <c r="AB70" s="4259" t="s">
        <v>64</v>
      </c>
      <c r="AC70" s="3405" t="s">
        <v>63</v>
      </c>
      <c r="AD70" s="4108" t="s">
        <v>64</v>
      </c>
      <c r="AE70" s="3700" t="s">
        <v>63</v>
      </c>
      <c r="AF70" s="4259" t="s">
        <v>64</v>
      </c>
      <c r="AG70" s="3405" t="s">
        <v>63</v>
      </c>
      <c r="AH70" s="4108" t="s">
        <v>64</v>
      </c>
      <c r="AI70" s="3700" t="s">
        <v>63</v>
      </c>
      <c r="AJ70" s="4259" t="s">
        <v>64</v>
      </c>
      <c r="AK70" s="3405" t="s">
        <v>63</v>
      </c>
      <c r="AL70" s="4108" t="s">
        <v>64</v>
      </c>
      <c r="AM70" s="3700" t="s">
        <v>63</v>
      </c>
      <c r="AN70" s="3412" t="s">
        <v>64</v>
      </c>
      <c r="AO70" s="6564"/>
      <c r="AP70" s="6353"/>
    </row>
    <row r="71" spans="1:85" s="18" customFormat="1" ht="15" customHeight="1" x14ac:dyDescent="0.15">
      <c r="A71" s="3862" t="s">
        <v>103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1456</v>
      </c>
      <c r="B72" s="1402">
        <f>SUM(C72+D72)</f>
        <v>275</v>
      </c>
      <c r="C72" s="3875">
        <f>SUM(E72+G72+I72+K72+M72+O72+Q72+S72+U72+W72+Y72+AA72+AC72+AE72+AG72+AI72+AK72+AM72)</f>
        <v>150</v>
      </c>
      <c r="D72" s="35">
        <f>SUM(F72+H72+J72+L72+N72+P72+R72+T72+V72+X72+Z72+AB72+AD72+AF72+AH72+AJ72+AL72+AN72)</f>
        <v>125</v>
      </c>
      <c r="E72" s="1695">
        <v>27</v>
      </c>
      <c r="F72" s="2">
        <v>21</v>
      </c>
      <c r="G72" s="1403">
        <v>68</v>
      </c>
      <c r="H72" s="1696">
        <v>63</v>
      </c>
      <c r="I72" s="1695">
        <v>38</v>
      </c>
      <c r="J72" s="1697">
        <v>11</v>
      </c>
      <c r="K72" s="1695">
        <v>5</v>
      </c>
      <c r="L72" s="1697">
        <v>10</v>
      </c>
      <c r="M72" s="1403">
        <v>4</v>
      </c>
      <c r="N72" s="1696">
        <v>5</v>
      </c>
      <c r="O72" s="1695">
        <v>0</v>
      </c>
      <c r="P72" s="1697">
        <v>0</v>
      </c>
      <c r="Q72" s="1695">
        <v>0</v>
      </c>
      <c r="R72" s="1697">
        <v>0</v>
      </c>
      <c r="S72" s="1695">
        <v>0</v>
      </c>
      <c r="T72" s="1697">
        <v>0</v>
      </c>
      <c r="U72" s="1403">
        <v>0</v>
      </c>
      <c r="V72" s="1696">
        <v>0</v>
      </c>
      <c r="W72" s="1695">
        <v>0</v>
      </c>
      <c r="X72" s="1697">
        <v>0</v>
      </c>
      <c r="Y72" s="1403">
        <v>0</v>
      </c>
      <c r="Z72" s="1696">
        <v>0</v>
      </c>
      <c r="AA72" s="1695">
        <v>0</v>
      </c>
      <c r="AB72" s="1697">
        <v>1</v>
      </c>
      <c r="AC72" s="1403">
        <v>2</v>
      </c>
      <c r="AD72" s="1696">
        <v>4</v>
      </c>
      <c r="AE72" s="1695">
        <v>3</v>
      </c>
      <c r="AF72" s="1697">
        <v>1</v>
      </c>
      <c r="AG72" s="1403">
        <v>1</v>
      </c>
      <c r="AH72" s="1696">
        <v>2</v>
      </c>
      <c r="AI72" s="4040">
        <v>2</v>
      </c>
      <c r="AJ72" s="4118">
        <v>5</v>
      </c>
      <c r="AK72" s="1403">
        <v>0</v>
      </c>
      <c r="AL72" s="1696">
        <v>1</v>
      </c>
      <c r="AM72" s="1398">
        <v>0</v>
      </c>
      <c r="AN72" s="1698">
        <v>1</v>
      </c>
      <c r="AO72" s="34">
        <v>275</v>
      </c>
      <c r="AP72" s="258">
        <v>65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82</v>
      </c>
      <c r="B73" s="3915">
        <f t="shared" ref="B73:AO73" si="49">SUM(B71:B72)</f>
        <v>275</v>
      </c>
      <c r="C73" s="3513">
        <f>SUM(C71:C72)</f>
        <v>150</v>
      </c>
      <c r="D73" s="4200">
        <f t="shared" si="49"/>
        <v>125</v>
      </c>
      <c r="E73" s="4279">
        <f>SUM(E71:E72)</f>
        <v>27</v>
      </c>
      <c r="F73" s="4060">
        <f t="shared" si="49"/>
        <v>21</v>
      </c>
      <c r="G73" s="3432">
        <f t="shared" si="49"/>
        <v>68</v>
      </c>
      <c r="H73" s="4280">
        <f t="shared" si="49"/>
        <v>63</v>
      </c>
      <c r="I73" s="4279">
        <f t="shared" si="49"/>
        <v>38</v>
      </c>
      <c r="J73" s="4281">
        <f t="shared" si="49"/>
        <v>11</v>
      </c>
      <c r="K73" s="4279">
        <f t="shared" si="49"/>
        <v>5</v>
      </c>
      <c r="L73" s="4281">
        <f t="shared" si="49"/>
        <v>10</v>
      </c>
      <c r="M73" s="3432">
        <f t="shared" si="49"/>
        <v>4</v>
      </c>
      <c r="N73" s="4280">
        <f t="shared" si="49"/>
        <v>5</v>
      </c>
      <c r="O73" s="4279">
        <f t="shared" si="49"/>
        <v>0</v>
      </c>
      <c r="P73" s="4281">
        <f t="shared" si="49"/>
        <v>0</v>
      </c>
      <c r="Q73" s="4279">
        <f t="shared" si="49"/>
        <v>0</v>
      </c>
      <c r="R73" s="4281">
        <f t="shared" si="49"/>
        <v>0</v>
      </c>
      <c r="S73" s="4279">
        <f t="shared" si="49"/>
        <v>0</v>
      </c>
      <c r="T73" s="4281">
        <f t="shared" si="49"/>
        <v>0</v>
      </c>
      <c r="U73" s="3432">
        <f t="shared" ref="U73:V73" si="50">SUM(U71:U72)</f>
        <v>0</v>
      </c>
      <c r="V73" s="4280">
        <f t="shared" si="50"/>
        <v>0</v>
      </c>
      <c r="W73" s="4279">
        <f t="shared" si="49"/>
        <v>0</v>
      </c>
      <c r="X73" s="4281">
        <f t="shared" si="49"/>
        <v>0</v>
      </c>
      <c r="Y73" s="3432">
        <f t="shared" si="49"/>
        <v>0</v>
      </c>
      <c r="Z73" s="4280">
        <f t="shared" si="49"/>
        <v>0</v>
      </c>
      <c r="AA73" s="4279">
        <f t="shared" si="49"/>
        <v>0</v>
      </c>
      <c r="AB73" s="4281">
        <f t="shared" si="49"/>
        <v>1</v>
      </c>
      <c r="AC73" s="3432">
        <f t="shared" si="49"/>
        <v>2</v>
      </c>
      <c r="AD73" s="4280">
        <f t="shared" si="49"/>
        <v>4</v>
      </c>
      <c r="AE73" s="4279">
        <f t="shared" si="49"/>
        <v>3</v>
      </c>
      <c r="AF73" s="4281">
        <f t="shared" si="49"/>
        <v>1</v>
      </c>
      <c r="AG73" s="3432">
        <f t="shared" si="49"/>
        <v>1</v>
      </c>
      <c r="AH73" s="4284">
        <f t="shared" si="49"/>
        <v>2</v>
      </c>
      <c r="AI73" s="4284">
        <f t="shared" si="49"/>
        <v>2</v>
      </c>
      <c r="AJ73" s="4284">
        <f t="shared" si="49"/>
        <v>5</v>
      </c>
      <c r="AK73" s="4284">
        <f t="shared" si="49"/>
        <v>0</v>
      </c>
      <c r="AL73" s="4280">
        <f t="shared" si="49"/>
        <v>1</v>
      </c>
      <c r="AM73" s="4282">
        <f t="shared" si="49"/>
        <v>0</v>
      </c>
      <c r="AN73" s="4283">
        <f t="shared" si="49"/>
        <v>1</v>
      </c>
      <c r="AO73" s="4060">
        <f t="shared" si="49"/>
        <v>275</v>
      </c>
      <c r="AP73" s="4260">
        <f>SUM(AP71:AP72)</f>
        <v>65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83" t="s">
        <v>2523</v>
      </c>
      <c r="B75" s="6890" t="s">
        <v>82</v>
      </c>
      <c r="C75" s="6540"/>
      <c r="D75" s="6883"/>
      <c r="E75" s="6884" t="s">
        <v>106</v>
      </c>
      <c r="F75" s="6885"/>
      <c r="G75" s="6885"/>
      <c r="H75" s="6885"/>
      <c r="I75" s="6885"/>
      <c r="J75" s="6885"/>
      <c r="K75" s="6885"/>
      <c r="L75" s="6885"/>
      <c r="M75" s="6885"/>
      <c r="N75" s="6885"/>
      <c r="O75" s="6885"/>
      <c r="P75" s="6885"/>
      <c r="Q75" s="6885"/>
      <c r="R75" s="6885"/>
      <c r="S75" s="6885"/>
      <c r="T75" s="6885"/>
      <c r="U75" s="6885"/>
      <c r="V75" s="6885"/>
      <c r="W75" s="6885"/>
      <c r="X75" s="6885"/>
      <c r="Y75" s="6885"/>
      <c r="Z75" s="6885"/>
      <c r="AA75" s="6885"/>
      <c r="AB75" s="6885"/>
      <c r="AC75" s="6885"/>
      <c r="AD75" s="6885"/>
      <c r="AE75" s="6885"/>
      <c r="AF75" s="6885"/>
      <c r="AG75" s="6885"/>
      <c r="AH75" s="6885"/>
      <c r="AI75" s="6885"/>
      <c r="AJ75" s="6885"/>
      <c r="AK75" s="6885"/>
      <c r="AL75" s="6885"/>
      <c r="AM75" s="6885"/>
      <c r="AN75" s="6886"/>
    </row>
    <row r="76" spans="1:85" s="18" customFormat="1" ht="15" customHeight="1" x14ac:dyDescent="0.15">
      <c r="A76" s="5943"/>
      <c r="B76" s="6364"/>
      <c r="C76" s="6055"/>
      <c r="D76" s="6056"/>
      <c r="E76" s="6882" t="s">
        <v>2524</v>
      </c>
      <c r="F76" s="6883"/>
      <c r="G76" s="6889" t="s">
        <v>2525</v>
      </c>
      <c r="H76" s="6889"/>
      <c r="I76" s="6617" t="s">
        <v>2526</v>
      </c>
      <c r="J76" s="6843"/>
      <c r="K76" s="6889" t="s">
        <v>99</v>
      </c>
      <c r="L76" s="6889"/>
      <c r="M76" s="6617" t="s">
        <v>49</v>
      </c>
      <c r="N76" s="6843"/>
      <c r="O76" s="6540" t="s">
        <v>50</v>
      </c>
      <c r="P76" s="6540"/>
      <c r="Q76" s="6890" t="s">
        <v>51</v>
      </c>
      <c r="R76" s="6883"/>
      <c r="S76" s="6890" t="s">
        <v>52</v>
      </c>
      <c r="T76" s="6883"/>
      <c r="U76" s="6540" t="s">
        <v>53</v>
      </c>
      <c r="V76" s="6883"/>
      <c r="W76" s="6890" t="s">
        <v>54</v>
      </c>
      <c r="X76" s="6883"/>
      <c r="Y76" s="6540" t="s">
        <v>55</v>
      </c>
      <c r="Z76" s="6540"/>
      <c r="AA76" s="6890" t="s">
        <v>56</v>
      </c>
      <c r="AB76" s="6883"/>
      <c r="AC76" s="6540" t="s">
        <v>57</v>
      </c>
      <c r="AD76" s="6540"/>
      <c r="AE76" s="6890" t="s">
        <v>58</v>
      </c>
      <c r="AF76" s="6883"/>
      <c r="AG76" s="6540" t="s">
        <v>59</v>
      </c>
      <c r="AH76" s="6540"/>
      <c r="AI76" s="6890" t="s">
        <v>60</v>
      </c>
      <c r="AJ76" s="6883"/>
      <c r="AK76" s="6540" t="s">
        <v>61</v>
      </c>
      <c r="AL76" s="6540"/>
      <c r="AM76" s="6617" t="s">
        <v>62</v>
      </c>
      <c r="AN76" s="6843"/>
    </row>
    <row r="77" spans="1:85" s="18" customFormat="1" ht="15" customHeight="1" x14ac:dyDescent="0.15">
      <c r="A77" s="6056"/>
      <c r="B77" s="4201" t="s">
        <v>84</v>
      </c>
      <c r="C77" s="3425" t="s">
        <v>63</v>
      </c>
      <c r="D77" s="2708" t="s">
        <v>64</v>
      </c>
      <c r="E77" s="4201" t="s">
        <v>63</v>
      </c>
      <c r="F77" s="4109" t="s">
        <v>64</v>
      </c>
      <c r="G77" s="3425" t="s">
        <v>63</v>
      </c>
      <c r="H77" s="4111" t="s">
        <v>64</v>
      </c>
      <c r="I77" s="4201" t="s">
        <v>63</v>
      </c>
      <c r="J77" s="4109" t="s">
        <v>64</v>
      </c>
      <c r="K77" s="3425" t="s">
        <v>63</v>
      </c>
      <c r="L77" s="4111" t="s">
        <v>64</v>
      </c>
      <c r="M77" s="4201" t="s">
        <v>63</v>
      </c>
      <c r="N77" s="4109" t="s">
        <v>64</v>
      </c>
      <c r="O77" s="3425" t="s">
        <v>63</v>
      </c>
      <c r="P77" s="4111" t="s">
        <v>64</v>
      </c>
      <c r="Q77" s="4201" t="s">
        <v>63</v>
      </c>
      <c r="R77" s="4109" t="s">
        <v>64</v>
      </c>
      <c r="S77" s="4201" t="s">
        <v>63</v>
      </c>
      <c r="T77" s="4109" t="s">
        <v>64</v>
      </c>
      <c r="U77" s="3425" t="s">
        <v>63</v>
      </c>
      <c r="V77" s="4109" t="s">
        <v>64</v>
      </c>
      <c r="W77" s="4201" t="s">
        <v>63</v>
      </c>
      <c r="X77" s="4109" t="s">
        <v>64</v>
      </c>
      <c r="Y77" s="3425" t="s">
        <v>63</v>
      </c>
      <c r="Z77" s="4111" t="s">
        <v>64</v>
      </c>
      <c r="AA77" s="4201" t="s">
        <v>63</v>
      </c>
      <c r="AB77" s="4109" t="s">
        <v>64</v>
      </c>
      <c r="AC77" s="3425" t="s">
        <v>63</v>
      </c>
      <c r="AD77" s="4111" t="s">
        <v>64</v>
      </c>
      <c r="AE77" s="4201" t="s">
        <v>63</v>
      </c>
      <c r="AF77" s="4109" t="s">
        <v>64</v>
      </c>
      <c r="AG77" s="3425" t="s">
        <v>63</v>
      </c>
      <c r="AH77" s="4111" t="s">
        <v>64</v>
      </c>
      <c r="AI77" s="4201" t="s">
        <v>63</v>
      </c>
      <c r="AJ77" s="4109" t="s">
        <v>64</v>
      </c>
      <c r="AK77" s="3425" t="s">
        <v>63</v>
      </c>
      <c r="AL77" s="4111" t="s">
        <v>64</v>
      </c>
      <c r="AM77" s="4201" t="s">
        <v>63</v>
      </c>
      <c r="AN77" s="4109" t="s">
        <v>64</v>
      </c>
    </row>
    <row r="78" spans="1:85" s="18" customFormat="1" ht="15" customHeight="1" x14ac:dyDescent="0.15">
      <c r="A78" s="4285" t="s">
        <v>2558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2546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2547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2559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2560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2550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82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536" t="s">
        <v>32</v>
      </c>
      <c r="B86" s="6536"/>
      <c r="C86" s="4201" t="s">
        <v>82</v>
      </c>
      <c r="D86" s="3405" t="s">
        <v>722</v>
      </c>
      <c r="E86" s="4259" t="s">
        <v>2562</v>
      </c>
    </row>
    <row r="87" spans="1:40" s="18" customFormat="1" ht="15" customHeight="1" x14ac:dyDescent="0.15">
      <c r="A87" s="6925" t="s">
        <v>69</v>
      </c>
      <c r="B87" s="6926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923" t="s">
        <v>1456</v>
      </c>
      <c r="B88" s="6924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438" t="s">
        <v>103</v>
      </c>
      <c r="B89" s="6439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84" t="s">
        <v>82</v>
      </c>
      <c r="B90" s="6886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2563</v>
      </c>
    </row>
    <row r="92" spans="1:40" s="18" customFormat="1" ht="15" customHeight="1" x14ac:dyDescent="0.15">
      <c r="A92" s="6883" t="s">
        <v>2564</v>
      </c>
      <c r="B92" s="6911" t="s">
        <v>82</v>
      </c>
      <c r="C92" s="6377"/>
      <c r="D92" s="6906"/>
      <c r="E92" s="6575" t="s">
        <v>106</v>
      </c>
      <c r="F92" s="6887"/>
      <c r="G92" s="6887"/>
      <c r="H92" s="6887"/>
      <c r="I92" s="6887"/>
      <c r="J92" s="6887"/>
      <c r="K92" s="6887"/>
      <c r="L92" s="6887"/>
      <c r="M92" s="6887"/>
      <c r="N92" s="6887"/>
      <c r="O92" s="6887"/>
      <c r="P92" s="6887"/>
      <c r="Q92" s="6887"/>
      <c r="R92" s="6887"/>
      <c r="S92" s="6887"/>
      <c r="T92" s="6887"/>
      <c r="U92" s="6887"/>
      <c r="V92" s="6887"/>
      <c r="W92" s="6887"/>
      <c r="X92" s="6887"/>
      <c r="Y92" s="6887"/>
      <c r="Z92" s="6887"/>
      <c r="AA92" s="6887"/>
      <c r="AB92" s="6887"/>
      <c r="AC92" s="6887"/>
      <c r="AD92" s="6887"/>
      <c r="AE92" s="6887"/>
      <c r="AF92" s="6887"/>
      <c r="AG92" s="6887"/>
      <c r="AH92" s="6887"/>
      <c r="AI92" s="6887"/>
      <c r="AJ92" s="6887"/>
      <c r="AK92" s="6887"/>
      <c r="AL92" s="6887"/>
      <c r="AM92" s="6887"/>
      <c r="AN92" s="6888"/>
    </row>
    <row r="93" spans="1:40" s="18" customFormat="1" ht="15" customHeight="1" x14ac:dyDescent="0.15">
      <c r="A93" s="5943"/>
      <c r="B93" s="6519"/>
      <c r="C93" s="6380"/>
      <c r="D93" s="6863"/>
      <c r="E93" s="6882" t="s">
        <v>2524</v>
      </c>
      <c r="F93" s="6883"/>
      <c r="G93" s="6617" t="s">
        <v>2525</v>
      </c>
      <c r="H93" s="6843"/>
      <c r="I93" s="6617" t="s">
        <v>2526</v>
      </c>
      <c r="J93" s="6843"/>
      <c r="K93" s="6889" t="s">
        <v>99</v>
      </c>
      <c r="L93" s="6889"/>
      <c r="M93" s="6617" t="s">
        <v>49</v>
      </c>
      <c r="N93" s="6843"/>
      <c r="O93" s="6889" t="s">
        <v>50</v>
      </c>
      <c r="P93" s="6889"/>
      <c r="Q93" s="6890" t="s">
        <v>51</v>
      </c>
      <c r="R93" s="6883"/>
      <c r="S93" s="6890" t="s">
        <v>52</v>
      </c>
      <c r="T93" s="6883"/>
      <c r="U93" s="6540" t="s">
        <v>53</v>
      </c>
      <c r="V93" s="6883"/>
      <c r="W93" s="6889" t="s">
        <v>54</v>
      </c>
      <c r="X93" s="6889"/>
      <c r="Y93" s="6617" t="s">
        <v>55</v>
      </c>
      <c r="Z93" s="6843"/>
      <c r="AA93" s="6889" t="s">
        <v>56</v>
      </c>
      <c r="AB93" s="6889"/>
      <c r="AC93" s="6617" t="s">
        <v>57</v>
      </c>
      <c r="AD93" s="6843"/>
      <c r="AE93" s="6889" t="s">
        <v>58</v>
      </c>
      <c r="AF93" s="6889"/>
      <c r="AG93" s="6617" t="s">
        <v>59</v>
      </c>
      <c r="AH93" s="6843"/>
      <c r="AI93" s="6889" t="s">
        <v>60</v>
      </c>
      <c r="AJ93" s="6889"/>
      <c r="AK93" s="6617" t="s">
        <v>61</v>
      </c>
      <c r="AL93" s="6843"/>
      <c r="AM93" s="6617" t="s">
        <v>62</v>
      </c>
      <c r="AN93" s="6843"/>
    </row>
    <row r="94" spans="1:40" s="18" customFormat="1" ht="15" customHeight="1" x14ac:dyDescent="0.15">
      <c r="A94" s="6056"/>
      <c r="B94" s="4201" t="s">
        <v>84</v>
      </c>
      <c r="C94" s="3425" t="s">
        <v>63</v>
      </c>
      <c r="D94" s="4109" t="s">
        <v>64</v>
      </c>
      <c r="E94" s="4201" t="s">
        <v>63</v>
      </c>
      <c r="F94" s="4109" t="s">
        <v>64</v>
      </c>
      <c r="G94" s="4201" t="s">
        <v>63</v>
      </c>
      <c r="H94" s="4109" t="s">
        <v>64</v>
      </c>
      <c r="I94" s="4201" t="s">
        <v>63</v>
      </c>
      <c r="J94" s="4109" t="s">
        <v>64</v>
      </c>
      <c r="K94" s="3425" t="s">
        <v>63</v>
      </c>
      <c r="L94" s="4111" t="s">
        <v>64</v>
      </c>
      <c r="M94" s="4201" t="s">
        <v>63</v>
      </c>
      <c r="N94" s="4109" t="s">
        <v>64</v>
      </c>
      <c r="O94" s="3425" t="s">
        <v>63</v>
      </c>
      <c r="P94" s="4111" t="s">
        <v>64</v>
      </c>
      <c r="Q94" s="4201" t="s">
        <v>63</v>
      </c>
      <c r="R94" s="4109" t="s">
        <v>64</v>
      </c>
      <c r="S94" s="4201" t="s">
        <v>63</v>
      </c>
      <c r="T94" s="4109" t="s">
        <v>64</v>
      </c>
      <c r="U94" s="3425" t="s">
        <v>63</v>
      </c>
      <c r="V94" s="4109" t="s">
        <v>64</v>
      </c>
      <c r="W94" s="3425" t="s">
        <v>63</v>
      </c>
      <c r="X94" s="4111" t="s">
        <v>64</v>
      </c>
      <c r="Y94" s="4201" t="s">
        <v>63</v>
      </c>
      <c r="Z94" s="4109" t="s">
        <v>64</v>
      </c>
      <c r="AA94" s="3425" t="s">
        <v>63</v>
      </c>
      <c r="AB94" s="4111" t="s">
        <v>64</v>
      </c>
      <c r="AC94" s="4201" t="s">
        <v>63</v>
      </c>
      <c r="AD94" s="4109" t="s">
        <v>64</v>
      </c>
      <c r="AE94" s="3425" t="s">
        <v>63</v>
      </c>
      <c r="AF94" s="4111" t="s">
        <v>64</v>
      </c>
      <c r="AG94" s="4201" t="s">
        <v>63</v>
      </c>
      <c r="AH94" s="4109" t="s">
        <v>64</v>
      </c>
      <c r="AI94" s="3425" t="s">
        <v>63</v>
      </c>
      <c r="AJ94" s="4111" t="s">
        <v>64</v>
      </c>
      <c r="AK94" s="4201" t="s">
        <v>63</v>
      </c>
      <c r="AL94" s="4109" t="s">
        <v>64</v>
      </c>
      <c r="AM94" s="4201" t="s">
        <v>63</v>
      </c>
      <c r="AN94" s="4109" t="s">
        <v>64</v>
      </c>
    </row>
    <row r="95" spans="1:40" s="18" customFormat="1" ht="15" customHeight="1" x14ac:dyDescent="0.15">
      <c r="A95" s="4285" t="s">
        <v>2565</v>
      </c>
      <c r="B95" s="1971">
        <f t="shared" ref="B95:B103" si="55">SUM(C95+D95)</f>
        <v>26</v>
      </c>
      <c r="C95" s="3778">
        <f>SUM(I95+K95+M95+O95+Q95+S95+U95+W95+Y95+AA95+AC95+AE95+AG95+AI95+AK95+AM95)</f>
        <v>12</v>
      </c>
      <c r="D95" s="3706">
        <f>SUM(J95+L95+N95+P95+R95+T95+V95+X95+Z95+AB95+AD95+AF95+AH95+AJ95+AL95+AN95)</f>
        <v>14</v>
      </c>
      <c r="E95" s="2028"/>
      <c r="F95" s="4297"/>
      <c r="G95" s="2028"/>
      <c r="H95" s="4297"/>
      <c r="I95" s="1960">
        <v>0</v>
      </c>
      <c r="J95" s="1967">
        <v>1</v>
      </c>
      <c r="K95" s="3759">
        <v>0</v>
      </c>
      <c r="L95" s="2246">
        <v>1</v>
      </c>
      <c r="M95" s="1960">
        <v>0</v>
      </c>
      <c r="N95" s="1967">
        <v>4</v>
      </c>
      <c r="O95" s="3759">
        <v>1</v>
      </c>
      <c r="P95" s="2246">
        <v>0</v>
      </c>
      <c r="Q95" s="1960">
        <v>0</v>
      </c>
      <c r="R95" s="1967">
        <v>0</v>
      </c>
      <c r="S95" s="1960">
        <v>1</v>
      </c>
      <c r="T95" s="1967">
        <v>0</v>
      </c>
      <c r="U95" s="1960">
        <v>0</v>
      </c>
      <c r="V95" s="1967">
        <v>1</v>
      </c>
      <c r="W95" s="3759">
        <v>2</v>
      </c>
      <c r="X95" s="2246">
        <v>0</v>
      </c>
      <c r="Y95" s="1960">
        <v>0</v>
      </c>
      <c r="Z95" s="1967">
        <v>2</v>
      </c>
      <c r="AA95" s="3759">
        <v>1</v>
      </c>
      <c r="AB95" s="2246">
        <v>0</v>
      </c>
      <c r="AC95" s="1960">
        <v>0</v>
      </c>
      <c r="AD95" s="1967">
        <v>2</v>
      </c>
      <c r="AE95" s="3759">
        <v>0</v>
      </c>
      <c r="AF95" s="2246">
        <v>1</v>
      </c>
      <c r="AG95" s="1960">
        <v>1</v>
      </c>
      <c r="AH95" s="1967">
        <v>0</v>
      </c>
      <c r="AI95" s="3759">
        <v>5</v>
      </c>
      <c r="AJ95" s="2246">
        <v>1</v>
      </c>
      <c r="AK95" s="1960">
        <v>1</v>
      </c>
      <c r="AL95" s="1967">
        <v>1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2566</v>
      </c>
      <c r="B96" s="225">
        <f t="shared" si="55"/>
        <v>16</v>
      </c>
      <c r="C96" s="1353">
        <f t="shared" ref="C96:C101" si="56">SUM(I96+K96+M96+O96+Q96+S96+U96+W96+Y96+AA96+AC96+AE96+AG96+AI96+AK96+AM96)</f>
        <v>8</v>
      </c>
      <c r="D96" s="1348">
        <f t="shared" ref="D96:D100" si="57">SUM(J96+L96+N96+P96+R96+T96+V96+X96+Z96+AB96+AD96+AF96+AH96+AJ96+AL96+AN96)</f>
        <v>8</v>
      </c>
      <c r="E96" s="248"/>
      <c r="F96" s="1524"/>
      <c r="G96" s="248"/>
      <c r="H96" s="1524"/>
      <c r="I96" s="246">
        <v>0</v>
      </c>
      <c r="J96" s="320">
        <v>0</v>
      </c>
      <c r="K96" s="1328">
        <v>0</v>
      </c>
      <c r="L96" s="345">
        <v>1</v>
      </c>
      <c r="M96" s="246">
        <v>0</v>
      </c>
      <c r="N96" s="320">
        <v>3</v>
      </c>
      <c r="O96" s="1328">
        <v>1</v>
      </c>
      <c r="P96" s="345">
        <v>0</v>
      </c>
      <c r="Q96" s="246">
        <v>0</v>
      </c>
      <c r="R96" s="320">
        <v>0</v>
      </c>
      <c r="S96" s="246">
        <v>1</v>
      </c>
      <c r="T96" s="320">
        <v>0</v>
      </c>
      <c r="U96" s="246">
        <v>0</v>
      </c>
      <c r="V96" s="320">
        <v>1</v>
      </c>
      <c r="W96" s="1328">
        <v>2</v>
      </c>
      <c r="X96" s="345">
        <v>0</v>
      </c>
      <c r="Y96" s="246">
        <v>0</v>
      </c>
      <c r="Z96" s="320">
        <v>1</v>
      </c>
      <c r="AA96" s="1328">
        <v>0</v>
      </c>
      <c r="AB96" s="345">
        <v>0</v>
      </c>
      <c r="AC96" s="246">
        <v>0</v>
      </c>
      <c r="AD96" s="320">
        <v>0</v>
      </c>
      <c r="AE96" s="1328">
        <v>0</v>
      </c>
      <c r="AF96" s="345">
        <v>1</v>
      </c>
      <c r="AG96" s="246">
        <v>1</v>
      </c>
      <c r="AH96" s="320">
        <v>0</v>
      </c>
      <c r="AI96" s="1328">
        <v>3</v>
      </c>
      <c r="AJ96" s="345">
        <v>1</v>
      </c>
      <c r="AK96" s="246">
        <v>0</v>
      </c>
      <c r="AL96" s="320">
        <v>0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2567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2568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2569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2570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2571</v>
      </c>
      <c r="B101" s="4246">
        <f t="shared" si="55"/>
        <v>1</v>
      </c>
      <c r="C101" s="4247">
        <f t="shared" si="56"/>
        <v>0</v>
      </c>
      <c r="D101" s="4271">
        <f>SUM(J101+L101+N101+P101+R101+T101+V101+X101+Z101+AB101+AD101+AF101+AH101+AJ101+AL101+AN101)</f>
        <v>1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1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2572</v>
      </c>
      <c r="B102" s="4246">
        <f t="shared" si="55"/>
        <v>186</v>
      </c>
      <c r="C102" s="4299">
        <f>SUM(E102+G102+I102+K102+M102+O102+Q102+S102+U102+W102+Y102+AA102+AC102+AE102+AG102+AI102+AK102+AM102)</f>
        <v>94</v>
      </c>
      <c r="D102" s="4271">
        <f>SUM(F102+H102+J102+L102+N102+P102+R102+T102+V102+X102+Z102+AB102+AD102+AF102+AH102+AJ102+AL102+AN102)</f>
        <v>92</v>
      </c>
      <c r="E102" s="1704">
        <v>16</v>
      </c>
      <c r="F102" s="1705">
        <v>16</v>
      </c>
      <c r="G102" s="1704">
        <v>23</v>
      </c>
      <c r="H102" s="1705">
        <v>39</v>
      </c>
      <c r="I102" s="1704">
        <v>21</v>
      </c>
      <c r="J102" s="1705">
        <v>5</v>
      </c>
      <c r="K102" s="1372">
        <v>4</v>
      </c>
      <c r="L102" s="1706">
        <v>3</v>
      </c>
      <c r="M102" s="1704">
        <v>2</v>
      </c>
      <c r="N102" s="1705">
        <v>2</v>
      </c>
      <c r="O102" s="1372">
        <v>3</v>
      </c>
      <c r="P102" s="1706">
        <v>0</v>
      </c>
      <c r="Q102" s="1704">
        <v>1</v>
      </c>
      <c r="R102" s="1705">
        <v>0</v>
      </c>
      <c r="S102" s="1704">
        <v>0</v>
      </c>
      <c r="T102" s="1705">
        <v>0</v>
      </c>
      <c r="U102" s="1704">
        <v>3</v>
      </c>
      <c r="V102" s="1705">
        <v>8</v>
      </c>
      <c r="W102" s="1372">
        <v>0</v>
      </c>
      <c r="X102" s="1706">
        <v>0</v>
      </c>
      <c r="Y102" s="1704">
        <v>0</v>
      </c>
      <c r="Z102" s="1705">
        <v>0</v>
      </c>
      <c r="AA102" s="1372">
        <v>2</v>
      </c>
      <c r="AB102" s="1706">
        <v>0</v>
      </c>
      <c r="AC102" s="1704">
        <v>2</v>
      </c>
      <c r="AD102" s="1705">
        <v>1</v>
      </c>
      <c r="AE102" s="1372">
        <v>0</v>
      </c>
      <c r="AF102" s="1706">
        <v>0</v>
      </c>
      <c r="AG102" s="1704">
        <v>4</v>
      </c>
      <c r="AH102" s="1705">
        <v>0</v>
      </c>
      <c r="AI102" s="1372">
        <v>0</v>
      </c>
      <c r="AJ102" s="1706">
        <v>1</v>
      </c>
      <c r="AK102" s="1704">
        <v>2</v>
      </c>
      <c r="AL102" s="1705">
        <v>8</v>
      </c>
      <c r="AM102" s="37">
        <v>11</v>
      </c>
      <c r="AN102" s="1705">
        <v>9</v>
      </c>
    </row>
    <row r="103" spans="1:40" s="18" customFormat="1" ht="15" customHeight="1" x14ac:dyDescent="0.15">
      <c r="A103" s="1707" t="s">
        <v>2573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83" t="s">
        <v>2575</v>
      </c>
      <c r="B105" s="6911" t="s">
        <v>82</v>
      </c>
      <c r="C105" s="6377"/>
      <c r="D105" s="6906"/>
      <c r="E105" s="6575" t="s">
        <v>106</v>
      </c>
      <c r="F105" s="6887"/>
      <c r="G105" s="6887"/>
      <c r="H105" s="6887"/>
      <c r="I105" s="6887"/>
      <c r="J105" s="6887"/>
      <c r="K105" s="6887"/>
      <c r="L105" s="6887"/>
      <c r="M105" s="6887"/>
      <c r="N105" s="6887"/>
      <c r="O105" s="6887"/>
      <c r="P105" s="6887"/>
      <c r="Q105" s="6887"/>
      <c r="R105" s="6887"/>
      <c r="S105" s="6887"/>
      <c r="T105" s="6887"/>
      <c r="U105" s="6887"/>
      <c r="V105" s="6887"/>
      <c r="W105" s="6887"/>
      <c r="X105" s="6887"/>
      <c r="Y105" s="6887"/>
      <c r="Z105" s="6887"/>
      <c r="AA105" s="6887"/>
      <c r="AB105" s="6887"/>
      <c r="AC105" s="6887"/>
      <c r="AD105" s="6887"/>
      <c r="AE105" s="6887"/>
      <c r="AF105" s="6887"/>
      <c r="AG105" s="6887"/>
      <c r="AH105" s="6887"/>
      <c r="AI105" s="6887"/>
      <c r="AJ105" s="6887"/>
      <c r="AK105" s="6887"/>
      <c r="AL105" s="6887"/>
      <c r="AM105" s="6887"/>
      <c r="AN105" s="6888"/>
    </row>
    <row r="106" spans="1:40" s="18" customFormat="1" ht="15" customHeight="1" x14ac:dyDescent="0.15">
      <c r="A106" s="5943"/>
      <c r="B106" s="6519"/>
      <c r="C106" s="6380"/>
      <c r="D106" s="6863"/>
      <c r="E106" s="6882" t="s">
        <v>2524</v>
      </c>
      <c r="F106" s="6883"/>
      <c r="G106" s="6617" t="s">
        <v>2525</v>
      </c>
      <c r="H106" s="6843"/>
      <c r="I106" s="6617" t="s">
        <v>2526</v>
      </c>
      <c r="J106" s="6843"/>
      <c r="K106" s="6889" t="s">
        <v>99</v>
      </c>
      <c r="L106" s="6889"/>
      <c r="M106" s="6617" t="s">
        <v>49</v>
      </c>
      <c r="N106" s="6843"/>
      <c r="O106" s="6889" t="s">
        <v>50</v>
      </c>
      <c r="P106" s="6889"/>
      <c r="Q106" s="6890" t="s">
        <v>51</v>
      </c>
      <c r="R106" s="6883"/>
      <c r="S106" s="6890" t="s">
        <v>52</v>
      </c>
      <c r="T106" s="6883"/>
      <c r="U106" s="6540" t="s">
        <v>53</v>
      </c>
      <c r="V106" s="6883"/>
      <c r="W106" s="6889" t="s">
        <v>54</v>
      </c>
      <c r="X106" s="6889"/>
      <c r="Y106" s="6617" t="s">
        <v>55</v>
      </c>
      <c r="Z106" s="6843"/>
      <c r="AA106" s="6889" t="s">
        <v>56</v>
      </c>
      <c r="AB106" s="6889"/>
      <c r="AC106" s="6617" t="s">
        <v>57</v>
      </c>
      <c r="AD106" s="6843"/>
      <c r="AE106" s="6889" t="s">
        <v>58</v>
      </c>
      <c r="AF106" s="6889"/>
      <c r="AG106" s="6617" t="s">
        <v>59</v>
      </c>
      <c r="AH106" s="6843"/>
      <c r="AI106" s="6889" t="s">
        <v>60</v>
      </c>
      <c r="AJ106" s="6889"/>
      <c r="AK106" s="6617" t="s">
        <v>61</v>
      </c>
      <c r="AL106" s="6843"/>
      <c r="AM106" s="6617" t="s">
        <v>62</v>
      </c>
      <c r="AN106" s="6843"/>
    </row>
    <row r="107" spans="1:40" s="18" customFormat="1" ht="15" customHeight="1" x14ac:dyDescent="0.15">
      <c r="A107" s="6056"/>
      <c r="B107" s="4201" t="s">
        <v>84</v>
      </c>
      <c r="C107" s="3425" t="s">
        <v>63</v>
      </c>
      <c r="D107" s="4109" t="s">
        <v>64</v>
      </c>
      <c r="E107" s="4201" t="s">
        <v>63</v>
      </c>
      <c r="F107" s="4109" t="s">
        <v>64</v>
      </c>
      <c r="G107" s="4201" t="s">
        <v>63</v>
      </c>
      <c r="H107" s="4109" t="s">
        <v>64</v>
      </c>
      <c r="I107" s="4201" t="s">
        <v>63</v>
      </c>
      <c r="J107" s="4109" t="s">
        <v>64</v>
      </c>
      <c r="K107" s="3425" t="s">
        <v>63</v>
      </c>
      <c r="L107" s="4111" t="s">
        <v>64</v>
      </c>
      <c r="M107" s="4201" t="s">
        <v>63</v>
      </c>
      <c r="N107" s="4109" t="s">
        <v>64</v>
      </c>
      <c r="O107" s="3425" t="s">
        <v>63</v>
      </c>
      <c r="P107" s="4111" t="s">
        <v>64</v>
      </c>
      <c r="Q107" s="4201" t="s">
        <v>63</v>
      </c>
      <c r="R107" s="4109" t="s">
        <v>64</v>
      </c>
      <c r="S107" s="4201" t="s">
        <v>63</v>
      </c>
      <c r="T107" s="4109" t="s">
        <v>64</v>
      </c>
      <c r="U107" s="3425" t="s">
        <v>63</v>
      </c>
      <c r="V107" s="4109" t="s">
        <v>64</v>
      </c>
      <c r="W107" s="3425" t="s">
        <v>63</v>
      </c>
      <c r="X107" s="4111" t="s">
        <v>64</v>
      </c>
      <c r="Y107" s="4201" t="s">
        <v>63</v>
      </c>
      <c r="Z107" s="4109" t="s">
        <v>64</v>
      </c>
      <c r="AA107" s="3425" t="s">
        <v>63</v>
      </c>
      <c r="AB107" s="4111" t="s">
        <v>64</v>
      </c>
      <c r="AC107" s="4201" t="s">
        <v>63</v>
      </c>
      <c r="AD107" s="4109" t="s">
        <v>64</v>
      </c>
      <c r="AE107" s="3425" t="s">
        <v>63</v>
      </c>
      <c r="AF107" s="4111" t="s">
        <v>64</v>
      </c>
      <c r="AG107" s="4201" t="s">
        <v>63</v>
      </c>
      <c r="AH107" s="4109" t="s">
        <v>64</v>
      </c>
      <c r="AI107" s="3425" t="s">
        <v>63</v>
      </c>
      <c r="AJ107" s="4111" t="s">
        <v>64</v>
      </c>
      <c r="AK107" s="4201" t="s">
        <v>63</v>
      </c>
      <c r="AL107" s="4109" t="s">
        <v>64</v>
      </c>
      <c r="AM107" s="3425" t="s">
        <v>63</v>
      </c>
      <c r="AN107" s="4109" t="s">
        <v>64</v>
      </c>
    </row>
    <row r="108" spans="1:40" s="18" customFormat="1" ht="15" customHeight="1" x14ac:dyDescent="0.15">
      <c r="A108" s="3916" t="s">
        <v>2576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2577</v>
      </c>
      <c r="B109" s="4167">
        <f>SUM(C109:D109)</f>
        <v>3</v>
      </c>
      <c r="C109" s="4168">
        <f t="shared" ref="C109:C110" si="58">+E109+G109+I109+K109+M109+O109+Q109+S109+U109+W109+Y109+AA109+AC109+AE109+AG109+AI109+AK109+AM109</f>
        <v>1</v>
      </c>
      <c r="D109" s="4169">
        <f t="shared" ref="D109" si="59">+F109+H109+J109+L109+N109+P109+R109+T109+V109+X109+Z109+AB109+AD109+AF109+AH109+AJ109+AL109+AN109</f>
        <v>2</v>
      </c>
      <c r="E109" s="246">
        <v>1</v>
      </c>
      <c r="F109" s="320">
        <v>0</v>
      </c>
      <c r="G109" s="246">
        <v>0</v>
      </c>
      <c r="H109" s="320">
        <v>0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1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1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2578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83" t="s">
        <v>2575</v>
      </c>
      <c r="B112" s="6911" t="s">
        <v>82</v>
      </c>
      <c r="C112" s="6377"/>
      <c r="D112" s="6906"/>
      <c r="E112" s="6575" t="s">
        <v>106</v>
      </c>
      <c r="F112" s="6887"/>
      <c r="G112" s="6887"/>
      <c r="H112" s="6887"/>
      <c r="I112" s="6887"/>
      <c r="J112" s="6887"/>
      <c r="K112" s="6887"/>
      <c r="L112" s="6887"/>
      <c r="M112" s="6887"/>
      <c r="N112" s="6887"/>
      <c r="O112" s="6887"/>
      <c r="P112" s="6887"/>
      <c r="Q112" s="6887"/>
      <c r="R112" s="6887"/>
      <c r="S112" s="6887"/>
      <c r="T112" s="6887"/>
      <c r="U112" s="6887"/>
      <c r="V112" s="6887"/>
      <c r="W112" s="6887"/>
      <c r="X112" s="6887"/>
      <c r="Y112" s="6887"/>
      <c r="Z112" s="6887"/>
      <c r="AA112" s="6887"/>
      <c r="AB112" s="6887"/>
      <c r="AC112" s="6887"/>
      <c r="AD112" s="6887"/>
      <c r="AE112" s="6887"/>
      <c r="AF112" s="6887"/>
      <c r="AG112" s="6887"/>
      <c r="AH112" s="6887"/>
      <c r="AI112" s="6887"/>
      <c r="AJ112" s="6887"/>
      <c r="AK112" s="6887"/>
      <c r="AL112" s="6887"/>
      <c r="AM112" s="6887"/>
      <c r="AN112" s="6888"/>
    </row>
    <row r="113" spans="1:84" s="18" customFormat="1" ht="15" customHeight="1" x14ac:dyDescent="0.15">
      <c r="A113" s="5943"/>
      <c r="B113" s="6519"/>
      <c r="C113" s="6380"/>
      <c r="D113" s="6863"/>
      <c r="E113" s="6882" t="s">
        <v>2524</v>
      </c>
      <c r="F113" s="6883"/>
      <c r="G113" s="6617" t="s">
        <v>2525</v>
      </c>
      <c r="H113" s="6843"/>
      <c r="I113" s="6617" t="s">
        <v>2526</v>
      </c>
      <c r="J113" s="6843"/>
      <c r="K113" s="6617" t="s">
        <v>99</v>
      </c>
      <c r="L113" s="6843"/>
      <c r="M113" s="6617" t="s">
        <v>49</v>
      </c>
      <c r="N113" s="6843"/>
      <c r="O113" s="6854" t="s">
        <v>50</v>
      </c>
      <c r="P113" s="6889"/>
      <c r="Q113" s="6890" t="s">
        <v>51</v>
      </c>
      <c r="R113" s="6883"/>
      <c r="S113" s="6890" t="s">
        <v>52</v>
      </c>
      <c r="T113" s="6883"/>
      <c r="U113" s="6540" t="s">
        <v>53</v>
      </c>
      <c r="V113" s="6883"/>
      <c r="W113" s="6889" t="s">
        <v>54</v>
      </c>
      <c r="X113" s="6889"/>
      <c r="Y113" s="6617" t="s">
        <v>55</v>
      </c>
      <c r="Z113" s="6843"/>
      <c r="AA113" s="6889" t="s">
        <v>56</v>
      </c>
      <c r="AB113" s="6889"/>
      <c r="AC113" s="6617" t="s">
        <v>57</v>
      </c>
      <c r="AD113" s="6843"/>
      <c r="AE113" s="6617" t="s">
        <v>58</v>
      </c>
      <c r="AF113" s="6843"/>
      <c r="AG113" s="6617" t="s">
        <v>59</v>
      </c>
      <c r="AH113" s="6843"/>
      <c r="AI113" s="6889" t="s">
        <v>60</v>
      </c>
      <c r="AJ113" s="6889"/>
      <c r="AK113" s="6617" t="s">
        <v>61</v>
      </c>
      <c r="AL113" s="6843"/>
      <c r="AM113" s="6617" t="s">
        <v>62</v>
      </c>
      <c r="AN113" s="6843"/>
    </row>
    <row r="114" spans="1:84" s="18" customFormat="1" ht="15" customHeight="1" x14ac:dyDescent="0.15">
      <c r="A114" s="6056"/>
      <c r="B114" s="4201" t="s">
        <v>84</v>
      </c>
      <c r="C114" s="3425" t="s">
        <v>63</v>
      </c>
      <c r="D114" s="4109" t="s">
        <v>64</v>
      </c>
      <c r="E114" s="4201" t="s">
        <v>63</v>
      </c>
      <c r="F114" s="4109" t="s">
        <v>64</v>
      </c>
      <c r="G114" s="4201" t="s">
        <v>63</v>
      </c>
      <c r="H114" s="4109" t="s">
        <v>64</v>
      </c>
      <c r="I114" s="4201" t="s">
        <v>63</v>
      </c>
      <c r="J114" s="4109" t="s">
        <v>64</v>
      </c>
      <c r="K114" s="3425" t="s">
        <v>63</v>
      </c>
      <c r="L114" s="4111" t="s">
        <v>64</v>
      </c>
      <c r="M114" s="4201" t="s">
        <v>63</v>
      </c>
      <c r="N114" s="4109" t="s">
        <v>64</v>
      </c>
      <c r="O114" s="3425" t="s">
        <v>63</v>
      </c>
      <c r="P114" s="4111" t="s">
        <v>64</v>
      </c>
      <c r="Q114" s="4201" t="s">
        <v>63</v>
      </c>
      <c r="R114" s="4109" t="s">
        <v>64</v>
      </c>
      <c r="S114" s="4201" t="s">
        <v>63</v>
      </c>
      <c r="T114" s="4109" t="s">
        <v>64</v>
      </c>
      <c r="U114" s="3425" t="s">
        <v>63</v>
      </c>
      <c r="V114" s="4109" t="s">
        <v>64</v>
      </c>
      <c r="W114" s="4201" t="s">
        <v>63</v>
      </c>
      <c r="X114" s="4109" t="s">
        <v>64</v>
      </c>
      <c r="Y114" s="4201" t="s">
        <v>63</v>
      </c>
      <c r="Z114" s="4109" t="s">
        <v>64</v>
      </c>
      <c r="AA114" s="4201" t="s">
        <v>63</v>
      </c>
      <c r="AB114" s="4109" t="s">
        <v>64</v>
      </c>
      <c r="AC114" s="3425" t="s">
        <v>63</v>
      </c>
      <c r="AD114" s="4111" t="s">
        <v>64</v>
      </c>
      <c r="AE114" s="4201" t="s">
        <v>63</v>
      </c>
      <c r="AF114" s="4109" t="s">
        <v>64</v>
      </c>
      <c r="AG114" s="3425" t="s">
        <v>63</v>
      </c>
      <c r="AH114" s="4111" t="s">
        <v>64</v>
      </c>
      <c r="AI114" s="4201" t="s">
        <v>63</v>
      </c>
      <c r="AJ114" s="4109" t="s">
        <v>64</v>
      </c>
      <c r="AK114" s="3425" t="s">
        <v>63</v>
      </c>
      <c r="AL114" s="4111" t="s">
        <v>64</v>
      </c>
      <c r="AM114" s="4201" t="s">
        <v>63</v>
      </c>
      <c r="AN114" s="4109" t="s">
        <v>64</v>
      </c>
    </row>
    <row r="115" spans="1:84" s="18" customFormat="1" ht="15" customHeight="1" x14ac:dyDescent="0.15">
      <c r="A115" s="3916" t="s">
        <v>2576</v>
      </c>
      <c r="B115" s="250">
        <f>SUM(C115+D115)</f>
        <v>15</v>
      </c>
      <c r="C115" s="4168">
        <f>+E115+G115+I115+K115+M115+O115+Q115+S115+U115+W115+Y115+AA115+AC115+AE115+AG115+AI115+AK115+AM115</f>
        <v>6</v>
      </c>
      <c r="D115" s="4169">
        <f>+F115+H115+J115+L115+N115+P115+R115+T115+V115+X115+Z115+AB115+AD115+AF115+AH115+AJ115+AL115+AN115</f>
        <v>9</v>
      </c>
      <c r="E115" s="1960">
        <v>1</v>
      </c>
      <c r="F115" s="3735">
        <v>3</v>
      </c>
      <c r="G115" s="1960">
        <v>5</v>
      </c>
      <c r="H115" s="3735">
        <v>6</v>
      </c>
      <c r="I115" s="1960">
        <v>0</v>
      </c>
      <c r="J115" s="3735">
        <v>0</v>
      </c>
      <c r="K115" s="1960">
        <v>0</v>
      </c>
      <c r="L115" s="3735">
        <v>0</v>
      </c>
      <c r="M115" s="1960">
        <v>0</v>
      </c>
      <c r="N115" s="3735">
        <v>0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0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2580</v>
      </c>
      <c r="B116" s="4167">
        <f>SUM(C116+D116)</f>
        <v>22</v>
      </c>
      <c r="C116" s="4168">
        <f t="shared" ref="C116:C119" si="60">+E116+G116+I116+K116+M116+O116+Q116+S116+U116+W116+Y116+AA116+AC116+AE116+AG116+AI116+AK116+AM116</f>
        <v>14</v>
      </c>
      <c r="D116" s="4169">
        <f t="shared" ref="D116:D119" si="61">+F116+H116+J116+L116+N116+P116+R116+T116+V116+X116+Z116+AB116+AD116+AF116+AH116+AJ116+AL116+AN116</f>
        <v>8</v>
      </c>
      <c r="E116" s="4170">
        <v>3</v>
      </c>
      <c r="F116" s="4171">
        <v>0</v>
      </c>
      <c r="G116" s="4170">
        <v>4</v>
      </c>
      <c r="H116" s="4171">
        <v>4</v>
      </c>
      <c r="I116" s="4170">
        <v>4</v>
      </c>
      <c r="J116" s="4171">
        <v>1</v>
      </c>
      <c r="K116" s="4170">
        <v>2</v>
      </c>
      <c r="L116" s="4171">
        <v>1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1</v>
      </c>
      <c r="AB116" s="4171">
        <v>1</v>
      </c>
      <c r="AC116" s="4170">
        <v>0</v>
      </c>
      <c r="AD116" s="4171">
        <v>1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2581</v>
      </c>
      <c r="B117" s="4167">
        <f>SUM(C117+D117)</f>
        <v>23</v>
      </c>
      <c r="C117" s="4168">
        <f t="shared" si="60"/>
        <v>11</v>
      </c>
      <c r="D117" s="4169">
        <f t="shared" si="61"/>
        <v>12</v>
      </c>
      <c r="E117" s="1704">
        <v>0</v>
      </c>
      <c r="F117" s="29">
        <v>2</v>
      </c>
      <c r="G117" s="1704">
        <v>8</v>
      </c>
      <c r="H117" s="29">
        <v>6</v>
      </c>
      <c r="I117" s="1704">
        <v>2</v>
      </c>
      <c r="J117" s="29">
        <v>4</v>
      </c>
      <c r="K117" s="1704">
        <v>1</v>
      </c>
      <c r="L117" s="29">
        <v>0</v>
      </c>
      <c r="M117" s="1704">
        <v>0</v>
      </c>
      <c r="N117" s="29">
        <v>0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0</v>
      </c>
      <c r="AD117" s="29">
        <v>0</v>
      </c>
      <c r="AE117" s="1704">
        <v>0</v>
      </c>
      <c r="AF117" s="29">
        <v>0</v>
      </c>
      <c r="AG117" s="1704">
        <v>0</v>
      </c>
      <c r="AH117" s="29">
        <v>0</v>
      </c>
      <c r="AI117" s="1704">
        <v>0</v>
      </c>
      <c r="AJ117" s="29">
        <v>0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2578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2582</v>
      </c>
      <c r="B119" s="4302">
        <f>SUM(C119+D119)</f>
        <v>1</v>
      </c>
      <c r="C119" s="1710">
        <f t="shared" si="60"/>
        <v>0</v>
      </c>
      <c r="D119" s="4193">
        <f t="shared" si="61"/>
        <v>1</v>
      </c>
      <c r="E119" s="4194">
        <v>0</v>
      </c>
      <c r="F119" s="2041">
        <v>1</v>
      </c>
      <c r="G119" s="4194">
        <v>0</v>
      </c>
      <c r="H119" s="2041">
        <v>0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913" t="s">
        <v>2523</v>
      </c>
      <c r="B121" s="6540" t="s">
        <v>82</v>
      </c>
      <c r="C121" s="6540"/>
      <c r="D121" s="6883"/>
      <c r="E121" s="6617" t="s">
        <v>106</v>
      </c>
      <c r="F121" s="6889"/>
      <c r="G121" s="6889"/>
      <c r="H121" s="6889"/>
      <c r="I121" s="6889"/>
      <c r="J121" s="6889"/>
      <c r="K121" s="6889"/>
      <c r="L121" s="6889"/>
      <c r="M121" s="6889"/>
      <c r="N121" s="6889"/>
      <c r="O121" s="6889"/>
      <c r="P121" s="6889"/>
      <c r="Q121" s="6889"/>
      <c r="R121" s="6889"/>
      <c r="S121" s="6889"/>
      <c r="T121" s="6889"/>
      <c r="U121" s="6889"/>
      <c r="V121" s="6889"/>
      <c r="W121" s="6889"/>
      <c r="X121" s="6889"/>
      <c r="Y121" s="6889"/>
      <c r="Z121" s="6889"/>
      <c r="AA121" s="6889"/>
      <c r="AB121" s="6889"/>
      <c r="AC121" s="6889"/>
      <c r="AD121" s="6889"/>
      <c r="AE121" s="6889"/>
      <c r="AF121" s="6889"/>
      <c r="AG121" s="6889"/>
      <c r="AH121" s="6889"/>
      <c r="AI121" s="6889"/>
      <c r="AJ121" s="6889"/>
      <c r="AK121" s="6889"/>
      <c r="AL121" s="6889"/>
      <c r="AM121" s="6889"/>
      <c r="AN121" s="6571"/>
      <c r="AO121" s="6892" t="s">
        <v>484</v>
      </c>
    </row>
    <row r="122" spans="1:84" s="18" customFormat="1" ht="15" customHeight="1" x14ac:dyDescent="0.15">
      <c r="A122" s="6566"/>
      <c r="B122" s="6055"/>
      <c r="C122" s="6055"/>
      <c r="D122" s="6056"/>
      <c r="E122" s="6882" t="s">
        <v>2524</v>
      </c>
      <c r="F122" s="6883"/>
      <c r="G122" s="6617" t="s">
        <v>2525</v>
      </c>
      <c r="H122" s="6843"/>
      <c r="I122" s="6889" t="s">
        <v>2526</v>
      </c>
      <c r="J122" s="6889"/>
      <c r="K122" s="6617" t="s">
        <v>99</v>
      </c>
      <c r="L122" s="6843"/>
      <c r="M122" s="6617" t="s">
        <v>49</v>
      </c>
      <c r="N122" s="6843"/>
      <c r="O122" s="6890" t="s">
        <v>50</v>
      </c>
      <c r="P122" s="6883"/>
      <c r="Q122" s="6890" t="s">
        <v>51</v>
      </c>
      <c r="R122" s="6883"/>
      <c r="S122" s="6890" t="s">
        <v>52</v>
      </c>
      <c r="T122" s="6883"/>
      <c r="U122" s="6540" t="s">
        <v>53</v>
      </c>
      <c r="V122" s="6883"/>
      <c r="W122" s="6890" t="s">
        <v>54</v>
      </c>
      <c r="X122" s="6883"/>
      <c r="Y122" s="6540" t="s">
        <v>55</v>
      </c>
      <c r="Z122" s="6540"/>
      <c r="AA122" s="6890" t="s">
        <v>56</v>
      </c>
      <c r="AB122" s="6883"/>
      <c r="AC122" s="6540" t="s">
        <v>57</v>
      </c>
      <c r="AD122" s="6540"/>
      <c r="AE122" s="6890" t="s">
        <v>58</v>
      </c>
      <c r="AF122" s="6883"/>
      <c r="AG122" s="6540" t="s">
        <v>59</v>
      </c>
      <c r="AH122" s="6540"/>
      <c r="AI122" s="6890" t="s">
        <v>60</v>
      </c>
      <c r="AJ122" s="6883"/>
      <c r="AK122" s="6540" t="s">
        <v>61</v>
      </c>
      <c r="AL122" s="6540"/>
      <c r="AM122" s="6617" t="s">
        <v>62</v>
      </c>
      <c r="AN122" s="6571"/>
      <c r="AO122" s="6810"/>
    </row>
    <row r="123" spans="1:84" s="18" customFormat="1" ht="15" customHeight="1" x14ac:dyDescent="0.15">
      <c r="A123" s="6347"/>
      <c r="B123" s="4201" t="s">
        <v>84</v>
      </c>
      <c r="C123" s="3425" t="s">
        <v>63</v>
      </c>
      <c r="D123" s="4109" t="s">
        <v>64</v>
      </c>
      <c r="E123" s="4201" t="s">
        <v>63</v>
      </c>
      <c r="F123" s="4109" t="s">
        <v>64</v>
      </c>
      <c r="G123" s="4201" t="s">
        <v>63</v>
      </c>
      <c r="H123" s="4109" t="s">
        <v>64</v>
      </c>
      <c r="I123" s="3425" t="s">
        <v>63</v>
      </c>
      <c r="J123" s="4111" t="s">
        <v>64</v>
      </c>
      <c r="K123" s="4201" t="s">
        <v>63</v>
      </c>
      <c r="L123" s="4109" t="s">
        <v>64</v>
      </c>
      <c r="M123" s="3425" t="s">
        <v>63</v>
      </c>
      <c r="N123" s="4111" t="s">
        <v>64</v>
      </c>
      <c r="O123" s="4201" t="s">
        <v>63</v>
      </c>
      <c r="P123" s="4109" t="s">
        <v>64</v>
      </c>
      <c r="Q123" s="4201" t="s">
        <v>63</v>
      </c>
      <c r="R123" s="4109" t="s">
        <v>64</v>
      </c>
      <c r="S123" s="4201" t="s">
        <v>63</v>
      </c>
      <c r="T123" s="4109" t="s">
        <v>64</v>
      </c>
      <c r="U123" s="3425" t="s">
        <v>63</v>
      </c>
      <c r="V123" s="4109" t="s">
        <v>64</v>
      </c>
      <c r="W123" s="4201" t="s">
        <v>63</v>
      </c>
      <c r="X123" s="4109" t="s">
        <v>64</v>
      </c>
      <c r="Y123" s="3425" t="s">
        <v>63</v>
      </c>
      <c r="Z123" s="4111" t="s">
        <v>64</v>
      </c>
      <c r="AA123" s="4201" t="s">
        <v>63</v>
      </c>
      <c r="AB123" s="4109" t="s">
        <v>64</v>
      </c>
      <c r="AC123" s="3425" t="s">
        <v>63</v>
      </c>
      <c r="AD123" s="4111" t="s">
        <v>64</v>
      </c>
      <c r="AE123" s="4201" t="s">
        <v>63</v>
      </c>
      <c r="AF123" s="4109" t="s">
        <v>64</v>
      </c>
      <c r="AG123" s="3425" t="s">
        <v>63</v>
      </c>
      <c r="AH123" s="4111" t="s">
        <v>64</v>
      </c>
      <c r="AI123" s="4201" t="s">
        <v>63</v>
      </c>
      <c r="AJ123" s="4109" t="s">
        <v>64</v>
      </c>
      <c r="AK123" s="3425" t="s">
        <v>63</v>
      </c>
      <c r="AL123" s="4111" t="s">
        <v>64</v>
      </c>
      <c r="AM123" s="4201" t="s">
        <v>63</v>
      </c>
      <c r="AN123" s="4111" t="s">
        <v>64</v>
      </c>
      <c r="AO123" s="6564"/>
    </row>
    <row r="124" spans="1:84" s="18" customFormat="1" ht="15" customHeight="1" x14ac:dyDescent="0.15">
      <c r="A124" s="4303" t="s">
        <v>2584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2"/>
        <v>2</v>
      </c>
      <c r="C125" s="4308">
        <f>SUM(E125+G125)</f>
        <v>1</v>
      </c>
      <c r="D125" s="4305">
        <f>SUM(F125+H125)</f>
        <v>1</v>
      </c>
      <c r="E125" s="4170">
        <v>1</v>
      </c>
      <c r="F125" s="4171">
        <v>1</v>
      </c>
      <c r="G125" s="4170">
        <v>0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2586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2587</v>
      </c>
      <c r="B127" s="4307">
        <f t="shared" si="62"/>
        <v>1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1</v>
      </c>
      <c r="E127" s="4170">
        <v>0</v>
      </c>
      <c r="F127" s="4171">
        <v>0</v>
      </c>
      <c r="G127" s="4170">
        <v>0</v>
      </c>
      <c r="H127" s="4172">
        <v>1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2588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2589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82</v>
      </c>
      <c r="B130" s="3915">
        <f t="shared" ref="B130:AN130" si="66">SUM(B124:B129)</f>
        <v>3</v>
      </c>
      <c r="C130" s="3513">
        <f t="shared" si="66"/>
        <v>1</v>
      </c>
      <c r="D130" s="4200">
        <f t="shared" si="66"/>
        <v>2</v>
      </c>
      <c r="E130" s="3915">
        <f>SUM(E124:E129)</f>
        <v>1</v>
      </c>
      <c r="F130" s="4200">
        <f t="shared" si="66"/>
        <v>1</v>
      </c>
      <c r="G130" s="3915">
        <f>SUM(G124:G129)</f>
        <v>0</v>
      </c>
      <c r="H130" s="4200">
        <f t="shared" si="66"/>
        <v>1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917" t="s">
        <v>2591</v>
      </c>
      <c r="B132" s="6917"/>
      <c r="C132" s="6917"/>
      <c r="D132" s="6917"/>
      <c r="E132" s="6917"/>
    </row>
    <row r="133" spans="1:84" s="18" customFormat="1" ht="15" customHeight="1" x14ac:dyDescent="0.15">
      <c r="A133" s="6883" t="s">
        <v>2575</v>
      </c>
      <c r="B133" s="6377" t="s">
        <v>82</v>
      </c>
      <c r="C133" s="6377"/>
      <c r="D133" s="6906"/>
      <c r="E133" s="6617" t="s">
        <v>106</v>
      </c>
      <c r="F133" s="6889"/>
      <c r="G133" s="6889"/>
      <c r="H133" s="6889"/>
      <c r="I133" s="6889"/>
      <c r="J133" s="6889"/>
      <c r="K133" s="6889"/>
      <c r="L133" s="6889"/>
      <c r="M133" s="6889"/>
      <c r="N133" s="6889"/>
      <c r="O133" s="6889"/>
      <c r="P133" s="6889"/>
      <c r="Q133" s="6889"/>
      <c r="R133" s="6889"/>
      <c r="S133" s="6889"/>
      <c r="T133" s="6889"/>
      <c r="U133" s="6889"/>
      <c r="V133" s="6889"/>
      <c r="W133" s="6889"/>
      <c r="X133" s="6889"/>
      <c r="Y133" s="6889"/>
      <c r="Z133" s="6889"/>
      <c r="AA133" s="6889"/>
      <c r="AB133" s="6889"/>
      <c r="AC133" s="6889"/>
      <c r="AD133" s="6889"/>
      <c r="AE133" s="6889"/>
      <c r="AF133" s="6889"/>
      <c r="AG133" s="6889"/>
      <c r="AH133" s="6889"/>
      <c r="AI133" s="6889"/>
      <c r="AJ133" s="6889"/>
      <c r="AK133" s="6889"/>
      <c r="AL133" s="6889"/>
      <c r="AM133" s="6889"/>
      <c r="AN133" s="6843"/>
    </row>
    <row r="134" spans="1:84" s="18" customFormat="1" ht="15" customHeight="1" x14ac:dyDescent="0.15">
      <c r="A134" s="5943"/>
      <c r="B134" s="6380"/>
      <c r="C134" s="6380"/>
      <c r="D134" s="6863"/>
      <c r="E134" s="6882" t="s">
        <v>2524</v>
      </c>
      <c r="F134" s="6883"/>
      <c r="G134" s="6617" t="s">
        <v>2525</v>
      </c>
      <c r="H134" s="6843"/>
      <c r="I134" s="6889" t="s">
        <v>2526</v>
      </c>
      <c r="J134" s="6889"/>
      <c r="K134" s="6617" t="s">
        <v>99</v>
      </c>
      <c r="L134" s="6843"/>
      <c r="M134" s="6617" t="s">
        <v>49</v>
      </c>
      <c r="N134" s="6843"/>
      <c r="O134" s="6890" t="s">
        <v>50</v>
      </c>
      <c r="P134" s="6883"/>
      <c r="Q134" s="6890" t="s">
        <v>51</v>
      </c>
      <c r="R134" s="6883"/>
      <c r="S134" s="6890" t="s">
        <v>52</v>
      </c>
      <c r="T134" s="6883"/>
      <c r="U134" s="6540" t="s">
        <v>53</v>
      </c>
      <c r="V134" s="6883"/>
      <c r="W134" s="6890" t="s">
        <v>54</v>
      </c>
      <c r="X134" s="6883"/>
      <c r="Y134" s="6540" t="s">
        <v>55</v>
      </c>
      <c r="Z134" s="6540"/>
      <c r="AA134" s="6890" t="s">
        <v>56</v>
      </c>
      <c r="AB134" s="6883"/>
      <c r="AC134" s="6540" t="s">
        <v>57</v>
      </c>
      <c r="AD134" s="6540"/>
      <c r="AE134" s="6890" t="s">
        <v>58</v>
      </c>
      <c r="AF134" s="6883"/>
      <c r="AG134" s="6540" t="s">
        <v>59</v>
      </c>
      <c r="AH134" s="6540"/>
      <c r="AI134" s="6890" t="s">
        <v>60</v>
      </c>
      <c r="AJ134" s="6883"/>
      <c r="AK134" s="6540" t="s">
        <v>61</v>
      </c>
      <c r="AL134" s="6540"/>
      <c r="AM134" s="6617" t="s">
        <v>62</v>
      </c>
      <c r="AN134" s="6843"/>
    </row>
    <row r="135" spans="1:84" s="18" customFormat="1" ht="15" customHeight="1" x14ac:dyDescent="0.15">
      <c r="A135" s="6056"/>
      <c r="B135" s="4201" t="s">
        <v>84</v>
      </c>
      <c r="C135" s="3425" t="s">
        <v>63</v>
      </c>
      <c r="D135" s="4109" t="s">
        <v>64</v>
      </c>
      <c r="E135" s="4201" t="s">
        <v>63</v>
      </c>
      <c r="F135" s="4109" t="s">
        <v>64</v>
      </c>
      <c r="G135" s="4201" t="s">
        <v>63</v>
      </c>
      <c r="H135" s="4109" t="s">
        <v>64</v>
      </c>
      <c r="I135" s="3425" t="s">
        <v>63</v>
      </c>
      <c r="J135" s="4111" t="s">
        <v>64</v>
      </c>
      <c r="K135" s="4201" t="s">
        <v>63</v>
      </c>
      <c r="L135" s="4109" t="s">
        <v>64</v>
      </c>
      <c r="M135" s="3425" t="s">
        <v>63</v>
      </c>
      <c r="N135" s="4111" t="s">
        <v>64</v>
      </c>
      <c r="O135" s="4201" t="s">
        <v>63</v>
      </c>
      <c r="P135" s="4109" t="s">
        <v>64</v>
      </c>
      <c r="Q135" s="4201" t="s">
        <v>63</v>
      </c>
      <c r="R135" s="4109" t="s">
        <v>64</v>
      </c>
      <c r="S135" s="4201" t="s">
        <v>63</v>
      </c>
      <c r="T135" s="4109" t="s">
        <v>64</v>
      </c>
      <c r="U135" s="3425" t="s">
        <v>63</v>
      </c>
      <c r="V135" s="4109" t="s">
        <v>64</v>
      </c>
      <c r="W135" s="4201" t="s">
        <v>63</v>
      </c>
      <c r="X135" s="4109" t="s">
        <v>64</v>
      </c>
      <c r="Y135" s="3425" t="s">
        <v>63</v>
      </c>
      <c r="Z135" s="4111" t="s">
        <v>64</v>
      </c>
      <c r="AA135" s="4201" t="s">
        <v>63</v>
      </c>
      <c r="AB135" s="4109" t="s">
        <v>64</v>
      </c>
      <c r="AC135" s="3425" t="s">
        <v>63</v>
      </c>
      <c r="AD135" s="4111" t="s">
        <v>64</v>
      </c>
      <c r="AE135" s="4201" t="s">
        <v>63</v>
      </c>
      <c r="AF135" s="4109" t="s">
        <v>64</v>
      </c>
      <c r="AG135" s="3425" t="s">
        <v>63</v>
      </c>
      <c r="AH135" s="4111" t="s">
        <v>64</v>
      </c>
      <c r="AI135" s="4201" t="s">
        <v>63</v>
      </c>
      <c r="AJ135" s="4109" t="s">
        <v>64</v>
      </c>
      <c r="AK135" s="3425" t="s">
        <v>63</v>
      </c>
      <c r="AL135" s="4111" t="s">
        <v>64</v>
      </c>
      <c r="AM135" s="4201" t="s">
        <v>63</v>
      </c>
      <c r="AN135" s="4109" t="s">
        <v>64</v>
      </c>
    </row>
    <row r="136" spans="1:84" s="18" customFormat="1" ht="15" customHeight="1" x14ac:dyDescent="0.15">
      <c r="A136" s="3777" t="s">
        <v>2592</v>
      </c>
      <c r="B136" s="2218">
        <f t="shared" ref="B136:B141" si="69">SUM(C136+D136)</f>
        <v>1</v>
      </c>
      <c r="C136" s="4308">
        <f>SUM(E136+G136+I136+K136+M136+O136+Q136+S136+U136+W136+Y136+AA136+AC136+AE136+AG136+AI136+AK136+AM136)</f>
        <v>1</v>
      </c>
      <c r="D136" s="4305">
        <f>SUM(F136+H136+J136+L136+N136+P136+R136+T136+V136+X136+Z136+AB136+AD136+AF136+AH136+AJ136+AL136+AN136)</f>
        <v>0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1</v>
      </c>
      <c r="AB136" s="34">
        <v>0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2593</v>
      </c>
      <c r="B137" s="4182">
        <f t="shared" si="69"/>
        <v>101</v>
      </c>
      <c r="C137" s="4308">
        <f t="shared" ref="C137:C141" si="70">SUM(E137+G137+I137+K137+M137+O137+Q137+S137+U137+W137+Y137+AA137+AC137+AE137+AG137+AI137+AK137+AM137)</f>
        <v>41</v>
      </c>
      <c r="D137" s="4305">
        <f t="shared" ref="D137:D141" si="71">SUM(F137+H137+J137+L137+N137+P137+R137+T137+V137+X137+Z137+AB137+AD137+AF137+AH137+AJ137+AL137+AN137)</f>
        <v>60</v>
      </c>
      <c r="E137" s="1695">
        <v>2</v>
      </c>
      <c r="F137" s="2">
        <v>1</v>
      </c>
      <c r="G137" s="1695">
        <v>11</v>
      </c>
      <c r="H137" s="2">
        <v>13</v>
      </c>
      <c r="I137" s="1695">
        <v>7</v>
      </c>
      <c r="J137" s="2">
        <v>6</v>
      </c>
      <c r="K137" s="1695">
        <v>3</v>
      </c>
      <c r="L137" s="2">
        <v>4</v>
      </c>
      <c r="M137" s="1695">
        <v>1</v>
      </c>
      <c r="N137" s="2">
        <v>1</v>
      </c>
      <c r="O137" s="1695">
        <v>2</v>
      </c>
      <c r="P137" s="2">
        <v>0</v>
      </c>
      <c r="Q137" s="1695">
        <v>0</v>
      </c>
      <c r="R137" s="2">
        <v>0</v>
      </c>
      <c r="S137" s="1695">
        <v>1</v>
      </c>
      <c r="T137" s="2">
        <v>1</v>
      </c>
      <c r="U137" s="1695">
        <v>0</v>
      </c>
      <c r="V137" s="2">
        <v>3</v>
      </c>
      <c r="W137" s="1695">
        <v>2</v>
      </c>
      <c r="X137" s="2">
        <v>2</v>
      </c>
      <c r="Y137" s="1695">
        <v>0</v>
      </c>
      <c r="Z137" s="2">
        <v>2</v>
      </c>
      <c r="AA137" s="1695">
        <v>1</v>
      </c>
      <c r="AB137" s="2">
        <v>1</v>
      </c>
      <c r="AC137" s="1695">
        <v>0</v>
      </c>
      <c r="AD137" s="2">
        <v>5</v>
      </c>
      <c r="AE137" s="1695">
        <v>1</v>
      </c>
      <c r="AF137" s="2">
        <v>4</v>
      </c>
      <c r="AG137" s="1695">
        <v>3</v>
      </c>
      <c r="AH137" s="2">
        <v>4</v>
      </c>
      <c r="AI137" s="1695">
        <v>4</v>
      </c>
      <c r="AJ137" s="2">
        <v>7</v>
      </c>
      <c r="AK137" s="1695">
        <v>3</v>
      </c>
      <c r="AL137" s="2">
        <v>4</v>
      </c>
      <c r="AM137" s="1695">
        <v>0</v>
      </c>
      <c r="AN137" s="2">
        <v>2</v>
      </c>
    </row>
    <row r="138" spans="1:84" s="18" customFormat="1" ht="15" customHeight="1" x14ac:dyDescent="0.15">
      <c r="A138" s="4145" t="s">
        <v>2594</v>
      </c>
      <c r="B138" s="4182">
        <f t="shared" si="69"/>
        <v>56</v>
      </c>
      <c r="C138" s="4308">
        <f t="shared" si="70"/>
        <v>27</v>
      </c>
      <c r="D138" s="4305">
        <f t="shared" si="71"/>
        <v>29</v>
      </c>
      <c r="E138" s="1695">
        <v>0</v>
      </c>
      <c r="F138" s="2">
        <v>1</v>
      </c>
      <c r="G138" s="1695">
        <v>9</v>
      </c>
      <c r="H138" s="2">
        <v>10</v>
      </c>
      <c r="I138" s="1695">
        <v>10</v>
      </c>
      <c r="J138" s="2">
        <v>5</v>
      </c>
      <c r="K138" s="1695">
        <v>2</v>
      </c>
      <c r="L138" s="2">
        <v>4</v>
      </c>
      <c r="M138" s="1695">
        <v>1</v>
      </c>
      <c r="N138" s="2">
        <v>5</v>
      </c>
      <c r="O138" s="1695">
        <v>0</v>
      </c>
      <c r="P138" s="2">
        <v>0</v>
      </c>
      <c r="Q138" s="1695">
        <v>0</v>
      </c>
      <c r="R138" s="2">
        <v>0</v>
      </c>
      <c r="S138" s="1695">
        <v>0</v>
      </c>
      <c r="T138" s="2">
        <v>0</v>
      </c>
      <c r="U138" s="1695">
        <v>0</v>
      </c>
      <c r="V138" s="2">
        <v>0</v>
      </c>
      <c r="W138" s="1695">
        <v>0</v>
      </c>
      <c r="X138" s="2">
        <v>0</v>
      </c>
      <c r="Y138" s="1695">
        <v>1</v>
      </c>
      <c r="Z138" s="2">
        <v>1</v>
      </c>
      <c r="AA138" s="1695">
        <v>0</v>
      </c>
      <c r="AB138" s="2">
        <v>0</v>
      </c>
      <c r="AC138" s="1695">
        <v>1</v>
      </c>
      <c r="AD138" s="2">
        <v>1</v>
      </c>
      <c r="AE138" s="1695">
        <v>0</v>
      </c>
      <c r="AF138" s="2">
        <v>1</v>
      </c>
      <c r="AG138" s="1695">
        <v>1</v>
      </c>
      <c r="AH138" s="2">
        <v>0</v>
      </c>
      <c r="AI138" s="1695">
        <v>2</v>
      </c>
      <c r="AJ138" s="2">
        <v>1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2595</v>
      </c>
      <c r="B139" s="4182">
        <f t="shared" si="69"/>
        <v>311</v>
      </c>
      <c r="C139" s="4308">
        <f t="shared" si="70"/>
        <v>161</v>
      </c>
      <c r="D139" s="4305">
        <f t="shared" si="71"/>
        <v>150</v>
      </c>
      <c r="E139" s="1695">
        <v>27</v>
      </c>
      <c r="F139" s="2">
        <v>20</v>
      </c>
      <c r="G139" s="1695">
        <v>68</v>
      </c>
      <c r="H139" s="2">
        <v>65</v>
      </c>
      <c r="I139" s="1695">
        <v>42</v>
      </c>
      <c r="J139" s="2">
        <v>20</v>
      </c>
      <c r="K139" s="1695">
        <v>9</v>
      </c>
      <c r="L139" s="2">
        <v>12</v>
      </c>
      <c r="M139" s="1695">
        <v>4</v>
      </c>
      <c r="N139" s="2">
        <v>9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1</v>
      </c>
      <c r="U139" s="1695">
        <v>0</v>
      </c>
      <c r="V139" s="2">
        <v>1</v>
      </c>
      <c r="W139" s="1695">
        <v>0</v>
      </c>
      <c r="X139" s="2">
        <v>1</v>
      </c>
      <c r="Y139" s="1695">
        <v>1</v>
      </c>
      <c r="Z139" s="2">
        <v>1</v>
      </c>
      <c r="AA139" s="1695">
        <v>2</v>
      </c>
      <c r="AB139" s="2">
        <v>2</v>
      </c>
      <c r="AC139" s="1695">
        <v>3</v>
      </c>
      <c r="AD139" s="2">
        <v>5</v>
      </c>
      <c r="AE139" s="1695">
        <v>2</v>
      </c>
      <c r="AF139" s="2">
        <v>1</v>
      </c>
      <c r="AG139" s="1695">
        <v>0</v>
      </c>
      <c r="AH139" s="2">
        <v>3</v>
      </c>
      <c r="AI139" s="1695">
        <v>2</v>
      </c>
      <c r="AJ139" s="2">
        <v>5</v>
      </c>
      <c r="AK139" s="1695">
        <v>1</v>
      </c>
      <c r="AL139" s="2">
        <v>2</v>
      </c>
      <c r="AM139" s="1695">
        <v>0</v>
      </c>
      <c r="AN139" s="2">
        <v>2</v>
      </c>
    </row>
    <row r="140" spans="1:84" s="18" customFormat="1" ht="15" customHeight="1" x14ac:dyDescent="0.15">
      <c r="A140" s="4313" t="s">
        <v>2596</v>
      </c>
      <c r="B140" s="4182">
        <f t="shared" si="69"/>
        <v>19</v>
      </c>
      <c r="C140" s="4308">
        <f t="shared" si="70"/>
        <v>9</v>
      </c>
      <c r="D140" s="4305">
        <f>SUM(F140+H140+J140+L140+N140+P140+R140+T140+V140+X140+Z140+AB140+AD140+AF140+AH140+AJ140+AL140+AN140)</f>
        <v>10</v>
      </c>
      <c r="E140" s="1695">
        <v>0</v>
      </c>
      <c r="F140" s="2">
        <v>0</v>
      </c>
      <c r="G140" s="1695">
        <v>1</v>
      </c>
      <c r="H140" s="2">
        <v>4</v>
      </c>
      <c r="I140" s="1695">
        <v>5</v>
      </c>
      <c r="J140" s="2">
        <v>4</v>
      </c>
      <c r="K140" s="1695">
        <v>2</v>
      </c>
      <c r="L140" s="2">
        <v>1</v>
      </c>
      <c r="M140" s="1695">
        <v>1</v>
      </c>
      <c r="N140" s="2">
        <v>1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0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920</v>
      </c>
      <c r="B141" s="4182">
        <f t="shared" si="69"/>
        <v>0</v>
      </c>
      <c r="C141" s="4308">
        <f t="shared" si="70"/>
        <v>0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0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82</v>
      </c>
      <c r="B142" s="4279">
        <f>SUM(B136:B141)</f>
        <v>488</v>
      </c>
      <c r="C142" s="3432">
        <f>SUM(C136:C141)</f>
        <v>239</v>
      </c>
      <c r="D142" s="4060">
        <f>SUM(D136:D141)</f>
        <v>249</v>
      </c>
      <c r="E142" s="4279">
        <f>SUM(E136:E141)</f>
        <v>29</v>
      </c>
      <c r="F142" s="4281">
        <f t="shared" ref="F142:AN142" si="72">SUM(F136:F141)</f>
        <v>22</v>
      </c>
      <c r="G142" s="4279">
        <f t="shared" si="72"/>
        <v>89</v>
      </c>
      <c r="H142" s="4281">
        <f t="shared" si="72"/>
        <v>92</v>
      </c>
      <c r="I142" s="4279">
        <f t="shared" si="72"/>
        <v>64</v>
      </c>
      <c r="J142" s="4281">
        <f t="shared" si="72"/>
        <v>35</v>
      </c>
      <c r="K142" s="4279">
        <f t="shared" si="72"/>
        <v>16</v>
      </c>
      <c r="L142" s="4281">
        <f t="shared" si="72"/>
        <v>21</v>
      </c>
      <c r="M142" s="4279">
        <f t="shared" si="72"/>
        <v>7</v>
      </c>
      <c r="N142" s="4281">
        <f t="shared" si="72"/>
        <v>16</v>
      </c>
      <c r="O142" s="4279">
        <f t="shared" si="72"/>
        <v>2</v>
      </c>
      <c r="P142" s="4281">
        <f t="shared" si="72"/>
        <v>0</v>
      </c>
      <c r="Q142" s="4279">
        <f t="shared" si="72"/>
        <v>0</v>
      </c>
      <c r="R142" s="4281">
        <f t="shared" si="72"/>
        <v>0</v>
      </c>
      <c r="S142" s="4279">
        <f t="shared" ref="S142:T142" si="73">SUM(S136:S141)</f>
        <v>1</v>
      </c>
      <c r="T142" s="4281">
        <f t="shared" si="73"/>
        <v>2</v>
      </c>
      <c r="U142" s="4279">
        <f t="shared" ref="U142:V142" si="74">SUM(U136:U141)</f>
        <v>0</v>
      </c>
      <c r="V142" s="4281">
        <f t="shared" si="74"/>
        <v>4</v>
      </c>
      <c r="W142" s="4279">
        <f t="shared" si="72"/>
        <v>2</v>
      </c>
      <c r="X142" s="4281">
        <f t="shared" si="72"/>
        <v>3</v>
      </c>
      <c r="Y142" s="4279">
        <f t="shared" si="72"/>
        <v>2</v>
      </c>
      <c r="Z142" s="4281">
        <f t="shared" si="72"/>
        <v>4</v>
      </c>
      <c r="AA142" s="4279">
        <f t="shared" si="72"/>
        <v>4</v>
      </c>
      <c r="AB142" s="4281">
        <f t="shared" si="72"/>
        <v>3</v>
      </c>
      <c r="AC142" s="4279">
        <f t="shared" si="72"/>
        <v>4</v>
      </c>
      <c r="AD142" s="4281">
        <f t="shared" si="72"/>
        <v>11</v>
      </c>
      <c r="AE142" s="4279">
        <f t="shared" si="72"/>
        <v>3</v>
      </c>
      <c r="AF142" s="4281">
        <f t="shared" si="72"/>
        <v>6</v>
      </c>
      <c r="AG142" s="4279">
        <f t="shared" si="72"/>
        <v>4</v>
      </c>
      <c r="AH142" s="4281">
        <f t="shared" si="72"/>
        <v>7</v>
      </c>
      <c r="AI142" s="4279">
        <f t="shared" si="72"/>
        <v>8</v>
      </c>
      <c r="AJ142" s="4281">
        <f t="shared" si="72"/>
        <v>13</v>
      </c>
      <c r="AK142" s="4279">
        <f t="shared" si="72"/>
        <v>4</v>
      </c>
      <c r="AL142" s="4281">
        <f t="shared" si="72"/>
        <v>6</v>
      </c>
      <c r="AM142" s="4279">
        <f t="shared" si="72"/>
        <v>0</v>
      </c>
      <c r="AN142" s="4281">
        <f t="shared" si="72"/>
        <v>4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918" t="s">
        <v>2598</v>
      </c>
      <c r="B144" s="6919"/>
      <c r="C144" s="3948" t="s">
        <v>2599</v>
      </c>
      <c r="D144" s="3952" t="s">
        <v>2600</v>
      </c>
    </row>
    <row r="145" spans="1:40" s="18" customFormat="1" ht="15" customHeight="1" x14ac:dyDescent="0.15">
      <c r="A145" s="6920" t="s">
        <v>2601</v>
      </c>
      <c r="B145" s="4316" t="s">
        <v>2602</v>
      </c>
      <c r="C145" s="1960">
        <v>0</v>
      </c>
      <c r="D145" s="1967">
        <v>0</v>
      </c>
    </row>
    <row r="146" spans="1:40" s="18" customFormat="1" ht="15" customHeight="1" x14ac:dyDescent="0.15">
      <c r="A146" s="6921"/>
      <c r="B146" s="4318" t="s">
        <v>2603</v>
      </c>
      <c r="C146" s="4170">
        <v>0</v>
      </c>
      <c r="D146" s="4172">
        <v>0</v>
      </c>
    </row>
    <row r="147" spans="1:40" s="18" customFormat="1" ht="15" customHeight="1" x14ac:dyDescent="0.15">
      <c r="A147" s="6921"/>
      <c r="B147" s="4318" t="s">
        <v>2204</v>
      </c>
      <c r="C147" s="4170">
        <v>0</v>
      </c>
      <c r="D147" s="4172">
        <v>0</v>
      </c>
    </row>
    <row r="148" spans="1:40" s="18" customFormat="1" ht="15" customHeight="1" x14ac:dyDescent="0.15">
      <c r="A148" s="6922"/>
      <c r="B148" s="1717" t="s">
        <v>1029</v>
      </c>
      <c r="C148" s="4194">
        <v>0</v>
      </c>
      <c r="D148" s="4195">
        <v>0</v>
      </c>
    </row>
    <row r="149" spans="1:40" s="18" customFormat="1" ht="15" customHeight="1" x14ac:dyDescent="0.15">
      <c r="A149" s="6920" t="s">
        <v>2604</v>
      </c>
      <c r="B149" s="4316" t="s">
        <v>2602</v>
      </c>
      <c r="C149" s="246">
        <v>0</v>
      </c>
      <c r="D149" s="320">
        <v>0</v>
      </c>
    </row>
    <row r="150" spans="1:40" s="18" customFormat="1" ht="15" customHeight="1" x14ac:dyDescent="0.15">
      <c r="A150" s="6921"/>
      <c r="B150" s="4318" t="s">
        <v>2603</v>
      </c>
      <c r="C150" s="4170">
        <v>0</v>
      </c>
      <c r="D150" s="4172">
        <v>0</v>
      </c>
    </row>
    <row r="151" spans="1:40" s="18" customFormat="1" ht="15" customHeight="1" x14ac:dyDescent="0.15">
      <c r="A151" s="6921"/>
      <c r="B151" s="4318" t="s">
        <v>2204</v>
      </c>
      <c r="C151" s="4170">
        <v>0</v>
      </c>
      <c r="D151" s="4172">
        <v>0</v>
      </c>
    </row>
    <row r="152" spans="1:40" s="18" customFormat="1" ht="15" customHeight="1" x14ac:dyDescent="0.15">
      <c r="A152" s="6922"/>
      <c r="B152" s="1717" t="s">
        <v>1029</v>
      </c>
      <c r="C152" s="4194">
        <v>0</v>
      </c>
      <c r="D152" s="4195">
        <v>0</v>
      </c>
    </row>
    <row r="153" spans="1:40" s="18" customFormat="1" ht="15" customHeight="1" x14ac:dyDescent="0.15">
      <c r="A153" s="6914" t="s">
        <v>82</v>
      </c>
      <c r="B153" s="6915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916" t="s">
        <v>667</v>
      </c>
      <c r="B155" s="6377" t="s">
        <v>82</v>
      </c>
      <c r="C155" s="6377"/>
      <c r="D155" s="6906"/>
      <c r="E155" s="6575" t="s">
        <v>106</v>
      </c>
      <c r="F155" s="6887"/>
      <c r="G155" s="6887"/>
      <c r="H155" s="6887"/>
      <c r="I155" s="6887"/>
      <c r="J155" s="6887"/>
      <c r="K155" s="6887"/>
      <c r="L155" s="6887"/>
      <c r="M155" s="6887"/>
      <c r="N155" s="6887"/>
      <c r="O155" s="6887"/>
      <c r="P155" s="6887"/>
      <c r="Q155" s="6887"/>
      <c r="R155" s="6887"/>
      <c r="S155" s="6887"/>
      <c r="T155" s="6887"/>
      <c r="U155" s="6887"/>
      <c r="V155" s="6887"/>
      <c r="W155" s="6887"/>
      <c r="X155" s="6887"/>
      <c r="Y155" s="6887"/>
      <c r="Z155" s="6887"/>
      <c r="AA155" s="6887"/>
      <c r="AB155" s="6887"/>
      <c r="AC155" s="6887"/>
      <c r="AD155" s="6887"/>
      <c r="AE155" s="6887"/>
      <c r="AF155" s="6887"/>
      <c r="AG155" s="6887"/>
      <c r="AH155" s="6887"/>
      <c r="AI155" s="6887"/>
      <c r="AJ155" s="6887"/>
      <c r="AK155" s="6887"/>
      <c r="AL155" s="6887"/>
      <c r="AM155" s="6887"/>
      <c r="AN155" s="6888"/>
    </row>
    <row r="156" spans="1:40" s="18" customFormat="1" ht="15" customHeight="1" x14ac:dyDescent="0.15">
      <c r="A156" s="6652"/>
      <c r="B156" s="6380"/>
      <c r="C156" s="6380"/>
      <c r="D156" s="6863"/>
      <c r="E156" s="6882" t="s">
        <v>2524</v>
      </c>
      <c r="F156" s="6883"/>
      <c r="G156" s="6889" t="s">
        <v>2525</v>
      </c>
      <c r="H156" s="6889"/>
      <c r="I156" s="6617" t="s">
        <v>2526</v>
      </c>
      <c r="J156" s="6843"/>
      <c r="K156" s="6617" t="s">
        <v>99</v>
      </c>
      <c r="L156" s="6843"/>
      <c r="M156" s="6617" t="s">
        <v>49</v>
      </c>
      <c r="N156" s="6843"/>
      <c r="O156" s="6540" t="s">
        <v>50</v>
      </c>
      <c r="P156" s="6540"/>
      <c r="Q156" s="6890" t="s">
        <v>51</v>
      </c>
      <c r="R156" s="6883"/>
      <c r="S156" s="6890" t="s">
        <v>52</v>
      </c>
      <c r="T156" s="6883"/>
      <c r="U156" s="6540" t="s">
        <v>53</v>
      </c>
      <c r="V156" s="6883"/>
      <c r="W156" s="6890" t="s">
        <v>54</v>
      </c>
      <c r="X156" s="6883"/>
      <c r="Y156" s="6540" t="s">
        <v>55</v>
      </c>
      <c r="Z156" s="6540"/>
      <c r="AA156" s="6890" t="s">
        <v>56</v>
      </c>
      <c r="AB156" s="6883"/>
      <c r="AC156" s="6540" t="s">
        <v>57</v>
      </c>
      <c r="AD156" s="6540"/>
      <c r="AE156" s="6890" t="s">
        <v>58</v>
      </c>
      <c r="AF156" s="6883"/>
      <c r="AG156" s="6540" t="s">
        <v>59</v>
      </c>
      <c r="AH156" s="6540"/>
      <c r="AI156" s="6890" t="s">
        <v>60</v>
      </c>
      <c r="AJ156" s="6883"/>
      <c r="AK156" s="6540" t="s">
        <v>61</v>
      </c>
      <c r="AL156" s="6540"/>
      <c r="AM156" s="6617" t="s">
        <v>62</v>
      </c>
      <c r="AN156" s="6843"/>
    </row>
    <row r="157" spans="1:40" s="18" customFormat="1" ht="15" customHeight="1" x14ac:dyDescent="0.15">
      <c r="A157" s="6593"/>
      <c r="B157" s="4321" t="s">
        <v>84</v>
      </c>
      <c r="C157" s="4322" t="s">
        <v>63</v>
      </c>
      <c r="D157" s="4323" t="s">
        <v>64</v>
      </c>
      <c r="E157" s="3425" t="s">
        <v>63</v>
      </c>
      <c r="F157" s="4112" t="s">
        <v>64</v>
      </c>
      <c r="G157" s="3425" t="s">
        <v>63</v>
      </c>
      <c r="H157" s="4112" t="s">
        <v>64</v>
      </c>
      <c r="I157" s="3425" t="s">
        <v>63</v>
      </c>
      <c r="J157" s="4112" t="s">
        <v>64</v>
      </c>
      <c r="K157" s="3425" t="s">
        <v>63</v>
      </c>
      <c r="L157" s="4112" t="s">
        <v>64</v>
      </c>
      <c r="M157" s="3425" t="s">
        <v>63</v>
      </c>
      <c r="N157" s="4112" t="s">
        <v>64</v>
      </c>
      <c r="O157" s="3425" t="s">
        <v>63</v>
      </c>
      <c r="P157" s="4112" t="s">
        <v>64</v>
      </c>
      <c r="Q157" s="4201" t="s">
        <v>63</v>
      </c>
      <c r="R157" s="4109" t="s">
        <v>64</v>
      </c>
      <c r="S157" s="4201" t="s">
        <v>63</v>
      </c>
      <c r="T157" s="4109" t="s">
        <v>64</v>
      </c>
      <c r="U157" s="3425" t="s">
        <v>63</v>
      </c>
      <c r="V157" s="4109" t="s">
        <v>64</v>
      </c>
      <c r="W157" s="3425" t="s">
        <v>63</v>
      </c>
      <c r="X157" s="4112" t="s">
        <v>64</v>
      </c>
      <c r="Y157" s="3425" t="s">
        <v>63</v>
      </c>
      <c r="Z157" s="4112" t="s">
        <v>64</v>
      </c>
      <c r="AA157" s="3425" t="s">
        <v>63</v>
      </c>
      <c r="AB157" s="4112" t="s">
        <v>64</v>
      </c>
      <c r="AC157" s="3425" t="s">
        <v>63</v>
      </c>
      <c r="AD157" s="4112" t="s">
        <v>64</v>
      </c>
      <c r="AE157" s="3425" t="s">
        <v>63</v>
      </c>
      <c r="AF157" s="4112" t="s">
        <v>64</v>
      </c>
      <c r="AG157" s="3425" t="s">
        <v>63</v>
      </c>
      <c r="AH157" s="4112" t="s">
        <v>64</v>
      </c>
      <c r="AI157" s="3425" t="s">
        <v>63</v>
      </c>
      <c r="AJ157" s="4112" t="s">
        <v>64</v>
      </c>
      <c r="AK157" s="3425" t="s">
        <v>63</v>
      </c>
      <c r="AL157" s="4112" t="s">
        <v>64</v>
      </c>
      <c r="AM157" s="3425" t="s">
        <v>63</v>
      </c>
      <c r="AN157" s="4109" t="s">
        <v>64</v>
      </c>
    </row>
    <row r="158" spans="1:40" s="18" customFormat="1" ht="15" customHeight="1" x14ac:dyDescent="0.15">
      <c r="A158" s="4324" t="s">
        <v>2606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2608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2609</v>
      </c>
      <c r="B161" s="259">
        <f>SUM(C161:D161)</f>
        <v>1</v>
      </c>
      <c r="C161" s="4327">
        <f t="shared" si="75"/>
        <v>0</v>
      </c>
      <c r="D161" s="1720">
        <f t="shared" si="76"/>
        <v>1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1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2610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907" t="s">
        <v>2611</v>
      </c>
      <c r="B163" s="6907"/>
      <c r="C163" s="6907"/>
    </row>
    <row r="164" spans="1:40" s="18" customFormat="1" ht="21" x14ac:dyDescent="0.15">
      <c r="A164" s="6908" t="s">
        <v>1114</v>
      </c>
      <c r="B164" s="6908"/>
      <c r="C164" s="4320" t="s">
        <v>2612</v>
      </c>
      <c r="D164" s="4329" t="s">
        <v>2613</v>
      </c>
      <c r="E164" s="4330" t="s">
        <v>2614</v>
      </c>
      <c r="F164" s="4330" t="s">
        <v>2559</v>
      </c>
      <c r="G164" s="4156" t="s">
        <v>608</v>
      </c>
    </row>
    <row r="165" spans="1:40" s="18" customFormat="1" ht="15" customHeight="1" x14ac:dyDescent="0.15">
      <c r="A165" s="6909" t="s">
        <v>2615</v>
      </c>
      <c r="B165" s="4315" t="s">
        <v>2616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720"/>
      <c r="B166" s="4317" t="s">
        <v>2617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721"/>
      <c r="B167" s="4319" t="s">
        <v>2618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909" t="s">
        <v>2619</v>
      </c>
      <c r="B168" s="4315" t="s">
        <v>2620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720"/>
      <c r="B169" s="4317" t="s">
        <v>2621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721"/>
      <c r="B170" s="1592" t="s">
        <v>2622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907" t="s">
        <v>2623</v>
      </c>
      <c r="B171" s="6907"/>
      <c r="C171" s="6385"/>
    </row>
    <row r="172" spans="1:40" s="18" customFormat="1" ht="15" customHeight="1" x14ac:dyDescent="0.15">
      <c r="A172" s="6377" t="s">
        <v>1114</v>
      </c>
      <c r="B172" s="6906"/>
      <c r="C172" s="6911" t="s">
        <v>82</v>
      </c>
      <c r="D172" s="6377"/>
      <c r="E172" s="6906"/>
      <c r="F172" s="6617" t="s">
        <v>106</v>
      </c>
      <c r="G172" s="6889"/>
      <c r="H172" s="6889"/>
      <c r="I172" s="6889"/>
      <c r="J172" s="6889"/>
      <c r="K172" s="6843"/>
    </row>
    <row r="173" spans="1:40" s="18" customFormat="1" ht="15" customHeight="1" x14ac:dyDescent="0.15">
      <c r="A173" s="6910"/>
      <c r="B173" s="6862"/>
      <c r="C173" s="6519"/>
      <c r="D173" s="6380"/>
      <c r="E173" s="6863"/>
      <c r="F173" s="6889" t="s">
        <v>2402</v>
      </c>
      <c r="G173" s="6843"/>
      <c r="H173" s="6617" t="s">
        <v>2624</v>
      </c>
      <c r="I173" s="6843"/>
      <c r="J173" s="6887" t="s">
        <v>680</v>
      </c>
      <c r="K173" s="6888"/>
    </row>
    <row r="174" spans="1:40" s="18" customFormat="1" ht="15" customHeight="1" x14ac:dyDescent="0.15">
      <c r="A174" s="6380"/>
      <c r="B174" s="6863"/>
      <c r="C174" s="3948" t="s">
        <v>84</v>
      </c>
      <c r="D174" s="3951" t="s">
        <v>63</v>
      </c>
      <c r="E174" s="4314" t="s">
        <v>64</v>
      </c>
      <c r="F174" s="4321" t="s">
        <v>63</v>
      </c>
      <c r="G174" s="4296" t="s">
        <v>64</v>
      </c>
      <c r="H174" s="4321" t="s">
        <v>63</v>
      </c>
      <c r="I174" s="4296" t="s">
        <v>64</v>
      </c>
      <c r="J174" s="4322" t="s">
        <v>63</v>
      </c>
      <c r="K174" s="4296" t="s">
        <v>64</v>
      </c>
    </row>
    <row r="175" spans="1:40" s="18" customFormat="1" ht="15" customHeight="1" x14ac:dyDescent="0.15">
      <c r="A175" s="6912" t="s">
        <v>2625</v>
      </c>
      <c r="B175" s="4336" t="s">
        <v>2620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657"/>
      <c r="B176" s="4336" t="s">
        <v>2616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657"/>
      <c r="B177" s="4336" t="s">
        <v>2617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442"/>
      <c r="B178" s="2220" t="s">
        <v>2626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03" t="s">
        <v>2628</v>
      </c>
      <c r="B180" s="6903"/>
      <c r="C180" s="6772" t="s">
        <v>2629</v>
      </c>
      <c r="D180" s="6377" t="s">
        <v>82</v>
      </c>
      <c r="E180" s="6377"/>
      <c r="F180" s="6906"/>
      <c r="G180" s="6575" t="s">
        <v>106</v>
      </c>
      <c r="H180" s="6887"/>
      <c r="I180" s="6887"/>
      <c r="J180" s="6887"/>
      <c r="K180" s="6887"/>
      <c r="L180" s="6887"/>
      <c r="M180" s="6887"/>
      <c r="N180" s="6887"/>
      <c r="O180" s="6887"/>
      <c r="P180" s="6887"/>
      <c r="Q180" s="6887"/>
      <c r="R180" s="6887"/>
      <c r="S180" s="6887"/>
      <c r="T180" s="6887"/>
      <c r="U180" s="6887"/>
      <c r="V180" s="6887"/>
      <c r="W180" s="6887"/>
      <c r="X180" s="6887"/>
      <c r="Y180" s="6887"/>
      <c r="Z180" s="6887"/>
      <c r="AA180" s="6887"/>
      <c r="AB180" s="6887"/>
      <c r="AC180" s="6887"/>
      <c r="AD180" s="6887"/>
      <c r="AE180" s="6887"/>
      <c r="AF180" s="6887"/>
      <c r="AG180" s="6887"/>
      <c r="AH180" s="6887"/>
      <c r="AI180" s="6887"/>
      <c r="AJ180" s="6887"/>
      <c r="AK180" s="6887"/>
      <c r="AL180" s="6887"/>
      <c r="AM180" s="6887"/>
      <c r="AN180" s="6887"/>
      <c r="AO180" s="6887"/>
      <c r="AP180" s="6888"/>
    </row>
    <row r="181" spans="1:42" s="18" customFormat="1" ht="15" customHeight="1" x14ac:dyDescent="0.15">
      <c r="A181" s="6904"/>
      <c r="B181" s="6904"/>
      <c r="C181" s="6772"/>
      <c r="D181" s="6380"/>
      <c r="E181" s="6380"/>
      <c r="F181" s="6863"/>
      <c r="G181" s="6882" t="s">
        <v>2524</v>
      </c>
      <c r="H181" s="6883"/>
      <c r="I181" s="6889" t="s">
        <v>2525</v>
      </c>
      <c r="J181" s="6889"/>
      <c r="K181" s="6617" t="s">
        <v>2526</v>
      </c>
      <c r="L181" s="6843"/>
      <c r="M181" s="6617" t="s">
        <v>99</v>
      </c>
      <c r="N181" s="6843"/>
      <c r="O181" s="6617" t="s">
        <v>49</v>
      </c>
      <c r="P181" s="6843"/>
      <c r="Q181" s="6540" t="s">
        <v>50</v>
      </c>
      <c r="R181" s="6540"/>
      <c r="S181" s="6890" t="s">
        <v>51</v>
      </c>
      <c r="T181" s="6883"/>
      <c r="U181" s="6890" t="s">
        <v>52</v>
      </c>
      <c r="V181" s="6883"/>
      <c r="W181" s="6540" t="s">
        <v>53</v>
      </c>
      <c r="X181" s="6883"/>
      <c r="Y181" s="6890" t="s">
        <v>54</v>
      </c>
      <c r="Z181" s="6883"/>
      <c r="AA181" s="6540" t="s">
        <v>55</v>
      </c>
      <c r="AB181" s="6540"/>
      <c r="AC181" s="6890" t="s">
        <v>56</v>
      </c>
      <c r="AD181" s="6883"/>
      <c r="AE181" s="6540" t="s">
        <v>57</v>
      </c>
      <c r="AF181" s="6540"/>
      <c r="AG181" s="6890" t="s">
        <v>58</v>
      </c>
      <c r="AH181" s="6883"/>
      <c r="AI181" s="6540" t="s">
        <v>59</v>
      </c>
      <c r="AJ181" s="6540"/>
      <c r="AK181" s="6890" t="s">
        <v>60</v>
      </c>
      <c r="AL181" s="6883"/>
      <c r="AM181" s="6540" t="s">
        <v>61</v>
      </c>
      <c r="AN181" s="6540"/>
      <c r="AO181" s="6617" t="s">
        <v>62</v>
      </c>
      <c r="AP181" s="6843"/>
    </row>
    <row r="182" spans="1:42" s="18" customFormat="1" ht="15" customHeight="1" x14ac:dyDescent="0.15">
      <c r="A182" s="6905"/>
      <c r="B182" s="6905"/>
      <c r="C182" s="6772"/>
      <c r="D182" s="4321" t="s">
        <v>84</v>
      </c>
      <c r="E182" s="4322" t="s">
        <v>63</v>
      </c>
      <c r="F182" s="4296" t="s">
        <v>64</v>
      </c>
      <c r="G182" s="3425" t="s">
        <v>63</v>
      </c>
      <c r="H182" s="4112" t="s">
        <v>64</v>
      </c>
      <c r="I182" s="3425" t="s">
        <v>63</v>
      </c>
      <c r="J182" s="4112" t="s">
        <v>64</v>
      </c>
      <c r="K182" s="3425" t="s">
        <v>63</v>
      </c>
      <c r="L182" s="4112" t="s">
        <v>64</v>
      </c>
      <c r="M182" s="3425" t="s">
        <v>63</v>
      </c>
      <c r="N182" s="4112" t="s">
        <v>64</v>
      </c>
      <c r="O182" s="3425" t="s">
        <v>63</v>
      </c>
      <c r="P182" s="4112" t="s">
        <v>64</v>
      </c>
      <c r="Q182" s="3425" t="s">
        <v>63</v>
      </c>
      <c r="R182" s="4112" t="s">
        <v>64</v>
      </c>
      <c r="S182" s="4201" t="s">
        <v>63</v>
      </c>
      <c r="T182" s="4109" t="s">
        <v>64</v>
      </c>
      <c r="U182" s="4201" t="s">
        <v>63</v>
      </c>
      <c r="V182" s="4109" t="s">
        <v>64</v>
      </c>
      <c r="W182" s="3425" t="s">
        <v>63</v>
      </c>
      <c r="X182" s="4109" t="s">
        <v>64</v>
      </c>
      <c r="Y182" s="3425" t="s">
        <v>63</v>
      </c>
      <c r="Z182" s="4112" t="s">
        <v>64</v>
      </c>
      <c r="AA182" s="3425" t="s">
        <v>63</v>
      </c>
      <c r="AB182" s="4112" t="s">
        <v>64</v>
      </c>
      <c r="AC182" s="3425" t="s">
        <v>63</v>
      </c>
      <c r="AD182" s="4112" t="s">
        <v>64</v>
      </c>
      <c r="AE182" s="3425" t="s">
        <v>63</v>
      </c>
      <c r="AF182" s="4112" t="s">
        <v>64</v>
      </c>
      <c r="AG182" s="3425" t="s">
        <v>63</v>
      </c>
      <c r="AH182" s="4112" t="s">
        <v>64</v>
      </c>
      <c r="AI182" s="3425" t="s">
        <v>63</v>
      </c>
      <c r="AJ182" s="4112" t="s">
        <v>64</v>
      </c>
      <c r="AK182" s="3425" t="s">
        <v>63</v>
      </c>
      <c r="AL182" s="4112" t="s">
        <v>64</v>
      </c>
      <c r="AM182" s="3425" t="s">
        <v>63</v>
      </c>
      <c r="AN182" s="4112" t="s">
        <v>64</v>
      </c>
      <c r="AO182" s="3425" t="s">
        <v>63</v>
      </c>
      <c r="AP182" s="4109" t="s">
        <v>64</v>
      </c>
    </row>
    <row r="183" spans="1:42" s="18" customFormat="1" ht="15" customHeight="1" x14ac:dyDescent="0.15">
      <c r="A183" s="6742" t="s">
        <v>2630</v>
      </c>
      <c r="B183" s="6742"/>
      <c r="C183" s="4315" t="s">
        <v>857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924"/>
      <c r="B184" s="5924"/>
      <c r="C184" s="4319" t="s">
        <v>2631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97" t="s">
        <v>2559</v>
      </c>
      <c r="B185" s="6897"/>
      <c r="C185" s="4315" t="s">
        <v>857</v>
      </c>
      <c r="D185" s="3060">
        <f t="shared" si="79"/>
        <v>6</v>
      </c>
      <c r="E185" s="4316">
        <f t="shared" si="80"/>
        <v>3</v>
      </c>
      <c r="F185" s="4339">
        <f t="shared" si="81"/>
        <v>3</v>
      </c>
      <c r="G185" s="1960">
        <v>0</v>
      </c>
      <c r="H185" s="1967">
        <v>0</v>
      </c>
      <c r="I185" s="1960">
        <v>0</v>
      </c>
      <c r="J185" s="1967">
        <v>0</v>
      </c>
      <c r="K185" s="1960">
        <v>3</v>
      </c>
      <c r="L185" s="1967">
        <v>2</v>
      </c>
      <c r="M185" s="1960">
        <v>0</v>
      </c>
      <c r="N185" s="1967">
        <v>1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98"/>
      <c r="B186" s="6898"/>
      <c r="C186" s="4319" t="s">
        <v>2631</v>
      </c>
      <c r="D186" s="4340">
        <f t="shared" si="79"/>
        <v>1</v>
      </c>
      <c r="E186" s="1717">
        <f t="shared" si="80"/>
        <v>0</v>
      </c>
      <c r="F186" s="4341">
        <f t="shared" si="81"/>
        <v>1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1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899" t="s">
        <v>2632</v>
      </c>
      <c r="B187" s="6900"/>
      <c r="C187" s="262" t="s">
        <v>857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901"/>
      <c r="B188" s="6902"/>
      <c r="C188" s="4319" t="s">
        <v>2631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1468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10" t="s">
        <v>2633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</row>
    <row r="8" spans="1:104" s="22" customFormat="1" ht="18" customHeight="1" x14ac:dyDescent="0.15">
      <c r="A8" s="1726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82" t="s">
        <v>2635</v>
      </c>
      <c r="B9" s="6836"/>
      <c r="C9" s="6890" t="s">
        <v>82</v>
      </c>
      <c r="D9" s="6918" t="s">
        <v>2636</v>
      </c>
      <c r="E9" s="6981"/>
      <c r="F9" s="6981"/>
      <c r="G9" s="6919"/>
      <c r="H9" s="6586" t="s">
        <v>2637</v>
      </c>
      <c r="I9" s="6854"/>
      <c r="J9" s="6854"/>
      <c r="K9" s="6927"/>
      <c r="L9" s="6555" t="s">
        <v>2638</v>
      </c>
      <c r="M9" s="6586" t="s">
        <v>2639</v>
      </c>
      <c r="N9" s="6854"/>
      <c r="O9" s="6854"/>
      <c r="P9" s="6854"/>
      <c r="Q9" s="6854"/>
      <c r="R9" s="6587"/>
      <c r="S9" s="6882" t="s">
        <v>2640</v>
      </c>
      <c r="T9" s="6750" t="s">
        <v>2641</v>
      </c>
      <c r="U9" s="6967"/>
      <c r="V9" s="6967"/>
      <c r="W9" s="6691"/>
      <c r="X9" s="6896" t="s">
        <v>2642</v>
      </c>
      <c r="Y9" s="6895" t="s">
        <v>2643</v>
      </c>
      <c r="Z9" s="6494" t="s">
        <v>2644</v>
      </c>
      <c r="AA9" s="6896" t="s">
        <v>41</v>
      </c>
      <c r="AB9" s="6972" t="s">
        <v>42</v>
      </c>
      <c r="AC9" s="6895" t="s">
        <v>1771</v>
      </c>
      <c r="AD9" s="6974" t="s">
        <v>2645</v>
      </c>
      <c r="AE9" s="6976" t="s">
        <v>751</v>
      </c>
      <c r="AF9" s="697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68"/>
      <c r="B10" s="5722"/>
      <c r="C10" s="6009"/>
      <c r="D10" s="6983" t="s">
        <v>2646</v>
      </c>
      <c r="E10" s="6984" t="s">
        <v>49</v>
      </c>
      <c r="F10" s="6984" t="s">
        <v>2487</v>
      </c>
      <c r="G10" s="6985" t="s">
        <v>2647</v>
      </c>
      <c r="H10" s="6986" t="s">
        <v>2648</v>
      </c>
      <c r="I10" s="6984" t="s">
        <v>2649</v>
      </c>
      <c r="J10" s="6984" t="s">
        <v>2650</v>
      </c>
      <c r="K10" s="6916" t="s">
        <v>2651</v>
      </c>
      <c r="L10" s="6555"/>
      <c r="M10" s="6983" t="s">
        <v>2652</v>
      </c>
      <c r="N10" s="6895" t="s">
        <v>2653</v>
      </c>
      <c r="O10" s="6895" t="s">
        <v>2654</v>
      </c>
      <c r="P10" s="6895" t="s">
        <v>2655</v>
      </c>
      <c r="Q10" s="6895" t="s">
        <v>2656</v>
      </c>
      <c r="R10" s="6982" t="s">
        <v>2657</v>
      </c>
      <c r="S10" s="5668"/>
      <c r="T10" s="6750" t="s">
        <v>2658</v>
      </c>
      <c r="U10" s="6968"/>
      <c r="V10" s="6967" t="s">
        <v>2659</v>
      </c>
      <c r="W10" s="6691"/>
      <c r="X10" s="5658"/>
      <c r="Y10" s="5996"/>
      <c r="Z10" s="5669"/>
      <c r="AA10" s="5658"/>
      <c r="AB10" s="6973"/>
      <c r="AC10" s="5996"/>
      <c r="AD10" s="6155"/>
      <c r="AE10" s="6978"/>
      <c r="AF10" s="6779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348"/>
      <c r="B11" s="6585"/>
      <c r="C11" s="6364"/>
      <c r="D11" s="6366"/>
      <c r="E11" s="5706"/>
      <c r="F11" s="5706"/>
      <c r="G11" s="5690"/>
      <c r="H11" s="6713"/>
      <c r="I11" s="5706"/>
      <c r="J11" s="5706"/>
      <c r="K11" s="6593"/>
      <c r="L11" s="6555"/>
      <c r="M11" s="6366"/>
      <c r="N11" s="5709"/>
      <c r="O11" s="5709"/>
      <c r="P11" s="5709"/>
      <c r="Q11" s="5709"/>
      <c r="R11" s="5837"/>
      <c r="S11" s="6348"/>
      <c r="T11" s="3745" t="s">
        <v>2660</v>
      </c>
      <c r="U11" s="4259" t="s">
        <v>2661</v>
      </c>
      <c r="V11" s="3405" t="s">
        <v>2660</v>
      </c>
      <c r="W11" s="3412" t="s">
        <v>2661</v>
      </c>
      <c r="X11" s="5659"/>
      <c r="Y11" s="5709"/>
      <c r="Z11" s="6103"/>
      <c r="AA11" s="5659"/>
      <c r="AB11" s="6815"/>
      <c r="AC11" s="5709"/>
      <c r="AD11" s="6975"/>
      <c r="AE11" s="4348" t="s">
        <v>65</v>
      </c>
      <c r="AF11" s="370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17" t="s">
        <v>2662</v>
      </c>
      <c r="B12" s="6843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43" t="s">
        <v>2663</v>
      </c>
      <c r="B13" s="6944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45" t="s">
        <v>2664</v>
      </c>
      <c r="B14" s="6946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45" t="s">
        <v>2665</v>
      </c>
      <c r="B15" s="6946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438" t="s">
        <v>2666</v>
      </c>
      <c r="B16" s="6439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925" t="s">
        <v>2667</v>
      </c>
      <c r="B17" s="6926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923" t="s">
        <v>2668</v>
      </c>
      <c r="B18" s="6924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26" t="s">
        <v>2669</v>
      </c>
      <c r="B19" s="6634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43" t="s">
        <v>2670</v>
      </c>
      <c r="B20" s="6944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438" t="s">
        <v>2671</v>
      </c>
      <c r="B21" s="6439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82" t="s">
        <v>2672</v>
      </c>
      <c r="B22" s="1057" t="s">
        <v>2673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42"/>
      <c r="B23" s="3535" t="s">
        <v>2674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1025"/>
      <c r="D24" s="1026"/>
      <c r="E24" s="1026"/>
      <c r="F24" s="1027"/>
    </row>
    <row r="25" spans="1:104" s="18" customFormat="1" ht="21" x14ac:dyDescent="0.15">
      <c r="A25" s="6617" t="s">
        <v>2676</v>
      </c>
      <c r="B25" s="6843"/>
      <c r="C25" s="3396" t="s">
        <v>82</v>
      </c>
      <c r="D25" s="3948" t="s">
        <v>2677</v>
      </c>
      <c r="E25" s="3949" t="s">
        <v>2678</v>
      </c>
      <c r="F25" s="431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79" t="s">
        <v>2680</v>
      </c>
      <c r="B26" s="6980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39" t="s">
        <v>2681</v>
      </c>
      <c r="B27" s="3726" t="s">
        <v>2682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41"/>
      <c r="B28" s="1323" t="s">
        <v>2683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43" t="s">
        <v>2684</v>
      </c>
      <c r="B29" s="6944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45" t="s">
        <v>2685</v>
      </c>
      <c r="B30" s="6946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438" t="s">
        <v>2686</v>
      </c>
      <c r="B31" s="6439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912" t="s">
        <v>2687</v>
      </c>
      <c r="B32" s="4380" t="s">
        <v>2688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42"/>
      <c r="B33" s="3352" t="s">
        <v>2689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912" t="s">
        <v>2690</v>
      </c>
      <c r="B34" s="4380" t="s">
        <v>2691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42"/>
      <c r="B35" s="3352" t="s">
        <v>2692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89" t="s">
        <v>2693</v>
      </c>
      <c r="B36" s="6990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912" t="s">
        <v>2694</v>
      </c>
      <c r="B37" s="3732" t="s">
        <v>2695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42"/>
      <c r="B38" s="1323" t="s">
        <v>2696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1007"/>
      <c r="C40" s="1029"/>
      <c r="D40" s="1030"/>
    </row>
    <row r="41" spans="1:100" x14ac:dyDescent="0.25">
      <c r="A41" s="6991" t="s">
        <v>2699</v>
      </c>
      <c r="B41" s="6992"/>
      <c r="C41" s="4381" t="s">
        <v>2700</v>
      </c>
      <c r="D41" s="4347" t="s">
        <v>565</v>
      </c>
    </row>
    <row r="42" spans="1:100" ht="15" customHeight="1" x14ac:dyDescent="0.25">
      <c r="A42" s="6987" t="s">
        <v>2701</v>
      </c>
      <c r="B42" s="6988"/>
      <c r="C42" s="4261"/>
      <c r="D42" s="4262"/>
    </row>
    <row r="43" spans="1:100" ht="21.95" customHeight="1" x14ac:dyDescent="0.25">
      <c r="A43" s="6953" t="s">
        <v>2702</v>
      </c>
      <c r="B43" s="1453" t="s">
        <v>2703</v>
      </c>
      <c r="C43" s="215"/>
      <c r="D43" s="659"/>
    </row>
    <row r="44" spans="1:100" ht="15" customHeight="1" x14ac:dyDescent="0.25">
      <c r="A44" s="6667"/>
      <c r="B44" s="4382" t="s">
        <v>2704</v>
      </c>
      <c r="C44" s="4040"/>
      <c r="D44" s="2546"/>
    </row>
    <row r="45" spans="1:100" ht="24.95" customHeight="1" x14ac:dyDescent="0.25">
      <c r="A45" s="6987" t="s">
        <v>2705</v>
      </c>
      <c r="B45" s="6988"/>
      <c r="C45" s="4261"/>
      <c r="D45" s="4262"/>
    </row>
    <row r="46" spans="1:100" ht="21.95" customHeight="1" x14ac:dyDescent="0.25">
      <c r="A46" s="6993" t="s">
        <v>2706</v>
      </c>
      <c r="B46" s="1453" t="s">
        <v>2703</v>
      </c>
      <c r="C46" s="1958"/>
      <c r="D46" s="3859"/>
    </row>
    <row r="47" spans="1:100" ht="15" customHeight="1" x14ac:dyDescent="0.25">
      <c r="A47" s="6994"/>
      <c r="B47" s="4382" t="s">
        <v>2704</v>
      </c>
      <c r="C47" s="380"/>
      <c r="D47" s="2647"/>
    </row>
    <row r="48" spans="1:100" ht="15" customHeight="1" x14ac:dyDescent="0.25">
      <c r="A48" s="6953" t="s">
        <v>2707</v>
      </c>
      <c r="B48" s="4383" t="s">
        <v>2708</v>
      </c>
      <c r="C48" s="215"/>
      <c r="D48" s="659"/>
    </row>
    <row r="49" spans="1:102" ht="21" x14ac:dyDescent="0.25">
      <c r="A49" s="6667"/>
      <c r="B49" s="1578" t="s">
        <v>2709</v>
      </c>
      <c r="C49" s="4040"/>
      <c r="D49" s="2546"/>
    </row>
    <row r="50" spans="1:102" ht="24.95" customHeight="1" x14ac:dyDescent="0.25">
      <c r="A50" s="6987" t="s">
        <v>2710</v>
      </c>
      <c r="B50" s="6988"/>
      <c r="C50" s="4261"/>
      <c r="D50" s="4262"/>
    </row>
    <row r="51" spans="1:102" ht="15" customHeight="1" x14ac:dyDescent="0.25">
      <c r="A51" s="6987" t="s">
        <v>2711</v>
      </c>
      <c r="B51" s="6988"/>
      <c r="C51" s="4261"/>
      <c r="D51" s="4262"/>
    </row>
    <row r="52" spans="1:102" ht="24.95" customHeight="1" x14ac:dyDescent="0.25">
      <c r="A52" s="6987" t="s">
        <v>2712</v>
      </c>
      <c r="B52" s="6988"/>
      <c r="C52" s="4261"/>
      <c r="D52" s="4262"/>
    </row>
    <row r="53" spans="1:102" ht="24.95" customHeight="1" x14ac:dyDescent="0.25">
      <c r="A53" s="6987" t="s">
        <v>2713</v>
      </c>
      <c r="B53" s="6988"/>
      <c r="C53" s="4261"/>
      <c r="D53" s="4262"/>
    </row>
    <row r="54" spans="1:102" ht="24.75" customHeight="1" x14ac:dyDescent="0.25">
      <c r="A54" s="6987" t="s">
        <v>2714</v>
      </c>
      <c r="B54" s="6988"/>
      <c r="C54" s="4261"/>
      <c r="D54" s="4262"/>
    </row>
    <row r="55" spans="1:102" ht="15" customHeight="1" x14ac:dyDescent="0.25">
      <c r="A55" s="6953" t="s">
        <v>2715</v>
      </c>
      <c r="B55" s="4383" t="s">
        <v>2716</v>
      </c>
      <c r="C55" s="215"/>
      <c r="D55" s="659"/>
    </row>
    <row r="56" spans="1:102" ht="15" customHeight="1" x14ac:dyDescent="0.25">
      <c r="A56" s="6667"/>
      <c r="B56" s="1578" t="s">
        <v>2717</v>
      </c>
      <c r="C56" s="4040"/>
      <c r="D56" s="2546"/>
    </row>
    <row r="57" spans="1:102" ht="15" customHeight="1" x14ac:dyDescent="0.25">
      <c r="A57" s="6995" t="s">
        <v>2718</v>
      </c>
      <c r="B57" s="6995"/>
      <c r="C57" s="380"/>
      <c r="D57" s="2647"/>
    </row>
    <row r="58" spans="1:102" s="22" customFormat="1" ht="18" customHeight="1" x14ac:dyDescent="0.15">
      <c r="A58" s="12" t="s">
        <v>2719</v>
      </c>
      <c r="B58" s="1007"/>
      <c r="C58" s="1029"/>
      <c r="D58" s="1030"/>
    </row>
    <row r="59" spans="1:102" ht="24.95" customHeight="1" x14ac:dyDescent="0.25">
      <c r="A59" s="6996" t="s">
        <v>2720</v>
      </c>
      <c r="B59" s="6997"/>
      <c r="C59" s="6782" t="s">
        <v>2721</v>
      </c>
      <c r="D59" s="6955"/>
      <c r="E59" s="7003"/>
      <c r="F59" s="7004" t="s">
        <v>2672</v>
      </c>
      <c r="CA59"/>
      <c r="CB59"/>
      <c r="CW59" s="22"/>
      <c r="CX59" s="22"/>
    </row>
    <row r="60" spans="1:102" ht="24.95" customHeight="1" x14ac:dyDescent="0.25">
      <c r="A60" s="6998"/>
      <c r="B60" s="6999"/>
      <c r="C60" s="4381" t="s">
        <v>2722</v>
      </c>
      <c r="D60" s="4121" t="s">
        <v>2723</v>
      </c>
      <c r="E60" s="4347" t="s">
        <v>2724</v>
      </c>
      <c r="F60" s="7005"/>
      <c r="CA60"/>
      <c r="CB60"/>
      <c r="CW60" s="22"/>
      <c r="CX60" s="22"/>
    </row>
    <row r="61" spans="1:102" ht="15" customHeight="1" x14ac:dyDescent="0.25">
      <c r="A61" s="5711" t="s">
        <v>2725</v>
      </c>
      <c r="B61" s="1736" t="s">
        <v>2726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711"/>
      <c r="B62" s="4385" t="s">
        <v>2727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711"/>
      <c r="B63" s="4385" t="s">
        <v>2728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711"/>
      <c r="B64" s="4385" t="s">
        <v>2729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941"/>
      <c r="B65" s="4386" t="s">
        <v>2730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943" t="s">
        <v>2731</v>
      </c>
      <c r="B66" s="6944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945" t="s">
        <v>1534</v>
      </c>
      <c r="B67" s="6946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945" t="s">
        <v>2732</v>
      </c>
      <c r="B68" s="6946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530" t="s">
        <v>2733</v>
      </c>
      <c r="B69" s="6531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945" t="s">
        <v>2734</v>
      </c>
      <c r="B70" s="6946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438" t="s">
        <v>2735</v>
      </c>
      <c r="B71" s="6439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2736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53" t="s">
        <v>2737</v>
      </c>
      <c r="B73" s="7000" t="s">
        <v>2738</v>
      </c>
      <c r="C73" s="7001"/>
      <c r="D73" s="7001"/>
      <c r="E73" s="7000" t="s">
        <v>2739</v>
      </c>
      <c r="F73" s="7001"/>
      <c r="G73" s="7002"/>
      <c r="H73" s="6896" t="s">
        <v>2740</v>
      </c>
      <c r="I73" s="6895" t="s">
        <v>41</v>
      </c>
      <c r="J73" s="6972" t="s">
        <v>42</v>
      </c>
      <c r="K73" s="6895" t="s">
        <v>65</v>
      </c>
      <c r="L73" s="6836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47"/>
      <c r="B74" s="6617" t="s">
        <v>2741</v>
      </c>
      <c r="C74" s="6889"/>
      <c r="D74" s="6889"/>
      <c r="E74" s="6617" t="s">
        <v>2741</v>
      </c>
      <c r="F74" s="6889"/>
      <c r="G74" s="6571"/>
      <c r="H74" s="5658"/>
      <c r="I74" s="5996"/>
      <c r="J74" s="6973"/>
      <c r="K74" s="5996"/>
      <c r="L74" s="5722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53"/>
      <c r="B75" s="3700" t="s">
        <v>2742</v>
      </c>
      <c r="C75" s="3701" t="s">
        <v>2743</v>
      </c>
      <c r="D75" s="3930" t="s">
        <v>1129</v>
      </c>
      <c r="E75" s="3700" t="s">
        <v>2742</v>
      </c>
      <c r="F75" s="3701" t="s">
        <v>2743</v>
      </c>
      <c r="G75" s="3703" t="s">
        <v>1129</v>
      </c>
      <c r="H75" s="5659"/>
      <c r="I75" s="5709"/>
      <c r="J75" s="6815"/>
      <c r="K75" s="5709"/>
      <c r="L75" s="658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82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2744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2745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2746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2747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82" t="s">
        <v>2748</v>
      </c>
      <c r="B81" s="6617" t="s">
        <v>34</v>
      </c>
      <c r="C81" s="6889"/>
      <c r="D81" s="6889"/>
      <c r="E81" s="6536" t="s">
        <v>2749</v>
      </c>
      <c r="F81" s="6536"/>
      <c r="G81" s="6536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353"/>
      <c r="B82" s="3700" t="s">
        <v>2742</v>
      </c>
      <c r="C82" s="3701" t="s">
        <v>2743</v>
      </c>
      <c r="D82" s="3930" t="s">
        <v>1129</v>
      </c>
      <c r="E82" s="3700" t="s">
        <v>2750</v>
      </c>
      <c r="F82" s="3701" t="s">
        <v>2751</v>
      </c>
      <c r="G82" s="4259" t="s">
        <v>2752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82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2753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2754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2755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2756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2757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7008" t="s">
        <v>2759</v>
      </c>
      <c r="B90" s="7009"/>
      <c r="C90" s="7010" t="s">
        <v>73</v>
      </c>
      <c r="D90" s="7012" t="s">
        <v>2760</v>
      </c>
      <c r="E90" s="7012" t="s">
        <v>72</v>
      </c>
      <c r="F90" s="7013" t="s">
        <v>2761</v>
      </c>
      <c r="G90" s="6967" t="s">
        <v>34</v>
      </c>
      <c r="H90" s="6967"/>
      <c r="I90" s="6968"/>
    </row>
    <row r="91" spans="1:94" ht="15" customHeight="1" x14ac:dyDescent="0.25">
      <c r="A91" s="6724"/>
      <c r="B91" s="6693"/>
      <c r="C91" s="7011"/>
      <c r="D91" s="6590"/>
      <c r="E91" s="6590"/>
      <c r="F91" s="6718"/>
      <c r="G91" s="4345" t="s">
        <v>2646</v>
      </c>
      <c r="H91" s="4121" t="s">
        <v>313</v>
      </c>
      <c r="I91" s="4347" t="s">
        <v>723</v>
      </c>
    </row>
    <row r="92" spans="1:94" ht="15" customHeight="1" x14ac:dyDescent="0.25">
      <c r="A92" s="6943" t="s">
        <v>2762</v>
      </c>
      <c r="B92" s="6944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44" t="s">
        <v>2763</v>
      </c>
      <c r="B93" s="6545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7006" t="s">
        <v>759</v>
      </c>
      <c r="B94" s="4213" t="s">
        <v>760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7007"/>
      <c r="B95" s="1736" t="s">
        <v>761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7007"/>
      <c r="B96" s="4399" t="s">
        <v>762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7007"/>
      <c r="B97" s="1033" t="s">
        <v>763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7007"/>
      <c r="B98" s="1034" t="s">
        <v>764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7007"/>
      <c r="B99" s="1034" t="s">
        <v>765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95"/>
      <c r="B100" s="2301" t="s">
        <v>2764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943" t="s">
        <v>2765</v>
      </c>
      <c r="B101" s="6944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7014" t="s">
        <v>2766</v>
      </c>
      <c r="B102" s="7015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7016" t="s">
        <v>2767</v>
      </c>
      <c r="B103" s="7017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91" t="s">
        <v>2768</v>
      </c>
      <c r="B104" s="6992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7018" t="s">
        <v>2769</v>
      </c>
      <c r="B105" s="5939"/>
      <c r="C105" s="5939"/>
      <c r="D105" s="5939"/>
      <c r="E105" s="5939"/>
      <c r="F105" s="5939"/>
      <c r="G105" s="5939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7019" t="s">
        <v>2770</v>
      </c>
      <c r="B106" s="7020"/>
      <c r="C106" s="7020"/>
      <c r="D106" s="7020"/>
      <c r="E106" s="7020"/>
      <c r="F106" s="7020"/>
      <c r="G106" s="7020"/>
      <c r="H106" s="8"/>
      <c r="I106" s="8"/>
      <c r="J106" s="8"/>
      <c r="K106" s="8"/>
      <c r="L106" s="8"/>
    </row>
    <row r="107" spans="1:102" x14ac:dyDescent="0.25">
      <c r="A107" s="6882" t="s">
        <v>284</v>
      </c>
      <c r="B107" s="6836"/>
      <c r="C107" s="6913" t="s">
        <v>82</v>
      </c>
      <c r="D107" s="6586" t="s">
        <v>2771</v>
      </c>
      <c r="E107" s="6854"/>
      <c r="F107" s="6854"/>
      <c r="G107" s="6854"/>
      <c r="H107" s="6854"/>
      <c r="I107" s="6854"/>
      <c r="J107" s="6854"/>
      <c r="K107" s="6587"/>
      <c r="L107" s="6836" t="s">
        <v>2772</v>
      </c>
    </row>
    <row r="108" spans="1:102" ht="21" x14ac:dyDescent="0.25">
      <c r="A108" s="6348"/>
      <c r="B108" s="6585"/>
      <c r="C108" s="6964"/>
      <c r="D108" s="3700" t="s">
        <v>2773</v>
      </c>
      <c r="E108" s="3405" t="s">
        <v>2774</v>
      </c>
      <c r="F108" s="3701" t="s">
        <v>2775</v>
      </c>
      <c r="G108" s="3701" t="s">
        <v>2776</v>
      </c>
      <c r="H108" s="3701" t="s">
        <v>2777</v>
      </c>
      <c r="I108" s="3701" t="s">
        <v>2778</v>
      </c>
      <c r="J108" s="3701" t="s">
        <v>2779</v>
      </c>
      <c r="K108" s="3703" t="s">
        <v>2780</v>
      </c>
      <c r="L108" s="6585"/>
    </row>
    <row r="109" spans="1:102" ht="15" customHeight="1" x14ac:dyDescent="0.25">
      <c r="A109" s="6970" t="s">
        <v>2781</v>
      </c>
      <c r="B109" s="6971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536" t="s">
        <v>284</v>
      </c>
      <c r="B111" s="6536"/>
      <c r="C111" s="6918" t="s">
        <v>2783</v>
      </c>
      <c r="D111" s="6919"/>
      <c r="E111" s="6586" t="s">
        <v>2784</v>
      </c>
      <c r="F111" s="6854"/>
      <c r="G111" s="6854"/>
      <c r="H111" s="6927"/>
      <c r="I111" s="6908" t="s">
        <v>2785</v>
      </c>
      <c r="J111" s="6908"/>
      <c r="K111" s="6965" t="s">
        <v>2786</v>
      </c>
      <c r="L111" s="6965" t="s">
        <v>2787</v>
      </c>
      <c r="M111" s="6853" t="s">
        <v>2788</v>
      </c>
      <c r="N111" s="6853" t="s">
        <v>2789</v>
      </c>
      <c r="O111" s="6853" t="s">
        <v>2790</v>
      </c>
      <c r="CA111"/>
      <c r="CB111"/>
      <c r="CW111" s="22"/>
      <c r="CX111" s="22"/>
    </row>
    <row r="112" spans="1:102" ht="31.5" x14ac:dyDescent="0.25">
      <c r="A112" s="6536"/>
      <c r="B112" s="6536"/>
      <c r="C112" s="3948" t="s">
        <v>2791</v>
      </c>
      <c r="D112" s="4314" t="s">
        <v>2792</v>
      </c>
      <c r="E112" s="3948" t="s">
        <v>2793</v>
      </c>
      <c r="F112" s="3949" t="s">
        <v>2794</v>
      </c>
      <c r="G112" s="3949" t="s">
        <v>2795</v>
      </c>
      <c r="H112" s="4314" t="s">
        <v>2796</v>
      </c>
      <c r="I112" s="4345" t="s">
        <v>2797</v>
      </c>
      <c r="J112" s="4259" t="s">
        <v>2798</v>
      </c>
      <c r="K112" s="6966"/>
      <c r="L112" s="6966"/>
      <c r="M112" s="6353"/>
      <c r="N112" s="6353"/>
      <c r="O112" s="6353"/>
      <c r="CA112"/>
      <c r="CB112"/>
      <c r="CW112" s="22"/>
      <c r="CX112" s="22"/>
    </row>
    <row r="113" spans="1:102" ht="15" customHeight="1" x14ac:dyDescent="0.25">
      <c r="A113" s="6627" t="s">
        <v>2781</v>
      </c>
      <c r="B113" s="6961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62" t="s">
        <v>2799</v>
      </c>
      <c r="B114" s="6963"/>
      <c r="C114" s="6963"/>
      <c r="D114" s="6963"/>
      <c r="E114" s="6963"/>
      <c r="F114" s="6963"/>
      <c r="G114" s="6963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53" t="s">
        <v>284</v>
      </c>
      <c r="B115" s="5663" t="s">
        <v>82</v>
      </c>
      <c r="C115" s="6586" t="s">
        <v>2771</v>
      </c>
      <c r="D115" s="6854"/>
      <c r="E115" s="6854"/>
      <c r="F115" s="6854"/>
      <c r="G115" s="6854"/>
      <c r="H115" s="6854"/>
      <c r="I115" s="6854"/>
      <c r="J115" s="6927"/>
      <c r="K115" s="6965" t="s">
        <v>2800</v>
      </c>
      <c r="L115" s="6688" t="s">
        <v>2801</v>
      </c>
      <c r="M115" s="6967"/>
      <c r="N115" s="6967"/>
      <c r="O115" s="6968"/>
    </row>
    <row r="116" spans="1:102" ht="42" x14ac:dyDescent="0.25">
      <c r="A116" s="6353"/>
      <c r="B116" s="6964"/>
      <c r="C116" s="3700" t="s">
        <v>2773</v>
      </c>
      <c r="D116" s="3405" t="s">
        <v>2774</v>
      </c>
      <c r="E116" s="3701" t="s">
        <v>2775</v>
      </c>
      <c r="F116" s="3701" t="s">
        <v>2776</v>
      </c>
      <c r="G116" s="3701" t="s">
        <v>2777</v>
      </c>
      <c r="H116" s="3701" t="s">
        <v>2778</v>
      </c>
      <c r="I116" s="3701" t="s">
        <v>2779</v>
      </c>
      <c r="J116" s="3702" t="s">
        <v>2780</v>
      </c>
      <c r="K116" s="6966"/>
      <c r="L116" s="4381" t="s">
        <v>2802</v>
      </c>
      <c r="M116" s="4121" t="s">
        <v>2803</v>
      </c>
      <c r="N116" s="4121" t="s">
        <v>2804</v>
      </c>
      <c r="O116" s="4347" t="s">
        <v>2805</v>
      </c>
    </row>
    <row r="117" spans="1:102" ht="15" customHeight="1" x14ac:dyDescent="0.25">
      <c r="A117" s="3916" t="s">
        <v>2806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2807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2808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393" t="s">
        <v>2810</v>
      </c>
      <c r="B121" s="3806" t="s">
        <v>2811</v>
      </c>
      <c r="C121" s="3412" t="s">
        <v>2812</v>
      </c>
      <c r="D121" s="3745" t="s">
        <v>331</v>
      </c>
      <c r="E121" s="4259" t="s">
        <v>42</v>
      </c>
    </row>
    <row r="122" spans="1:102" ht="15" customHeight="1" x14ac:dyDescent="0.25">
      <c r="A122" s="3932" t="s">
        <v>2813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2814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2815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2816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2817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2818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2819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2820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2821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69" t="s">
        <v>2822</v>
      </c>
      <c r="B131" s="6969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52" t="s">
        <v>619</v>
      </c>
      <c r="B133" s="6952"/>
      <c r="C133" s="3770" t="s">
        <v>2811</v>
      </c>
      <c r="D133" s="4259" t="s">
        <v>2812</v>
      </c>
    </row>
    <row r="134" spans="1:101" x14ac:dyDescent="0.25">
      <c r="A134" s="6953" t="s">
        <v>2824</v>
      </c>
      <c r="B134" s="4418" t="s">
        <v>2825</v>
      </c>
      <c r="C134" s="3522"/>
      <c r="D134" s="4410"/>
    </row>
    <row r="135" spans="1:101" x14ac:dyDescent="0.25">
      <c r="A135" s="6667"/>
      <c r="B135" s="4419" t="s">
        <v>2826</v>
      </c>
      <c r="C135" s="380"/>
      <c r="D135" s="2647"/>
    </row>
    <row r="136" spans="1:101" ht="15" customHeight="1" x14ac:dyDescent="0.25">
      <c r="A136" s="6953" t="s">
        <v>2827</v>
      </c>
      <c r="B136" s="4045" t="s">
        <v>977</v>
      </c>
      <c r="C136" s="1958"/>
      <c r="D136" s="3859"/>
    </row>
    <row r="137" spans="1:101" ht="15" customHeight="1" x14ac:dyDescent="0.25">
      <c r="A137" s="6954"/>
      <c r="B137" s="4049" t="s">
        <v>2828</v>
      </c>
      <c r="C137" s="4272"/>
      <c r="D137" s="4054"/>
    </row>
    <row r="138" spans="1:101" ht="15" customHeight="1" x14ac:dyDescent="0.25">
      <c r="A138" s="6954"/>
      <c r="B138" s="4049" t="s">
        <v>103</v>
      </c>
      <c r="C138" s="4272"/>
      <c r="D138" s="4054"/>
    </row>
    <row r="139" spans="1:101" ht="15" customHeight="1" x14ac:dyDescent="0.25">
      <c r="A139" s="6667"/>
      <c r="B139" s="4420" t="s">
        <v>110</v>
      </c>
      <c r="C139" s="1743"/>
      <c r="D139" s="4417"/>
    </row>
    <row r="140" spans="1:101" s="22" customFormat="1" ht="18" customHeight="1" x14ac:dyDescent="0.15">
      <c r="A140" s="4421" t="s">
        <v>2829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83" t="s">
        <v>293</v>
      </c>
      <c r="B141" s="6853" t="s">
        <v>82</v>
      </c>
      <c r="C141" s="6782" t="s">
        <v>34</v>
      </c>
      <c r="D141" s="6955"/>
      <c r="E141" s="6955"/>
      <c r="F141" s="6955"/>
      <c r="G141" s="6955"/>
      <c r="H141" s="6955"/>
      <c r="I141" s="6955"/>
      <c r="J141" s="6955"/>
      <c r="K141" s="6783"/>
      <c r="L141" s="6786" t="s">
        <v>41</v>
      </c>
      <c r="M141" s="6957" t="s">
        <v>42</v>
      </c>
      <c r="N141" s="6959" t="s">
        <v>2830</v>
      </c>
      <c r="CA141"/>
      <c r="CW141" s="22"/>
    </row>
    <row r="142" spans="1:101" ht="27.95" customHeight="1" x14ac:dyDescent="0.25">
      <c r="A142" s="5943"/>
      <c r="B142" s="6348"/>
      <c r="C142" s="3806" t="s">
        <v>99</v>
      </c>
      <c r="D142" s="3807" t="s">
        <v>49</v>
      </c>
      <c r="E142" s="3807" t="s">
        <v>50</v>
      </c>
      <c r="F142" s="3807" t="s">
        <v>51</v>
      </c>
      <c r="G142" s="3807" t="s">
        <v>52</v>
      </c>
      <c r="H142" s="3807" t="s">
        <v>53</v>
      </c>
      <c r="I142" s="3807" t="s">
        <v>54</v>
      </c>
      <c r="J142" s="3807" t="s">
        <v>55</v>
      </c>
      <c r="K142" s="3828" t="s">
        <v>56</v>
      </c>
      <c r="L142" s="6956"/>
      <c r="M142" s="6958"/>
      <c r="N142" s="6960"/>
      <c r="CA142"/>
      <c r="CW142" s="22"/>
    </row>
    <row r="143" spans="1:101" ht="21" x14ac:dyDescent="0.25">
      <c r="A143" s="3741" t="s">
        <v>2831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2832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50" t="s">
        <v>2835</v>
      </c>
      <c r="B147" s="6919" t="s">
        <v>2836</v>
      </c>
      <c r="C147" s="6841"/>
      <c r="D147" s="6841"/>
      <c r="E147" s="6841"/>
      <c r="F147" s="4043" t="s">
        <v>2837</v>
      </c>
    </row>
    <row r="148" spans="1:100" ht="21" x14ac:dyDescent="0.25">
      <c r="A148" s="6951"/>
      <c r="B148" s="3405" t="s">
        <v>2838</v>
      </c>
      <c r="C148" s="3701" t="s">
        <v>2839</v>
      </c>
      <c r="D148" s="3405" t="s">
        <v>2840</v>
      </c>
      <c r="E148" s="4259" t="s">
        <v>2841</v>
      </c>
      <c r="F148" s="4043" t="s">
        <v>2842</v>
      </c>
    </row>
    <row r="149" spans="1:100" x14ac:dyDescent="0.25">
      <c r="A149" s="4424" t="s">
        <v>2843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393" t="s">
        <v>2845</v>
      </c>
      <c r="B151" s="3394" t="s">
        <v>2846</v>
      </c>
      <c r="C151" s="3700" t="s">
        <v>2847</v>
      </c>
      <c r="D151" s="3412" t="s">
        <v>2404</v>
      </c>
      <c r="E151" s="4259" t="s">
        <v>41</v>
      </c>
    </row>
    <row r="152" spans="1:100" ht="15" customHeight="1" x14ac:dyDescent="0.25">
      <c r="A152" s="3732" t="s">
        <v>2848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2849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2850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2851</v>
      </c>
      <c r="B155" s="4428" t="s">
        <v>2852</v>
      </c>
      <c r="C155" s="4429" t="s">
        <v>2853</v>
      </c>
      <c r="D155" s="3423" t="s">
        <v>41</v>
      </c>
      <c r="E155" s="9"/>
      <c r="CT155"/>
      <c r="CU155"/>
      <c r="CV155"/>
    </row>
    <row r="156" spans="1:100" x14ac:dyDescent="0.25">
      <c r="A156" s="3732" t="s">
        <v>2854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1233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2855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2856</v>
      </c>
      <c r="B159" s="488"/>
      <c r="C159" s="9"/>
    </row>
    <row r="160" spans="1:100" ht="31.5" x14ac:dyDescent="0.25">
      <c r="A160" s="3433" t="s">
        <v>2851</v>
      </c>
      <c r="B160" s="3700" t="s">
        <v>2857</v>
      </c>
      <c r="C160" s="4044" t="s">
        <v>2858</v>
      </c>
    </row>
    <row r="161" spans="1:3" x14ac:dyDescent="0.25">
      <c r="A161" s="4285" t="s">
        <v>2854</v>
      </c>
      <c r="B161" s="3522"/>
      <c r="C161" s="4410"/>
    </row>
    <row r="162" spans="1:3" x14ac:dyDescent="0.25">
      <c r="A162" s="4432" t="s">
        <v>1233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SEPTIEMBRE (09)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21" t="s">
        <v>2859</v>
      </c>
      <c r="B6" s="7021"/>
      <c r="C6" s="7021"/>
      <c r="D6" s="7021"/>
      <c r="E6" s="7021"/>
      <c r="F6" s="7021"/>
      <c r="G6" s="7021"/>
      <c r="H6" s="7021"/>
      <c r="I6" s="7021"/>
      <c r="J6" s="7021"/>
      <c r="K6" s="7021"/>
      <c r="L6" s="7021"/>
      <c r="M6" s="7021"/>
      <c r="N6" s="7021"/>
      <c r="O6" s="7021"/>
      <c r="P6" s="7021"/>
      <c r="Q6" s="7021"/>
      <c r="R6" s="7021"/>
      <c r="S6" s="7021"/>
      <c r="T6" s="7021"/>
      <c r="U6" s="7021"/>
      <c r="V6" s="7021"/>
    </row>
    <row r="8" spans="1:28" s="6" customFormat="1" ht="18" customHeight="1" x14ac:dyDescent="0.2">
      <c r="A8" s="6789" t="s">
        <v>2860</v>
      </c>
      <c r="B8" s="6789"/>
      <c r="C8" s="6789"/>
    </row>
    <row r="9" spans="1:28" s="18" customFormat="1" ht="15" customHeight="1" x14ac:dyDescent="0.15">
      <c r="A9" s="6555" t="s">
        <v>2861</v>
      </c>
      <c r="B9" s="6555" t="s">
        <v>2862</v>
      </c>
      <c r="C9" s="6555"/>
      <c r="D9" s="6882" t="s">
        <v>82</v>
      </c>
      <c r="E9" s="6494"/>
      <c r="F9" s="6836"/>
      <c r="G9" s="6586" t="s">
        <v>106</v>
      </c>
      <c r="H9" s="6854"/>
      <c r="I9" s="6854"/>
      <c r="J9" s="6854"/>
      <c r="K9" s="6854"/>
      <c r="L9" s="6854"/>
      <c r="M9" s="6854"/>
      <c r="N9" s="6854"/>
      <c r="O9" s="6854"/>
      <c r="P9" s="6854"/>
      <c r="Q9" s="6854"/>
      <c r="R9" s="6854"/>
      <c r="S9" s="6854"/>
      <c r="T9" s="6854"/>
      <c r="U9" s="6854"/>
      <c r="V9" s="6854"/>
      <c r="W9" s="6854"/>
      <c r="X9" s="6854"/>
      <c r="Y9" s="6854"/>
      <c r="Z9" s="6854"/>
      <c r="AA9" s="6854"/>
      <c r="AB9" s="6927"/>
    </row>
    <row r="10" spans="1:28" s="18" customFormat="1" ht="15" customHeight="1" x14ac:dyDescent="0.15">
      <c r="A10" s="6555"/>
      <c r="B10" s="6555"/>
      <c r="C10" s="6555"/>
      <c r="D10" s="7022"/>
      <c r="E10" s="6103"/>
      <c r="F10" s="6585"/>
      <c r="G10" s="6536" t="s">
        <v>1348</v>
      </c>
      <c r="H10" s="6536"/>
      <c r="I10" s="6536" t="s">
        <v>314</v>
      </c>
      <c r="J10" s="6536"/>
      <c r="K10" s="6536" t="s">
        <v>993</v>
      </c>
      <c r="L10" s="6536"/>
      <c r="M10" s="6536" t="s">
        <v>645</v>
      </c>
      <c r="N10" s="6536"/>
      <c r="O10" s="6536" t="s">
        <v>2118</v>
      </c>
      <c r="P10" s="6536"/>
      <c r="Q10" s="6536" t="s">
        <v>646</v>
      </c>
      <c r="R10" s="6536"/>
      <c r="S10" s="6536" t="s">
        <v>2119</v>
      </c>
      <c r="T10" s="6536"/>
      <c r="U10" s="6536" t="s">
        <v>2120</v>
      </c>
      <c r="V10" s="6536"/>
      <c r="W10" s="6536" t="s">
        <v>2002</v>
      </c>
      <c r="X10" s="6536"/>
      <c r="Y10" s="6536" t="s">
        <v>1630</v>
      </c>
      <c r="Z10" s="6536"/>
      <c r="AA10" s="6536" t="s">
        <v>680</v>
      </c>
      <c r="AB10" s="6536"/>
    </row>
    <row r="11" spans="1:28" s="18" customFormat="1" ht="15" customHeight="1" x14ac:dyDescent="0.15">
      <c r="A11" s="6555"/>
      <c r="B11" s="6555"/>
      <c r="C11" s="6555"/>
      <c r="D11" s="3700" t="s">
        <v>84</v>
      </c>
      <c r="E11" s="3701" t="s">
        <v>63</v>
      </c>
      <c r="F11" s="4259" t="s">
        <v>64</v>
      </c>
      <c r="G11" s="4201" t="s">
        <v>63</v>
      </c>
      <c r="H11" s="4109" t="s">
        <v>64</v>
      </c>
      <c r="I11" s="4160" t="s">
        <v>63</v>
      </c>
      <c r="J11" s="20" t="s">
        <v>64</v>
      </c>
      <c r="K11" s="4160" t="s">
        <v>63</v>
      </c>
      <c r="L11" s="20" t="s">
        <v>64</v>
      </c>
      <c r="M11" s="4160" t="s">
        <v>63</v>
      </c>
      <c r="N11" s="20" t="s">
        <v>64</v>
      </c>
      <c r="O11" s="4160" t="s">
        <v>63</v>
      </c>
      <c r="P11" s="20" t="s">
        <v>64</v>
      </c>
      <c r="Q11" s="4160" t="s">
        <v>63</v>
      </c>
      <c r="R11" s="20" t="s">
        <v>64</v>
      </c>
      <c r="S11" s="4160" t="s">
        <v>63</v>
      </c>
      <c r="T11" s="20" t="s">
        <v>64</v>
      </c>
      <c r="U11" s="4160" t="s">
        <v>63</v>
      </c>
      <c r="V11" s="20" t="s">
        <v>64</v>
      </c>
      <c r="W11" s="4160" t="s">
        <v>63</v>
      </c>
      <c r="X11" s="20" t="s">
        <v>64</v>
      </c>
      <c r="Y11" s="4160" t="s">
        <v>63</v>
      </c>
      <c r="Z11" s="20" t="s">
        <v>64</v>
      </c>
      <c r="AA11" s="4160" t="s">
        <v>63</v>
      </c>
      <c r="AB11" s="20" t="s">
        <v>64</v>
      </c>
    </row>
    <row r="12" spans="1:28" s="18" customFormat="1" ht="15" customHeight="1" x14ac:dyDescent="0.15">
      <c r="A12" s="6939" t="s">
        <v>2863</v>
      </c>
      <c r="B12" s="3732" t="s">
        <v>2864</v>
      </c>
      <c r="C12" s="3726" t="s">
        <v>2865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711"/>
      <c r="B13" s="1347" t="s">
        <v>2866</v>
      </c>
      <c r="C13" s="392" t="s">
        <v>2865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627" t="s">
        <v>2867</v>
      </c>
      <c r="B14" s="6961"/>
      <c r="C14" s="4433" t="s">
        <v>2865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84" t="s">
        <v>82</v>
      </c>
      <c r="B15" s="6885"/>
      <c r="C15" s="6886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7023" t="s">
        <v>2868</v>
      </c>
      <c r="B16" s="7024"/>
      <c r="C16" s="7025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139" t="s">
        <v>2869</v>
      </c>
      <c r="B17" s="5936"/>
      <c r="C17" s="5937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907" t="s">
        <v>2870</v>
      </c>
      <c r="B18" s="6907"/>
      <c r="C18" s="6907"/>
    </row>
    <row r="19" spans="1:30" ht="15" customHeight="1" x14ac:dyDescent="0.25">
      <c r="A19" s="6555" t="s">
        <v>2861</v>
      </c>
      <c r="B19" s="6555" t="s">
        <v>2862</v>
      </c>
      <c r="C19" s="6555"/>
      <c r="D19" s="6882" t="s">
        <v>82</v>
      </c>
      <c r="E19" s="6494"/>
      <c r="F19" s="6836"/>
      <c r="G19" s="6586" t="s">
        <v>106</v>
      </c>
      <c r="H19" s="6854"/>
      <c r="I19" s="6854"/>
      <c r="J19" s="6854"/>
      <c r="K19" s="6854"/>
      <c r="L19" s="6854"/>
      <c r="M19" s="6854"/>
      <c r="N19" s="6854"/>
      <c r="O19" s="6854"/>
      <c r="P19" s="6854"/>
      <c r="Q19" s="6854"/>
      <c r="R19" s="6854"/>
      <c r="S19" s="6854"/>
      <c r="T19" s="6854"/>
      <c r="U19" s="6854"/>
      <c r="V19" s="6854"/>
      <c r="W19" s="6854"/>
      <c r="X19" s="6854"/>
      <c r="Y19" s="6854"/>
      <c r="Z19" s="6854"/>
      <c r="AA19" s="6854"/>
      <c r="AB19" s="6854"/>
      <c r="AC19" s="6854"/>
      <c r="AD19" s="6927"/>
    </row>
    <row r="20" spans="1:30" ht="15" customHeight="1" x14ac:dyDescent="0.25">
      <c r="A20" s="6555"/>
      <c r="B20" s="6555"/>
      <c r="C20" s="6555"/>
      <c r="D20" s="7022"/>
      <c r="E20" s="6103"/>
      <c r="F20" s="6103"/>
      <c r="G20" s="6617" t="s">
        <v>2871</v>
      </c>
      <c r="H20" s="6843"/>
      <c r="I20" s="6536" t="s">
        <v>1348</v>
      </c>
      <c r="J20" s="6536"/>
      <c r="K20" s="6536" t="s">
        <v>314</v>
      </c>
      <c r="L20" s="6536"/>
      <c r="M20" s="6536" t="s">
        <v>993</v>
      </c>
      <c r="N20" s="6536"/>
      <c r="O20" s="6536" t="s">
        <v>645</v>
      </c>
      <c r="P20" s="6536"/>
      <c r="Q20" s="6536" t="s">
        <v>2118</v>
      </c>
      <c r="R20" s="6536"/>
      <c r="S20" s="6536" t="s">
        <v>646</v>
      </c>
      <c r="T20" s="6536"/>
      <c r="U20" s="6536" t="s">
        <v>2119</v>
      </c>
      <c r="V20" s="6536"/>
      <c r="W20" s="6536" t="s">
        <v>2120</v>
      </c>
      <c r="X20" s="6536"/>
      <c r="Y20" s="6536" t="s">
        <v>2002</v>
      </c>
      <c r="Z20" s="6536"/>
      <c r="AA20" s="6536" t="s">
        <v>1630</v>
      </c>
      <c r="AB20" s="6536"/>
      <c r="AC20" s="6536" t="s">
        <v>680</v>
      </c>
      <c r="AD20" s="6536"/>
    </row>
    <row r="21" spans="1:30" ht="15" customHeight="1" x14ac:dyDescent="0.25">
      <c r="A21" s="6555"/>
      <c r="B21" s="6555"/>
      <c r="C21" s="6555"/>
      <c r="D21" s="3700" t="s">
        <v>84</v>
      </c>
      <c r="E21" s="3701" t="s">
        <v>63</v>
      </c>
      <c r="F21" s="4108" t="s">
        <v>64</v>
      </c>
      <c r="G21" s="4201" t="s">
        <v>63</v>
      </c>
      <c r="H21" s="4109" t="s">
        <v>64</v>
      </c>
      <c r="I21" s="4201" t="s">
        <v>63</v>
      </c>
      <c r="J21" s="4109" t="s">
        <v>64</v>
      </c>
      <c r="K21" s="4201" t="s">
        <v>63</v>
      </c>
      <c r="L21" s="4111" t="s">
        <v>64</v>
      </c>
      <c r="M21" s="4201" t="s">
        <v>63</v>
      </c>
      <c r="N21" s="4109" t="s">
        <v>64</v>
      </c>
      <c r="O21" s="4201" t="s">
        <v>63</v>
      </c>
      <c r="P21" s="4109" t="s">
        <v>64</v>
      </c>
      <c r="Q21" s="4201" t="s">
        <v>63</v>
      </c>
      <c r="R21" s="4109" t="s">
        <v>64</v>
      </c>
      <c r="S21" s="4201" t="s">
        <v>63</v>
      </c>
      <c r="T21" s="4109" t="s">
        <v>64</v>
      </c>
      <c r="U21" s="4201" t="s">
        <v>63</v>
      </c>
      <c r="V21" s="4109" t="s">
        <v>64</v>
      </c>
      <c r="W21" s="4201" t="s">
        <v>63</v>
      </c>
      <c r="X21" s="4109" t="s">
        <v>64</v>
      </c>
      <c r="Y21" s="4201" t="s">
        <v>63</v>
      </c>
      <c r="Z21" s="4109" t="s">
        <v>64</v>
      </c>
      <c r="AA21" s="4201" t="s">
        <v>63</v>
      </c>
      <c r="AB21" s="4109" t="s">
        <v>64</v>
      </c>
      <c r="AC21" s="4201" t="s">
        <v>63</v>
      </c>
      <c r="AD21" s="4109" t="s">
        <v>64</v>
      </c>
    </row>
    <row r="22" spans="1:30" ht="15" customHeight="1" x14ac:dyDescent="0.25">
      <c r="A22" s="5711" t="s">
        <v>2863</v>
      </c>
      <c r="B22" s="6912" t="s">
        <v>2864</v>
      </c>
      <c r="C22" s="1046" t="s">
        <v>2872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711"/>
      <c r="B23" s="7037"/>
      <c r="C23" s="1750" t="s">
        <v>2873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711"/>
      <c r="B24" s="6912" t="s">
        <v>2866</v>
      </c>
      <c r="C24" s="1046" t="s">
        <v>2872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7036"/>
      <c r="B25" s="7037"/>
      <c r="C25" s="1750" t="s">
        <v>2873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969" t="s">
        <v>2867</v>
      </c>
      <c r="B26" s="6251"/>
      <c r="C26" s="174" t="s">
        <v>2872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66"/>
      <c r="B27" s="6634"/>
      <c r="C27" s="1754" t="s">
        <v>2873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67" t="s">
        <v>82</v>
      </c>
      <c r="B28" s="7068"/>
      <c r="C28" s="7069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70" t="s">
        <v>2874</v>
      </c>
      <c r="B29" s="7070"/>
      <c r="C29" s="7070"/>
      <c r="D29" s="7070"/>
      <c r="E29" s="7070"/>
      <c r="F29" s="7070"/>
    </row>
    <row r="30" spans="1:30" ht="15" customHeight="1" x14ac:dyDescent="0.25">
      <c r="A30" s="4443" t="s">
        <v>613</v>
      </c>
      <c r="B30" s="4443" t="s">
        <v>284</v>
      </c>
      <c r="C30" s="7026" t="s">
        <v>2875</v>
      </c>
      <c r="D30" s="7027"/>
      <c r="E30" s="4444" t="s">
        <v>82</v>
      </c>
      <c r="F30" s="4445" t="s">
        <v>2876</v>
      </c>
      <c r="G30" s="4446" t="s">
        <v>2867</v>
      </c>
    </row>
    <row r="31" spans="1:30" ht="15" customHeight="1" x14ac:dyDescent="0.25">
      <c r="A31" s="6953" t="s">
        <v>2877</v>
      </c>
      <c r="B31" s="7029" t="s">
        <v>2878</v>
      </c>
      <c r="C31" s="7030" t="s">
        <v>2879</v>
      </c>
      <c r="D31" s="7031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54"/>
      <c r="B32" s="7029"/>
      <c r="C32" s="7032" t="s">
        <v>2880</v>
      </c>
      <c r="D32" s="7033"/>
      <c r="E32" s="4335">
        <f t="shared" si="5"/>
        <v>0</v>
      </c>
      <c r="F32" s="4170"/>
      <c r="G32" s="4171"/>
    </row>
    <row r="33" spans="1:7" ht="15" customHeight="1" x14ac:dyDescent="0.25">
      <c r="A33" s="6954"/>
      <c r="B33" s="7029"/>
      <c r="C33" s="7034" t="s">
        <v>2881</v>
      </c>
      <c r="D33" s="7035"/>
      <c r="E33" s="3845">
        <f t="shared" si="5"/>
        <v>0</v>
      </c>
      <c r="F33" s="4194"/>
      <c r="G33" s="2041"/>
    </row>
    <row r="34" spans="1:7" ht="15" customHeight="1" x14ac:dyDescent="0.25">
      <c r="A34" s="6954"/>
      <c r="B34" s="6953" t="s">
        <v>2882</v>
      </c>
      <c r="C34" s="7061" t="s">
        <v>2883</v>
      </c>
      <c r="D34" s="7062"/>
      <c r="E34" s="260">
        <f t="shared" si="5"/>
        <v>0</v>
      </c>
      <c r="F34" s="246"/>
      <c r="G34" s="1321"/>
    </row>
    <row r="35" spans="1:7" ht="15" customHeight="1" x14ac:dyDescent="0.25">
      <c r="A35" s="6954"/>
      <c r="B35" s="7028"/>
      <c r="C35" s="7034" t="s">
        <v>2884</v>
      </c>
      <c r="D35" s="7035"/>
      <c r="E35" s="3845">
        <f t="shared" si="5"/>
        <v>0</v>
      </c>
      <c r="F35" s="4194"/>
      <c r="G35" s="2041"/>
    </row>
    <row r="36" spans="1:7" ht="15" customHeight="1" x14ac:dyDescent="0.25">
      <c r="A36" s="6954"/>
      <c r="B36" s="7063" t="s">
        <v>2885</v>
      </c>
      <c r="C36" s="7061" t="s">
        <v>2886</v>
      </c>
      <c r="D36" s="7062"/>
      <c r="E36" s="260">
        <f t="shared" si="5"/>
        <v>0</v>
      </c>
      <c r="F36" s="246"/>
      <c r="G36" s="1321"/>
    </row>
    <row r="37" spans="1:7" ht="15" customHeight="1" x14ac:dyDescent="0.25">
      <c r="A37" s="6954"/>
      <c r="B37" s="7064"/>
      <c r="C37" s="7059" t="s">
        <v>2887</v>
      </c>
      <c r="D37" s="7060"/>
      <c r="E37" s="3845">
        <f t="shared" si="5"/>
        <v>0</v>
      </c>
      <c r="F37" s="4194"/>
      <c r="G37" s="2041"/>
    </row>
    <row r="38" spans="1:7" ht="15" customHeight="1" x14ac:dyDescent="0.25">
      <c r="A38" s="6954"/>
      <c r="B38" s="7063" t="s">
        <v>2888</v>
      </c>
      <c r="C38" s="7055" t="s">
        <v>2889</v>
      </c>
      <c r="D38" s="7056"/>
      <c r="E38" s="260">
        <f t="shared" si="5"/>
        <v>0</v>
      </c>
      <c r="F38" s="246"/>
      <c r="G38" s="1321"/>
    </row>
    <row r="39" spans="1:7" ht="15" customHeight="1" x14ac:dyDescent="0.25">
      <c r="A39" s="6954"/>
      <c r="B39" s="7065"/>
      <c r="C39" s="7057" t="s">
        <v>2890</v>
      </c>
      <c r="D39" s="7058"/>
      <c r="E39" s="4335">
        <f t="shared" si="5"/>
        <v>0</v>
      </c>
      <c r="F39" s="4170"/>
      <c r="G39" s="4171"/>
    </row>
    <row r="40" spans="1:7" ht="15" customHeight="1" x14ac:dyDescent="0.25">
      <c r="A40" s="6954"/>
      <c r="B40" s="7065"/>
      <c r="C40" s="7057" t="s">
        <v>2891</v>
      </c>
      <c r="D40" s="7058"/>
      <c r="E40" s="4335">
        <f t="shared" si="5"/>
        <v>0</v>
      </c>
      <c r="F40" s="4170"/>
      <c r="G40" s="4171"/>
    </row>
    <row r="41" spans="1:7" ht="15" customHeight="1" x14ac:dyDescent="0.25">
      <c r="A41" s="7028"/>
      <c r="B41" s="7064"/>
      <c r="C41" s="7059" t="s">
        <v>2892</v>
      </c>
      <c r="D41" s="7060"/>
      <c r="E41" s="3845">
        <f t="shared" si="5"/>
        <v>0</v>
      </c>
      <c r="F41" s="4194"/>
      <c r="G41" s="2041"/>
    </row>
    <row r="42" spans="1:7" ht="15" customHeight="1" x14ac:dyDescent="0.25">
      <c r="A42" s="6953" t="s">
        <v>2893</v>
      </c>
      <c r="B42" s="6953" t="s">
        <v>2894</v>
      </c>
      <c r="C42" s="7045" t="s">
        <v>2895</v>
      </c>
      <c r="D42" s="7047"/>
      <c r="E42" s="4448">
        <f t="shared" si="5"/>
        <v>0</v>
      </c>
      <c r="F42" s="4449"/>
      <c r="G42" s="4450"/>
    </row>
    <row r="43" spans="1:7" ht="21" x14ac:dyDescent="0.25">
      <c r="A43" s="6954"/>
      <c r="B43" s="6954"/>
      <c r="C43" s="6953" t="s">
        <v>2896</v>
      </c>
      <c r="D43" s="4451" t="s">
        <v>2897</v>
      </c>
      <c r="E43" s="4452">
        <f t="shared" si="5"/>
        <v>0</v>
      </c>
      <c r="F43" s="1327"/>
      <c r="G43" s="2624"/>
    </row>
    <row r="44" spans="1:7" ht="31.5" x14ac:dyDescent="0.25">
      <c r="A44" s="6954"/>
      <c r="B44" s="6954"/>
      <c r="C44" s="7028"/>
      <c r="D44" s="4453" t="s">
        <v>2898</v>
      </c>
      <c r="E44" s="4452">
        <f t="shared" si="5"/>
        <v>0</v>
      </c>
      <c r="F44" s="1327"/>
      <c r="G44" s="2624"/>
    </row>
    <row r="45" spans="1:7" ht="15" customHeight="1" x14ac:dyDescent="0.25">
      <c r="A45" s="6954"/>
      <c r="B45" s="6954"/>
      <c r="C45" s="7039" t="s">
        <v>2899</v>
      </c>
      <c r="D45" s="7041"/>
      <c r="E45" s="260">
        <f t="shared" si="5"/>
        <v>0</v>
      </c>
      <c r="F45" s="246"/>
      <c r="G45" s="1321"/>
    </row>
    <row r="46" spans="1:7" ht="15" customHeight="1" x14ac:dyDescent="0.25">
      <c r="A46" s="6954"/>
      <c r="B46" s="6954"/>
      <c r="C46" s="7042" t="s">
        <v>2900</v>
      </c>
      <c r="D46" s="7044"/>
      <c r="E46" s="4335">
        <f t="shared" si="5"/>
        <v>0</v>
      </c>
      <c r="F46" s="4170"/>
      <c r="G46" s="4171"/>
    </row>
    <row r="47" spans="1:7" ht="15" customHeight="1" x14ac:dyDescent="0.25">
      <c r="A47" s="6954"/>
      <c r="B47" s="6954"/>
      <c r="C47" s="7042" t="s">
        <v>2901</v>
      </c>
      <c r="D47" s="7044"/>
      <c r="E47" s="4335">
        <f t="shared" si="5"/>
        <v>0</v>
      </c>
      <c r="F47" s="4170"/>
      <c r="G47" s="4171"/>
    </row>
    <row r="48" spans="1:7" ht="15" customHeight="1" x14ac:dyDescent="0.25">
      <c r="A48" s="7028"/>
      <c r="B48" s="7028"/>
      <c r="C48" s="7045" t="s">
        <v>2902</v>
      </c>
      <c r="D48" s="7047"/>
      <c r="E48" s="3845">
        <f t="shared" si="5"/>
        <v>0</v>
      </c>
      <c r="F48" s="4194"/>
      <c r="G48" s="2041"/>
    </row>
    <row r="49" spans="1:8" ht="15" customHeight="1" x14ac:dyDescent="0.25">
      <c r="A49" s="6953" t="s">
        <v>2903</v>
      </c>
      <c r="B49" s="7039" t="s">
        <v>2904</v>
      </c>
      <c r="C49" s="7040"/>
      <c r="D49" s="7041"/>
      <c r="E49" s="4331">
        <f t="shared" si="5"/>
        <v>0</v>
      </c>
      <c r="F49" s="1960"/>
      <c r="G49" s="3735"/>
    </row>
    <row r="50" spans="1:8" ht="15" customHeight="1" x14ac:dyDescent="0.25">
      <c r="A50" s="6954"/>
      <c r="B50" s="7042" t="s">
        <v>2905</v>
      </c>
      <c r="C50" s="7043"/>
      <c r="D50" s="7044"/>
      <c r="E50" s="4335">
        <f t="shared" si="5"/>
        <v>0</v>
      </c>
      <c r="F50" s="4170"/>
      <c r="G50" s="4171"/>
    </row>
    <row r="51" spans="1:8" ht="15" customHeight="1" x14ac:dyDescent="0.25">
      <c r="A51" s="6954"/>
      <c r="B51" s="7042" t="s">
        <v>2906</v>
      </c>
      <c r="C51" s="7043"/>
      <c r="D51" s="7044"/>
      <c r="E51" s="4335">
        <f t="shared" si="5"/>
        <v>0</v>
      </c>
      <c r="F51" s="4170"/>
      <c r="G51" s="4171"/>
    </row>
    <row r="52" spans="1:8" ht="15" customHeight="1" x14ac:dyDescent="0.25">
      <c r="A52" s="7028"/>
      <c r="B52" s="7049" t="s">
        <v>2907</v>
      </c>
      <c r="C52" s="7050"/>
      <c r="D52" s="7051"/>
      <c r="E52" s="3845">
        <f t="shared" si="5"/>
        <v>0</v>
      </c>
      <c r="F52" s="4194"/>
      <c r="G52" s="2041"/>
    </row>
    <row r="53" spans="1:8" ht="15" customHeight="1" x14ac:dyDescent="0.25">
      <c r="A53" s="6954" t="s">
        <v>2908</v>
      </c>
      <c r="B53" s="7052" t="s">
        <v>2909</v>
      </c>
      <c r="C53" s="7053"/>
      <c r="D53" s="7054"/>
      <c r="E53" s="260">
        <f t="shared" si="5"/>
        <v>0</v>
      </c>
      <c r="F53" s="246"/>
      <c r="G53" s="1321"/>
    </row>
    <row r="54" spans="1:8" ht="15" customHeight="1" x14ac:dyDescent="0.25">
      <c r="A54" s="7028"/>
      <c r="B54" s="7049" t="s">
        <v>2910</v>
      </c>
      <c r="C54" s="7050"/>
      <c r="D54" s="7051"/>
      <c r="E54" s="3845">
        <f t="shared" si="5"/>
        <v>0</v>
      </c>
      <c r="F54" s="4194"/>
      <c r="G54" s="2041"/>
    </row>
    <row r="55" spans="1:8" ht="15" customHeight="1" x14ac:dyDescent="0.25">
      <c r="A55" s="6953" t="s">
        <v>2911</v>
      </c>
      <c r="B55" s="7039" t="s">
        <v>2912</v>
      </c>
      <c r="C55" s="7040"/>
      <c r="D55" s="7041"/>
      <c r="E55" s="260">
        <f t="shared" si="5"/>
        <v>0</v>
      </c>
      <c r="F55" s="246"/>
      <c r="G55" s="1321"/>
    </row>
    <row r="56" spans="1:8" ht="15" customHeight="1" x14ac:dyDescent="0.25">
      <c r="A56" s="6954"/>
      <c r="B56" s="7042" t="s">
        <v>2913</v>
      </c>
      <c r="C56" s="7043"/>
      <c r="D56" s="7044"/>
      <c r="E56" s="4335">
        <f t="shared" si="5"/>
        <v>0</v>
      </c>
      <c r="F56" s="4170"/>
      <c r="G56" s="4171"/>
    </row>
    <row r="57" spans="1:8" ht="15" customHeight="1" x14ac:dyDescent="0.25">
      <c r="A57" s="6954"/>
      <c r="B57" s="7042" t="s">
        <v>2914</v>
      </c>
      <c r="C57" s="7043"/>
      <c r="D57" s="7044"/>
      <c r="E57" s="4335">
        <f t="shared" si="5"/>
        <v>0</v>
      </c>
      <c r="F57" s="4170"/>
      <c r="G57" s="4171"/>
    </row>
    <row r="58" spans="1:8" ht="15" customHeight="1" x14ac:dyDescent="0.25">
      <c r="A58" s="6954"/>
      <c r="B58" s="7042" t="s">
        <v>2915</v>
      </c>
      <c r="C58" s="7043"/>
      <c r="D58" s="7044"/>
      <c r="E58" s="4335">
        <f t="shared" si="5"/>
        <v>0</v>
      </c>
      <c r="F58" s="4170"/>
      <c r="G58" s="4171"/>
    </row>
    <row r="59" spans="1:8" ht="15" customHeight="1" x14ac:dyDescent="0.25">
      <c r="A59" s="6954"/>
      <c r="B59" s="7042" t="s">
        <v>2916</v>
      </c>
      <c r="C59" s="7043"/>
      <c r="D59" s="7044"/>
      <c r="E59" s="4335">
        <f t="shared" si="5"/>
        <v>0</v>
      </c>
      <c r="F59" s="4170"/>
      <c r="G59" s="4171"/>
    </row>
    <row r="60" spans="1:8" ht="15" customHeight="1" x14ac:dyDescent="0.25">
      <c r="A60" s="7028"/>
      <c r="B60" s="7045" t="s">
        <v>2917</v>
      </c>
      <c r="C60" s="7046"/>
      <c r="D60" s="7047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2918</v>
      </c>
      <c r="B61" s="6987" t="s">
        <v>2919</v>
      </c>
      <c r="C61" s="7048"/>
      <c r="D61" s="6988"/>
      <c r="E61" s="4448">
        <f t="shared" si="5"/>
        <v>0</v>
      </c>
      <c r="F61" s="4449"/>
      <c r="G61" s="4450"/>
    </row>
    <row r="62" spans="1:8" s="6" customFormat="1" ht="18" customHeight="1" x14ac:dyDescent="0.2">
      <c r="A62" s="7038" t="s">
        <v>2920</v>
      </c>
      <c r="B62" s="7038"/>
      <c r="C62" s="7038"/>
      <c r="D62" s="7038"/>
      <c r="E62" s="1048"/>
      <c r="F62" s="1048"/>
      <c r="G62" s="1048"/>
      <c r="H62" s="1048"/>
    </row>
    <row r="63" spans="1:8" ht="15" customHeight="1" x14ac:dyDescent="0.25">
      <c r="A63" s="4404" t="s">
        <v>2921</v>
      </c>
      <c r="B63" s="4454" t="s">
        <v>82</v>
      </c>
    </row>
    <row r="64" spans="1:8" ht="15" customHeight="1" x14ac:dyDescent="0.25">
      <c r="A64" s="3732" t="s">
        <v>2922</v>
      </c>
      <c r="B64" s="4047"/>
    </row>
    <row r="65" spans="1:3" ht="15" customHeight="1" x14ac:dyDescent="0.25">
      <c r="A65" s="2220" t="s">
        <v>2923</v>
      </c>
      <c r="B65" s="2586"/>
    </row>
    <row r="66" spans="1:3" ht="15" customHeight="1" x14ac:dyDescent="0.25">
      <c r="A66" s="4428" t="s">
        <v>82</v>
      </c>
      <c r="B66" s="4455">
        <f>SUM(B64+B65)</f>
        <v>0</v>
      </c>
    </row>
    <row r="67" spans="1:3" s="6" customFormat="1" ht="18" customHeight="1" x14ac:dyDescent="0.2">
      <c r="A67" s="6917" t="s">
        <v>2924</v>
      </c>
      <c r="B67" s="6917"/>
      <c r="C67" s="6917"/>
    </row>
    <row r="68" spans="1:3" s="18" customFormat="1" ht="15" customHeight="1" x14ac:dyDescent="0.15">
      <c r="A68" s="4107" t="s">
        <v>2925</v>
      </c>
      <c r="B68" s="4044" t="s">
        <v>2862</v>
      </c>
      <c r="C68" s="4107" t="s">
        <v>82</v>
      </c>
    </row>
    <row r="69" spans="1:3" s="18" customFormat="1" ht="15" customHeight="1" x14ac:dyDescent="0.15">
      <c r="A69" s="6912" t="s">
        <v>2926</v>
      </c>
      <c r="B69" s="3732" t="s">
        <v>2927</v>
      </c>
      <c r="C69" s="4047"/>
    </row>
    <row r="70" spans="1:3" s="18" customFormat="1" ht="15" customHeight="1" x14ac:dyDescent="0.15">
      <c r="A70" s="5682"/>
      <c r="B70" s="1057" t="s">
        <v>2928</v>
      </c>
      <c r="C70" s="4053"/>
    </row>
    <row r="71" spans="1:3" s="18" customFormat="1" ht="15" customHeight="1" x14ac:dyDescent="0.15">
      <c r="A71" s="5682"/>
      <c r="B71" s="4336" t="s">
        <v>2929</v>
      </c>
      <c r="C71" s="3360"/>
    </row>
    <row r="72" spans="1:3" s="18" customFormat="1" ht="15" customHeight="1" x14ac:dyDescent="0.15">
      <c r="A72" s="5682"/>
      <c r="B72" s="4336" t="s">
        <v>2930</v>
      </c>
      <c r="C72" s="3360"/>
    </row>
    <row r="73" spans="1:3" s="18" customFormat="1" ht="15" customHeight="1" x14ac:dyDescent="0.15">
      <c r="A73" s="6912" t="s">
        <v>2931</v>
      </c>
      <c r="B73" s="3732" t="s">
        <v>2932</v>
      </c>
      <c r="C73" s="4047"/>
    </row>
    <row r="74" spans="1:3" s="18" customFormat="1" ht="15" customHeight="1" x14ac:dyDescent="0.15">
      <c r="A74" s="5682"/>
      <c r="B74" s="1057" t="s">
        <v>2933</v>
      </c>
      <c r="C74" s="4053"/>
    </row>
    <row r="75" spans="1:3" s="18" customFormat="1" ht="15" customHeight="1" x14ac:dyDescent="0.15">
      <c r="A75" s="5682"/>
      <c r="B75" s="4336" t="s">
        <v>2934</v>
      </c>
      <c r="C75" s="4053"/>
    </row>
    <row r="76" spans="1:3" s="18" customFormat="1" ht="15" customHeight="1" x14ac:dyDescent="0.15">
      <c r="A76" s="5682"/>
      <c r="B76" s="4336" t="s">
        <v>2930</v>
      </c>
      <c r="C76" s="3360"/>
    </row>
    <row r="77" spans="1:3" s="18" customFormat="1" ht="15" customHeight="1" x14ac:dyDescent="0.15">
      <c r="A77" s="7037"/>
      <c r="B77" s="4336" t="s">
        <v>2929</v>
      </c>
      <c r="C77" s="3360"/>
    </row>
    <row r="78" spans="1:3" ht="31.5" x14ac:dyDescent="0.25">
      <c r="A78" s="6912" t="s">
        <v>2935</v>
      </c>
      <c r="B78" s="4456" t="s">
        <v>2936</v>
      </c>
      <c r="C78" s="4047"/>
    </row>
    <row r="79" spans="1:3" ht="21" x14ac:dyDescent="0.25">
      <c r="A79" s="5682"/>
      <c r="B79" s="4336" t="s">
        <v>2937</v>
      </c>
      <c r="C79" s="4053"/>
    </row>
    <row r="80" spans="1:3" s="18" customFormat="1" ht="15" customHeight="1" x14ac:dyDescent="0.15">
      <c r="A80" s="7037"/>
      <c r="B80" s="3498" t="s">
        <v>2930</v>
      </c>
      <c r="C80" s="4457"/>
    </row>
    <row r="81" spans="1:12" s="18" customFormat="1" ht="15" customHeight="1" x14ac:dyDescent="0.15">
      <c r="A81" s="7078" t="s">
        <v>2938</v>
      </c>
      <c r="B81" s="7079"/>
      <c r="C81" s="4457"/>
    </row>
    <row r="82" spans="1:12" s="6" customFormat="1" ht="18" customHeight="1" x14ac:dyDescent="0.2">
      <c r="A82" s="7071" t="s">
        <v>2939</v>
      </c>
      <c r="B82" s="7071"/>
      <c r="C82" s="7071"/>
      <c r="D82" s="7071"/>
      <c r="E82" s="7071"/>
      <c r="F82" s="7071"/>
      <c r="G82" s="7071"/>
      <c r="H82" s="7071"/>
      <c r="I82" s="1048"/>
    </row>
    <row r="83" spans="1:12" ht="15" customHeight="1" x14ac:dyDescent="0.25">
      <c r="A83" s="6841" t="s">
        <v>2940</v>
      </c>
      <c r="B83" s="6841"/>
      <c r="C83" s="7080" t="s">
        <v>2941</v>
      </c>
      <c r="D83" s="7072" t="s">
        <v>2942</v>
      </c>
      <c r="E83" s="7074" t="s">
        <v>2931</v>
      </c>
      <c r="F83" s="7075"/>
      <c r="G83" s="7075"/>
      <c r="H83" s="7075" t="s">
        <v>2938</v>
      </c>
    </row>
    <row r="84" spans="1:12" ht="15" customHeight="1" x14ac:dyDescent="0.25">
      <c r="A84" s="6841"/>
      <c r="B84" s="6841"/>
      <c r="C84" s="7081"/>
      <c r="D84" s="7073"/>
      <c r="E84" s="4459" t="s">
        <v>2932</v>
      </c>
      <c r="F84" s="4460" t="s">
        <v>2943</v>
      </c>
      <c r="G84" s="4458" t="s">
        <v>2930</v>
      </c>
      <c r="H84" s="7074"/>
    </row>
    <row r="85" spans="1:12" ht="15" customHeight="1" x14ac:dyDescent="0.25">
      <c r="A85" s="7076" t="s">
        <v>2944</v>
      </c>
      <c r="B85" s="7077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923" t="s">
        <v>2945</v>
      </c>
      <c r="B86" s="6924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923" t="s">
        <v>2946</v>
      </c>
      <c r="B87" s="6924"/>
      <c r="C87" s="1760"/>
      <c r="D87" s="841"/>
      <c r="E87" s="1760"/>
      <c r="F87" s="1761"/>
      <c r="G87" s="841"/>
      <c r="H87" s="841"/>
    </row>
    <row r="88" spans="1:12" ht="15" customHeight="1" x14ac:dyDescent="0.25">
      <c r="A88" s="6923" t="s">
        <v>2947</v>
      </c>
      <c r="B88" s="6924"/>
      <c r="C88" s="1760"/>
      <c r="D88" s="841"/>
      <c r="E88" s="1760"/>
      <c r="F88" s="1761"/>
      <c r="G88" s="841"/>
      <c r="H88" s="841"/>
    </row>
    <row r="89" spans="1:12" ht="15" customHeight="1" x14ac:dyDescent="0.25">
      <c r="A89" s="6139" t="s">
        <v>608</v>
      </c>
      <c r="B89" s="5937"/>
      <c r="C89" s="1695"/>
      <c r="D89" s="2"/>
      <c r="E89" s="4040"/>
      <c r="F89" s="4116"/>
      <c r="G89" s="2"/>
      <c r="H89" s="2"/>
    </row>
    <row r="90" spans="1:12" ht="15" customHeight="1" x14ac:dyDescent="0.25">
      <c r="A90" s="7082" t="s">
        <v>82</v>
      </c>
      <c r="B90" s="7082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2948</v>
      </c>
    </row>
    <row r="92" spans="1:12" s="6" customFormat="1" ht="18" customHeight="1" x14ac:dyDescent="0.2">
      <c r="A92" s="7071" t="s">
        <v>2949</v>
      </c>
      <c r="B92" s="7071"/>
      <c r="C92" s="7071"/>
      <c r="D92" s="7071"/>
      <c r="E92" s="7071"/>
      <c r="F92" s="7071"/>
      <c r="G92" s="7071"/>
      <c r="H92" s="7071"/>
      <c r="I92" s="1048"/>
      <c r="J92" s="1048"/>
      <c r="K92" s="1048"/>
      <c r="L92" s="1048"/>
    </row>
    <row r="93" spans="1:12" ht="15" customHeight="1" x14ac:dyDescent="0.25">
      <c r="A93" s="6841" t="s">
        <v>2940</v>
      </c>
      <c r="B93" s="6841"/>
      <c r="C93" s="7080" t="s">
        <v>2941</v>
      </c>
      <c r="D93" s="7072" t="s">
        <v>2942</v>
      </c>
      <c r="E93" s="7074" t="s">
        <v>2931</v>
      </c>
      <c r="F93" s="7075"/>
      <c r="G93" s="7075"/>
      <c r="H93" s="7075" t="s">
        <v>2938</v>
      </c>
    </row>
    <row r="94" spans="1:12" ht="15" customHeight="1" x14ac:dyDescent="0.25">
      <c r="A94" s="6841"/>
      <c r="B94" s="6841"/>
      <c r="C94" s="7081"/>
      <c r="D94" s="7073"/>
      <c r="E94" s="4459" t="s">
        <v>2932</v>
      </c>
      <c r="F94" s="4460" t="s">
        <v>2943</v>
      </c>
      <c r="G94" s="4458" t="s">
        <v>2930</v>
      </c>
      <c r="H94" s="7074"/>
    </row>
    <row r="95" spans="1:12" ht="15" customHeight="1" x14ac:dyDescent="0.25">
      <c r="A95" s="7076" t="s">
        <v>2945</v>
      </c>
      <c r="B95" s="7077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923" t="s">
        <v>2950</v>
      </c>
      <c r="B96" s="6924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83" t="s">
        <v>2951</v>
      </c>
      <c r="B97" s="7084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923" t="s">
        <v>2952</v>
      </c>
      <c r="B98" s="6924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58" t="s">
        <v>608</v>
      </c>
      <c r="B99" s="6659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82" t="s">
        <v>82</v>
      </c>
      <c r="B100" s="7082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2948</v>
      </c>
    </row>
    <row r="102" spans="1:9" ht="18" customHeight="1" x14ac:dyDescent="0.25">
      <c r="A102" s="7071" t="s">
        <v>2953</v>
      </c>
      <c r="B102" s="7071"/>
      <c r="C102" s="7071"/>
      <c r="D102" s="7071"/>
      <c r="E102" s="7071"/>
      <c r="F102" s="7071"/>
      <c r="G102" s="7071"/>
      <c r="H102" s="7071"/>
      <c r="I102" s="7071"/>
    </row>
    <row r="103" spans="1:9" ht="42" x14ac:dyDescent="0.25">
      <c r="A103" s="6918" t="s">
        <v>2390</v>
      </c>
      <c r="B103" s="6919"/>
      <c r="C103" s="4467" t="s">
        <v>82</v>
      </c>
      <c r="D103" s="4459" t="s">
        <v>2954</v>
      </c>
      <c r="E103" s="4460" t="s">
        <v>2955</v>
      </c>
      <c r="F103" s="4460" t="s">
        <v>2956</v>
      </c>
      <c r="G103" s="4460" t="s">
        <v>2957</v>
      </c>
      <c r="H103" s="4468" t="s">
        <v>2958</v>
      </c>
      <c r="I103" s="4446" t="s">
        <v>2959</v>
      </c>
    </row>
    <row r="104" spans="1:9" s="18" customFormat="1" ht="15" customHeight="1" x14ac:dyDescent="0.15">
      <c r="A104" s="6989" t="s">
        <v>2960</v>
      </c>
      <c r="B104" s="6990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912" t="s">
        <v>2931</v>
      </c>
      <c r="B105" s="4315" t="s">
        <v>2932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682"/>
      <c r="B106" s="4317" t="s">
        <v>2943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7037"/>
      <c r="B107" s="4319" t="s">
        <v>2930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76" t="s">
        <v>2942</v>
      </c>
      <c r="B108" s="7077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88" t="s">
        <v>2938</v>
      </c>
      <c r="B109" s="7089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2948</v>
      </c>
    </row>
    <row r="111" spans="1:9" s="6" customFormat="1" ht="18" customHeight="1" x14ac:dyDescent="0.2">
      <c r="A111" s="7087" t="s">
        <v>2961</v>
      </c>
      <c r="B111" s="7087"/>
      <c r="C111" s="7087"/>
      <c r="D111" s="7087"/>
      <c r="E111" s="7087"/>
      <c r="F111" s="7087"/>
      <c r="G111" s="7087"/>
      <c r="H111" s="7087"/>
      <c r="I111" s="7087"/>
    </row>
    <row r="112" spans="1:9" ht="42" x14ac:dyDescent="0.25">
      <c r="A112" s="6918" t="s">
        <v>2390</v>
      </c>
      <c r="B112" s="6919"/>
      <c r="C112" s="4467" t="s">
        <v>82</v>
      </c>
      <c r="D112" s="4459" t="s">
        <v>2954</v>
      </c>
      <c r="E112" s="4460" t="s">
        <v>2955</v>
      </c>
      <c r="F112" s="4460" t="s">
        <v>2956</v>
      </c>
      <c r="G112" s="4460" t="s">
        <v>2957</v>
      </c>
      <c r="H112" s="4468" t="s">
        <v>2958</v>
      </c>
      <c r="I112" s="4446" t="s">
        <v>2962</v>
      </c>
    </row>
    <row r="113" spans="1:9" ht="15" customHeight="1" x14ac:dyDescent="0.25">
      <c r="A113" s="6989" t="s">
        <v>2960</v>
      </c>
      <c r="B113" s="6990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912" t="s">
        <v>2931</v>
      </c>
      <c r="B114" s="4315" t="s">
        <v>2932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682"/>
      <c r="B115" s="4317" t="s">
        <v>2943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7037"/>
      <c r="B116" s="4319" t="s">
        <v>2930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76" t="s">
        <v>2942</v>
      </c>
      <c r="B117" s="7077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88" t="s">
        <v>2938</v>
      </c>
      <c r="B118" s="7089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2948</v>
      </c>
    </row>
    <row r="120" spans="1:9" s="6" customFormat="1" ht="18" customHeight="1" x14ac:dyDescent="0.2">
      <c r="A120" s="7086" t="s">
        <v>2963</v>
      </c>
      <c r="B120" s="7086"/>
      <c r="C120" s="1050"/>
      <c r="D120" s="1050"/>
      <c r="E120" s="1050"/>
    </row>
    <row r="121" spans="1:9" ht="21" x14ac:dyDescent="0.25">
      <c r="A121" s="4043" t="s">
        <v>2964</v>
      </c>
      <c r="B121" s="4043" t="s">
        <v>2965</v>
      </c>
    </row>
    <row r="122" spans="1:9" ht="15" customHeight="1" x14ac:dyDescent="0.25">
      <c r="A122" s="4317" t="s">
        <v>2966</v>
      </c>
      <c r="B122" s="4478"/>
    </row>
    <row r="123" spans="1:9" ht="15" customHeight="1" x14ac:dyDescent="0.25">
      <c r="A123" s="4317" t="s">
        <v>2967</v>
      </c>
      <c r="B123" s="4479"/>
    </row>
    <row r="124" spans="1:9" ht="15" customHeight="1" x14ac:dyDescent="0.25">
      <c r="A124" s="4317" t="s">
        <v>2968</v>
      </c>
      <c r="B124" s="4479"/>
    </row>
    <row r="125" spans="1:9" ht="15" customHeight="1" x14ac:dyDescent="0.25">
      <c r="A125" s="4317" t="s">
        <v>2969</v>
      </c>
      <c r="B125" s="4479"/>
    </row>
    <row r="126" spans="1:9" ht="15" customHeight="1" x14ac:dyDescent="0.25">
      <c r="A126" s="4319" t="s">
        <v>2970</v>
      </c>
      <c r="B126" s="4480"/>
    </row>
    <row r="127" spans="1:9" s="6" customFormat="1" ht="18" customHeight="1" x14ac:dyDescent="0.2">
      <c r="A127" s="7085" t="s">
        <v>2971</v>
      </c>
      <c r="B127" s="7085"/>
      <c r="C127" s="1051"/>
      <c r="D127" s="1051"/>
    </row>
    <row r="128" spans="1:9" ht="21" x14ac:dyDescent="0.25">
      <c r="A128" s="4043" t="s">
        <v>2964</v>
      </c>
      <c r="B128" s="4043" t="s">
        <v>2972</v>
      </c>
    </row>
    <row r="129" spans="1:9" x14ac:dyDescent="0.25">
      <c r="A129" s="4317" t="s">
        <v>2966</v>
      </c>
      <c r="B129" s="4478"/>
    </row>
    <row r="130" spans="1:9" x14ac:dyDescent="0.25">
      <c r="A130" s="4317" t="s">
        <v>2967</v>
      </c>
      <c r="B130" s="4479"/>
    </row>
    <row r="131" spans="1:9" x14ac:dyDescent="0.25">
      <c r="A131" s="4317" t="s">
        <v>2968</v>
      </c>
      <c r="B131" s="4479"/>
    </row>
    <row r="132" spans="1:9" x14ac:dyDescent="0.25">
      <c r="A132" s="4317" t="s">
        <v>2969</v>
      </c>
      <c r="B132" s="4479"/>
    </row>
    <row r="133" spans="1:9" x14ac:dyDescent="0.25">
      <c r="A133" s="4319" t="s">
        <v>2970</v>
      </c>
      <c r="B133" s="4480"/>
    </row>
    <row r="134" spans="1:9" s="6" customFormat="1" ht="18" customHeight="1" x14ac:dyDescent="0.2">
      <c r="A134" s="4481" t="s">
        <v>2973</v>
      </c>
    </row>
    <row r="135" spans="1:9" x14ac:dyDescent="0.25">
      <c r="A135" s="6918" t="s">
        <v>2862</v>
      </c>
      <c r="B135" s="6919"/>
      <c r="C135" s="4467" t="s">
        <v>82</v>
      </c>
      <c r="D135" s="4459" t="s">
        <v>2974</v>
      </c>
      <c r="E135" s="4460" t="s">
        <v>2975</v>
      </c>
      <c r="F135" s="4458" t="s">
        <v>2976</v>
      </c>
    </row>
    <row r="136" spans="1:9" x14ac:dyDescent="0.25">
      <c r="A136" s="6989" t="s">
        <v>2960</v>
      </c>
      <c r="B136" s="6990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912" t="s">
        <v>2931</v>
      </c>
      <c r="B137" s="4315" t="s">
        <v>2932</v>
      </c>
      <c r="C137" s="4486">
        <f t="shared" si="9"/>
        <v>0</v>
      </c>
      <c r="D137" s="3436"/>
      <c r="E137" s="3443"/>
      <c r="F137" s="4461"/>
    </row>
    <row r="138" spans="1:9" x14ac:dyDescent="0.25">
      <c r="A138" s="5682"/>
      <c r="B138" s="4317" t="s">
        <v>2943</v>
      </c>
      <c r="C138" s="4487">
        <f t="shared" si="9"/>
        <v>0</v>
      </c>
      <c r="D138" s="4272"/>
      <c r="E138" s="4358"/>
      <c r="F138" s="4054"/>
    </row>
    <row r="139" spans="1:9" x14ac:dyDescent="0.25">
      <c r="A139" s="7037"/>
      <c r="B139" s="4319" t="s">
        <v>2930</v>
      </c>
      <c r="C139" s="2802">
        <f t="shared" si="9"/>
        <v>0</v>
      </c>
      <c r="D139" s="4040"/>
      <c r="E139" s="4116"/>
      <c r="F139" s="2546"/>
    </row>
    <row r="140" spans="1:9" x14ac:dyDescent="0.25">
      <c r="A140" s="7076" t="s">
        <v>2942</v>
      </c>
      <c r="B140" s="7077"/>
      <c r="C140" s="406">
        <f t="shared" si="9"/>
        <v>0</v>
      </c>
      <c r="D140" s="215"/>
      <c r="E140" s="300"/>
      <c r="F140" s="659"/>
    </row>
    <row r="141" spans="1:9" x14ac:dyDescent="0.25">
      <c r="A141" s="7088" t="s">
        <v>2938</v>
      </c>
      <c r="B141" s="7089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2948</v>
      </c>
      <c r="B142" s="859"/>
      <c r="C142" s="1052"/>
      <c r="D142" s="1052"/>
      <c r="E142" s="396"/>
      <c r="F142" s="7"/>
    </row>
    <row r="143" spans="1:9" x14ac:dyDescent="0.25">
      <c r="A143" s="749" t="s">
        <v>2977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89" t="s">
        <v>2978</v>
      </c>
      <c r="B144" s="6789"/>
      <c r="C144" s="6789"/>
      <c r="D144" s="6789"/>
      <c r="E144" s="6789"/>
      <c r="F144" s="6789"/>
      <c r="G144" s="6789"/>
      <c r="H144" s="6789"/>
      <c r="I144" s="1"/>
    </row>
    <row r="145" spans="1:9" x14ac:dyDescent="0.25">
      <c r="A145" s="6882" t="s">
        <v>2979</v>
      </c>
      <c r="B145" s="6836"/>
      <c r="C145" s="6586" t="s">
        <v>2980</v>
      </c>
      <c r="D145" s="6854"/>
      <c r="E145" s="6927"/>
      <c r="F145" s="6586" t="s">
        <v>1225</v>
      </c>
      <c r="G145" s="6854"/>
      <c r="H145" s="6927"/>
    </row>
    <row r="146" spans="1:9" x14ac:dyDescent="0.25">
      <c r="A146" s="7022"/>
      <c r="B146" s="6585"/>
      <c r="C146" s="3700" t="s">
        <v>2932</v>
      </c>
      <c r="D146" s="3701" t="s">
        <v>2981</v>
      </c>
      <c r="E146" s="4259" t="s">
        <v>2962</v>
      </c>
      <c r="F146" s="3700" t="s">
        <v>2932</v>
      </c>
      <c r="G146" s="3701" t="s">
        <v>2981</v>
      </c>
      <c r="H146" s="4259" t="s">
        <v>2962</v>
      </c>
    </row>
    <row r="147" spans="1:9" x14ac:dyDescent="0.25">
      <c r="A147" s="6989" t="s">
        <v>2926</v>
      </c>
      <c r="B147" s="6990"/>
      <c r="C147" s="3159"/>
      <c r="D147" s="2534"/>
      <c r="E147" s="4488"/>
      <c r="F147" s="3159"/>
      <c r="G147" s="2534"/>
      <c r="H147" s="4488"/>
    </row>
    <row r="148" spans="1:9" x14ac:dyDescent="0.25">
      <c r="A148" s="6912" t="s">
        <v>2931</v>
      </c>
      <c r="B148" s="4315" t="s">
        <v>2932</v>
      </c>
      <c r="C148" s="3159"/>
      <c r="D148" s="2534"/>
      <c r="E148" s="4488"/>
      <c r="F148" s="3159"/>
      <c r="G148" s="2534"/>
      <c r="H148" s="4488"/>
    </row>
    <row r="149" spans="1:9" x14ac:dyDescent="0.25">
      <c r="A149" s="5682"/>
      <c r="B149" s="4317" t="s">
        <v>2982</v>
      </c>
      <c r="C149" s="4489"/>
      <c r="D149" s="4490"/>
      <c r="E149" s="4491"/>
      <c r="F149" s="4489"/>
      <c r="G149" s="4490"/>
      <c r="H149" s="4491"/>
    </row>
    <row r="150" spans="1:9" x14ac:dyDescent="0.25">
      <c r="A150" s="7037"/>
      <c r="B150" s="4319" t="s">
        <v>2930</v>
      </c>
      <c r="C150" s="4492"/>
      <c r="D150" s="4493"/>
      <c r="E150" s="2549"/>
      <c r="F150" s="4492"/>
      <c r="G150" s="4493"/>
      <c r="H150" s="2549"/>
    </row>
    <row r="151" spans="1:9" x14ac:dyDescent="0.25">
      <c r="A151" s="7076" t="s">
        <v>2935</v>
      </c>
      <c r="B151" s="7077"/>
      <c r="C151" s="1958"/>
      <c r="D151" s="2817"/>
      <c r="E151" s="4494"/>
      <c r="F151" s="1958"/>
      <c r="G151" s="2817"/>
      <c r="H151" s="4494"/>
    </row>
    <row r="152" spans="1:9" x14ac:dyDescent="0.25">
      <c r="A152" s="7088" t="s">
        <v>2938</v>
      </c>
      <c r="B152" s="7089"/>
      <c r="C152" s="380"/>
      <c r="D152" s="217"/>
      <c r="E152" s="3507"/>
      <c r="F152" s="380"/>
      <c r="G152" s="217"/>
      <c r="H152" s="3507"/>
    </row>
    <row r="153" spans="1:9" x14ac:dyDescent="0.25">
      <c r="A153" s="6884" t="s">
        <v>82</v>
      </c>
      <c r="B153" s="6885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91" t="s">
        <v>2983</v>
      </c>
      <c r="B154" s="7091"/>
      <c r="C154" s="7091"/>
    </row>
    <row r="155" spans="1:9" ht="15" customHeight="1" x14ac:dyDescent="0.25">
      <c r="A155" s="6882" t="s">
        <v>284</v>
      </c>
      <c r="B155" s="7090"/>
      <c r="C155" s="4107" t="s">
        <v>82</v>
      </c>
    </row>
    <row r="156" spans="1:9" ht="15" customHeight="1" x14ac:dyDescent="0.25">
      <c r="A156" s="6912" t="s">
        <v>2984</v>
      </c>
      <c r="B156" s="4496" t="s">
        <v>2985</v>
      </c>
      <c r="C156" s="4497"/>
    </row>
    <row r="157" spans="1:9" ht="15" customHeight="1" x14ac:dyDescent="0.25">
      <c r="A157" s="7037"/>
      <c r="B157" s="4498" t="s">
        <v>2986</v>
      </c>
      <c r="C157" s="4499"/>
    </row>
    <row r="158" spans="1:9" s="6" customFormat="1" ht="18" customHeight="1" x14ac:dyDescent="0.2">
      <c r="A158" s="6528" t="s">
        <v>2987</v>
      </c>
      <c r="B158" s="6528"/>
      <c r="C158" s="6528"/>
      <c r="D158" s="6528"/>
      <c r="E158" s="6528"/>
      <c r="F158" s="6528"/>
      <c r="G158" s="6917"/>
      <c r="H158" s="6917"/>
      <c r="I158" s="6917"/>
    </row>
    <row r="159" spans="1:9" ht="21" customHeight="1" x14ac:dyDescent="0.25">
      <c r="A159" s="4500" t="s">
        <v>2988</v>
      </c>
      <c r="B159" s="4500" t="s">
        <v>2989</v>
      </c>
      <c r="C159" s="6911" t="s">
        <v>284</v>
      </c>
      <c r="D159" s="6377"/>
      <c r="E159" s="6906"/>
      <c r="F159" s="3394" t="s">
        <v>82</v>
      </c>
      <c r="G159" s="3770" t="s">
        <v>2926</v>
      </c>
      <c r="H159" s="3769" t="s">
        <v>2990</v>
      </c>
      <c r="I159" s="4501" t="s">
        <v>2931</v>
      </c>
    </row>
    <row r="160" spans="1:9" x14ac:dyDescent="0.25">
      <c r="A160" s="7092" t="s">
        <v>2991</v>
      </c>
      <c r="B160" s="7092" t="s">
        <v>2992</v>
      </c>
      <c r="C160" s="7093" t="s">
        <v>2993</v>
      </c>
      <c r="D160" s="7094"/>
      <c r="E160" s="7095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92"/>
      <c r="B161" s="7092"/>
      <c r="C161" s="7096" t="s">
        <v>2994</v>
      </c>
      <c r="D161" s="7097"/>
      <c r="E161" s="7098"/>
      <c r="F161" s="4313">
        <f t="shared" si="10"/>
        <v>0</v>
      </c>
      <c r="G161" s="4489"/>
      <c r="H161" s="4490"/>
      <c r="I161" s="4491"/>
    </row>
    <row r="162" spans="1:9" x14ac:dyDescent="0.25">
      <c r="A162" s="7092"/>
      <c r="B162" s="7092"/>
      <c r="C162" s="7096" t="s">
        <v>2908</v>
      </c>
      <c r="D162" s="7097"/>
      <c r="E162" s="7098"/>
      <c r="F162" s="4313">
        <f t="shared" si="10"/>
        <v>0</v>
      </c>
      <c r="G162" s="4489"/>
      <c r="H162" s="4490"/>
      <c r="I162" s="4491"/>
    </row>
    <row r="163" spans="1:9" x14ac:dyDescent="0.25">
      <c r="A163" s="7092"/>
      <c r="B163" s="7092"/>
      <c r="C163" s="7096" t="s">
        <v>2995</v>
      </c>
      <c r="D163" s="7097"/>
      <c r="E163" s="7098"/>
      <c r="F163" s="4313">
        <f t="shared" si="10"/>
        <v>0</v>
      </c>
      <c r="G163" s="4489"/>
      <c r="H163" s="4490"/>
      <c r="I163" s="4491"/>
    </row>
    <row r="164" spans="1:9" x14ac:dyDescent="0.25">
      <c r="A164" s="7092"/>
      <c r="B164" s="7092"/>
      <c r="C164" s="7096" t="s">
        <v>2996</v>
      </c>
      <c r="D164" s="7097"/>
      <c r="E164" s="7098"/>
      <c r="F164" s="4313">
        <f t="shared" si="10"/>
        <v>0</v>
      </c>
      <c r="G164" s="4489"/>
      <c r="H164" s="4490"/>
      <c r="I164" s="4491"/>
    </row>
    <row r="165" spans="1:9" x14ac:dyDescent="0.25">
      <c r="A165" s="7092"/>
      <c r="B165" s="7092"/>
      <c r="C165" s="7096" t="s">
        <v>2997</v>
      </c>
      <c r="D165" s="7097"/>
      <c r="E165" s="7098"/>
      <c r="F165" s="4313">
        <f t="shared" si="10"/>
        <v>0</v>
      </c>
      <c r="G165" s="4489"/>
      <c r="H165" s="4490"/>
      <c r="I165" s="4491"/>
    </row>
    <row r="166" spans="1:9" x14ac:dyDescent="0.25">
      <c r="A166" s="7092"/>
      <c r="B166" s="7092"/>
      <c r="C166" s="7096" t="s">
        <v>2998</v>
      </c>
      <c r="D166" s="7097"/>
      <c r="E166" s="7098"/>
      <c r="F166" s="4313">
        <f t="shared" si="10"/>
        <v>0</v>
      </c>
      <c r="G166" s="4489"/>
      <c r="H166" s="4490"/>
      <c r="I166" s="4491"/>
    </row>
    <row r="167" spans="1:9" x14ac:dyDescent="0.25">
      <c r="A167" s="7092"/>
      <c r="B167" s="7092"/>
      <c r="C167" s="7099" t="s">
        <v>2999</v>
      </c>
      <c r="D167" s="7100"/>
      <c r="E167" s="7101"/>
      <c r="F167" s="2391">
        <f t="shared" si="10"/>
        <v>0</v>
      </c>
      <c r="G167" s="4492"/>
      <c r="H167" s="4493"/>
      <c r="I167" s="2549"/>
    </row>
    <row r="168" spans="1:9" x14ac:dyDescent="0.25">
      <c r="A168" s="7092"/>
      <c r="B168" s="7102" t="s">
        <v>3000</v>
      </c>
      <c r="C168" s="7093" t="s">
        <v>3001</v>
      </c>
      <c r="D168" s="7094"/>
      <c r="E168" s="7095"/>
      <c r="F168" s="271">
        <f t="shared" si="10"/>
        <v>0</v>
      </c>
      <c r="G168" s="880"/>
      <c r="H168" s="594"/>
      <c r="I168" s="1400"/>
    </row>
    <row r="169" spans="1:9" x14ac:dyDescent="0.25">
      <c r="A169" s="7092"/>
      <c r="B169" s="7102"/>
      <c r="C169" s="7096" t="s">
        <v>3002</v>
      </c>
      <c r="D169" s="7097"/>
      <c r="E169" s="7098"/>
      <c r="F169" s="271">
        <f t="shared" si="10"/>
        <v>0</v>
      </c>
      <c r="G169" s="4489"/>
      <c r="H169" s="4490"/>
      <c r="I169" s="4491"/>
    </row>
    <row r="170" spans="1:9" x14ac:dyDescent="0.25">
      <c r="A170" s="7092"/>
      <c r="B170" s="7102"/>
      <c r="C170" s="7099" t="s">
        <v>3003</v>
      </c>
      <c r="D170" s="7100"/>
      <c r="E170" s="7101"/>
      <c r="F170" s="1773">
        <f t="shared" si="10"/>
        <v>0</v>
      </c>
      <c r="G170" s="4492"/>
      <c r="H170" s="4493"/>
      <c r="I170" s="2549"/>
    </row>
    <row r="171" spans="1:9" x14ac:dyDescent="0.25">
      <c r="A171" s="7092" t="s">
        <v>3004</v>
      </c>
      <c r="B171" s="7102" t="s">
        <v>2992</v>
      </c>
      <c r="C171" s="7093" t="s">
        <v>3005</v>
      </c>
      <c r="D171" s="7094"/>
      <c r="E171" s="7095"/>
      <c r="F171" s="3931">
        <f t="shared" si="10"/>
        <v>0</v>
      </c>
      <c r="G171" s="880"/>
      <c r="H171" s="594"/>
      <c r="I171" s="1400"/>
    </row>
    <row r="172" spans="1:9" x14ac:dyDescent="0.25">
      <c r="A172" s="7092"/>
      <c r="B172" s="7102"/>
      <c r="C172" s="7096" t="s">
        <v>3006</v>
      </c>
      <c r="D172" s="7097"/>
      <c r="E172" s="7098"/>
      <c r="F172" s="271">
        <f t="shared" si="10"/>
        <v>0</v>
      </c>
      <c r="G172" s="4489"/>
      <c r="H172" s="4490"/>
      <c r="I172" s="4491"/>
    </row>
    <row r="173" spans="1:9" x14ac:dyDescent="0.25">
      <c r="A173" s="7092"/>
      <c r="B173" s="7102"/>
      <c r="C173" s="7096" t="s">
        <v>3007</v>
      </c>
      <c r="D173" s="7097"/>
      <c r="E173" s="7098"/>
      <c r="F173" s="271">
        <f t="shared" si="10"/>
        <v>0</v>
      </c>
      <c r="G173" s="4489"/>
      <c r="H173" s="4490"/>
      <c r="I173" s="4491"/>
    </row>
    <row r="174" spans="1:9" x14ac:dyDescent="0.25">
      <c r="A174" s="7092"/>
      <c r="B174" s="7102"/>
      <c r="C174" s="7108" t="s">
        <v>3008</v>
      </c>
      <c r="D174" s="7109"/>
      <c r="E174" s="7110"/>
      <c r="F174" s="4507">
        <f t="shared" si="10"/>
        <v>0</v>
      </c>
      <c r="G174" s="4492"/>
      <c r="H174" s="4493"/>
      <c r="I174" s="2549"/>
    </row>
    <row r="175" spans="1:9" x14ac:dyDescent="0.25">
      <c r="A175" s="7092"/>
      <c r="B175" s="7102" t="s">
        <v>3000</v>
      </c>
      <c r="C175" s="7112" t="s">
        <v>3009</v>
      </c>
      <c r="D175" s="7113"/>
      <c r="E175" s="7114"/>
      <c r="F175" s="271">
        <f t="shared" si="10"/>
        <v>0</v>
      </c>
      <c r="G175" s="880"/>
      <c r="H175" s="594"/>
      <c r="I175" s="1400"/>
    </row>
    <row r="176" spans="1:9" x14ac:dyDescent="0.25">
      <c r="A176" s="7092"/>
      <c r="B176" s="7102"/>
      <c r="C176" s="7096" t="s">
        <v>3010</v>
      </c>
      <c r="D176" s="7097"/>
      <c r="E176" s="7098"/>
      <c r="F176" s="271">
        <f t="shared" si="10"/>
        <v>0</v>
      </c>
      <c r="G176" s="4489"/>
      <c r="H176" s="4490"/>
      <c r="I176" s="4491"/>
    </row>
    <row r="177" spans="1:9" x14ac:dyDescent="0.25">
      <c r="A177" s="7092"/>
      <c r="B177" s="7102"/>
      <c r="C177" s="7096" t="s">
        <v>3011</v>
      </c>
      <c r="D177" s="7097"/>
      <c r="E177" s="7098"/>
      <c r="F177" s="271">
        <f t="shared" si="10"/>
        <v>0</v>
      </c>
      <c r="G177" s="4489"/>
      <c r="H177" s="4490"/>
      <c r="I177" s="4491"/>
    </row>
    <row r="178" spans="1:9" x14ac:dyDescent="0.25">
      <c r="A178" s="7092"/>
      <c r="B178" s="7102"/>
      <c r="C178" s="7096" t="s">
        <v>3012</v>
      </c>
      <c r="D178" s="7097"/>
      <c r="E178" s="7098"/>
      <c r="F178" s="271">
        <f t="shared" si="10"/>
        <v>0</v>
      </c>
      <c r="G178" s="4489"/>
      <c r="H178" s="4490"/>
      <c r="I178" s="4491"/>
    </row>
    <row r="179" spans="1:9" x14ac:dyDescent="0.25">
      <c r="A179" s="7092"/>
      <c r="B179" s="7102"/>
      <c r="C179" s="7096" t="s">
        <v>3013</v>
      </c>
      <c r="D179" s="7097"/>
      <c r="E179" s="7098"/>
      <c r="F179" s="271">
        <f t="shared" si="10"/>
        <v>0</v>
      </c>
      <c r="G179" s="4489"/>
      <c r="H179" s="4490"/>
      <c r="I179" s="4491"/>
    </row>
    <row r="180" spans="1:9" x14ac:dyDescent="0.25">
      <c r="A180" s="7092"/>
      <c r="B180" s="7102"/>
      <c r="C180" s="7096" t="s">
        <v>3014</v>
      </c>
      <c r="D180" s="7097"/>
      <c r="E180" s="7098"/>
      <c r="F180" s="271">
        <f t="shared" si="10"/>
        <v>0</v>
      </c>
      <c r="G180" s="4489"/>
      <c r="H180" s="4490"/>
      <c r="I180" s="4491"/>
    </row>
    <row r="181" spans="1:9" x14ac:dyDescent="0.25">
      <c r="A181" s="7092"/>
      <c r="B181" s="7102"/>
      <c r="C181" s="7096" t="s">
        <v>3015</v>
      </c>
      <c r="D181" s="7097"/>
      <c r="E181" s="7098"/>
      <c r="F181" s="271">
        <f t="shared" si="10"/>
        <v>0</v>
      </c>
      <c r="G181" s="4489"/>
      <c r="H181" s="4490"/>
      <c r="I181" s="4491"/>
    </row>
    <row r="182" spans="1:9" x14ac:dyDescent="0.25">
      <c r="A182" s="7092"/>
      <c r="B182" s="7102"/>
      <c r="C182" s="7096" t="s">
        <v>3016</v>
      </c>
      <c r="D182" s="7097"/>
      <c r="E182" s="7098"/>
      <c r="F182" s="271">
        <f t="shared" si="10"/>
        <v>0</v>
      </c>
      <c r="G182" s="4489"/>
      <c r="H182" s="4490"/>
      <c r="I182" s="4491"/>
    </row>
    <row r="183" spans="1:9" x14ac:dyDescent="0.25">
      <c r="A183" s="7092"/>
      <c r="B183" s="7102"/>
      <c r="C183" s="7096" t="s">
        <v>3017</v>
      </c>
      <c r="D183" s="7097"/>
      <c r="E183" s="7098"/>
      <c r="F183" s="271">
        <f t="shared" si="10"/>
        <v>0</v>
      </c>
      <c r="G183" s="4489"/>
      <c r="H183" s="4490"/>
      <c r="I183" s="4491"/>
    </row>
    <row r="184" spans="1:9" x14ac:dyDescent="0.25">
      <c r="A184" s="7092"/>
      <c r="B184" s="7102"/>
      <c r="C184" s="7108" t="s">
        <v>3018</v>
      </c>
      <c r="D184" s="7109"/>
      <c r="E184" s="7110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82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3020</v>
      </c>
    </row>
    <row r="188" spans="1:9" s="6" customFormat="1" ht="18" customHeight="1" x14ac:dyDescent="0.2">
      <c r="A188" s="7106" t="s">
        <v>3021</v>
      </c>
      <c r="B188" s="7106"/>
      <c r="C188" s="7107"/>
      <c r="D188" s="7107"/>
    </row>
    <row r="189" spans="1:9" ht="15" customHeight="1" x14ac:dyDescent="0.25">
      <c r="A189" s="4514" t="s">
        <v>3022</v>
      </c>
      <c r="B189" s="4515" t="s">
        <v>82</v>
      </c>
      <c r="C189" s="3806" t="s">
        <v>1952</v>
      </c>
      <c r="D189" s="4384" t="s">
        <v>3023</v>
      </c>
    </row>
    <row r="190" spans="1:9" ht="15" customHeight="1" x14ac:dyDescent="0.25">
      <c r="A190" s="4516" t="s">
        <v>3024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3025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3026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3027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3028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3029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3030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3031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3032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3033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82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3034</v>
      </c>
    </row>
    <row r="202" spans="1:5" ht="15" customHeight="1" x14ac:dyDescent="0.25">
      <c r="A202" s="4514" t="s">
        <v>3035</v>
      </c>
      <c r="B202" s="3806" t="s">
        <v>1952</v>
      </c>
      <c r="C202" s="3807" t="s">
        <v>3023</v>
      </c>
      <c r="D202" s="4384" t="s">
        <v>3036</v>
      </c>
    </row>
    <row r="203" spans="1:5" ht="15" customHeight="1" x14ac:dyDescent="0.25">
      <c r="A203" s="4519" t="s">
        <v>3037</v>
      </c>
      <c r="B203" s="4489"/>
      <c r="C203" s="4490"/>
      <c r="D203" s="4491"/>
    </row>
    <row r="204" spans="1:5" ht="15" customHeight="1" x14ac:dyDescent="0.25">
      <c r="A204" s="4520" t="s">
        <v>3038</v>
      </c>
      <c r="B204" s="4489"/>
      <c r="C204" s="4490"/>
      <c r="D204" s="4491"/>
    </row>
    <row r="205" spans="1:5" ht="15" customHeight="1" x14ac:dyDescent="0.25">
      <c r="A205" s="4432" t="s">
        <v>3039</v>
      </c>
      <c r="B205" s="4489"/>
      <c r="C205" s="4490"/>
      <c r="D205" s="2549"/>
    </row>
    <row r="206" spans="1:5" ht="15" customHeight="1" x14ac:dyDescent="0.25">
      <c r="A206" s="4514" t="s">
        <v>82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106" t="s">
        <v>3040</v>
      </c>
      <c r="B207" s="7106"/>
      <c r="C207" s="7106"/>
      <c r="D207" s="7106"/>
      <c r="E207" s="7106"/>
    </row>
    <row r="208" spans="1:5" s="18" customFormat="1" ht="15" customHeight="1" x14ac:dyDescent="0.15">
      <c r="A208" s="3766" t="s">
        <v>3041</v>
      </c>
      <c r="B208" s="3766" t="s">
        <v>3042</v>
      </c>
      <c r="C208" s="3806" t="s">
        <v>1952</v>
      </c>
      <c r="D208" s="3807" t="s">
        <v>3023</v>
      </c>
      <c r="E208" s="4384" t="s">
        <v>3036</v>
      </c>
    </row>
    <row r="209" spans="1:5" s="18" customFormat="1" ht="15" customHeight="1" x14ac:dyDescent="0.15">
      <c r="A209" s="7103" t="s">
        <v>3043</v>
      </c>
      <c r="B209" s="4342" t="s">
        <v>3044</v>
      </c>
      <c r="C209" s="4489"/>
      <c r="D209" s="4490"/>
      <c r="E209" s="4488"/>
    </row>
    <row r="210" spans="1:5" s="18" customFormat="1" ht="15" customHeight="1" x14ac:dyDescent="0.15">
      <c r="A210" s="7104"/>
      <c r="B210" s="4521" t="s">
        <v>3045</v>
      </c>
      <c r="C210" s="4489"/>
      <c r="D210" s="4490"/>
      <c r="E210" s="1400"/>
    </row>
    <row r="211" spans="1:5" s="18" customFormat="1" ht="15" customHeight="1" x14ac:dyDescent="0.15">
      <c r="A211" s="7104"/>
      <c r="B211" s="1054" t="s">
        <v>3046</v>
      </c>
      <c r="C211" s="880"/>
      <c r="D211" s="594"/>
      <c r="E211" s="4491"/>
    </row>
    <row r="212" spans="1:5" s="18" customFormat="1" ht="15" customHeight="1" x14ac:dyDescent="0.15">
      <c r="A212" s="7105"/>
      <c r="B212" s="4522" t="s">
        <v>3047</v>
      </c>
      <c r="C212" s="4492"/>
      <c r="D212" s="4493"/>
      <c r="E212" s="2549"/>
    </row>
    <row r="213" spans="1:5" s="18" customFormat="1" ht="15" customHeight="1" x14ac:dyDescent="0.15">
      <c r="A213" s="4523" t="s">
        <v>3048</v>
      </c>
      <c r="B213" s="4523" t="s">
        <v>3049</v>
      </c>
      <c r="C213" s="4524"/>
      <c r="D213" s="4525"/>
      <c r="E213" s="3636"/>
    </row>
    <row r="214" spans="1:5" s="18" customFormat="1" ht="15" customHeight="1" x14ac:dyDescent="0.15">
      <c r="A214" s="7103" t="s">
        <v>3050</v>
      </c>
      <c r="B214" s="4342" t="s">
        <v>3051</v>
      </c>
      <c r="C214" s="3159"/>
      <c r="D214" s="2534"/>
      <c r="E214" s="4488"/>
    </row>
    <row r="215" spans="1:5" s="18" customFormat="1" ht="15" customHeight="1" x14ac:dyDescent="0.15">
      <c r="A215" s="7104"/>
      <c r="B215" s="1054" t="s">
        <v>3052</v>
      </c>
      <c r="C215" s="880"/>
      <c r="D215" s="594"/>
      <c r="E215" s="1400"/>
    </row>
    <row r="216" spans="1:5" s="18" customFormat="1" ht="15" customHeight="1" x14ac:dyDescent="0.15">
      <c r="A216" s="7104"/>
      <c r="B216" s="4521" t="s">
        <v>3053</v>
      </c>
      <c r="C216" s="4489"/>
      <c r="D216" s="4490"/>
      <c r="E216" s="4491"/>
    </row>
    <row r="217" spans="1:5" s="18" customFormat="1" ht="15" customHeight="1" x14ac:dyDescent="0.15">
      <c r="A217" s="7104"/>
      <c r="B217" s="1054" t="s">
        <v>3054</v>
      </c>
      <c r="C217" s="880"/>
      <c r="D217" s="594"/>
      <c r="E217" s="1400"/>
    </row>
    <row r="218" spans="1:5" s="18" customFormat="1" ht="15" customHeight="1" x14ac:dyDescent="0.15">
      <c r="A218" s="7105"/>
      <c r="B218" s="4522" t="s">
        <v>3055</v>
      </c>
      <c r="C218" s="4492"/>
      <c r="D218" s="4493"/>
      <c r="E218" s="2549"/>
    </row>
    <row r="219" spans="1:5" s="18" customFormat="1" ht="15" customHeight="1" x14ac:dyDescent="0.15">
      <c r="A219" s="7103" t="s">
        <v>3056</v>
      </c>
      <c r="B219" s="4342" t="s">
        <v>3057</v>
      </c>
      <c r="C219" s="880"/>
      <c r="D219" s="594"/>
      <c r="E219" s="1400"/>
    </row>
    <row r="220" spans="1:5" s="18" customFormat="1" ht="15" customHeight="1" x14ac:dyDescent="0.15">
      <c r="A220" s="7105"/>
      <c r="B220" s="4522" t="s">
        <v>3058</v>
      </c>
      <c r="C220" s="4492"/>
      <c r="D220" s="4493"/>
      <c r="E220" s="2549"/>
    </row>
    <row r="221" spans="1:5" s="18" customFormat="1" ht="15" customHeight="1" x14ac:dyDescent="0.15">
      <c r="A221" s="7103" t="s">
        <v>3059</v>
      </c>
      <c r="B221" s="4342" t="s">
        <v>3060</v>
      </c>
      <c r="C221" s="3159"/>
      <c r="D221" s="2534"/>
      <c r="E221" s="4488"/>
    </row>
    <row r="222" spans="1:5" s="18" customFormat="1" ht="15" customHeight="1" x14ac:dyDescent="0.15">
      <c r="A222" s="7104"/>
      <c r="B222" s="4521" t="s">
        <v>3061</v>
      </c>
      <c r="C222" s="880"/>
      <c r="D222" s="594"/>
      <c r="E222" s="1400"/>
    </row>
    <row r="223" spans="1:5" s="18" customFormat="1" ht="15" customHeight="1" x14ac:dyDescent="0.15">
      <c r="A223" s="7105"/>
      <c r="B223" s="1054" t="s">
        <v>3062</v>
      </c>
      <c r="C223" s="1585"/>
      <c r="D223" s="241"/>
      <c r="E223" s="3636"/>
    </row>
    <row r="224" spans="1:5" s="18" customFormat="1" ht="15" customHeight="1" x14ac:dyDescent="0.15">
      <c r="A224" s="7103" t="s">
        <v>3063</v>
      </c>
      <c r="B224" s="4342" t="s">
        <v>3064</v>
      </c>
      <c r="C224" s="880"/>
      <c r="D224" s="594"/>
      <c r="E224" s="1400"/>
    </row>
    <row r="225" spans="1:5" s="18" customFormat="1" ht="15" customHeight="1" x14ac:dyDescent="0.15">
      <c r="A225" s="7105"/>
      <c r="B225" s="4522" t="s">
        <v>3065</v>
      </c>
      <c r="C225" s="4492"/>
      <c r="D225" s="4493"/>
      <c r="E225" s="2549"/>
    </row>
    <row r="226" spans="1:5" s="18" customFormat="1" ht="15" customHeight="1" x14ac:dyDescent="0.15">
      <c r="A226" s="7103" t="s">
        <v>3066</v>
      </c>
      <c r="B226" s="4342" t="s">
        <v>3067</v>
      </c>
      <c r="C226" s="880"/>
      <c r="D226" s="594"/>
      <c r="E226" s="1400"/>
    </row>
    <row r="227" spans="1:5" s="18" customFormat="1" ht="15" customHeight="1" x14ac:dyDescent="0.15">
      <c r="A227" s="7105"/>
      <c r="B227" s="4522" t="s">
        <v>3068</v>
      </c>
      <c r="C227" s="4492"/>
      <c r="D227" s="4493"/>
      <c r="E227" s="2549"/>
    </row>
    <row r="228" spans="1:5" s="18" customFormat="1" ht="15" customHeight="1" x14ac:dyDescent="0.15">
      <c r="A228" s="7103" t="s">
        <v>3069</v>
      </c>
      <c r="B228" s="4342" t="s">
        <v>3070</v>
      </c>
      <c r="C228" s="880"/>
      <c r="D228" s="594"/>
      <c r="E228" s="1400"/>
    </row>
    <row r="229" spans="1:5" s="18" customFormat="1" ht="15" customHeight="1" x14ac:dyDescent="0.15">
      <c r="A229" s="7105"/>
      <c r="B229" s="4522" t="s">
        <v>3071</v>
      </c>
      <c r="C229" s="4492"/>
      <c r="D229" s="4493"/>
      <c r="E229" s="2549"/>
    </row>
    <row r="230" spans="1:5" s="18" customFormat="1" ht="15" customHeight="1" x14ac:dyDescent="0.15">
      <c r="A230" s="7103" t="s">
        <v>3072</v>
      </c>
      <c r="B230" s="4342" t="s">
        <v>3073</v>
      </c>
      <c r="C230" s="880"/>
      <c r="D230" s="594"/>
      <c r="E230" s="1400"/>
    </row>
    <row r="231" spans="1:5" s="18" customFormat="1" ht="15" customHeight="1" x14ac:dyDescent="0.15">
      <c r="A231" s="7105"/>
      <c r="B231" s="4343" t="s">
        <v>3074</v>
      </c>
      <c r="C231" s="4492"/>
      <c r="D231" s="4493"/>
      <c r="E231" s="2549"/>
    </row>
    <row r="232" spans="1:5" s="18" customFormat="1" ht="15" customHeight="1" x14ac:dyDescent="0.15">
      <c r="A232" s="6755" t="s">
        <v>3075</v>
      </c>
      <c r="B232" s="6762"/>
      <c r="C232" s="880"/>
      <c r="D232" s="594"/>
      <c r="E232" s="1400"/>
    </row>
    <row r="233" spans="1:5" s="18" customFormat="1" ht="15" customHeight="1" x14ac:dyDescent="0.15">
      <c r="A233" s="7123" t="s">
        <v>608</v>
      </c>
      <c r="B233" s="6902"/>
      <c r="C233" s="4489"/>
      <c r="D233" s="4490"/>
      <c r="E233" s="4491"/>
    </row>
    <row r="234" spans="1:5" s="18" customFormat="1" ht="15" customHeight="1" x14ac:dyDescent="0.15">
      <c r="A234" s="6782" t="s">
        <v>82</v>
      </c>
      <c r="B234" s="7003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7117" t="s">
        <v>3076</v>
      </c>
      <c r="B235" s="7117"/>
      <c r="C235" s="7117"/>
      <c r="D235" s="7117"/>
      <c r="E235" s="7117"/>
    </row>
    <row r="236" spans="1:5" s="18" customFormat="1" ht="21" x14ac:dyDescent="0.15">
      <c r="A236" s="6768" t="s">
        <v>3077</v>
      </c>
      <c r="B236" s="6768"/>
      <c r="C236" s="3806" t="s">
        <v>82</v>
      </c>
      <c r="D236" s="3769" t="s">
        <v>2980</v>
      </c>
      <c r="E236" s="4501" t="s">
        <v>3078</v>
      </c>
    </row>
    <row r="237" spans="1:5" s="18" customFormat="1" ht="15" customHeight="1" x14ac:dyDescent="0.15">
      <c r="A237" s="7124" t="s">
        <v>3079</v>
      </c>
      <c r="B237" s="7124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7125" t="s">
        <v>3080</v>
      </c>
      <c r="B238" s="7125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7126" t="s">
        <v>82</v>
      </c>
      <c r="B239" s="7126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7117" t="s">
        <v>3081</v>
      </c>
      <c r="B240" s="7117"/>
      <c r="C240" s="7117"/>
      <c r="D240" s="7117"/>
    </row>
    <row r="241" spans="1:4" ht="15" customHeight="1" x14ac:dyDescent="0.25">
      <c r="A241" s="3766" t="s">
        <v>3041</v>
      </c>
      <c r="B241" s="3766" t="s">
        <v>3022</v>
      </c>
      <c r="C241" s="3806" t="s">
        <v>1952</v>
      </c>
      <c r="D241" s="4384" t="s">
        <v>3023</v>
      </c>
    </row>
    <row r="242" spans="1:4" ht="15" customHeight="1" x14ac:dyDescent="0.25">
      <c r="A242" s="7103" t="s">
        <v>3050</v>
      </c>
      <c r="B242" s="4342" t="s">
        <v>3082</v>
      </c>
      <c r="C242" s="4489"/>
      <c r="D242" s="4488"/>
    </row>
    <row r="243" spans="1:4" ht="15" customHeight="1" x14ac:dyDescent="0.25">
      <c r="A243" s="7104"/>
      <c r="B243" s="4521" t="s">
        <v>3083</v>
      </c>
      <c r="C243" s="4489"/>
      <c r="D243" s="4491"/>
    </row>
    <row r="244" spans="1:4" ht="15" customHeight="1" x14ac:dyDescent="0.25">
      <c r="A244" s="7104"/>
      <c r="B244" s="4521" t="s">
        <v>3084</v>
      </c>
      <c r="C244" s="4489"/>
      <c r="D244" s="4491"/>
    </row>
    <row r="245" spans="1:4" ht="15" customHeight="1" x14ac:dyDescent="0.25">
      <c r="A245" s="7104"/>
      <c r="B245" s="4521" t="s">
        <v>3085</v>
      </c>
      <c r="C245" s="4489"/>
      <c r="D245" s="4491"/>
    </row>
    <row r="246" spans="1:4" ht="15" customHeight="1" x14ac:dyDescent="0.25">
      <c r="A246" s="7104"/>
      <c r="B246" s="4521" t="s">
        <v>3086</v>
      </c>
      <c r="C246" s="4489"/>
      <c r="D246" s="4491"/>
    </row>
    <row r="247" spans="1:4" ht="15" customHeight="1" x14ac:dyDescent="0.25">
      <c r="A247" s="7104"/>
      <c r="B247" s="4521" t="s">
        <v>3087</v>
      </c>
      <c r="C247" s="4489"/>
      <c r="D247" s="4491"/>
    </row>
    <row r="248" spans="1:4" ht="15" customHeight="1" x14ac:dyDescent="0.25">
      <c r="A248" s="7104"/>
      <c r="B248" s="4521" t="s">
        <v>3088</v>
      </c>
      <c r="C248" s="4489"/>
      <c r="D248" s="4491"/>
    </row>
    <row r="249" spans="1:4" ht="15" customHeight="1" x14ac:dyDescent="0.25">
      <c r="A249" s="7104"/>
      <c r="B249" s="4521" t="s">
        <v>3089</v>
      </c>
      <c r="C249" s="4489"/>
      <c r="D249" s="4491"/>
    </row>
    <row r="250" spans="1:4" ht="15" customHeight="1" x14ac:dyDescent="0.25">
      <c r="A250" s="7104"/>
      <c r="B250" s="4521" t="s">
        <v>3090</v>
      </c>
      <c r="C250" s="4489"/>
      <c r="D250" s="4491"/>
    </row>
    <row r="251" spans="1:4" ht="15" customHeight="1" x14ac:dyDescent="0.25">
      <c r="A251" s="7104"/>
      <c r="B251" s="4521" t="s">
        <v>3091</v>
      </c>
      <c r="C251" s="4489"/>
      <c r="D251" s="4491"/>
    </row>
    <row r="252" spans="1:4" ht="15" customHeight="1" x14ac:dyDescent="0.25">
      <c r="A252" s="7104"/>
      <c r="B252" s="4521" t="s">
        <v>3092</v>
      </c>
      <c r="C252" s="4489"/>
      <c r="D252" s="4491"/>
    </row>
    <row r="253" spans="1:4" ht="15" customHeight="1" x14ac:dyDescent="0.25">
      <c r="A253" s="7104"/>
      <c r="B253" s="4521" t="s">
        <v>3093</v>
      </c>
      <c r="C253" s="4489"/>
      <c r="D253" s="4491"/>
    </row>
    <row r="254" spans="1:4" ht="15" customHeight="1" x14ac:dyDescent="0.25">
      <c r="A254" s="7104"/>
      <c r="B254" s="4343" t="s">
        <v>3094</v>
      </c>
      <c r="C254" s="4492"/>
      <c r="D254" s="2549"/>
    </row>
    <row r="255" spans="1:4" ht="15" customHeight="1" x14ac:dyDescent="0.25">
      <c r="A255" s="7105"/>
      <c r="B255" s="4522" t="s">
        <v>3095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7103" t="s">
        <v>3059</v>
      </c>
      <c r="B256" s="1054" t="s">
        <v>3096</v>
      </c>
      <c r="C256" s="880"/>
      <c r="D256" s="1400"/>
    </row>
    <row r="257" spans="1:4" ht="15" customHeight="1" x14ac:dyDescent="0.25">
      <c r="A257" s="7104"/>
      <c r="B257" s="4521" t="s">
        <v>3097</v>
      </c>
      <c r="C257" s="4489"/>
      <c r="D257" s="4491"/>
    </row>
    <row r="258" spans="1:4" ht="15" customHeight="1" x14ac:dyDescent="0.25">
      <c r="A258" s="7104"/>
      <c r="B258" s="4343" t="s">
        <v>3098</v>
      </c>
      <c r="C258" s="4492"/>
      <c r="D258" s="2549"/>
    </row>
    <row r="259" spans="1:4" ht="15" customHeight="1" x14ac:dyDescent="0.25">
      <c r="A259" s="7105"/>
      <c r="B259" s="4522" t="s">
        <v>3099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7103" t="s">
        <v>3066</v>
      </c>
      <c r="B260" s="1054" t="s">
        <v>3100</v>
      </c>
      <c r="C260" s="880"/>
      <c r="D260" s="1400"/>
    </row>
    <row r="261" spans="1:4" ht="15" customHeight="1" x14ac:dyDescent="0.25">
      <c r="A261" s="7104"/>
      <c r="B261" s="4521" t="s">
        <v>3101</v>
      </c>
      <c r="C261" s="4489"/>
      <c r="D261" s="4491"/>
    </row>
    <row r="262" spans="1:4" ht="15" customHeight="1" x14ac:dyDescent="0.25">
      <c r="A262" s="7104"/>
      <c r="B262" s="4521" t="s">
        <v>3102</v>
      </c>
      <c r="C262" s="4489"/>
      <c r="D262" s="4491"/>
    </row>
    <row r="263" spans="1:4" ht="15" customHeight="1" x14ac:dyDescent="0.25">
      <c r="A263" s="7104"/>
      <c r="B263" s="4343" t="s">
        <v>3103</v>
      </c>
      <c r="C263" s="4492"/>
      <c r="D263" s="2549"/>
    </row>
    <row r="264" spans="1:4" ht="15" customHeight="1" x14ac:dyDescent="0.25">
      <c r="A264" s="7105"/>
      <c r="B264" s="4522" t="s">
        <v>3104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7103" t="s">
        <v>3069</v>
      </c>
      <c r="B265" s="1054" t="s">
        <v>3105</v>
      </c>
      <c r="C265" s="880"/>
      <c r="D265" s="1400"/>
    </row>
    <row r="266" spans="1:4" ht="15" customHeight="1" x14ac:dyDescent="0.25">
      <c r="A266" s="7104"/>
      <c r="B266" s="4521" t="s">
        <v>3106</v>
      </c>
      <c r="C266" s="4489"/>
      <c r="D266" s="4491"/>
    </row>
    <row r="267" spans="1:4" ht="15" customHeight="1" x14ac:dyDescent="0.25">
      <c r="A267" s="7104"/>
      <c r="B267" s="4343" t="s">
        <v>3107</v>
      </c>
      <c r="C267" s="4492"/>
      <c r="D267" s="2549"/>
    </row>
    <row r="268" spans="1:4" ht="15" customHeight="1" x14ac:dyDescent="0.25">
      <c r="A268" s="7120"/>
      <c r="B268" s="4522" t="s">
        <v>3108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82" t="s">
        <v>82</v>
      </c>
      <c r="B269" s="7003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7117" t="s">
        <v>3109</v>
      </c>
      <c r="B270" s="7117"/>
      <c r="C270" s="7117"/>
      <c r="D270" s="7117"/>
    </row>
    <row r="271" spans="1:4" x14ac:dyDescent="0.25">
      <c r="A271" s="3775" t="s">
        <v>3110</v>
      </c>
      <c r="B271" s="3806" t="s">
        <v>3111</v>
      </c>
      <c r="C271" s="3847" t="s">
        <v>3112</v>
      </c>
      <c r="D271" s="4501" t="s">
        <v>3113</v>
      </c>
    </row>
    <row r="272" spans="1:4" ht="15" customHeight="1" x14ac:dyDescent="0.25">
      <c r="A272" s="1056" t="s">
        <v>3037</v>
      </c>
      <c r="B272" s="4489"/>
      <c r="C272" s="4490"/>
      <c r="D272" s="4491"/>
    </row>
    <row r="273" spans="1:4" ht="15" customHeight="1" x14ac:dyDescent="0.25">
      <c r="A273" s="4520" t="s">
        <v>3038</v>
      </c>
      <c r="B273" s="4489"/>
      <c r="C273" s="4490"/>
      <c r="D273" s="4491"/>
    </row>
    <row r="274" spans="1:4" ht="15" customHeight="1" x14ac:dyDescent="0.25">
      <c r="A274" s="4432" t="s">
        <v>3039</v>
      </c>
      <c r="B274" s="4489"/>
      <c r="C274" s="4490"/>
      <c r="D274" s="4491"/>
    </row>
    <row r="275" spans="1:4" ht="15" customHeight="1" x14ac:dyDescent="0.25">
      <c r="A275" s="4514" t="s">
        <v>82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3114</v>
      </c>
    </row>
    <row r="277" spans="1:4" s="6" customFormat="1" ht="18" customHeight="1" x14ac:dyDescent="0.2">
      <c r="A277" s="7106" t="s">
        <v>3115</v>
      </c>
      <c r="B277" s="7106"/>
      <c r="C277" s="7106"/>
    </row>
    <row r="278" spans="1:4" x14ac:dyDescent="0.25">
      <c r="A278" s="7121" t="s">
        <v>3116</v>
      </c>
      <c r="B278" s="7122"/>
      <c r="C278" s="3766" t="s">
        <v>3117</v>
      </c>
    </row>
    <row r="279" spans="1:4" x14ac:dyDescent="0.25">
      <c r="A279" s="6755" t="s">
        <v>3118</v>
      </c>
      <c r="B279" s="6756"/>
      <c r="C279" s="4529"/>
    </row>
    <row r="280" spans="1:4" x14ac:dyDescent="0.25">
      <c r="A280" s="7115" t="s">
        <v>3119</v>
      </c>
      <c r="B280" s="7116"/>
      <c r="C280" s="4529"/>
    </row>
    <row r="281" spans="1:4" x14ac:dyDescent="0.25">
      <c r="A281" s="7115" t="s">
        <v>3120</v>
      </c>
      <c r="B281" s="7116"/>
      <c r="C281" s="4529"/>
    </row>
    <row r="282" spans="1:4" x14ac:dyDescent="0.25">
      <c r="A282" s="7115" t="s">
        <v>3121</v>
      </c>
      <c r="B282" s="7116"/>
      <c r="C282" s="4529"/>
    </row>
    <row r="283" spans="1:4" ht="24.95" customHeight="1" x14ac:dyDescent="0.25">
      <c r="A283" s="7118" t="s">
        <v>3122</v>
      </c>
      <c r="B283" s="7119"/>
      <c r="C283" s="4529"/>
    </row>
    <row r="284" spans="1:4" ht="24.95" customHeight="1" x14ac:dyDescent="0.25">
      <c r="A284" s="7118" t="s">
        <v>3123</v>
      </c>
      <c r="B284" s="7119"/>
      <c r="C284" s="4529"/>
    </row>
    <row r="285" spans="1:4" ht="24.95" customHeight="1" x14ac:dyDescent="0.25">
      <c r="A285" s="7118" t="s">
        <v>3124</v>
      </c>
      <c r="B285" s="7119"/>
      <c r="C285" s="4529"/>
    </row>
    <row r="286" spans="1:4" ht="24.95" customHeight="1" x14ac:dyDescent="0.25">
      <c r="A286" s="7118" t="s">
        <v>3125</v>
      </c>
      <c r="B286" s="7119"/>
      <c r="C286" s="4529"/>
    </row>
    <row r="287" spans="1:4" ht="15" customHeight="1" x14ac:dyDescent="0.25">
      <c r="A287" s="5793" t="s">
        <v>3126</v>
      </c>
      <c r="B287" s="5795"/>
      <c r="C287" s="4529"/>
    </row>
    <row r="288" spans="1:4" ht="15" customHeight="1" x14ac:dyDescent="0.25">
      <c r="A288" s="7111" t="s">
        <v>82</v>
      </c>
      <c r="B288" s="6788"/>
      <c r="C288" s="4260">
        <f>+SUM(C279:C287)</f>
        <v>0</v>
      </c>
    </row>
    <row r="289" spans="1:2" s="6" customFormat="1" ht="18" customHeight="1" x14ac:dyDescent="0.2">
      <c r="A289" s="522" t="s">
        <v>3127</v>
      </c>
    </row>
    <row r="290" spans="1:2" ht="15" customHeight="1" x14ac:dyDescent="0.25">
      <c r="A290" s="4514" t="s">
        <v>3128</v>
      </c>
      <c r="B290" s="3766" t="s">
        <v>3129</v>
      </c>
    </row>
    <row r="291" spans="1:2" ht="15" customHeight="1" x14ac:dyDescent="0.25">
      <c r="A291" s="4516" t="s">
        <v>3130</v>
      </c>
      <c r="B291" s="4529"/>
    </row>
    <row r="292" spans="1:2" ht="15" customHeight="1" x14ac:dyDescent="0.25">
      <c r="A292" s="4517" t="s">
        <v>3131</v>
      </c>
      <c r="B292" s="4529"/>
    </row>
    <row r="293" spans="1:2" ht="15" customHeight="1" x14ac:dyDescent="0.25">
      <c r="A293" s="4517" t="s">
        <v>3132</v>
      </c>
      <c r="B293" s="4529"/>
    </row>
    <row r="294" spans="1:2" ht="15" customHeight="1" x14ac:dyDescent="0.25">
      <c r="A294" s="4517" t="s">
        <v>3133</v>
      </c>
      <c r="B294" s="4529"/>
    </row>
    <row r="295" spans="1:2" ht="15" customHeight="1" x14ac:dyDescent="0.25">
      <c r="A295" s="4517" t="s">
        <v>3134</v>
      </c>
      <c r="B295" s="4529"/>
    </row>
    <row r="296" spans="1:2" ht="15" customHeight="1" x14ac:dyDescent="0.25">
      <c r="A296" s="4518" t="s">
        <v>3135</v>
      </c>
      <c r="B296" s="4529"/>
    </row>
    <row r="297" spans="1:2" ht="15" customHeight="1" x14ac:dyDescent="0.25">
      <c r="A297" s="3766" t="s">
        <v>82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J3" zoomScale="90" zoomScaleNormal="90" workbookViewId="0">
      <selection activeCell="M22" sqref="A22:XFD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48" t="s">
        <v>3136</v>
      </c>
      <c r="B6" s="7148"/>
      <c r="C6" s="7148"/>
      <c r="D6" s="7148"/>
      <c r="E6" s="7148"/>
      <c r="F6" s="7148"/>
      <c r="G6" s="7148"/>
      <c r="H6" s="7148"/>
      <c r="I6" s="7148"/>
      <c r="J6" s="7148"/>
      <c r="K6" s="7148"/>
      <c r="L6" s="7148"/>
      <c r="M6" s="7148"/>
      <c r="N6" s="7148"/>
      <c r="O6" s="7148"/>
      <c r="P6" s="7148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17" t="s">
        <v>667</v>
      </c>
      <c r="B9" s="6889"/>
      <c r="C9" s="3394" t="s">
        <v>82</v>
      </c>
      <c r="D9" s="3422" t="s">
        <v>3138</v>
      </c>
      <c r="E9" s="3701" t="s">
        <v>3139</v>
      </c>
      <c r="F9" s="3701" t="s">
        <v>3140</v>
      </c>
      <c r="G9" s="3930" t="s">
        <v>3141</v>
      </c>
      <c r="H9" s="4531" t="s">
        <v>3142</v>
      </c>
      <c r="I9" s="4531" t="s">
        <v>3143</v>
      </c>
      <c r="J9" s="3405" t="s">
        <v>3144</v>
      </c>
      <c r="K9" s="3930" t="s">
        <v>3145</v>
      </c>
      <c r="L9" s="3703" t="s">
        <v>3146</v>
      </c>
      <c r="M9" s="3745" t="s">
        <v>3147</v>
      </c>
      <c r="N9" s="3701" t="s">
        <v>41</v>
      </c>
      <c r="O9" s="3701" t="s">
        <v>42</v>
      </c>
      <c r="P9" s="3701" t="s">
        <v>3148</v>
      </c>
      <c r="Q9" s="3701" t="s">
        <v>3149</v>
      </c>
      <c r="R9" s="3701" t="s">
        <v>39</v>
      </c>
      <c r="S9" s="4259" t="s">
        <v>2116</v>
      </c>
      <c r="T9" s="138"/>
      <c r="U9" s="138"/>
    </row>
    <row r="10" spans="1:85" s="18" customFormat="1" ht="15" customHeight="1" x14ac:dyDescent="0.15">
      <c r="A10" s="6925" t="s">
        <v>3150</v>
      </c>
      <c r="B10" s="6926"/>
      <c r="C10" s="4472">
        <f>SUM(D10:G10)</f>
        <v>0</v>
      </c>
      <c r="D10" s="4532">
        <v>0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0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923" t="s">
        <v>3151</v>
      </c>
      <c r="B11" s="6924"/>
      <c r="C11" s="4472">
        <f>SUM(D11:G11)</f>
        <v>3</v>
      </c>
      <c r="D11" s="4532">
        <v>3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2</v>
      </c>
      <c r="K11" s="4532">
        <v>1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923" t="s">
        <v>3152</v>
      </c>
      <c r="B12" s="6924"/>
      <c r="C12" s="4472">
        <f t="shared" ref="C12:C30" si="13">SUM(D12:G12)</f>
        <v>4</v>
      </c>
      <c r="D12" s="4532">
        <v>4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4</v>
      </c>
      <c r="K12" s="4532">
        <v>0</v>
      </c>
      <c r="L12" s="4532">
        <v>0</v>
      </c>
      <c r="M12" s="4533"/>
      <c r="N12" s="4178">
        <v>1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923" t="s">
        <v>3153</v>
      </c>
      <c r="B13" s="6924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923" t="s">
        <v>3154</v>
      </c>
      <c r="B14" s="6924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923" t="s">
        <v>3155</v>
      </c>
      <c r="B15" s="6924"/>
      <c r="C15" s="4472">
        <f t="shared" si="13"/>
        <v>1</v>
      </c>
      <c r="D15" s="4532">
        <v>1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1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923" t="s">
        <v>3156</v>
      </c>
      <c r="B16" s="6924"/>
      <c r="C16" s="4472">
        <f t="shared" si="13"/>
        <v>1</v>
      </c>
      <c r="D16" s="4532">
        <v>1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1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923" t="s">
        <v>3157</v>
      </c>
      <c r="B17" s="6924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923" t="s">
        <v>3158</v>
      </c>
      <c r="B18" s="6924"/>
      <c r="C18" s="4472">
        <f t="shared" si="13"/>
        <v>1</v>
      </c>
      <c r="D18" s="4532">
        <v>0</v>
      </c>
      <c r="E18" s="4532">
        <v>0</v>
      </c>
      <c r="F18" s="4532">
        <v>1</v>
      </c>
      <c r="G18" s="4532">
        <v>0</v>
      </c>
      <c r="H18" s="264">
        <v>0</v>
      </c>
      <c r="I18" s="264">
        <v>0</v>
      </c>
      <c r="J18" s="4532">
        <v>0</v>
      </c>
      <c r="K18" s="4532">
        <v>1</v>
      </c>
      <c r="L18" s="4532">
        <v>0</v>
      </c>
      <c r="M18" s="4177">
        <v>0</v>
      </c>
      <c r="N18" s="4178">
        <v>0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923" t="s">
        <v>3159</v>
      </c>
      <c r="B19" s="6924"/>
      <c r="C19" s="4472">
        <f t="shared" si="13"/>
        <v>3</v>
      </c>
      <c r="D19" s="4532">
        <v>3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0</v>
      </c>
      <c r="K19" s="4532">
        <v>2</v>
      </c>
      <c r="L19" s="4532">
        <v>1</v>
      </c>
      <c r="M19" s="4177">
        <v>1</v>
      </c>
      <c r="N19" s="4178">
        <v>1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923" t="s">
        <v>3160</v>
      </c>
      <c r="B20" s="6924"/>
      <c r="C20" s="4472">
        <f t="shared" si="13"/>
        <v>1</v>
      </c>
      <c r="D20" s="4532">
        <v>1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1</v>
      </c>
      <c r="K20" s="4532">
        <v>0</v>
      </c>
      <c r="L20" s="4532">
        <v>0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923" t="s">
        <v>3161</v>
      </c>
      <c r="B21" s="6924"/>
      <c r="C21" s="4472">
        <f t="shared" si="13"/>
        <v>0</v>
      </c>
      <c r="D21" s="4532">
        <v>0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0</v>
      </c>
      <c r="K21" s="4532">
        <v>0</v>
      </c>
      <c r="L21" s="4532">
        <v>0</v>
      </c>
      <c r="M21" s="4533"/>
      <c r="N21" s="4178">
        <v>0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923" t="s">
        <v>3162</v>
      </c>
      <c r="B22" s="6924"/>
      <c r="C22" s="4472">
        <f t="shared" si="13"/>
        <v>43</v>
      </c>
      <c r="D22" s="4532">
        <v>43</v>
      </c>
      <c r="E22" s="4532">
        <v>0</v>
      </c>
      <c r="F22" s="4532">
        <v>0</v>
      </c>
      <c r="G22" s="4532">
        <v>0</v>
      </c>
      <c r="H22" s="264">
        <v>0</v>
      </c>
      <c r="I22" s="264">
        <v>0</v>
      </c>
      <c r="J22" s="4532">
        <v>26</v>
      </c>
      <c r="K22" s="4532">
        <v>16</v>
      </c>
      <c r="L22" s="4532">
        <v>1</v>
      </c>
      <c r="M22" s="4533"/>
      <c r="N22" s="4178">
        <v>4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923" t="s">
        <v>3163</v>
      </c>
      <c r="B23" s="6924"/>
      <c r="C23" s="4472">
        <f>SUM(D23:G23)</f>
        <v>1</v>
      </c>
      <c r="D23" s="4532">
        <v>1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1</v>
      </c>
      <c r="K23" s="4532">
        <v>0</v>
      </c>
      <c r="L23" s="4532">
        <v>0</v>
      </c>
      <c r="M23" s="4177">
        <v>0</v>
      </c>
      <c r="N23" s="4178">
        <v>1</v>
      </c>
      <c r="O23" s="4178">
        <v>0</v>
      </c>
      <c r="P23" s="4178">
        <v>0</v>
      </c>
      <c r="Q23" s="4178">
        <v>1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923" t="s">
        <v>3164</v>
      </c>
      <c r="B24" s="6924"/>
      <c r="C24" s="4472">
        <f t="shared" si="13"/>
        <v>23</v>
      </c>
      <c r="D24" s="4532">
        <v>23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14</v>
      </c>
      <c r="K24" s="4532">
        <v>5</v>
      </c>
      <c r="L24" s="4532">
        <v>4</v>
      </c>
      <c r="M24" s="4177">
        <v>0</v>
      </c>
      <c r="N24" s="4178">
        <v>1</v>
      </c>
      <c r="O24" s="4178">
        <v>1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923" t="s">
        <v>3165</v>
      </c>
      <c r="B25" s="6924"/>
      <c r="C25" s="4472">
        <f>SUM(D25:G25)</f>
        <v>3</v>
      </c>
      <c r="D25" s="4532">
        <v>3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0</v>
      </c>
      <c r="K25" s="4532">
        <v>1</v>
      </c>
      <c r="L25" s="4532">
        <v>2</v>
      </c>
      <c r="M25" s="4177">
        <v>0</v>
      </c>
      <c r="N25" s="4178">
        <v>1</v>
      </c>
      <c r="O25" s="4178">
        <v>0</v>
      </c>
      <c r="P25" s="4178">
        <v>0</v>
      </c>
      <c r="Q25" s="4178">
        <v>1</v>
      </c>
      <c r="R25" s="4178">
        <v>0</v>
      </c>
      <c r="S25" s="4171">
        <v>1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923" t="s">
        <v>3166</v>
      </c>
      <c r="B26" s="6924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923" t="s">
        <v>3167</v>
      </c>
      <c r="B27" s="6924"/>
      <c r="C27" s="4472">
        <f t="shared" si="13"/>
        <v>1</v>
      </c>
      <c r="D27" s="4532">
        <v>0</v>
      </c>
      <c r="E27" s="4532">
        <v>1</v>
      </c>
      <c r="F27" s="4532">
        <v>0</v>
      </c>
      <c r="G27" s="4532">
        <v>0</v>
      </c>
      <c r="H27" s="264">
        <v>0</v>
      </c>
      <c r="I27" s="264">
        <v>0</v>
      </c>
      <c r="J27" s="4532">
        <v>1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923" t="s">
        <v>3168</v>
      </c>
      <c r="B28" s="6924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923" t="s">
        <v>3169</v>
      </c>
      <c r="B29" s="6924"/>
      <c r="C29" s="4472">
        <f t="shared" si="13"/>
        <v>38</v>
      </c>
      <c r="D29" s="4532">
        <v>38</v>
      </c>
      <c r="E29" s="4532">
        <v>0</v>
      </c>
      <c r="F29" s="4532">
        <v>0</v>
      </c>
      <c r="G29" s="4532">
        <v>0</v>
      </c>
      <c r="H29" s="264">
        <v>0</v>
      </c>
      <c r="I29" s="264">
        <v>0</v>
      </c>
      <c r="J29" s="4532">
        <v>14</v>
      </c>
      <c r="K29" s="4532">
        <v>4</v>
      </c>
      <c r="L29" s="4532">
        <v>20</v>
      </c>
      <c r="M29" s="4177">
        <v>26</v>
      </c>
      <c r="N29" s="4178">
        <v>5</v>
      </c>
      <c r="O29" s="4178">
        <v>1</v>
      </c>
      <c r="P29" s="4178">
        <v>0</v>
      </c>
      <c r="Q29" s="4535"/>
      <c r="R29" s="4178">
        <v>0</v>
      </c>
      <c r="S29" s="4171">
        <v>5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923" t="s">
        <v>3170</v>
      </c>
      <c r="B30" s="6924"/>
      <c r="C30" s="4472">
        <f t="shared" si="13"/>
        <v>3</v>
      </c>
      <c r="D30" s="4532">
        <v>3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0</v>
      </c>
      <c r="K30" s="4532">
        <v>0</v>
      </c>
      <c r="L30" s="4532">
        <v>3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1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43" t="s">
        <v>3171</v>
      </c>
      <c r="B31" s="7044"/>
      <c r="C31" s="4472">
        <f>SUM(D31:G31)</f>
        <v>1</v>
      </c>
      <c r="D31" s="4532">
        <v>1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1</v>
      </c>
      <c r="K31" s="4532">
        <v>0</v>
      </c>
      <c r="L31" s="4532">
        <v>0</v>
      </c>
      <c r="M31" s="4177">
        <v>0</v>
      </c>
      <c r="N31" s="4178">
        <v>1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43" t="s">
        <v>3172</v>
      </c>
      <c r="B32" s="7044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43" t="s">
        <v>3173</v>
      </c>
      <c r="B33" s="7044"/>
      <c r="C33" s="4472">
        <f>SUM(D33:G33)</f>
        <v>3</v>
      </c>
      <c r="D33" s="4532">
        <v>1</v>
      </c>
      <c r="E33" s="4532">
        <v>2</v>
      </c>
      <c r="F33" s="4532">
        <v>0</v>
      </c>
      <c r="G33" s="4532">
        <v>0</v>
      </c>
      <c r="H33" s="264">
        <v>0</v>
      </c>
      <c r="I33" s="264">
        <v>0</v>
      </c>
      <c r="J33" s="4532">
        <v>2</v>
      </c>
      <c r="K33" s="4532">
        <v>1</v>
      </c>
      <c r="L33" s="4532">
        <v>0</v>
      </c>
      <c r="M33" s="4536"/>
      <c r="N33" s="4178">
        <v>0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81" t="str">
        <f t="shared" si="2"/>
        <v/>
      </c>
      <c r="BR33" s="381" t="str">
        <f t="shared" si="18"/>
        <v xml:space="preserve"> * No olvide digitar la variable Programa de Acompañamiento Psicosocial en APS. Si no tiene digite Cero.</v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43" t="s">
        <v>3174</v>
      </c>
      <c r="B34" s="7044"/>
      <c r="C34" s="265">
        <f>SUM(D34:G34)</f>
        <v>0</v>
      </c>
      <c r="D34" s="4532">
        <v>0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0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50" t="s">
        <v>3175</v>
      </c>
      <c r="B35" s="7051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07" t="s">
        <v>3176</v>
      </c>
      <c r="B36" s="6907"/>
      <c r="C36" s="6907"/>
      <c r="D36" s="6907"/>
      <c r="E36" s="6907"/>
      <c r="F36" s="6907"/>
      <c r="G36" s="6907"/>
      <c r="H36" s="6907"/>
      <c r="I36" s="6907"/>
      <c r="J36" s="6907"/>
      <c r="K36" s="6907"/>
      <c r="L36" s="6907"/>
      <c r="M36" s="6907"/>
      <c r="N36" s="6907"/>
    </row>
    <row r="37" spans="1:85" s="18" customFormat="1" ht="63" x14ac:dyDescent="0.15">
      <c r="A37" s="6617" t="s">
        <v>667</v>
      </c>
      <c r="B37" s="6843"/>
      <c r="C37" s="4108" t="s">
        <v>3177</v>
      </c>
      <c r="D37" s="3700" t="s">
        <v>3178</v>
      </c>
      <c r="E37" s="3701" t="s">
        <v>3179</v>
      </c>
      <c r="F37" s="3702" t="s">
        <v>3180</v>
      </c>
      <c r="G37" s="3405" t="s">
        <v>3181</v>
      </c>
      <c r="H37" s="3701" t="s">
        <v>3182</v>
      </c>
      <c r="I37" s="3701" t="s">
        <v>3183</v>
      </c>
      <c r="J37" s="3701" t="s">
        <v>3184</v>
      </c>
      <c r="K37" s="3745" t="s">
        <v>42</v>
      </c>
      <c r="L37" s="3701" t="s">
        <v>331</v>
      </c>
      <c r="M37" s="3701" t="s">
        <v>3185</v>
      </c>
      <c r="N37" s="4259" t="s">
        <v>3186</v>
      </c>
    </row>
    <row r="38" spans="1:85" s="18" customFormat="1" ht="30" customHeight="1" x14ac:dyDescent="0.15">
      <c r="A38" s="6853" t="s">
        <v>3187</v>
      </c>
      <c r="B38" s="4456" t="s">
        <v>3188</v>
      </c>
      <c r="C38" s="4538">
        <v>1</v>
      </c>
      <c r="D38" s="4539">
        <v>2</v>
      </c>
      <c r="E38" s="4540">
        <v>0</v>
      </c>
      <c r="F38" s="4541">
        <v>0</v>
      </c>
      <c r="G38" s="4539">
        <v>1</v>
      </c>
      <c r="H38" s="4540">
        <v>2</v>
      </c>
      <c r="I38" s="4540">
        <v>1</v>
      </c>
      <c r="J38" s="4540">
        <v>2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47"/>
      <c r="B39" s="4544" t="s">
        <v>3189</v>
      </c>
      <c r="C39" s="4545">
        <v>1</v>
      </c>
      <c r="D39" s="4546">
        <v>0</v>
      </c>
      <c r="E39" s="4532">
        <v>0</v>
      </c>
      <c r="F39" s="4547">
        <v>0</v>
      </c>
      <c r="G39" s="4546">
        <v>1</v>
      </c>
      <c r="H39" s="1783">
        <v>0</v>
      </c>
      <c r="I39" s="1783">
        <v>1</v>
      </c>
      <c r="J39" s="1783">
        <v>0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47"/>
      <c r="B40" s="1057" t="s">
        <v>3190</v>
      </c>
      <c r="C40" s="4549">
        <v>0</v>
      </c>
      <c r="D40" s="1785">
        <v>0</v>
      </c>
      <c r="E40" s="184">
        <v>5</v>
      </c>
      <c r="F40" s="185">
        <v>0</v>
      </c>
      <c r="G40" s="1785">
        <v>0</v>
      </c>
      <c r="H40" s="4550">
        <v>5</v>
      </c>
      <c r="I40" s="4550">
        <v>0</v>
      </c>
      <c r="J40" s="4550">
        <v>5</v>
      </c>
      <c r="K40" s="4551">
        <v>0</v>
      </c>
      <c r="L40" s="184">
        <v>1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84" t="s">
        <v>82</v>
      </c>
      <c r="B41" s="6886"/>
      <c r="C41" s="3915">
        <f>SUM(C38:C40)</f>
        <v>2</v>
      </c>
      <c r="D41" s="4222">
        <f t="shared" ref="D41:N41" si="30">SUM(D38:D40)</f>
        <v>2</v>
      </c>
      <c r="E41" s="3942">
        <f t="shared" si="30"/>
        <v>5</v>
      </c>
      <c r="F41" s="3914">
        <f t="shared" si="30"/>
        <v>0</v>
      </c>
      <c r="G41" s="4222">
        <f t="shared" si="30"/>
        <v>2</v>
      </c>
      <c r="H41" s="3942">
        <f t="shared" si="30"/>
        <v>7</v>
      </c>
      <c r="I41" s="3942">
        <f t="shared" si="30"/>
        <v>2</v>
      </c>
      <c r="J41" s="3938">
        <f t="shared" si="30"/>
        <v>7</v>
      </c>
      <c r="K41" s="3939">
        <f t="shared" si="30"/>
        <v>0</v>
      </c>
      <c r="L41" s="3936">
        <f t="shared" si="30"/>
        <v>1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53" t="s">
        <v>3191</v>
      </c>
      <c r="B42" s="4553" t="s">
        <v>2425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47"/>
      <c r="B43" s="4555" t="s">
        <v>3192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47"/>
      <c r="B44" s="4562" t="s">
        <v>49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47"/>
      <c r="B45" s="4145" t="s">
        <v>3193</v>
      </c>
      <c r="C45" s="1786">
        <v>1</v>
      </c>
      <c r="D45" s="4557">
        <v>0</v>
      </c>
      <c r="E45" s="4532">
        <v>1</v>
      </c>
      <c r="F45" s="4547">
        <v>0</v>
      </c>
      <c r="G45" s="4546">
        <v>1</v>
      </c>
      <c r="H45" s="4532">
        <v>1</v>
      </c>
      <c r="I45" s="4532">
        <v>1</v>
      </c>
      <c r="J45" s="351">
        <v>1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47"/>
      <c r="B46" s="4423" t="s">
        <v>680</v>
      </c>
      <c r="C46" s="4563">
        <v>1</v>
      </c>
      <c r="D46" s="4564">
        <v>2</v>
      </c>
      <c r="E46" s="184">
        <v>4</v>
      </c>
      <c r="F46" s="185">
        <v>0</v>
      </c>
      <c r="G46" s="4565">
        <v>1</v>
      </c>
      <c r="H46" s="184">
        <v>6</v>
      </c>
      <c r="I46" s="184">
        <v>1</v>
      </c>
      <c r="J46" s="186">
        <v>6</v>
      </c>
      <c r="K46" s="187">
        <v>0</v>
      </c>
      <c r="L46" s="184">
        <v>1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84" t="s">
        <v>82</v>
      </c>
      <c r="B47" s="6886"/>
      <c r="C47" s="4455">
        <f>SUM(C42:C46)</f>
        <v>2</v>
      </c>
      <c r="D47" s="4566">
        <f>SUM(D42:D46)</f>
        <v>2</v>
      </c>
      <c r="E47" s="4567">
        <f t="shared" ref="E47:N47" si="39">SUM(E42:E46)</f>
        <v>5</v>
      </c>
      <c r="F47" s="4568">
        <f t="shared" si="39"/>
        <v>0</v>
      </c>
      <c r="G47" s="4566">
        <f t="shared" si="39"/>
        <v>2</v>
      </c>
      <c r="H47" s="4567">
        <f t="shared" si="39"/>
        <v>7</v>
      </c>
      <c r="I47" s="4567">
        <f t="shared" si="39"/>
        <v>2</v>
      </c>
      <c r="J47" s="4569">
        <f t="shared" si="39"/>
        <v>7</v>
      </c>
      <c r="K47" s="4570">
        <f t="shared" si="39"/>
        <v>0</v>
      </c>
      <c r="L47" s="188">
        <f t="shared" si="39"/>
        <v>1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3194</v>
      </c>
    </row>
    <row r="49" spans="1:82" s="18" customFormat="1" ht="52.5" x14ac:dyDescent="0.15">
      <c r="A49" s="6617" t="s">
        <v>667</v>
      </c>
      <c r="B49" s="6843"/>
      <c r="C49" s="4158" t="s">
        <v>82</v>
      </c>
      <c r="D49" s="4158" t="s">
        <v>3138</v>
      </c>
      <c r="E49" s="4157" t="s">
        <v>3195</v>
      </c>
      <c r="F49" s="3701" t="s">
        <v>3196</v>
      </c>
      <c r="G49" s="4108" t="s">
        <v>3141</v>
      </c>
      <c r="H49" s="4571" t="s">
        <v>3142</v>
      </c>
      <c r="I49" s="3900" t="s">
        <v>3143</v>
      </c>
      <c r="J49" s="4259" t="s">
        <v>41</v>
      </c>
      <c r="K49" s="4259" t="s">
        <v>42</v>
      </c>
      <c r="L49" s="4259" t="s">
        <v>3197</v>
      </c>
      <c r="M49" s="4259" t="s">
        <v>3198</v>
      </c>
    </row>
    <row r="50" spans="1:82" s="18" customFormat="1" ht="15" customHeight="1" x14ac:dyDescent="0.15">
      <c r="A50" s="6925" t="s">
        <v>3199</v>
      </c>
      <c r="B50" s="6926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923" t="s">
        <v>3200</v>
      </c>
      <c r="B51" s="6924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923" t="s">
        <v>3201</v>
      </c>
      <c r="B52" s="6924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538" t="s">
        <v>673</v>
      </c>
      <c r="B53" s="6539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912" t="s">
        <v>3202</v>
      </c>
      <c r="B54" s="3741" t="s">
        <v>3203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82"/>
      <c r="B55" s="4203" t="s">
        <v>3204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37"/>
      <c r="B56" s="2301" t="s">
        <v>3205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925" t="s">
        <v>3206</v>
      </c>
      <c r="B57" s="6926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49" t="s">
        <v>920</v>
      </c>
      <c r="B58" s="7051"/>
      <c r="C58" s="2645">
        <f>SUM(D58:G58)</f>
        <v>24</v>
      </c>
      <c r="D58" s="4040">
        <v>24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4</v>
      </c>
      <c r="K58" s="2546">
        <v>1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84" t="s">
        <v>82</v>
      </c>
      <c r="B59" s="6886"/>
      <c r="C59" s="3915">
        <f>SUM(C54:C58)+C50</f>
        <v>24</v>
      </c>
      <c r="D59" s="4578">
        <f t="shared" ref="D59:M59" si="50">SUM(D54:D58)+D50</f>
        <v>24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4</v>
      </c>
      <c r="K59" s="3915">
        <f t="shared" si="50"/>
        <v>1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90" t="s">
        <v>3209</v>
      </c>
      <c r="B62" s="6883"/>
      <c r="C62" s="7149" t="s">
        <v>3210</v>
      </c>
      <c r="D62" s="7149"/>
      <c r="E62" s="7149"/>
      <c r="F62" s="7149"/>
      <c r="G62" s="7149"/>
      <c r="H62" s="7149"/>
      <c r="I62" s="7149"/>
      <c r="J62" s="7149"/>
      <c r="K62" s="7149"/>
      <c r="L62" s="7149"/>
      <c r="M62" s="7149"/>
      <c r="N62" s="7149"/>
      <c r="O62" s="7149"/>
      <c r="P62" s="7150"/>
      <c r="Q62" s="6896" t="s">
        <v>41</v>
      </c>
      <c r="R62" s="6895" t="s">
        <v>42</v>
      </c>
      <c r="S62" s="6895" t="s">
        <v>3185</v>
      </c>
      <c r="T62" s="6895" t="s">
        <v>3211</v>
      </c>
      <c r="U62" s="6985" t="s">
        <v>3212</v>
      </c>
    </row>
    <row r="63" spans="1:82" s="18" customFormat="1" ht="24" customHeight="1" x14ac:dyDescent="0.15">
      <c r="A63" s="7146"/>
      <c r="B63" s="6056"/>
      <c r="C63" s="4259" t="s">
        <v>3213</v>
      </c>
      <c r="D63" s="3394" t="s">
        <v>82</v>
      </c>
      <c r="E63" s="3700" t="s">
        <v>69</v>
      </c>
      <c r="F63" s="3701" t="s">
        <v>3214</v>
      </c>
      <c r="G63" s="3701" t="s">
        <v>3215</v>
      </c>
      <c r="H63" s="3701" t="s">
        <v>1095</v>
      </c>
      <c r="I63" s="3701" t="s">
        <v>1456</v>
      </c>
      <c r="J63" s="3701" t="s">
        <v>1058</v>
      </c>
      <c r="K63" s="3701" t="s">
        <v>515</v>
      </c>
      <c r="L63" s="3701" t="s">
        <v>1055</v>
      </c>
      <c r="M63" s="3701" t="s">
        <v>110</v>
      </c>
      <c r="N63" s="3701" t="s">
        <v>1056</v>
      </c>
      <c r="O63" s="3701" t="s">
        <v>104</v>
      </c>
      <c r="P63" s="3412" t="s">
        <v>1184</v>
      </c>
      <c r="Q63" s="5659"/>
      <c r="R63" s="5709"/>
      <c r="S63" s="5709"/>
      <c r="T63" s="5709"/>
      <c r="U63" s="5690"/>
    </row>
    <row r="64" spans="1:82" s="18" customFormat="1" ht="15" customHeight="1" x14ac:dyDescent="0.15">
      <c r="A64" s="6925" t="s">
        <v>3216</v>
      </c>
      <c r="B64" s="6926"/>
      <c r="C64" s="4580">
        <v>18</v>
      </c>
      <c r="D64" s="4581">
        <f t="shared" ref="D64:D69" si="51">SUM(E64:P64)</f>
        <v>18</v>
      </c>
      <c r="E64" s="1958">
        <v>0</v>
      </c>
      <c r="F64" s="1957">
        <v>0</v>
      </c>
      <c r="G64" s="1957">
        <v>0</v>
      </c>
      <c r="H64" s="1957">
        <v>1</v>
      </c>
      <c r="I64" s="1957">
        <v>12</v>
      </c>
      <c r="J64" s="1957">
        <v>0</v>
      </c>
      <c r="K64" s="1957">
        <v>0</v>
      </c>
      <c r="L64" s="1957">
        <v>0</v>
      </c>
      <c r="M64" s="1957">
        <v>5</v>
      </c>
      <c r="N64" s="1957">
        <v>0</v>
      </c>
      <c r="O64" s="1957">
        <v>0</v>
      </c>
      <c r="P64" s="3858">
        <v>0</v>
      </c>
      <c r="Q64" s="4542">
        <v>5</v>
      </c>
      <c r="R64" s="4540">
        <v>0</v>
      </c>
      <c r="S64" s="4540">
        <v>18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538" t="s">
        <v>3217</v>
      </c>
      <c r="B65" s="6539"/>
      <c r="C65" s="4582">
        <v>0</v>
      </c>
      <c r="D65" s="4583">
        <f t="shared" si="51"/>
        <v>0</v>
      </c>
      <c r="E65" s="4040">
        <v>0</v>
      </c>
      <c r="F65" s="4116">
        <v>0</v>
      </c>
      <c r="G65" s="4116">
        <v>0</v>
      </c>
      <c r="H65" s="4116">
        <v>0</v>
      </c>
      <c r="I65" s="4116">
        <v>0</v>
      </c>
      <c r="J65" s="4116">
        <v>0</v>
      </c>
      <c r="K65" s="4116">
        <v>0</v>
      </c>
      <c r="L65" s="4116">
        <v>0</v>
      </c>
      <c r="M65" s="4116">
        <v>0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0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53" t="s">
        <v>3218</v>
      </c>
      <c r="B66" s="4456" t="s">
        <v>3219</v>
      </c>
      <c r="C66" s="4580">
        <v>2</v>
      </c>
      <c r="D66" s="4581">
        <f t="shared" si="51"/>
        <v>2</v>
      </c>
      <c r="E66" s="215">
        <v>0</v>
      </c>
      <c r="F66" s="300">
        <v>0</v>
      </c>
      <c r="G66" s="300">
        <v>0</v>
      </c>
      <c r="H66" s="300">
        <v>1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1</v>
      </c>
      <c r="O66" s="300">
        <v>0</v>
      </c>
      <c r="P66" s="378">
        <v>0</v>
      </c>
      <c r="Q66" s="266">
        <v>1</v>
      </c>
      <c r="R66" s="349">
        <v>0</v>
      </c>
      <c r="S66" s="349">
        <v>2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47"/>
      <c r="B67" s="2301" t="s">
        <v>3220</v>
      </c>
      <c r="C67" s="4585">
        <v>238</v>
      </c>
      <c r="D67" s="2802">
        <f t="shared" si="51"/>
        <v>238</v>
      </c>
      <c r="E67" s="4040">
        <v>13</v>
      </c>
      <c r="F67" s="4116">
        <v>0</v>
      </c>
      <c r="G67" s="4116">
        <v>0</v>
      </c>
      <c r="H67" s="4116">
        <v>99</v>
      </c>
      <c r="I67" s="4116">
        <v>60</v>
      </c>
      <c r="J67" s="4116">
        <v>0</v>
      </c>
      <c r="K67" s="4116">
        <v>0</v>
      </c>
      <c r="L67" s="4116">
        <v>0</v>
      </c>
      <c r="M67" s="4116">
        <v>9</v>
      </c>
      <c r="N67" s="4116">
        <v>18</v>
      </c>
      <c r="O67" s="4116">
        <v>9</v>
      </c>
      <c r="P67" s="2751">
        <v>30</v>
      </c>
      <c r="Q67" s="4551">
        <v>0</v>
      </c>
      <c r="R67" s="4550">
        <v>0</v>
      </c>
      <c r="S67" s="4550">
        <v>0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47"/>
      <c r="B68" s="239" t="s">
        <v>3221</v>
      </c>
      <c r="C68" s="395">
        <v>10</v>
      </c>
      <c r="D68" s="406">
        <f t="shared" si="51"/>
        <v>10</v>
      </c>
      <c r="E68" s="215">
        <v>0</v>
      </c>
      <c r="F68" s="300">
        <v>0</v>
      </c>
      <c r="G68" s="300">
        <v>0</v>
      </c>
      <c r="H68" s="300">
        <v>10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0</v>
      </c>
      <c r="P68" s="378">
        <v>0</v>
      </c>
      <c r="Q68" s="266">
        <v>0</v>
      </c>
      <c r="R68" s="349">
        <v>0</v>
      </c>
      <c r="S68" s="349">
        <v>10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47"/>
      <c r="B69" s="4437" t="s">
        <v>3222</v>
      </c>
      <c r="C69" s="4586">
        <v>41</v>
      </c>
      <c r="D69" s="4583">
        <f t="shared" si="51"/>
        <v>41</v>
      </c>
      <c r="E69" s="380">
        <v>3</v>
      </c>
      <c r="F69" s="189">
        <v>0</v>
      </c>
      <c r="G69" s="189">
        <v>0</v>
      </c>
      <c r="H69" s="189">
        <v>11</v>
      </c>
      <c r="I69" s="189">
        <v>3</v>
      </c>
      <c r="J69" s="189">
        <v>0</v>
      </c>
      <c r="K69" s="189">
        <v>0</v>
      </c>
      <c r="L69" s="189">
        <v>0</v>
      </c>
      <c r="M69" s="189">
        <v>0</v>
      </c>
      <c r="N69" s="189">
        <v>24</v>
      </c>
      <c r="O69" s="189">
        <v>0</v>
      </c>
      <c r="P69" s="4361">
        <v>0</v>
      </c>
      <c r="Q69" s="187">
        <v>9</v>
      </c>
      <c r="R69" s="184">
        <v>1</v>
      </c>
      <c r="S69" s="184">
        <v>40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3223</v>
      </c>
    </row>
    <row r="71" spans="1:82" s="18" customFormat="1" ht="15" customHeight="1" x14ac:dyDescent="0.15">
      <c r="A71" s="6890" t="s">
        <v>34</v>
      </c>
      <c r="B71" s="6883"/>
      <c r="C71" s="6536" t="s">
        <v>1178</v>
      </c>
      <c r="D71" s="6536"/>
      <c r="E71" s="6536"/>
      <c r="F71" s="6536"/>
      <c r="G71" s="6556"/>
      <c r="H71" s="6540" t="s">
        <v>3224</v>
      </c>
      <c r="I71" s="6555"/>
    </row>
    <row r="72" spans="1:82" s="18" customFormat="1" ht="15" customHeight="1" x14ac:dyDescent="0.15">
      <c r="A72" s="6009"/>
      <c r="B72" s="5943"/>
      <c r="C72" s="6890" t="s">
        <v>82</v>
      </c>
      <c r="D72" s="6617" t="s">
        <v>1181</v>
      </c>
      <c r="E72" s="6889"/>
      <c r="F72" s="6843"/>
      <c r="G72" s="6974" t="s">
        <v>1179</v>
      </c>
      <c r="H72" s="6055"/>
      <c r="I72" s="6555"/>
    </row>
    <row r="73" spans="1:82" s="18" customFormat="1" ht="21" x14ac:dyDescent="0.15">
      <c r="A73" s="7146"/>
      <c r="B73" s="6056"/>
      <c r="C73" s="7146"/>
      <c r="D73" s="3700" t="s">
        <v>3225</v>
      </c>
      <c r="E73" s="3701" t="s">
        <v>1183</v>
      </c>
      <c r="F73" s="3702" t="s">
        <v>1184</v>
      </c>
      <c r="G73" s="6975"/>
      <c r="H73" s="4259" t="s">
        <v>1185</v>
      </c>
      <c r="I73" s="3394" t="s">
        <v>1179</v>
      </c>
    </row>
    <row r="74" spans="1:82" s="18" customFormat="1" ht="15" customHeight="1" x14ac:dyDescent="0.15">
      <c r="A74" s="7023" t="s">
        <v>3226</v>
      </c>
      <c r="B74" s="7025"/>
      <c r="C74" s="4572">
        <f t="shared" ref="C74:C81" si="56">SUM(D74:F74)+H74</f>
        <v>12</v>
      </c>
      <c r="D74" s="1960">
        <v>1</v>
      </c>
      <c r="E74" s="1961">
        <v>0</v>
      </c>
      <c r="F74" s="1967">
        <v>0</v>
      </c>
      <c r="G74" s="3892">
        <v>0</v>
      </c>
      <c r="H74" s="1963">
        <v>11</v>
      </c>
      <c r="I74" s="3867">
        <v>0</v>
      </c>
    </row>
    <row r="75" spans="1:82" s="18" customFormat="1" ht="15" customHeight="1" x14ac:dyDescent="0.15">
      <c r="A75" s="7141" t="s">
        <v>486</v>
      </c>
      <c r="B75" s="7142"/>
      <c r="C75" s="4575">
        <f t="shared" si="56"/>
        <v>3</v>
      </c>
      <c r="D75" s="4170">
        <v>0</v>
      </c>
      <c r="E75" s="4178">
        <v>0</v>
      </c>
      <c r="F75" s="4172">
        <v>0</v>
      </c>
      <c r="G75" s="4217">
        <v>0</v>
      </c>
      <c r="H75" s="4310">
        <v>3</v>
      </c>
      <c r="I75" s="4588">
        <v>0</v>
      </c>
    </row>
    <row r="76" spans="1:82" s="18" customFormat="1" ht="15" customHeight="1" x14ac:dyDescent="0.15">
      <c r="A76" s="7141" t="s">
        <v>335</v>
      </c>
      <c r="B76" s="7142"/>
      <c r="C76" s="4575">
        <f t="shared" si="56"/>
        <v>0</v>
      </c>
      <c r="D76" s="4170">
        <v>0</v>
      </c>
      <c r="E76" s="4178">
        <v>0</v>
      </c>
      <c r="F76" s="4172">
        <v>0</v>
      </c>
      <c r="G76" s="4217">
        <v>0</v>
      </c>
      <c r="H76" s="4310">
        <v>0</v>
      </c>
      <c r="I76" s="4588">
        <v>0</v>
      </c>
    </row>
    <row r="77" spans="1:82" s="18" customFormat="1" ht="15" customHeight="1" x14ac:dyDescent="0.15">
      <c r="A77" s="7145" t="s">
        <v>3192</v>
      </c>
      <c r="B77" s="7142"/>
      <c r="C77" s="4575">
        <f t="shared" si="56"/>
        <v>1</v>
      </c>
      <c r="D77" s="4170">
        <v>0</v>
      </c>
      <c r="E77" s="4178">
        <v>0</v>
      </c>
      <c r="F77" s="4172">
        <v>0</v>
      </c>
      <c r="G77" s="4217">
        <v>0</v>
      </c>
      <c r="H77" s="4310">
        <v>1</v>
      </c>
      <c r="I77" s="4588">
        <v>0</v>
      </c>
    </row>
    <row r="78" spans="1:82" s="18" customFormat="1" ht="15" customHeight="1" x14ac:dyDescent="0.15">
      <c r="A78" s="7145" t="s">
        <v>49</v>
      </c>
      <c r="B78" s="7142"/>
      <c r="C78" s="4575">
        <f t="shared" si="56"/>
        <v>2</v>
      </c>
      <c r="D78" s="4170">
        <v>0</v>
      </c>
      <c r="E78" s="4178">
        <v>0</v>
      </c>
      <c r="F78" s="4172">
        <v>0</v>
      </c>
      <c r="G78" s="4217">
        <v>0</v>
      </c>
      <c r="H78" s="4310">
        <v>2</v>
      </c>
      <c r="I78" s="4588">
        <v>0</v>
      </c>
    </row>
    <row r="79" spans="1:82" s="18" customFormat="1" ht="15" customHeight="1" x14ac:dyDescent="0.15">
      <c r="A79" s="7141" t="s">
        <v>50</v>
      </c>
      <c r="B79" s="7142"/>
      <c r="C79" s="4575">
        <f t="shared" si="56"/>
        <v>6</v>
      </c>
      <c r="D79" s="4170">
        <v>0</v>
      </c>
      <c r="E79" s="4178">
        <v>0</v>
      </c>
      <c r="F79" s="4172">
        <v>0</v>
      </c>
      <c r="G79" s="4217">
        <v>0</v>
      </c>
      <c r="H79" s="4310">
        <v>6</v>
      </c>
      <c r="I79" s="4588">
        <v>0</v>
      </c>
    </row>
    <row r="80" spans="1:82" s="18" customFormat="1" ht="15" customHeight="1" x14ac:dyDescent="0.15">
      <c r="A80" s="7141" t="s">
        <v>336</v>
      </c>
      <c r="B80" s="7142"/>
      <c r="C80" s="4575">
        <f t="shared" si="56"/>
        <v>45</v>
      </c>
      <c r="D80" s="4170">
        <v>0</v>
      </c>
      <c r="E80" s="4178">
        <v>0</v>
      </c>
      <c r="F80" s="4172">
        <v>1</v>
      </c>
      <c r="G80" s="4217">
        <v>0</v>
      </c>
      <c r="H80" s="4310">
        <v>44</v>
      </c>
      <c r="I80" s="4588">
        <v>0</v>
      </c>
    </row>
    <row r="81" spans="1:78" s="18" customFormat="1" ht="15" customHeight="1" x14ac:dyDescent="0.15">
      <c r="A81" s="6139" t="s">
        <v>680</v>
      </c>
      <c r="B81" s="5937"/>
      <c r="C81" s="1794">
        <f t="shared" si="56"/>
        <v>12</v>
      </c>
      <c r="D81" s="4194">
        <v>0</v>
      </c>
      <c r="E81" s="4209">
        <v>0</v>
      </c>
      <c r="F81" s="4195">
        <v>0</v>
      </c>
      <c r="G81" s="1670">
        <v>0</v>
      </c>
      <c r="H81" s="4311">
        <v>12</v>
      </c>
      <c r="I81" s="206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43" t="s">
        <v>3229</v>
      </c>
      <c r="B84" s="7143" t="s">
        <v>3230</v>
      </c>
      <c r="C84" s="6617" t="s">
        <v>2013</v>
      </c>
      <c r="D84" s="6889"/>
      <c r="E84" s="6889"/>
      <c r="F84" s="6889"/>
      <c r="G84" s="6843"/>
    </row>
    <row r="85" spans="1:78" s="18" customFormat="1" ht="15" customHeight="1" x14ac:dyDescent="0.15">
      <c r="A85" s="7144"/>
      <c r="B85" s="7144"/>
      <c r="C85" s="3700" t="s">
        <v>352</v>
      </c>
      <c r="D85" s="3405" t="s">
        <v>335</v>
      </c>
      <c r="E85" s="3701" t="s">
        <v>99</v>
      </c>
      <c r="F85" s="3701" t="s">
        <v>49</v>
      </c>
      <c r="G85" s="3702" t="s">
        <v>50</v>
      </c>
    </row>
    <row r="86" spans="1:78" s="18" customFormat="1" ht="15" customHeight="1" x14ac:dyDescent="0.15">
      <c r="A86" s="4495" t="s">
        <v>3231</v>
      </c>
      <c r="B86" s="3905">
        <f>SUM(C86:G86)</f>
        <v>0</v>
      </c>
      <c r="C86" s="1960">
        <v>0</v>
      </c>
      <c r="D86" s="3759">
        <v>0</v>
      </c>
      <c r="E86" s="3759">
        <v>0</v>
      </c>
      <c r="F86" s="3759">
        <v>0</v>
      </c>
      <c r="G86" s="3735">
        <v>0</v>
      </c>
    </row>
    <row r="87" spans="1:78" s="18" customFormat="1" ht="15" customHeight="1" x14ac:dyDescent="0.15">
      <c r="A87" s="3164" t="s">
        <v>3204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90" t="s">
        <v>293</v>
      </c>
      <c r="B89" s="4107" t="s">
        <v>3233</v>
      </c>
      <c r="C89" s="4107" t="s">
        <v>3234</v>
      </c>
    </row>
    <row r="90" spans="1:78" s="18" customFormat="1" ht="15" customHeight="1" x14ac:dyDescent="0.15">
      <c r="A90" s="4357" t="s">
        <v>3231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132" t="s">
        <v>1114</v>
      </c>
      <c r="B92" s="7132" t="s">
        <v>82</v>
      </c>
      <c r="C92" s="7133" t="s">
        <v>3236</v>
      </c>
      <c r="D92" s="7134"/>
      <c r="E92" s="7134"/>
      <c r="F92" s="7134"/>
      <c r="G92" s="7134"/>
      <c r="H92" s="7134"/>
      <c r="I92" s="7134"/>
      <c r="J92" s="7134"/>
      <c r="K92" s="7134"/>
      <c r="L92" s="7134"/>
      <c r="M92" s="7134"/>
      <c r="N92" s="7134"/>
      <c r="O92" s="7134"/>
      <c r="P92" s="7134"/>
      <c r="Q92" s="7134"/>
      <c r="R92" s="7134"/>
      <c r="S92" s="7134"/>
      <c r="T92" s="7135" t="s">
        <v>2401</v>
      </c>
      <c r="U92" s="7136"/>
    </row>
    <row r="93" spans="1:78" s="18" customFormat="1" ht="15" customHeight="1" x14ac:dyDescent="0.15">
      <c r="A93" s="7132"/>
      <c r="B93" s="7132"/>
      <c r="C93" s="7139" t="s">
        <v>34</v>
      </c>
      <c r="D93" s="7140"/>
      <c r="E93" s="7140"/>
      <c r="F93" s="7140"/>
      <c r="G93" s="7140"/>
      <c r="H93" s="7140"/>
      <c r="I93" s="7140"/>
      <c r="J93" s="7140"/>
      <c r="K93" s="7140"/>
      <c r="L93" s="7140"/>
      <c r="M93" s="7140"/>
      <c r="N93" s="7140"/>
      <c r="O93" s="7140"/>
      <c r="P93" s="7140"/>
      <c r="Q93" s="7140"/>
      <c r="R93" s="7140"/>
      <c r="S93" s="7140"/>
      <c r="T93" s="7137"/>
      <c r="U93" s="7138"/>
    </row>
    <row r="94" spans="1:78" s="18" customFormat="1" ht="24.95" customHeight="1" x14ac:dyDescent="0.15">
      <c r="A94" s="7132"/>
      <c r="B94" s="7132"/>
      <c r="C94" s="3700" t="s">
        <v>352</v>
      </c>
      <c r="D94" s="3701" t="s">
        <v>335</v>
      </c>
      <c r="E94" s="3701" t="s">
        <v>99</v>
      </c>
      <c r="F94" s="3701" t="s">
        <v>49</v>
      </c>
      <c r="G94" s="3701" t="s">
        <v>50</v>
      </c>
      <c r="H94" s="3701" t="s">
        <v>51</v>
      </c>
      <c r="I94" s="3701" t="s">
        <v>52</v>
      </c>
      <c r="J94" s="3701" t="s">
        <v>53</v>
      </c>
      <c r="K94" s="3701" t="s">
        <v>54</v>
      </c>
      <c r="L94" s="3701" t="s">
        <v>55</v>
      </c>
      <c r="M94" s="3701" t="s">
        <v>56</v>
      </c>
      <c r="N94" s="3701" t="s">
        <v>57</v>
      </c>
      <c r="O94" s="4110" t="s">
        <v>58</v>
      </c>
      <c r="P94" s="3701" t="s">
        <v>59</v>
      </c>
      <c r="Q94" s="3701" t="s">
        <v>60</v>
      </c>
      <c r="R94" s="3701" t="s">
        <v>61</v>
      </c>
      <c r="S94" s="3702" t="s">
        <v>62</v>
      </c>
      <c r="T94" s="4594" t="s">
        <v>63</v>
      </c>
      <c r="U94" s="4595" t="s">
        <v>64</v>
      </c>
    </row>
    <row r="95" spans="1:78" s="18" customFormat="1" ht="21" customHeight="1" x14ac:dyDescent="0.15">
      <c r="A95" s="4596" t="s">
        <v>3237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1232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3238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3239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3240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3241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3242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3243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1282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3244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1277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1278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1274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2469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3245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82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3246</v>
      </c>
    </row>
    <row r="112" spans="1:78" s="18" customFormat="1" ht="15" customHeight="1" x14ac:dyDescent="0.15">
      <c r="A112" s="6540" t="s">
        <v>3247</v>
      </c>
      <c r="B112" s="7127" t="s">
        <v>3248</v>
      </c>
      <c r="C112" s="6882" t="s">
        <v>311</v>
      </c>
      <c r="D112" s="6494"/>
      <c r="E112" s="6836"/>
      <c r="F112" s="6617" t="s">
        <v>106</v>
      </c>
      <c r="G112" s="6889"/>
      <c r="H112" s="6889"/>
      <c r="I112" s="6889"/>
      <c r="J112" s="6889"/>
      <c r="K112" s="6889"/>
      <c r="L112" s="6889"/>
      <c r="M112" s="6889"/>
      <c r="N112" s="6889"/>
      <c r="O112" s="6889"/>
      <c r="P112" s="6889"/>
      <c r="Q112" s="6889"/>
      <c r="R112" s="6889"/>
      <c r="S112" s="6889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84"/>
      <c r="B113" s="7128"/>
      <c r="C113" s="7022"/>
      <c r="D113" s="6103"/>
      <c r="E113" s="6585"/>
      <c r="F113" s="6555" t="s">
        <v>3249</v>
      </c>
      <c r="G113" s="6555"/>
      <c r="H113" s="6586" t="s">
        <v>3250</v>
      </c>
      <c r="I113" s="6927"/>
      <c r="J113" s="6586" t="s">
        <v>449</v>
      </c>
      <c r="K113" s="6927"/>
      <c r="L113" s="7130" t="s">
        <v>3251</v>
      </c>
      <c r="M113" s="7131"/>
      <c r="N113" s="6586" t="s">
        <v>58</v>
      </c>
      <c r="O113" s="6927"/>
      <c r="P113" s="6586" t="s">
        <v>471</v>
      </c>
      <c r="Q113" s="6927"/>
      <c r="R113" s="6586" t="s">
        <v>62</v>
      </c>
      <c r="S113" s="6927"/>
    </row>
    <row r="114" spans="1:78" s="18" customFormat="1" ht="15" customHeight="1" x14ac:dyDescent="0.15">
      <c r="A114" s="6055"/>
      <c r="B114" s="7129"/>
      <c r="C114" s="3700" t="s">
        <v>84</v>
      </c>
      <c r="D114" s="3405" t="s">
        <v>63</v>
      </c>
      <c r="E114" s="4259" t="s">
        <v>64</v>
      </c>
      <c r="F114" s="3700" t="s">
        <v>63</v>
      </c>
      <c r="G114" s="4259" t="s">
        <v>64</v>
      </c>
      <c r="H114" s="3700" t="s">
        <v>63</v>
      </c>
      <c r="I114" s="4259" t="s">
        <v>64</v>
      </c>
      <c r="J114" s="3700" t="s">
        <v>63</v>
      </c>
      <c r="K114" s="4259" t="s">
        <v>64</v>
      </c>
      <c r="L114" s="3700" t="s">
        <v>63</v>
      </c>
      <c r="M114" s="4259" t="s">
        <v>64</v>
      </c>
      <c r="N114" s="3700" t="s">
        <v>63</v>
      </c>
      <c r="O114" s="4259" t="s">
        <v>64</v>
      </c>
      <c r="P114" s="3700" t="s">
        <v>63</v>
      </c>
      <c r="Q114" s="4259" t="s">
        <v>64</v>
      </c>
      <c r="R114" s="3700" t="s">
        <v>63</v>
      </c>
      <c r="S114" s="4259" t="s">
        <v>64</v>
      </c>
    </row>
    <row r="115" spans="1:78" s="18" customFormat="1" ht="15" customHeight="1" x14ac:dyDescent="0.15">
      <c r="A115" s="3916" t="s">
        <v>3252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3253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3254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3255</v>
      </c>
      <c r="B118" s="34">
        <v>0</v>
      </c>
      <c r="C118" s="4246">
        <f t="shared" si="62"/>
        <v>0</v>
      </c>
      <c r="D118" s="932">
        <f>+F118+H118+J118+L118+N118+P118+R118</f>
        <v>0</v>
      </c>
      <c r="E118" s="4605">
        <f t="shared" si="63"/>
        <v>0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0</v>
      </c>
      <c r="N118" s="1695">
        <v>0</v>
      </c>
      <c r="O118" s="34">
        <v>0</v>
      </c>
      <c r="P118" s="4275">
        <v>0</v>
      </c>
      <c r="Q118" s="1697">
        <v>0</v>
      </c>
      <c r="R118" s="4275">
        <v>0</v>
      </c>
      <c r="S118" s="1697">
        <v>0</v>
      </c>
    </row>
    <row r="119" spans="1:78" s="18" customFormat="1" ht="15" customHeight="1" x14ac:dyDescent="0.15">
      <c r="A119" s="2301" t="s">
        <v>3256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82</v>
      </c>
      <c r="B120" s="4060">
        <f>SUM(B115:B119)</f>
        <v>0</v>
      </c>
      <c r="C120" s="3915">
        <f>SUM(C115:C119)</f>
        <v>0</v>
      </c>
      <c r="D120" s="4223">
        <f>SUM(D115:D119)</f>
        <v>0</v>
      </c>
      <c r="E120" s="3914">
        <f t="shared" ref="E120:S120" si="65">SUM(E115:E119)</f>
        <v>0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0</v>
      </c>
      <c r="N120" s="4222">
        <f t="shared" si="65"/>
        <v>0</v>
      </c>
      <c r="O120" s="3914">
        <f t="shared" si="65"/>
        <v>0</v>
      </c>
      <c r="P120" s="4222">
        <f t="shared" si="65"/>
        <v>0</v>
      </c>
      <c r="Q120" s="3914">
        <f t="shared" si="65"/>
        <v>0</v>
      </c>
      <c r="R120" s="4222">
        <f t="shared" si="65"/>
        <v>0</v>
      </c>
      <c r="S120" s="3942">
        <f t="shared" si="65"/>
        <v>0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907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7" zoomScale="80" zoomScaleNormal="80" workbookViewId="0">
      <selection activeCell="G127" sqref="G126:G12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SEPTIEMBRE (09)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93" t="s">
        <v>3257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5993"/>
      <c r="P6" s="5993"/>
      <c r="Q6" s="5993"/>
      <c r="R6" s="5993"/>
      <c r="S6" s="5993"/>
      <c r="T6" s="5993"/>
      <c r="U6" s="5993"/>
      <c r="V6" s="5993"/>
      <c r="W6" s="5993"/>
      <c r="X6" s="5993"/>
    </row>
    <row r="8" spans="1:96" s="6" customFormat="1" ht="18" customHeight="1" x14ac:dyDescent="0.2">
      <c r="A8" s="3284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90" t="s">
        <v>3259</v>
      </c>
      <c r="B9" s="6540"/>
      <c r="C9" s="6883"/>
      <c r="D9" s="6853" t="s">
        <v>82</v>
      </c>
      <c r="E9" s="6586" t="s">
        <v>3260</v>
      </c>
      <c r="F9" s="6854"/>
      <c r="G9" s="6854"/>
      <c r="H9" s="6854"/>
      <c r="I9" s="6927"/>
      <c r="J9" s="6617" t="s">
        <v>34</v>
      </c>
      <c r="K9" s="6889"/>
      <c r="L9" s="6889"/>
      <c r="M9" s="6889"/>
      <c r="N9" s="6889"/>
      <c r="O9" s="6889"/>
      <c r="P9" s="6889"/>
      <c r="Q9" s="6889"/>
      <c r="R9" s="6889"/>
      <c r="S9" s="6889"/>
      <c r="T9" s="6889"/>
      <c r="U9" s="6889"/>
      <c r="V9" s="6889"/>
      <c r="W9" s="6889"/>
      <c r="X9" s="6571"/>
      <c r="Y9" s="6889" t="s">
        <v>464</v>
      </c>
      <c r="Z9" s="6889"/>
      <c r="AA9" s="6571"/>
      <c r="AB9" s="6896" t="s">
        <v>3261</v>
      </c>
      <c r="AC9" s="6895" t="s">
        <v>41</v>
      </c>
      <c r="AD9" s="6895" t="s">
        <v>42</v>
      </c>
      <c r="AE9" s="6985" t="s">
        <v>38</v>
      </c>
      <c r="AF9" s="6854" t="s">
        <v>468</v>
      </c>
      <c r="AG9" s="6927"/>
      <c r="AH9" s="6959" t="s">
        <v>1622</v>
      </c>
      <c r="AI9" s="6959" t="s">
        <v>1623</v>
      </c>
    </row>
    <row r="10" spans="1:96" s="18" customFormat="1" ht="30" customHeight="1" x14ac:dyDescent="0.15">
      <c r="A10" s="7146"/>
      <c r="B10" s="6055"/>
      <c r="C10" s="6056"/>
      <c r="D10" s="7147"/>
      <c r="E10" s="4345" t="s">
        <v>485</v>
      </c>
      <c r="F10" s="4157" t="s">
        <v>3262</v>
      </c>
      <c r="G10" s="4157" t="s">
        <v>3263</v>
      </c>
      <c r="H10" s="3701" t="s">
        <v>3264</v>
      </c>
      <c r="I10" s="3702" t="s">
        <v>3265</v>
      </c>
      <c r="J10" s="3700" t="s">
        <v>99</v>
      </c>
      <c r="K10" s="3701" t="s">
        <v>49</v>
      </c>
      <c r="L10" s="3701" t="s">
        <v>50</v>
      </c>
      <c r="M10" s="3701" t="s">
        <v>51</v>
      </c>
      <c r="N10" s="3701" t="s">
        <v>52</v>
      </c>
      <c r="O10" s="3701" t="s">
        <v>53</v>
      </c>
      <c r="P10" s="3701" t="s">
        <v>54</v>
      </c>
      <c r="Q10" s="3701" t="s">
        <v>55</v>
      </c>
      <c r="R10" s="3701" t="s">
        <v>56</v>
      </c>
      <c r="S10" s="3701" t="s">
        <v>57</v>
      </c>
      <c r="T10" s="3701" t="s">
        <v>58</v>
      </c>
      <c r="U10" s="3701" t="s">
        <v>59</v>
      </c>
      <c r="V10" s="3701" t="s">
        <v>60</v>
      </c>
      <c r="W10" s="3701" t="s">
        <v>61</v>
      </c>
      <c r="X10" s="3703" t="s">
        <v>62</v>
      </c>
      <c r="Y10" s="3405" t="s">
        <v>1026</v>
      </c>
      <c r="Z10" s="4108" t="s">
        <v>3266</v>
      </c>
      <c r="AA10" s="3703" t="s">
        <v>3267</v>
      </c>
      <c r="AB10" s="5659"/>
      <c r="AC10" s="5709"/>
      <c r="AD10" s="5709"/>
      <c r="AE10" s="5690"/>
      <c r="AF10" s="3700" t="s">
        <v>473</v>
      </c>
      <c r="AG10" s="3423" t="s">
        <v>474</v>
      </c>
      <c r="AH10" s="6960"/>
      <c r="AI10" s="6960"/>
    </row>
    <row r="11" spans="1:96" s="18" customFormat="1" ht="15" customHeight="1" x14ac:dyDescent="0.25">
      <c r="A11" s="6939" t="s">
        <v>3268</v>
      </c>
      <c r="B11" s="7154" t="s">
        <v>3269</v>
      </c>
      <c r="C11" s="7155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711"/>
      <c r="B12" s="6939" t="s">
        <v>3270</v>
      </c>
      <c r="C12" s="4456" t="s">
        <v>3271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711"/>
      <c r="B13" s="5711"/>
      <c r="C13" s="4215" t="s">
        <v>3272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711"/>
      <c r="B14" s="5711"/>
      <c r="C14" s="4392" t="s">
        <v>3273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711"/>
      <c r="B15" s="7036"/>
      <c r="C15" s="4442" t="s">
        <v>3274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711"/>
      <c r="B16" s="6530" t="s">
        <v>3275</v>
      </c>
      <c r="C16" s="6531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711"/>
      <c r="B17" s="6945" t="s">
        <v>3276</v>
      </c>
      <c r="C17" s="6946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711"/>
      <c r="B18" s="6945" t="s">
        <v>3277</v>
      </c>
      <c r="C18" s="6946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711"/>
      <c r="B19" s="7156" t="s">
        <v>3278</v>
      </c>
      <c r="C19" s="7157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711"/>
      <c r="B20" s="6912" t="s">
        <v>3279</v>
      </c>
      <c r="C20" s="4380" t="s">
        <v>64</v>
      </c>
      <c r="D20" s="3777">
        <f t="shared" si="15"/>
        <v>0</v>
      </c>
      <c r="E20" s="1804"/>
      <c r="F20" s="1805"/>
      <c r="G20" s="1805"/>
      <c r="H20" s="1805"/>
      <c r="I20" s="591"/>
      <c r="J20" s="4034">
        <v>0</v>
      </c>
      <c r="K20" s="1957">
        <v>0</v>
      </c>
      <c r="L20" s="1957">
        <v>0</v>
      </c>
      <c r="M20" s="1975">
        <v>0</v>
      </c>
      <c r="N20" s="1975">
        <v>0</v>
      </c>
      <c r="O20" s="1975">
        <v>0</v>
      </c>
      <c r="P20" s="1975">
        <v>0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0</v>
      </c>
      <c r="AC20" s="1957">
        <v>0</v>
      </c>
      <c r="AD20" s="1957">
        <v>0</v>
      </c>
      <c r="AE20" s="1976">
        <v>0</v>
      </c>
      <c r="AF20" s="1958">
        <v>0</v>
      </c>
      <c r="AG20" s="3859">
        <v>0</v>
      </c>
      <c r="AH20" s="3859">
        <v>0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711"/>
      <c r="B21" s="7037"/>
      <c r="C21" s="2216" t="s">
        <v>63</v>
      </c>
      <c r="D21" s="2036">
        <f t="shared" si="15"/>
        <v>0</v>
      </c>
      <c r="E21" s="1804"/>
      <c r="F21" s="1805"/>
      <c r="G21" s="1805"/>
      <c r="H21" s="1805"/>
      <c r="I21" s="591"/>
      <c r="J21" s="1622">
        <v>0</v>
      </c>
      <c r="K21" s="4116">
        <v>0</v>
      </c>
      <c r="L21" s="4116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0</v>
      </c>
      <c r="AC21" s="4116">
        <v>0</v>
      </c>
      <c r="AD21" s="4116">
        <v>0</v>
      </c>
      <c r="AE21" s="4118">
        <v>0</v>
      </c>
      <c r="AF21" s="4040">
        <v>0</v>
      </c>
      <c r="AG21" s="2546">
        <v>0</v>
      </c>
      <c r="AH21" s="2546">
        <v>0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711"/>
      <c r="B22" s="6530" t="s">
        <v>3280</v>
      </c>
      <c r="C22" s="6531"/>
      <c r="D22" s="219">
        <f>P22+Q22+R22+S22+T22</f>
        <v>8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2</v>
      </c>
      <c r="R22" s="316">
        <v>0</v>
      </c>
      <c r="S22" s="316">
        <v>1</v>
      </c>
      <c r="T22" s="316">
        <v>5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0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711"/>
      <c r="B23" s="5969" t="s">
        <v>3281</v>
      </c>
      <c r="C23" s="6251"/>
      <c r="D23" s="2055">
        <f>SUM(J23:S23)</f>
        <v>57</v>
      </c>
      <c r="E23" s="1804"/>
      <c r="F23" s="1805"/>
      <c r="G23" s="1805"/>
      <c r="H23" s="1805"/>
      <c r="I23" s="591"/>
      <c r="J23" s="1403">
        <v>0</v>
      </c>
      <c r="K23" s="1789">
        <v>0</v>
      </c>
      <c r="L23" s="1789">
        <v>12</v>
      </c>
      <c r="M23" s="1789">
        <v>19</v>
      </c>
      <c r="N23" s="1789">
        <v>22</v>
      </c>
      <c r="O23" s="1789">
        <v>4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0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711"/>
      <c r="B24" s="6853" t="s">
        <v>3282</v>
      </c>
      <c r="C24" s="3732" t="s">
        <v>3283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711"/>
      <c r="B25" s="7147"/>
      <c r="C25" s="2301" t="s">
        <v>2717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711"/>
      <c r="B26" s="5842" t="s">
        <v>3284</v>
      </c>
      <c r="C26" s="5843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711"/>
      <c r="B27" s="6912" t="s">
        <v>3285</v>
      </c>
      <c r="C27" s="4631" t="s">
        <v>3286</v>
      </c>
      <c r="D27" s="4267">
        <f>SUM(E27:F27)</f>
        <v>9</v>
      </c>
      <c r="E27" s="215">
        <v>9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2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711"/>
      <c r="B28" s="5682"/>
      <c r="C28" s="1059" t="s">
        <v>3287</v>
      </c>
      <c r="D28" s="2055">
        <f>SUM(E28:G28)</f>
        <v>9</v>
      </c>
      <c r="E28" s="4272">
        <v>9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2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711"/>
      <c r="B29" s="7037"/>
      <c r="C29" s="3535" t="s">
        <v>608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711"/>
      <c r="B30" s="6912" t="s">
        <v>3288</v>
      </c>
      <c r="C30" s="4456" t="s">
        <v>3289</v>
      </c>
      <c r="D30" s="3777">
        <f>SUM(E30:H30)</f>
        <v>72</v>
      </c>
      <c r="E30" s="1958">
        <v>12</v>
      </c>
      <c r="F30" s="1957">
        <v>31</v>
      </c>
      <c r="G30" s="1957">
        <v>29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6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711"/>
      <c r="B31" s="5682"/>
      <c r="C31" s="4544" t="s">
        <v>3290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711"/>
      <c r="B32" s="7037"/>
      <c r="C32" s="3535" t="s">
        <v>608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711"/>
      <c r="B33" s="7170" t="s">
        <v>3291</v>
      </c>
      <c r="C33" s="7171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711"/>
      <c r="B34" s="7037" t="s">
        <v>3292</v>
      </c>
      <c r="C34" s="392" t="s">
        <v>3293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711"/>
      <c r="B35" s="6565"/>
      <c r="C35" s="4442" t="s">
        <v>3294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711"/>
      <c r="B36" s="6742" t="s">
        <v>3295</v>
      </c>
      <c r="C36" s="6742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711"/>
      <c r="B37" s="6530" t="s">
        <v>3296</v>
      </c>
      <c r="C37" s="6531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711"/>
      <c r="B38" s="6923" t="s">
        <v>3297</v>
      </c>
      <c r="C38" s="6924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711"/>
      <c r="B39" s="7156" t="s">
        <v>3298</v>
      </c>
      <c r="C39" s="7157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711"/>
      <c r="B40" s="6912" t="s">
        <v>3299</v>
      </c>
      <c r="C40" s="4641" t="s">
        <v>3300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711"/>
      <c r="B41" s="5682"/>
      <c r="C41" s="4642" t="s">
        <v>3301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711"/>
      <c r="B42" s="5682"/>
      <c r="C42" s="4644" t="s">
        <v>3302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711"/>
      <c r="B43" s="5682"/>
      <c r="C43" s="4645" t="s">
        <v>3303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711"/>
      <c r="B44" s="5682"/>
      <c r="C44" s="1064" t="s">
        <v>3304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711"/>
      <c r="B45" s="7163" t="s">
        <v>3305</v>
      </c>
      <c r="C45" s="7164"/>
      <c r="D45" s="3777">
        <f>SUM(E45:X45)</f>
        <v>11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1</v>
      </c>
      <c r="P45" s="1975">
        <v>0</v>
      </c>
      <c r="Q45" s="1975">
        <v>1</v>
      </c>
      <c r="R45" s="1975">
        <v>1</v>
      </c>
      <c r="S45" s="1975">
        <v>3</v>
      </c>
      <c r="T45" s="1975">
        <v>1</v>
      </c>
      <c r="U45" s="1975">
        <v>0</v>
      </c>
      <c r="V45" s="1975">
        <v>1</v>
      </c>
      <c r="W45" s="1975">
        <v>0</v>
      </c>
      <c r="X45" s="1975">
        <v>3</v>
      </c>
      <c r="Y45" s="3599">
        <v>0</v>
      </c>
      <c r="Z45" s="3364"/>
      <c r="AA45" s="3149"/>
      <c r="AB45" s="2800">
        <v>0</v>
      </c>
      <c r="AC45" s="1957">
        <v>1</v>
      </c>
      <c r="AD45" s="1957">
        <v>2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711"/>
      <c r="B46" s="7152" t="s">
        <v>3306</v>
      </c>
      <c r="C46" s="7153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711"/>
      <c r="B47" s="7167" t="s">
        <v>3307</v>
      </c>
      <c r="C47" s="4646" t="s">
        <v>3308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711"/>
      <c r="B48" s="7168"/>
      <c r="C48" s="4647" t="s">
        <v>3309</v>
      </c>
      <c r="D48" s="4145">
        <f>SUM(K48:X48)</f>
        <v>8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1</v>
      </c>
      <c r="N48" s="4273">
        <v>0</v>
      </c>
      <c r="O48" s="4273">
        <v>1</v>
      </c>
      <c r="P48" s="4273">
        <v>0</v>
      </c>
      <c r="Q48" s="4273">
        <v>1</v>
      </c>
      <c r="R48" s="4273">
        <v>0</v>
      </c>
      <c r="S48" s="1696">
        <v>0</v>
      </c>
      <c r="T48" s="4273">
        <v>0</v>
      </c>
      <c r="U48" s="4273">
        <v>0</v>
      </c>
      <c r="V48" s="4273">
        <v>5</v>
      </c>
      <c r="W48" s="4273">
        <v>0</v>
      </c>
      <c r="X48" s="4273">
        <v>0</v>
      </c>
      <c r="Y48" s="4413">
        <v>0</v>
      </c>
      <c r="Z48" s="4634"/>
      <c r="AA48" s="4643"/>
      <c r="AB48" s="4359">
        <v>8</v>
      </c>
      <c r="AC48" s="4358">
        <v>3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711"/>
      <c r="B49" s="7168"/>
      <c r="C49" s="4648" t="s">
        <v>3310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711"/>
      <c r="B50" s="7168"/>
      <c r="C50" s="4649" t="s">
        <v>3311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711"/>
      <c r="B51" s="7167" t="s">
        <v>3312</v>
      </c>
      <c r="C51" s="4380" t="s">
        <v>64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711"/>
      <c r="B52" s="7209"/>
      <c r="C52" s="2216" t="s">
        <v>63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7036"/>
      <c r="B53" s="6884" t="s">
        <v>82</v>
      </c>
      <c r="C53" s="6886"/>
      <c r="D53" s="4260">
        <f>SUM(E53:X53)</f>
        <v>174</v>
      </c>
      <c r="E53" s="4279">
        <f>SUM(E11:E52)</f>
        <v>30</v>
      </c>
      <c r="F53" s="4284">
        <f t="shared" ref="F53:AI53" si="20">SUM(F11:F52)</f>
        <v>31</v>
      </c>
      <c r="G53" s="4284">
        <f t="shared" si="20"/>
        <v>29</v>
      </c>
      <c r="H53" s="4284">
        <f t="shared" si="20"/>
        <v>0</v>
      </c>
      <c r="I53" s="4060">
        <f>SUM(I11:I52)</f>
        <v>0</v>
      </c>
      <c r="J53" s="3432">
        <f t="shared" si="20"/>
        <v>0</v>
      </c>
      <c r="K53" s="4284">
        <f t="shared" si="20"/>
        <v>0</v>
      </c>
      <c r="L53" s="4284">
        <f t="shared" si="20"/>
        <v>12</v>
      </c>
      <c r="M53" s="4280">
        <f t="shared" si="20"/>
        <v>20</v>
      </c>
      <c r="N53" s="4280">
        <f t="shared" si="20"/>
        <v>22</v>
      </c>
      <c r="O53" s="4280">
        <f t="shared" si="20"/>
        <v>6</v>
      </c>
      <c r="P53" s="4280">
        <f t="shared" si="20"/>
        <v>0</v>
      </c>
      <c r="Q53" s="4280">
        <f t="shared" si="20"/>
        <v>4</v>
      </c>
      <c r="R53" s="4280">
        <f t="shared" si="20"/>
        <v>1</v>
      </c>
      <c r="S53" s="4280">
        <f t="shared" si="20"/>
        <v>4</v>
      </c>
      <c r="T53" s="4280">
        <f t="shared" si="20"/>
        <v>6</v>
      </c>
      <c r="U53" s="4280">
        <f t="shared" si="20"/>
        <v>0</v>
      </c>
      <c r="V53" s="4280">
        <f t="shared" si="20"/>
        <v>6</v>
      </c>
      <c r="W53" s="4280">
        <f t="shared" si="20"/>
        <v>0</v>
      </c>
      <c r="X53" s="4280">
        <f t="shared" si="20"/>
        <v>3</v>
      </c>
      <c r="Y53" s="4651">
        <f t="shared" si="20"/>
        <v>0</v>
      </c>
      <c r="Z53" s="4284">
        <f t="shared" si="20"/>
        <v>0</v>
      </c>
      <c r="AA53" s="4283">
        <f t="shared" si="20"/>
        <v>0</v>
      </c>
      <c r="AB53" s="4651">
        <f t="shared" si="20"/>
        <v>8</v>
      </c>
      <c r="AC53" s="223">
        <f>SUM(AC11:AC52)</f>
        <v>14</v>
      </c>
      <c r="AD53" s="4284">
        <f t="shared" si="20"/>
        <v>2</v>
      </c>
      <c r="AE53" s="4281">
        <f t="shared" si="20"/>
        <v>0</v>
      </c>
      <c r="AF53" s="427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6" customFormat="1" ht="18" customHeight="1" x14ac:dyDescent="0.2">
      <c r="A54" s="3284" t="s">
        <v>3313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86" t="s">
        <v>3259</v>
      </c>
      <c r="B55" s="6854"/>
      <c r="C55" s="6927"/>
      <c r="D55" s="3394" t="s">
        <v>82</v>
      </c>
      <c r="E55" s="4345" t="s">
        <v>3314</v>
      </c>
      <c r="F55" s="3701" t="s">
        <v>3315</v>
      </c>
      <c r="G55" s="3701" t="s">
        <v>3316</v>
      </c>
      <c r="H55" s="3703" t="s">
        <v>199</v>
      </c>
      <c r="I55" s="4571" t="s">
        <v>3317</v>
      </c>
    </row>
    <row r="56" spans="1:96" ht="15" customHeight="1" x14ac:dyDescent="0.25">
      <c r="A56" s="6883" t="s">
        <v>3268</v>
      </c>
      <c r="B56" s="7154" t="s">
        <v>3269</v>
      </c>
      <c r="C56" s="7155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943"/>
      <c r="B57" s="6939" t="s">
        <v>3270</v>
      </c>
      <c r="C57" s="4456" t="s">
        <v>3271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943"/>
      <c r="B58" s="5711"/>
      <c r="C58" s="4215" t="s">
        <v>3272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943"/>
      <c r="B59" s="5711"/>
      <c r="C59" s="4392" t="s">
        <v>3273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943"/>
      <c r="B60" s="7036"/>
      <c r="C60" s="4442" t="s">
        <v>3274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943"/>
      <c r="B61" s="6530" t="s">
        <v>3275</v>
      </c>
      <c r="C61" s="6531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943"/>
      <c r="B62" s="6945" t="s">
        <v>3276</v>
      </c>
      <c r="C62" s="6946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943"/>
      <c r="B63" s="6945" t="s">
        <v>3277</v>
      </c>
      <c r="C63" s="6946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943"/>
      <c r="B64" s="7156" t="s">
        <v>3278</v>
      </c>
      <c r="C64" s="7157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943"/>
      <c r="B65" s="6853" t="s">
        <v>3318</v>
      </c>
      <c r="C65" s="4324" t="s">
        <v>472</v>
      </c>
      <c r="D65" s="4267">
        <f t="shared" si="22"/>
        <v>0</v>
      </c>
      <c r="E65" s="1958">
        <v>0</v>
      </c>
      <c r="F65" s="1957">
        <v>0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943"/>
      <c r="B66" s="7147"/>
      <c r="C66" s="4319" t="s">
        <v>64</v>
      </c>
      <c r="D66" s="2036">
        <f>SUM(E66:H66)</f>
        <v>0</v>
      </c>
      <c r="E66" s="4040">
        <v>0</v>
      </c>
      <c r="F66" s="4116">
        <v>0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943"/>
      <c r="B67" s="6530" t="s">
        <v>3280</v>
      </c>
      <c r="C67" s="6531"/>
      <c r="D67" s="1370">
        <f t="shared" si="22"/>
        <v>1</v>
      </c>
      <c r="E67" s="1427">
        <v>1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943"/>
      <c r="B68" s="6647" t="s">
        <v>3281</v>
      </c>
      <c r="C68" s="6648"/>
      <c r="D68" s="2055">
        <f t="shared" si="22"/>
        <v>12</v>
      </c>
      <c r="E68" s="1695">
        <v>12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943"/>
      <c r="B69" s="6555" t="s">
        <v>3282</v>
      </c>
      <c r="C69" s="3732" t="s">
        <v>3283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943"/>
      <c r="B70" s="6555"/>
      <c r="C70" s="2301" t="s">
        <v>2717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943"/>
      <c r="B71" s="5842" t="s">
        <v>3284</v>
      </c>
      <c r="C71" s="5843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943"/>
      <c r="B72" s="6912" t="s">
        <v>3285</v>
      </c>
      <c r="C72" s="4631" t="s">
        <v>3286</v>
      </c>
      <c r="D72" s="3777">
        <f t="shared" si="22"/>
        <v>3</v>
      </c>
      <c r="E72" s="4034">
        <v>3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943"/>
      <c r="B73" s="5682"/>
      <c r="C73" s="1059" t="s">
        <v>3287</v>
      </c>
      <c r="D73" s="4145">
        <f t="shared" si="22"/>
        <v>3</v>
      </c>
      <c r="E73" s="4038">
        <v>3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943"/>
      <c r="B74" s="7037"/>
      <c r="C74" s="3535" t="s">
        <v>608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943"/>
      <c r="B75" s="6912" t="s">
        <v>3288</v>
      </c>
      <c r="C75" s="4456" t="s">
        <v>3289</v>
      </c>
      <c r="D75" s="4267">
        <f t="shared" si="22"/>
        <v>12</v>
      </c>
      <c r="E75" s="1958">
        <v>12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943"/>
      <c r="B76" s="5682"/>
      <c r="C76" s="4544" t="s">
        <v>3290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943"/>
      <c r="B77" s="7037"/>
      <c r="C77" s="3535" t="s">
        <v>608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943"/>
      <c r="B78" s="7170" t="s">
        <v>3291</v>
      </c>
      <c r="C78" s="7171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943"/>
      <c r="B79" s="7037" t="s">
        <v>3292</v>
      </c>
      <c r="C79" s="392" t="s">
        <v>3293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943"/>
      <c r="B80" s="6565"/>
      <c r="C80" s="4442" t="s">
        <v>3294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943"/>
      <c r="B81" s="6742" t="s">
        <v>3295</v>
      </c>
      <c r="C81" s="6742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943"/>
      <c r="B82" s="6530" t="s">
        <v>3296</v>
      </c>
      <c r="C82" s="6531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943"/>
      <c r="B83" s="6923" t="s">
        <v>3297</v>
      </c>
      <c r="C83" s="6924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943"/>
      <c r="B84" s="7156" t="s">
        <v>3298</v>
      </c>
      <c r="C84" s="7157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943"/>
      <c r="B85" s="6912" t="s">
        <v>3299</v>
      </c>
      <c r="C85" s="4641" t="s">
        <v>3300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943"/>
      <c r="B86" s="5682"/>
      <c r="C86" s="4642" t="s">
        <v>3301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943"/>
      <c r="B87" s="5682"/>
      <c r="C87" s="4644" t="s">
        <v>3302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943"/>
      <c r="B88" s="5682"/>
      <c r="C88" s="4645" t="s">
        <v>3303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943"/>
      <c r="B89" s="7037"/>
      <c r="C89" s="2101" t="s">
        <v>3304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943"/>
      <c r="B90" s="7163" t="s">
        <v>3305</v>
      </c>
      <c r="C90" s="7164"/>
      <c r="D90" s="3777">
        <f t="shared" si="22"/>
        <v>1</v>
      </c>
      <c r="E90" s="1958">
        <v>1</v>
      </c>
      <c r="F90" s="1957">
        <v>0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943"/>
      <c r="B91" s="7152" t="s">
        <v>3306</v>
      </c>
      <c r="C91" s="7153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943"/>
      <c r="B92" s="7167" t="s">
        <v>3307</v>
      </c>
      <c r="C92" s="4646" t="s">
        <v>3308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943"/>
      <c r="B93" s="7168"/>
      <c r="C93" s="4647" t="s">
        <v>3309</v>
      </c>
      <c r="D93" s="4145">
        <f>SUM(E93:H93)</f>
        <v>1</v>
      </c>
      <c r="E93" s="4272">
        <v>0</v>
      </c>
      <c r="F93" s="4358">
        <v>1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943"/>
      <c r="B94" s="7168"/>
      <c r="C94" s="4648" t="s">
        <v>3310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943"/>
      <c r="B95" s="7168"/>
      <c r="C95" s="4649" t="s">
        <v>3311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943"/>
      <c r="B96" s="7161" t="s">
        <v>3312</v>
      </c>
      <c r="C96" s="4324" t="s">
        <v>472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943"/>
      <c r="B97" s="7162"/>
      <c r="C97" s="4319" t="s">
        <v>64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6056"/>
      <c r="B98" s="6572" t="s">
        <v>82</v>
      </c>
      <c r="C98" s="7169"/>
      <c r="D98" s="4260">
        <f>SUM(E98:H98)</f>
        <v>33</v>
      </c>
      <c r="E98" s="4279">
        <f>SUM(E56:E97)</f>
        <v>32</v>
      </c>
      <c r="F98" s="4279">
        <f t="shared" ref="F98:I98" si="27">SUM(F56:F97)</f>
        <v>1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3319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86" t="s">
        <v>2598</v>
      </c>
      <c r="B100" s="6854"/>
      <c r="C100" s="6927"/>
      <c r="D100" s="3394" t="s">
        <v>3320</v>
      </c>
      <c r="E100" s="7165"/>
      <c r="F100" s="716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58" t="s">
        <v>2593</v>
      </c>
      <c r="B101" s="7159"/>
      <c r="C101" s="7160"/>
      <c r="D101" s="1068"/>
      <c r="E101" s="7165"/>
      <c r="F101" s="716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41" t="s">
        <v>3321</v>
      </c>
      <c r="B102" s="7166"/>
      <c r="C102" s="7142"/>
      <c r="D102" s="1068"/>
      <c r="E102" s="7165"/>
      <c r="F102" s="716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39" t="s">
        <v>3322</v>
      </c>
      <c r="B103" s="5936"/>
      <c r="C103" s="5937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3323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540" t="s">
        <v>3324</v>
      </c>
      <c r="B105" s="6540"/>
      <c r="C105" s="6883"/>
      <c r="D105" s="5945" t="s">
        <v>3325</v>
      </c>
      <c r="E105" s="6555" t="s">
        <v>3326</v>
      </c>
      <c r="F105" s="6555"/>
      <c r="G105" s="7174"/>
      <c r="H105" s="7175" t="s">
        <v>3327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6055"/>
      <c r="B106" s="6055"/>
      <c r="C106" s="6056"/>
      <c r="D106" s="5647"/>
      <c r="E106" s="3948" t="s">
        <v>3328</v>
      </c>
      <c r="F106" s="4660" t="s">
        <v>3329</v>
      </c>
      <c r="G106" s="3950" t="s">
        <v>1372</v>
      </c>
      <c r="H106" s="7176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925" t="s">
        <v>3330</v>
      </c>
      <c r="B107" s="7172"/>
      <c r="C107" s="6926"/>
      <c r="D107" s="4661">
        <f>SUM(E107:G107)</f>
        <v>40</v>
      </c>
      <c r="E107" s="1921">
        <v>40</v>
      </c>
      <c r="F107" s="4662">
        <v>0</v>
      </c>
      <c r="G107" s="4663">
        <v>0</v>
      </c>
      <c r="H107" s="1822">
        <v>249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923" t="s">
        <v>3331</v>
      </c>
      <c r="B108" s="7173"/>
      <c r="C108" s="6924"/>
      <c r="D108" s="4664">
        <f>SUM(E108:G108)</f>
        <v>20</v>
      </c>
      <c r="E108" s="4665">
        <v>20</v>
      </c>
      <c r="F108" s="4666">
        <v>0</v>
      </c>
      <c r="G108" s="4667">
        <v>0</v>
      </c>
      <c r="H108" s="4668">
        <v>125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438" t="s">
        <v>3332</v>
      </c>
      <c r="B109" s="7177"/>
      <c r="C109" s="6439"/>
      <c r="D109" s="4669">
        <f>SUM(E109:G109)</f>
        <v>20</v>
      </c>
      <c r="E109" s="4670">
        <v>20</v>
      </c>
      <c r="F109" s="4671">
        <v>0</v>
      </c>
      <c r="G109" s="4672">
        <v>0</v>
      </c>
      <c r="H109" s="1824">
        <v>124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3333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78" t="s">
        <v>3334</v>
      </c>
      <c r="B111" s="7179"/>
      <c r="C111" s="7180"/>
      <c r="D111" s="1070">
        <f>SUM(E111:G111)</f>
        <v>40</v>
      </c>
      <c r="E111" s="1921">
        <v>40</v>
      </c>
      <c r="F111" s="4662">
        <v>0</v>
      </c>
      <c r="G111" s="1825">
        <v>0</v>
      </c>
      <c r="H111" s="1822">
        <v>249</v>
      </c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88" t="s">
        <v>2230</v>
      </c>
      <c r="B112" s="7181"/>
      <c r="C112" s="7089"/>
      <c r="D112" s="4677">
        <f>SUM(E112:G112)</f>
        <v>0</v>
      </c>
      <c r="E112" s="4670">
        <v>0</v>
      </c>
      <c r="F112" s="4671">
        <v>0</v>
      </c>
      <c r="G112" s="4672">
        <v>0</v>
      </c>
      <c r="H112" s="4678">
        <v>0</v>
      </c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3335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90" t="s">
        <v>3336</v>
      </c>
      <c r="B114" s="6540"/>
      <c r="C114" s="6883"/>
      <c r="D114" s="6555" t="s">
        <v>3325</v>
      </c>
      <c r="E114" s="6927" t="s">
        <v>3327</v>
      </c>
      <c r="F114" s="6586" t="s">
        <v>3337</v>
      </c>
      <c r="G114" s="6927"/>
      <c r="H114" s="6575" t="s">
        <v>34</v>
      </c>
      <c r="I114" s="6887"/>
      <c r="J114" s="6887"/>
      <c r="K114" s="6887"/>
      <c r="L114" s="6887"/>
      <c r="M114" s="6887"/>
      <c r="N114" s="6887"/>
      <c r="O114" s="6887"/>
      <c r="P114" s="6887"/>
      <c r="Q114" s="6887"/>
      <c r="R114" s="6887"/>
      <c r="S114" s="6887"/>
      <c r="T114" s="6887"/>
      <c r="U114" s="6577"/>
      <c r="V114" s="7182" t="s">
        <v>464</v>
      </c>
      <c r="W114" s="6883" t="s">
        <v>72</v>
      </c>
    </row>
    <row r="115" spans="1:91" s="18" customFormat="1" ht="23.25" customHeight="1" x14ac:dyDescent="0.15">
      <c r="A115" s="7146"/>
      <c r="B115" s="6055"/>
      <c r="C115" s="6056"/>
      <c r="D115" s="6555"/>
      <c r="E115" s="6927"/>
      <c r="F115" s="3700" t="s">
        <v>3338</v>
      </c>
      <c r="G115" s="3702" t="s">
        <v>3262</v>
      </c>
      <c r="H115" s="3405" t="s">
        <v>3339</v>
      </c>
      <c r="I115" s="3701" t="s">
        <v>334</v>
      </c>
      <c r="J115" s="4110" t="s">
        <v>335</v>
      </c>
      <c r="K115" s="4110" t="s">
        <v>99</v>
      </c>
      <c r="L115" s="4110" t="s">
        <v>49</v>
      </c>
      <c r="M115" s="4110" t="s">
        <v>50</v>
      </c>
      <c r="N115" s="4110" t="s">
        <v>51</v>
      </c>
      <c r="O115" s="4110" t="s">
        <v>52</v>
      </c>
      <c r="P115" s="4110" t="s">
        <v>53</v>
      </c>
      <c r="Q115" s="4110" t="s">
        <v>54</v>
      </c>
      <c r="R115" s="4110" t="s">
        <v>55</v>
      </c>
      <c r="S115" s="4110" t="s">
        <v>56</v>
      </c>
      <c r="T115" s="4110" t="s">
        <v>57</v>
      </c>
      <c r="U115" s="4679" t="s">
        <v>58</v>
      </c>
      <c r="V115" s="7183"/>
      <c r="W115" s="6056"/>
    </row>
    <row r="116" spans="1:91" s="18" customFormat="1" ht="15" customHeight="1" x14ac:dyDescent="0.15">
      <c r="A116" s="6943" t="s">
        <v>3340</v>
      </c>
      <c r="B116" s="7184"/>
      <c r="C116" s="6944"/>
      <c r="D116" s="4680">
        <v>35</v>
      </c>
      <c r="E116" s="4681">
        <f>+F116+G116+H116+I116+J116+K116+L116+M116+N116+O116+P116+Q116+R116+S116+T116+U116</f>
        <v>340</v>
      </c>
      <c r="F116" s="1921">
        <v>0</v>
      </c>
      <c r="G116" s="4682">
        <v>0</v>
      </c>
      <c r="H116" s="4683">
        <v>0</v>
      </c>
      <c r="I116" s="4662">
        <v>140</v>
      </c>
      <c r="J116" s="4662">
        <v>51</v>
      </c>
      <c r="K116" s="4662">
        <v>53</v>
      </c>
      <c r="L116" s="4662">
        <v>33</v>
      </c>
      <c r="M116" s="4662">
        <v>0</v>
      </c>
      <c r="N116" s="4662">
        <v>5</v>
      </c>
      <c r="O116" s="4662">
        <v>6</v>
      </c>
      <c r="P116" s="4662">
        <v>4</v>
      </c>
      <c r="Q116" s="4662">
        <v>15</v>
      </c>
      <c r="R116" s="4662">
        <v>8</v>
      </c>
      <c r="S116" s="4662">
        <v>15</v>
      </c>
      <c r="T116" s="4662">
        <v>4</v>
      </c>
      <c r="U116" s="4684">
        <v>6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923" t="s">
        <v>3341</v>
      </c>
      <c r="B117" s="7173"/>
      <c r="C117" s="6924"/>
      <c r="D117" s="4686">
        <v>1</v>
      </c>
      <c r="E117" s="4385">
        <f>+F117+G117+H117+I117+J117+K117+L117+M117+N117+O117+P117+Q117+R117+S117+T117+U117</f>
        <v>18</v>
      </c>
      <c r="F117" s="4665">
        <v>0</v>
      </c>
      <c r="G117" s="4687">
        <v>0</v>
      </c>
      <c r="H117" s="4688">
        <v>0</v>
      </c>
      <c r="I117" s="4666">
        <v>0</v>
      </c>
      <c r="J117" s="4666">
        <v>5</v>
      </c>
      <c r="K117" s="4666">
        <v>11</v>
      </c>
      <c r="L117" s="4666">
        <v>2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538" t="s">
        <v>3342</v>
      </c>
      <c r="B118" s="6633"/>
      <c r="C118" s="6539"/>
      <c r="D118" s="4691">
        <v>0</v>
      </c>
      <c r="E118" s="4692">
        <f>+F118+G118+H118+I118+J118+K118+L118+M118+N118+O118+P118+Q118+R118+S118+T118+U118</f>
        <v>0</v>
      </c>
      <c r="F118" s="4670">
        <v>0</v>
      </c>
      <c r="G118" s="4693">
        <v>0</v>
      </c>
      <c r="H118" s="1827">
        <v>0</v>
      </c>
      <c r="I118" s="4671">
        <v>0</v>
      </c>
      <c r="J118" s="4671">
        <v>0</v>
      </c>
      <c r="K118" s="4671">
        <v>0</v>
      </c>
      <c r="L118" s="4671">
        <v>0</v>
      </c>
      <c r="M118" s="4671">
        <v>0</v>
      </c>
      <c r="N118" s="4671">
        <v>0</v>
      </c>
      <c r="O118" s="4671">
        <v>0</v>
      </c>
      <c r="P118" s="4671">
        <v>0</v>
      </c>
      <c r="Q118" s="4671">
        <v>0</v>
      </c>
      <c r="R118" s="4671">
        <v>0</v>
      </c>
      <c r="S118" s="4671">
        <v>0</v>
      </c>
      <c r="T118" s="4671">
        <v>0</v>
      </c>
      <c r="U118" s="4694">
        <v>0</v>
      </c>
      <c r="V118" s="4695">
        <v>0</v>
      </c>
      <c r="W118" s="4693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3343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540" t="s">
        <v>3344</v>
      </c>
      <c r="B120" s="6540"/>
      <c r="C120" s="6883"/>
      <c r="D120" s="6555" t="s">
        <v>3345</v>
      </c>
      <c r="E120" s="6617" t="s">
        <v>34</v>
      </c>
      <c r="F120" s="6889"/>
      <c r="G120" s="6889"/>
      <c r="H120" s="6889"/>
      <c r="I120" s="6889"/>
      <c r="J120" s="6571"/>
      <c r="K120" s="6889" t="s">
        <v>2401</v>
      </c>
      <c r="L120" s="6843"/>
    </row>
    <row r="121" spans="1:91" s="18" customFormat="1" ht="15" customHeight="1" x14ac:dyDescent="0.15">
      <c r="A121" s="6055"/>
      <c r="B121" s="6055"/>
      <c r="C121" s="6056"/>
      <c r="D121" s="6555"/>
      <c r="E121" s="3700" t="s">
        <v>312</v>
      </c>
      <c r="F121" s="3405" t="s">
        <v>313</v>
      </c>
      <c r="G121" s="3701" t="s">
        <v>314</v>
      </c>
      <c r="H121" s="3701" t="s">
        <v>315</v>
      </c>
      <c r="I121" s="4108" t="s">
        <v>316</v>
      </c>
      <c r="J121" s="3703" t="s">
        <v>377</v>
      </c>
      <c r="K121" s="3405" t="s">
        <v>63</v>
      </c>
      <c r="L121" s="4259" t="s">
        <v>64</v>
      </c>
    </row>
    <row r="122" spans="1:91" s="18" customFormat="1" ht="15" customHeight="1" x14ac:dyDescent="0.25">
      <c r="A122" s="6942" t="s">
        <v>3346</v>
      </c>
      <c r="B122" s="7151"/>
      <c r="C122" s="4380" t="s">
        <v>3347</v>
      </c>
      <c r="D122" s="4270">
        <f t="shared" ref="D122:D130" si="29">SUM(E122:J122)</f>
        <v>439</v>
      </c>
      <c r="E122" s="1958">
        <v>14</v>
      </c>
      <c r="F122" s="4034">
        <v>7</v>
      </c>
      <c r="G122" s="1957">
        <v>8</v>
      </c>
      <c r="H122" s="1957">
        <v>228</v>
      </c>
      <c r="I122" s="1957">
        <v>62</v>
      </c>
      <c r="J122" s="3858">
        <v>120</v>
      </c>
      <c r="K122" s="4034">
        <v>197</v>
      </c>
      <c r="L122" s="3859">
        <v>242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969"/>
      <c r="B123" s="6251"/>
      <c r="C123" s="4696" t="s">
        <v>3348</v>
      </c>
      <c r="D123" s="4270">
        <f t="shared" si="29"/>
        <v>1</v>
      </c>
      <c r="E123" s="4272">
        <v>0</v>
      </c>
      <c r="F123" s="4038">
        <v>0</v>
      </c>
      <c r="G123" s="4358">
        <v>0</v>
      </c>
      <c r="H123" s="4358">
        <v>1</v>
      </c>
      <c r="I123" s="4358">
        <v>0</v>
      </c>
      <c r="J123" s="4051">
        <v>0</v>
      </c>
      <c r="K123" s="4038">
        <v>0</v>
      </c>
      <c r="L123" s="4054">
        <v>1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66"/>
      <c r="B124" s="6634"/>
      <c r="C124" s="4696" t="s">
        <v>3349</v>
      </c>
      <c r="D124" s="2036">
        <f t="shared" si="29"/>
        <v>0</v>
      </c>
      <c r="E124" s="4040">
        <v>0</v>
      </c>
      <c r="F124" s="1622">
        <v>0</v>
      </c>
      <c r="G124" s="4116">
        <v>0</v>
      </c>
      <c r="H124" s="4116">
        <v>0</v>
      </c>
      <c r="I124" s="4116">
        <v>0</v>
      </c>
      <c r="J124" s="2751">
        <v>0</v>
      </c>
      <c r="K124" s="1622">
        <v>0</v>
      </c>
      <c r="L124" s="2546">
        <v>0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942" t="s">
        <v>3350</v>
      </c>
      <c r="B125" s="7151"/>
      <c r="C125" s="4380" t="s">
        <v>3347</v>
      </c>
      <c r="D125" s="177">
        <f t="shared" si="29"/>
        <v>20</v>
      </c>
      <c r="E125" s="215">
        <v>0</v>
      </c>
      <c r="F125" s="660">
        <v>6</v>
      </c>
      <c r="G125" s="300">
        <v>1</v>
      </c>
      <c r="H125" s="300">
        <v>2</v>
      </c>
      <c r="I125" s="300">
        <v>4</v>
      </c>
      <c r="J125" s="378">
        <v>7</v>
      </c>
      <c r="K125" s="660">
        <v>10</v>
      </c>
      <c r="L125" s="659">
        <v>10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969"/>
      <c r="B126" s="6251"/>
      <c r="C126" s="4696" t="s">
        <v>3348</v>
      </c>
      <c r="D126" s="4270">
        <f t="shared" si="29"/>
        <v>1</v>
      </c>
      <c r="E126" s="1695">
        <v>0</v>
      </c>
      <c r="F126" s="1403">
        <v>1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1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66"/>
      <c r="B127" s="6634"/>
      <c r="C127" s="4696" t="s">
        <v>3349</v>
      </c>
      <c r="D127" s="2036">
        <f t="shared" si="29"/>
        <v>1</v>
      </c>
      <c r="E127" s="1695">
        <v>1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1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942" t="s">
        <v>3351</v>
      </c>
      <c r="B128" s="7151"/>
      <c r="C128" s="4380" t="s">
        <v>3347</v>
      </c>
      <c r="D128" s="177">
        <f t="shared" si="29"/>
        <v>9</v>
      </c>
      <c r="E128" s="1958">
        <v>1</v>
      </c>
      <c r="F128" s="4034">
        <v>8</v>
      </c>
      <c r="G128" s="1957">
        <v>0</v>
      </c>
      <c r="H128" s="1957">
        <v>0</v>
      </c>
      <c r="I128" s="1957">
        <v>0</v>
      </c>
      <c r="J128" s="3858">
        <v>0</v>
      </c>
      <c r="K128" s="4034">
        <v>0</v>
      </c>
      <c r="L128" s="3859">
        <v>9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969"/>
      <c r="B129" s="6251"/>
      <c r="C129" s="4696" t="s">
        <v>3348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66"/>
      <c r="B130" s="6634"/>
      <c r="C130" s="4696" t="s">
        <v>3349</v>
      </c>
      <c r="D130" s="2036">
        <f t="shared" si="29"/>
        <v>0</v>
      </c>
      <c r="E130" s="4040">
        <v>0</v>
      </c>
      <c r="F130" s="1622">
        <v>0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0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3352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293</v>
      </c>
      <c r="B132" s="3900" t="s">
        <v>3353</v>
      </c>
      <c r="C132" s="3423" t="s">
        <v>3354</v>
      </c>
      <c r="D132" s="4428" t="s">
        <v>3320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3355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3356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65" t="s">
        <v>293</v>
      </c>
      <c r="B135" s="6586" t="s">
        <v>3357</v>
      </c>
      <c r="C135" s="6854"/>
      <c r="D135" s="6854"/>
      <c r="E135" s="6854"/>
      <c r="F135" s="6854"/>
      <c r="G135" s="6854"/>
      <c r="H135" s="6854"/>
      <c r="I135" s="6927"/>
      <c r="J135" s="7"/>
      <c r="K135" s="7"/>
      <c r="L135" s="7"/>
    </row>
    <row r="136" spans="1:89" s="18" customFormat="1" ht="42.75" customHeight="1" x14ac:dyDescent="0.15">
      <c r="A136" s="6966"/>
      <c r="B136" s="3422" t="s">
        <v>3358</v>
      </c>
      <c r="C136" s="3700" t="s">
        <v>3359</v>
      </c>
      <c r="D136" s="3701" t="s">
        <v>3360</v>
      </c>
      <c r="E136" s="3701" t="s">
        <v>3361</v>
      </c>
      <c r="F136" s="3701" t="s">
        <v>3362</v>
      </c>
      <c r="G136" s="3701" t="s">
        <v>3363</v>
      </c>
      <c r="H136" s="3701" t="s">
        <v>3364</v>
      </c>
      <c r="I136" s="4259" t="s">
        <v>3365</v>
      </c>
      <c r="J136" s="7"/>
      <c r="K136" s="7"/>
      <c r="L136" s="7"/>
    </row>
    <row r="137" spans="1:89" s="18" customFormat="1" ht="31.5" x14ac:dyDescent="0.15">
      <c r="A137" s="3741" t="s">
        <v>3366</v>
      </c>
      <c r="B137" s="4581">
        <f>SUM(C137:I137)</f>
        <v>0</v>
      </c>
      <c r="C137" s="1958">
        <v>0</v>
      </c>
      <c r="D137" s="1957">
        <v>0</v>
      </c>
      <c r="E137" s="1957">
        <v>0</v>
      </c>
      <c r="F137" s="1957">
        <v>0</v>
      </c>
      <c r="G137" s="1957">
        <v>0</v>
      </c>
      <c r="H137" s="1957">
        <v>0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3367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3368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3369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65" t="s">
        <v>293</v>
      </c>
      <c r="B141" s="6853" t="s">
        <v>3370</v>
      </c>
      <c r="C141" s="6918" t="s">
        <v>3371</v>
      </c>
      <c r="D141" s="6981"/>
      <c r="E141" s="6981"/>
      <c r="F141" s="6981"/>
      <c r="G141" s="6981"/>
      <c r="H141" s="6981"/>
      <c r="I141" s="6981"/>
      <c r="J141" s="6981"/>
      <c r="K141" s="6981"/>
      <c r="L141" s="6981"/>
      <c r="M141" s="6919"/>
    </row>
    <row r="142" spans="1:89" s="18" customFormat="1" ht="31.5" x14ac:dyDescent="0.15">
      <c r="A142" s="6966"/>
      <c r="B142" s="7147"/>
      <c r="C142" s="3700" t="s">
        <v>3372</v>
      </c>
      <c r="D142" s="3701" t="s">
        <v>3373</v>
      </c>
      <c r="E142" s="3701" t="s">
        <v>3374</v>
      </c>
      <c r="F142" s="3701" t="s">
        <v>3375</v>
      </c>
      <c r="G142" s="3701" t="s">
        <v>3376</v>
      </c>
      <c r="H142" s="3701" t="s">
        <v>3377</v>
      </c>
      <c r="I142" s="3701" t="s">
        <v>3378</v>
      </c>
      <c r="J142" s="3701" t="s">
        <v>3379</v>
      </c>
      <c r="K142" s="3701" t="s">
        <v>3380</v>
      </c>
      <c r="L142" s="3701" t="s">
        <v>3381</v>
      </c>
      <c r="M142" s="4259" t="s">
        <v>3382</v>
      </c>
    </row>
    <row r="143" spans="1:89" s="18" customFormat="1" ht="21" x14ac:dyDescent="0.15">
      <c r="A143" s="3741" t="s">
        <v>3383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3384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3385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65" t="s">
        <v>293</v>
      </c>
      <c r="B146" s="7188" t="s">
        <v>3386</v>
      </c>
      <c r="C146" s="7190" t="s">
        <v>34</v>
      </c>
      <c r="D146" s="6955"/>
      <c r="E146" s="6955"/>
      <c r="F146" s="6783"/>
      <c r="G146" s="6896" t="s">
        <v>41</v>
      </c>
      <c r="H146" s="6836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66"/>
      <c r="B147" s="7189"/>
      <c r="C147" s="3745" t="s">
        <v>620</v>
      </c>
      <c r="D147" s="3701" t="s">
        <v>621</v>
      </c>
      <c r="E147" s="3701" t="s">
        <v>622</v>
      </c>
      <c r="F147" s="3703" t="s">
        <v>623</v>
      </c>
      <c r="G147" s="5659"/>
      <c r="H147" s="658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3387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3388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3389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91" t="s">
        <v>3344</v>
      </c>
      <c r="B151" s="7191"/>
      <c r="C151" s="5745"/>
      <c r="D151" s="5750" t="s">
        <v>3345</v>
      </c>
      <c r="E151" s="7185" t="s">
        <v>3390</v>
      </c>
      <c r="F151" s="7186"/>
      <c r="G151" s="7186"/>
      <c r="H151" s="7186"/>
      <c r="I151" s="7186"/>
      <c r="J151" s="7186"/>
      <c r="K151" s="7186"/>
      <c r="L151" s="7186"/>
      <c r="M151" s="7186"/>
      <c r="N151" s="7186"/>
      <c r="O151" s="7186"/>
      <c r="P151" s="7187"/>
      <c r="Q151" s="7207" t="s">
        <v>2401</v>
      </c>
      <c r="R151" s="7208"/>
    </row>
    <row r="152" spans="1:92" s="18" customFormat="1" ht="20.100000000000001" customHeight="1" x14ac:dyDescent="0.15">
      <c r="A152" s="7192"/>
      <c r="B152" s="7192"/>
      <c r="C152" s="5749"/>
      <c r="D152" s="7193"/>
      <c r="E152" s="1076" t="s">
        <v>3391</v>
      </c>
      <c r="F152" s="1077" t="s">
        <v>2007</v>
      </c>
      <c r="G152" s="1077" t="s">
        <v>312</v>
      </c>
      <c r="H152" s="1077" t="s">
        <v>313</v>
      </c>
      <c r="I152" s="1077" t="s">
        <v>314</v>
      </c>
      <c r="J152" s="1077" t="s">
        <v>993</v>
      </c>
      <c r="K152" s="1077" t="s">
        <v>3392</v>
      </c>
      <c r="L152" s="1077" t="s">
        <v>1874</v>
      </c>
      <c r="M152" s="1077" t="s">
        <v>3393</v>
      </c>
      <c r="N152" s="1077" t="s">
        <v>317</v>
      </c>
      <c r="O152" s="1077" t="s">
        <v>318</v>
      </c>
      <c r="P152" s="1078" t="s">
        <v>62</v>
      </c>
      <c r="Q152" s="1079" t="s">
        <v>63</v>
      </c>
      <c r="R152" s="1080" t="s">
        <v>64</v>
      </c>
    </row>
    <row r="153" spans="1:92" s="18" customFormat="1" ht="15" customHeight="1" x14ac:dyDescent="0.25">
      <c r="A153" s="7194" t="s">
        <v>3394</v>
      </c>
      <c r="B153" s="7195"/>
      <c r="C153" s="1081" t="s">
        <v>3395</v>
      </c>
      <c r="D153" s="1082">
        <f>+E153</f>
        <v>6</v>
      </c>
      <c r="E153" s="1083">
        <v>6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3</v>
      </c>
      <c r="R153" s="1087">
        <v>3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96"/>
      <c r="B154" s="7197"/>
      <c r="C154" s="1088" t="s">
        <v>3396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96"/>
      <c r="B155" s="7197"/>
      <c r="C155" s="1088" t="s">
        <v>3397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96"/>
      <c r="B156" s="7197"/>
      <c r="C156" s="570" t="s">
        <v>3398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96"/>
      <c r="B157" s="7197"/>
      <c r="C157" s="570" t="s">
        <v>3399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96"/>
      <c r="B158" s="7197"/>
      <c r="C158" s="1095" t="s">
        <v>3400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96"/>
      <c r="B159" s="7197"/>
      <c r="C159" s="1095" t="s">
        <v>3401</v>
      </c>
      <c r="D159" s="1082">
        <f>+G159+H159+I159+J159+K159+L159+M159+N159+O159+P159</f>
        <v>0</v>
      </c>
      <c r="E159" s="1089"/>
      <c r="F159" s="1091"/>
      <c r="G159" s="1090">
        <v>0</v>
      </c>
      <c r="H159" s="1090">
        <v>0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0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98"/>
      <c r="B160" s="7199"/>
      <c r="C160" s="1099" t="s">
        <v>3402</v>
      </c>
      <c r="D160" s="1100">
        <f>M160+N160+O160+P160</f>
        <v>3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0</v>
      </c>
      <c r="N160" s="1103">
        <v>0</v>
      </c>
      <c r="O160" s="1103">
        <v>2</v>
      </c>
      <c r="P160" s="1104">
        <v>1</v>
      </c>
      <c r="Q160" s="1105">
        <v>2</v>
      </c>
      <c r="R160" s="1106">
        <v>1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200" t="s">
        <v>3403</v>
      </c>
      <c r="B161" s="7201"/>
      <c r="C161" s="1831" t="s">
        <v>3395</v>
      </c>
      <c r="D161" s="1832">
        <f>+E161</f>
        <v>0</v>
      </c>
      <c r="E161" s="1107">
        <v>0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0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202"/>
      <c r="B162" s="7197"/>
      <c r="C162" s="1088" t="s">
        <v>3396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202"/>
      <c r="B163" s="7197"/>
      <c r="C163" s="1088" t="s">
        <v>3397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202"/>
      <c r="B164" s="7197"/>
      <c r="C164" s="570" t="s">
        <v>3398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202"/>
      <c r="B165" s="7197"/>
      <c r="C165" s="570" t="s">
        <v>3399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202"/>
      <c r="B166" s="7197"/>
      <c r="C166" s="1095" t="s">
        <v>3400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202"/>
      <c r="B167" s="7197"/>
      <c r="C167" s="1095" t="s">
        <v>3401</v>
      </c>
      <c r="D167" s="1111">
        <f>+G167+H167+I167+J167+K167+L167+M167+N167+O167+P167</f>
        <v>0</v>
      </c>
      <c r="E167" s="1112"/>
      <c r="F167" s="1091"/>
      <c r="G167" s="1090">
        <v>0</v>
      </c>
      <c r="H167" s="1090">
        <v>0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0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203"/>
      <c r="B168" s="7199"/>
      <c r="C168" s="1115" t="s">
        <v>3402</v>
      </c>
      <c r="D168" s="1116">
        <f>M168+N168+O168+P168</f>
        <v>2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0</v>
      </c>
      <c r="O168" s="1120">
        <v>1</v>
      </c>
      <c r="P168" s="1104">
        <v>1</v>
      </c>
      <c r="Q168" s="1105">
        <v>1</v>
      </c>
      <c r="R168" s="1106">
        <v>1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3404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86" t="s">
        <v>3259</v>
      </c>
      <c r="B170" s="6854"/>
      <c r="C170" s="6927"/>
      <c r="D170" s="3394" t="s">
        <v>82</v>
      </c>
      <c r="E170" s="4345" t="s">
        <v>3138</v>
      </c>
      <c r="F170" s="3701" t="s">
        <v>3315</v>
      </c>
      <c r="G170" s="3701" t="s">
        <v>3316</v>
      </c>
      <c r="H170" s="3703" t="s">
        <v>199</v>
      </c>
      <c r="I170" s="4571" t="s">
        <v>3317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939" t="s">
        <v>3268</v>
      </c>
      <c r="B171" s="7154" t="s">
        <v>3269</v>
      </c>
      <c r="C171" s="7155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11"/>
      <c r="B172" s="6939" t="s">
        <v>3270</v>
      </c>
      <c r="C172" s="4456" t="s">
        <v>3271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11"/>
      <c r="B173" s="5711"/>
      <c r="C173" s="4215" t="s">
        <v>3272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11"/>
      <c r="B174" s="5711"/>
      <c r="C174" s="4392" t="s">
        <v>3273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11"/>
      <c r="B175" s="7036"/>
      <c r="C175" s="4442" t="s">
        <v>3274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11"/>
      <c r="B176" s="6530" t="s">
        <v>3275</v>
      </c>
      <c r="C176" s="6531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11"/>
      <c r="B177" s="6945" t="s">
        <v>3276</v>
      </c>
      <c r="C177" s="6946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11"/>
      <c r="B178" s="6945" t="s">
        <v>3277</v>
      </c>
      <c r="C178" s="6946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11"/>
      <c r="B179" s="7156" t="s">
        <v>3278</v>
      </c>
      <c r="C179" s="7157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11"/>
      <c r="B180" s="6945" t="s">
        <v>3318</v>
      </c>
      <c r="C180" s="6946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11"/>
      <c r="B181" s="6530" t="s">
        <v>3280</v>
      </c>
      <c r="C181" s="6531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11"/>
      <c r="B182" s="6923" t="s">
        <v>3281</v>
      </c>
      <c r="C182" s="6924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11"/>
      <c r="B183" s="6923" t="s">
        <v>3282</v>
      </c>
      <c r="C183" s="6924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11"/>
      <c r="B184" s="7156" t="s">
        <v>3284</v>
      </c>
      <c r="C184" s="7157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11"/>
      <c r="B185" s="6912" t="s">
        <v>3285</v>
      </c>
      <c r="C185" s="4631" t="s">
        <v>3286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11"/>
      <c r="B186" s="5682"/>
      <c r="C186" s="1059" t="s">
        <v>3287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11"/>
      <c r="B187" s="7037"/>
      <c r="C187" s="3535" t="s">
        <v>608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11"/>
      <c r="B188" s="6912" t="s">
        <v>3288</v>
      </c>
      <c r="C188" s="4456" t="s">
        <v>3289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11"/>
      <c r="B189" s="5682"/>
      <c r="C189" s="4544" t="s">
        <v>3290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11"/>
      <c r="B190" s="7037"/>
      <c r="C190" s="3535" t="s">
        <v>608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11"/>
      <c r="B191" s="7170" t="s">
        <v>3291</v>
      </c>
      <c r="C191" s="7171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11"/>
      <c r="B192" s="7037" t="s">
        <v>3292</v>
      </c>
      <c r="C192" s="392" t="s">
        <v>3293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11"/>
      <c r="B193" s="6565"/>
      <c r="C193" s="4442" t="s">
        <v>3294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11"/>
      <c r="B194" s="6742" t="s">
        <v>3295</v>
      </c>
      <c r="C194" s="6742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11"/>
      <c r="B195" s="6530" t="s">
        <v>3296</v>
      </c>
      <c r="C195" s="6531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11"/>
      <c r="B196" s="6923" t="s">
        <v>3297</v>
      </c>
      <c r="C196" s="6924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11"/>
      <c r="B197" s="7156" t="s">
        <v>3298</v>
      </c>
      <c r="C197" s="7157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11"/>
      <c r="B198" s="6912" t="s">
        <v>3299</v>
      </c>
      <c r="C198" s="4641" t="s">
        <v>3300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11"/>
      <c r="B199" s="5682"/>
      <c r="C199" s="4642" t="s">
        <v>3301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11"/>
      <c r="B200" s="7037"/>
      <c r="C200" s="4644" t="s">
        <v>3302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11"/>
      <c r="B201" s="7163" t="s">
        <v>3305</v>
      </c>
      <c r="C201" s="7164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11"/>
      <c r="B202" s="7152" t="s">
        <v>3306</v>
      </c>
      <c r="C202" s="7153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36"/>
      <c r="B203" s="7204" t="s">
        <v>82</v>
      </c>
      <c r="C203" s="7205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3405</v>
      </c>
      <c r="B204" s="466"/>
      <c r="C204" s="466"/>
      <c r="D204" s="466"/>
      <c r="E204" s="466"/>
      <c r="F204" s="4658"/>
      <c r="G204" s="4658" t="s">
        <v>16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68" t="s">
        <v>3406</v>
      </c>
      <c r="B205" s="6913" t="s">
        <v>3407</v>
      </c>
      <c r="C205" s="6882" t="s">
        <v>82</v>
      </c>
      <c r="D205" s="6494"/>
      <c r="E205" s="6836"/>
      <c r="F205" s="6586" t="s">
        <v>3408</v>
      </c>
      <c r="G205" s="6854"/>
      <c r="H205" s="6854"/>
      <c r="I205" s="6854"/>
      <c r="J205" s="6854"/>
      <c r="K205" s="6854"/>
      <c r="L205" s="6854"/>
      <c r="M205" s="6854"/>
      <c r="N205" s="6854"/>
      <c r="O205" s="6854"/>
      <c r="P205" s="6854"/>
      <c r="Q205" s="6854"/>
      <c r="R205" s="6854"/>
      <c r="S205" s="6854"/>
      <c r="T205" s="6854"/>
      <c r="U205" s="6854"/>
      <c r="V205" s="6854"/>
      <c r="W205" s="6854"/>
      <c r="X205" s="6854"/>
      <c r="Y205" s="6854"/>
      <c r="Z205" s="6854"/>
      <c r="AA205" s="6854"/>
      <c r="AB205" s="6854"/>
      <c r="AC205" s="6854"/>
      <c r="AD205" s="6854"/>
      <c r="AE205" s="6854"/>
      <c r="AF205" s="6854"/>
      <c r="AG205" s="6587"/>
      <c r="AH205" s="6892" t="s">
        <v>614</v>
      </c>
      <c r="AI205" s="1423"/>
    </row>
    <row r="206" spans="1:89" x14ac:dyDescent="0.25">
      <c r="A206" s="6768"/>
      <c r="B206" s="5663"/>
      <c r="C206" s="7022"/>
      <c r="D206" s="7206"/>
      <c r="E206" s="6585"/>
      <c r="F206" s="6586" t="s">
        <v>49</v>
      </c>
      <c r="G206" s="6927"/>
      <c r="H206" s="6617" t="s">
        <v>50</v>
      </c>
      <c r="I206" s="6843"/>
      <c r="J206" s="6617" t="s">
        <v>51</v>
      </c>
      <c r="K206" s="6843"/>
      <c r="L206" s="6617" t="s">
        <v>52</v>
      </c>
      <c r="M206" s="6843"/>
      <c r="N206" s="6617" t="s">
        <v>53</v>
      </c>
      <c r="O206" s="6843"/>
      <c r="P206" s="6617" t="s">
        <v>54</v>
      </c>
      <c r="Q206" s="6843"/>
      <c r="R206" s="6617" t="s">
        <v>55</v>
      </c>
      <c r="S206" s="6843"/>
      <c r="T206" s="6617" t="s">
        <v>56</v>
      </c>
      <c r="U206" s="6843"/>
      <c r="V206" s="6617" t="s">
        <v>57</v>
      </c>
      <c r="W206" s="6843"/>
      <c r="X206" s="6617" t="s">
        <v>58</v>
      </c>
      <c r="Y206" s="6843"/>
      <c r="Z206" s="6617" t="s">
        <v>59</v>
      </c>
      <c r="AA206" s="6843"/>
      <c r="AB206" s="6617" t="s">
        <v>60</v>
      </c>
      <c r="AC206" s="6843"/>
      <c r="AD206" s="6617" t="s">
        <v>61</v>
      </c>
      <c r="AE206" s="6843"/>
      <c r="AF206" s="6617" t="s">
        <v>487</v>
      </c>
      <c r="AG206" s="6571"/>
      <c r="AH206" s="6810"/>
    </row>
    <row r="207" spans="1:89" x14ac:dyDescent="0.25">
      <c r="A207" s="6768"/>
      <c r="B207" s="6964"/>
      <c r="C207" s="4201" t="s">
        <v>84</v>
      </c>
      <c r="D207" s="3405" t="s">
        <v>63</v>
      </c>
      <c r="E207" s="4259" t="s">
        <v>64</v>
      </c>
      <c r="F207" s="3700" t="s">
        <v>63</v>
      </c>
      <c r="G207" s="4259" t="s">
        <v>64</v>
      </c>
      <c r="H207" s="3700" t="s">
        <v>63</v>
      </c>
      <c r="I207" s="4259" t="s">
        <v>64</v>
      </c>
      <c r="J207" s="3700" t="s">
        <v>63</v>
      </c>
      <c r="K207" s="4259" t="s">
        <v>64</v>
      </c>
      <c r="L207" s="3700" t="s">
        <v>63</v>
      </c>
      <c r="M207" s="4259" t="s">
        <v>64</v>
      </c>
      <c r="N207" s="3700" t="s">
        <v>63</v>
      </c>
      <c r="O207" s="4259" t="s">
        <v>64</v>
      </c>
      <c r="P207" s="3700" t="s">
        <v>63</v>
      </c>
      <c r="Q207" s="4259" t="s">
        <v>64</v>
      </c>
      <c r="R207" s="3700" t="s">
        <v>63</v>
      </c>
      <c r="S207" s="4259" t="s">
        <v>64</v>
      </c>
      <c r="T207" s="3700" t="s">
        <v>63</v>
      </c>
      <c r="U207" s="4259" t="s">
        <v>64</v>
      </c>
      <c r="V207" s="3700" t="s">
        <v>63</v>
      </c>
      <c r="W207" s="4259" t="s">
        <v>64</v>
      </c>
      <c r="X207" s="3700" t="s">
        <v>63</v>
      </c>
      <c r="Y207" s="4259" t="s">
        <v>64</v>
      </c>
      <c r="Z207" s="3700" t="s">
        <v>63</v>
      </c>
      <c r="AA207" s="4259" t="s">
        <v>64</v>
      </c>
      <c r="AB207" s="3700" t="s">
        <v>63</v>
      </c>
      <c r="AC207" s="4259" t="s">
        <v>64</v>
      </c>
      <c r="AD207" s="3700" t="s">
        <v>63</v>
      </c>
      <c r="AE207" s="4259" t="s">
        <v>64</v>
      </c>
      <c r="AF207" s="3700" t="s">
        <v>63</v>
      </c>
      <c r="AG207" s="3412" t="s">
        <v>64</v>
      </c>
      <c r="AH207" s="6564"/>
    </row>
    <row r="208" spans="1:89" ht="15" customHeight="1" x14ac:dyDescent="0.25">
      <c r="A208" s="7210" t="s">
        <v>2230</v>
      </c>
      <c r="B208" s="4113" t="s">
        <v>69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211"/>
      <c r="B209" s="4710" t="s">
        <v>103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211"/>
      <c r="B210" s="4145" t="s">
        <v>110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211"/>
      <c r="B211" s="2538" t="s">
        <v>3409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211"/>
      <c r="B212" s="4710" t="s">
        <v>104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212"/>
      <c r="B213" s="4115" t="s">
        <v>3410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565" t="s">
        <v>3411</v>
      </c>
      <c r="B214" s="4113" t="s">
        <v>3412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565"/>
      <c r="B215" s="4115" t="s">
        <v>3413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1203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27" zoomScale="80" zoomScaleNormal="80" workbookViewId="0">
      <selection activeCell="G119" sqref="G11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SEPTIEMBRE (09)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93" t="s">
        <v>3414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3416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53" t="s">
        <v>3417</v>
      </c>
      <c r="B10" s="6882" t="s">
        <v>82</v>
      </c>
      <c r="C10" s="6494"/>
      <c r="D10" s="6836"/>
      <c r="E10" s="7213" t="s">
        <v>106</v>
      </c>
      <c r="F10" s="7214"/>
      <c r="G10" s="7214"/>
      <c r="H10" s="7214"/>
      <c r="I10" s="7214"/>
      <c r="J10" s="7214"/>
      <c r="K10" s="7214"/>
      <c r="L10" s="7214"/>
      <c r="M10" s="7214"/>
      <c r="N10" s="7214"/>
      <c r="O10" s="7214"/>
      <c r="P10" s="7214"/>
      <c r="Q10" s="7214"/>
      <c r="R10" s="7214"/>
      <c r="S10" s="7214"/>
      <c r="T10" s="7214"/>
      <c r="U10" s="7214"/>
      <c r="V10" s="7214"/>
      <c r="W10" s="7214"/>
      <c r="X10" s="7214"/>
      <c r="Y10" s="7214"/>
      <c r="Z10" s="7214"/>
      <c r="AA10" s="7214"/>
      <c r="AB10" s="7214"/>
      <c r="AC10" s="7214"/>
      <c r="AD10" s="7214"/>
      <c r="AE10" s="7214"/>
      <c r="AF10" s="7214"/>
      <c r="AG10" s="7214"/>
      <c r="AH10" s="7214"/>
      <c r="AI10" s="7214"/>
      <c r="AJ10" s="7214"/>
      <c r="AK10" s="7214"/>
      <c r="AL10" s="7215"/>
      <c r="AM10" s="7216" t="s">
        <v>991</v>
      </c>
      <c r="AN10" s="7214"/>
      <c r="AO10" s="7214"/>
      <c r="AP10" s="7215"/>
      <c r="AQ10" s="7217" t="s">
        <v>992</v>
      </c>
      <c r="AR10" s="7220" t="s">
        <v>41</v>
      </c>
      <c r="AS10" s="6836" t="s">
        <v>42</v>
      </c>
    </row>
    <row r="11" spans="1:95" ht="15" customHeight="1" x14ac:dyDescent="0.25">
      <c r="A11" s="5647"/>
      <c r="B11" s="5668"/>
      <c r="C11" s="5669"/>
      <c r="D11" s="5722"/>
      <c r="E11" s="7218" t="s">
        <v>352</v>
      </c>
      <c r="F11" s="7219"/>
      <c r="G11" s="7218" t="s">
        <v>335</v>
      </c>
      <c r="H11" s="7219"/>
      <c r="I11" s="7218" t="s">
        <v>99</v>
      </c>
      <c r="J11" s="7219"/>
      <c r="K11" s="7218" t="s">
        <v>49</v>
      </c>
      <c r="L11" s="7219"/>
      <c r="M11" s="7218" t="s">
        <v>50</v>
      </c>
      <c r="N11" s="7219"/>
      <c r="O11" s="7218" t="s">
        <v>993</v>
      </c>
      <c r="P11" s="7219"/>
      <c r="Q11" s="7218" t="s">
        <v>645</v>
      </c>
      <c r="R11" s="7219"/>
      <c r="S11" s="7218" t="s">
        <v>53</v>
      </c>
      <c r="T11" s="7219"/>
      <c r="U11" s="7218" t="s">
        <v>54</v>
      </c>
      <c r="V11" s="7219"/>
      <c r="W11" s="7218" t="s">
        <v>994</v>
      </c>
      <c r="X11" s="7219"/>
      <c r="Y11" s="7218" t="s">
        <v>56</v>
      </c>
      <c r="Z11" s="7219"/>
      <c r="AA11" s="7218" t="s">
        <v>57</v>
      </c>
      <c r="AB11" s="7219"/>
      <c r="AC11" s="7218" t="s">
        <v>58</v>
      </c>
      <c r="AD11" s="7219"/>
      <c r="AE11" s="7218" t="s">
        <v>59</v>
      </c>
      <c r="AF11" s="7219"/>
      <c r="AG11" s="7218" t="s">
        <v>60</v>
      </c>
      <c r="AH11" s="7219"/>
      <c r="AI11" s="7218" t="s">
        <v>61</v>
      </c>
      <c r="AJ11" s="7219"/>
      <c r="AK11" s="7213" t="s">
        <v>62</v>
      </c>
      <c r="AL11" s="7215"/>
      <c r="AM11" s="7217" t="s">
        <v>995</v>
      </c>
      <c r="AN11" s="5727" t="s">
        <v>3418</v>
      </c>
      <c r="AO11" s="5996" t="s">
        <v>3419</v>
      </c>
      <c r="AP11" s="6155" t="s">
        <v>3420</v>
      </c>
      <c r="AQ11" s="5658"/>
      <c r="AR11" s="5996"/>
      <c r="AS11" s="5722"/>
    </row>
    <row r="12" spans="1:95" x14ac:dyDescent="0.25">
      <c r="A12" s="7147"/>
      <c r="B12" s="4724" t="s">
        <v>84</v>
      </c>
      <c r="C12" s="4725" t="s">
        <v>63</v>
      </c>
      <c r="D12" s="4723" t="s">
        <v>64</v>
      </c>
      <c r="E12" s="4724" t="s">
        <v>63</v>
      </c>
      <c r="F12" s="4723" t="s">
        <v>64</v>
      </c>
      <c r="G12" s="4724" t="s">
        <v>63</v>
      </c>
      <c r="H12" s="4723" t="s">
        <v>64</v>
      </c>
      <c r="I12" s="4724" t="s">
        <v>63</v>
      </c>
      <c r="J12" s="4723" t="s">
        <v>64</v>
      </c>
      <c r="K12" s="4724" t="s">
        <v>63</v>
      </c>
      <c r="L12" s="4723" t="s">
        <v>64</v>
      </c>
      <c r="M12" s="4724" t="s">
        <v>63</v>
      </c>
      <c r="N12" s="4723" t="s">
        <v>64</v>
      </c>
      <c r="O12" s="4724" t="s">
        <v>63</v>
      </c>
      <c r="P12" s="4723" t="s">
        <v>64</v>
      </c>
      <c r="Q12" s="4724" t="s">
        <v>63</v>
      </c>
      <c r="R12" s="4723" t="s">
        <v>64</v>
      </c>
      <c r="S12" s="4724" t="s">
        <v>63</v>
      </c>
      <c r="T12" s="4723" t="s">
        <v>64</v>
      </c>
      <c r="U12" s="4724" t="s">
        <v>63</v>
      </c>
      <c r="V12" s="4723" t="s">
        <v>64</v>
      </c>
      <c r="W12" s="4724" t="s">
        <v>63</v>
      </c>
      <c r="X12" s="4723" t="s">
        <v>64</v>
      </c>
      <c r="Y12" s="4724" t="s">
        <v>63</v>
      </c>
      <c r="Z12" s="4723" t="s">
        <v>64</v>
      </c>
      <c r="AA12" s="4724" t="s">
        <v>63</v>
      </c>
      <c r="AB12" s="4723" t="s">
        <v>64</v>
      </c>
      <c r="AC12" s="4724" t="s">
        <v>63</v>
      </c>
      <c r="AD12" s="4723" t="s">
        <v>64</v>
      </c>
      <c r="AE12" s="4724" t="s">
        <v>63</v>
      </c>
      <c r="AF12" s="4723" t="s">
        <v>64</v>
      </c>
      <c r="AG12" s="4724" t="s">
        <v>63</v>
      </c>
      <c r="AH12" s="4723" t="s">
        <v>64</v>
      </c>
      <c r="AI12" s="4724" t="s">
        <v>63</v>
      </c>
      <c r="AJ12" s="4723" t="s">
        <v>64</v>
      </c>
      <c r="AK12" s="4724" t="s">
        <v>63</v>
      </c>
      <c r="AL12" s="4726" t="s">
        <v>64</v>
      </c>
      <c r="AM12" s="5659"/>
      <c r="AN12" s="6509"/>
      <c r="AO12" s="5709"/>
      <c r="AP12" s="6975"/>
      <c r="AQ12" s="5659"/>
      <c r="AR12" s="5709"/>
      <c r="AS12" s="7221"/>
    </row>
    <row r="13" spans="1:95" ht="15" customHeight="1" x14ac:dyDescent="0.25">
      <c r="A13" s="4727" t="s">
        <v>778</v>
      </c>
      <c r="B13" s="4728">
        <f t="shared" ref="B13:B24" si="0">SUM(C13:D13)</f>
        <v>90</v>
      </c>
      <c r="C13" s="4729">
        <f t="shared" ref="C13:C24" si="1">SUM(E13,G13,I13,K13,M13,O13,Q13,S13,U13,W13,Y13,AA13,AC13,AE13,AG13,AI13,AK13)</f>
        <v>22</v>
      </c>
      <c r="D13" s="4730">
        <f t="shared" ref="D13:D24" si="2">SUM(F13,H13,J13,L13,N13,P13,R13,T13,V13,X13,Z13,AB13,AD13,AF13,AH13,AJ13,AL13)</f>
        <v>68</v>
      </c>
      <c r="E13" s="4731">
        <v>0</v>
      </c>
      <c r="F13" s="4732">
        <v>2</v>
      </c>
      <c r="G13" s="4731">
        <v>4</v>
      </c>
      <c r="H13" s="4733">
        <v>2</v>
      </c>
      <c r="I13" s="4731">
        <v>3</v>
      </c>
      <c r="J13" s="4733">
        <v>2</v>
      </c>
      <c r="K13" s="4731">
        <v>0</v>
      </c>
      <c r="L13" s="4733">
        <v>1</v>
      </c>
      <c r="M13" s="4731">
        <v>0</v>
      </c>
      <c r="N13" s="4733">
        <v>1</v>
      </c>
      <c r="O13" s="4731">
        <v>2</v>
      </c>
      <c r="P13" s="4733">
        <v>2</v>
      </c>
      <c r="Q13" s="4731">
        <v>0</v>
      </c>
      <c r="R13" s="4733">
        <v>5</v>
      </c>
      <c r="S13" s="4731">
        <v>0</v>
      </c>
      <c r="T13" s="4733">
        <v>5</v>
      </c>
      <c r="U13" s="4731">
        <v>2</v>
      </c>
      <c r="V13" s="4733">
        <v>10</v>
      </c>
      <c r="W13" s="4731">
        <v>0</v>
      </c>
      <c r="X13" s="4733">
        <v>7</v>
      </c>
      <c r="Y13" s="4731">
        <v>2</v>
      </c>
      <c r="Z13" s="4733">
        <v>9</v>
      </c>
      <c r="AA13" s="4731">
        <v>3</v>
      </c>
      <c r="AB13" s="4733">
        <v>9</v>
      </c>
      <c r="AC13" s="4731">
        <v>2</v>
      </c>
      <c r="AD13" s="4733">
        <v>9</v>
      </c>
      <c r="AE13" s="4731">
        <v>1</v>
      </c>
      <c r="AF13" s="4733">
        <v>2</v>
      </c>
      <c r="AG13" s="4731">
        <v>2</v>
      </c>
      <c r="AH13" s="4733">
        <v>0</v>
      </c>
      <c r="AI13" s="4731">
        <v>0</v>
      </c>
      <c r="AJ13" s="4733">
        <v>0</v>
      </c>
      <c r="AK13" s="4731">
        <v>1</v>
      </c>
      <c r="AL13" s="4734">
        <v>2</v>
      </c>
      <c r="AM13" s="4735">
        <v>6</v>
      </c>
      <c r="AN13" s="4736">
        <v>0</v>
      </c>
      <c r="AO13" s="4736">
        <v>84</v>
      </c>
      <c r="AP13" s="4737">
        <v>0</v>
      </c>
      <c r="AQ13" s="4735">
        <v>0</v>
      </c>
      <c r="AR13" s="4736">
        <v>18</v>
      </c>
      <c r="AS13" s="4732">
        <v>3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3421</v>
      </c>
      <c r="B14" s="1125">
        <f t="shared" si="0"/>
        <v>90</v>
      </c>
      <c r="C14" s="1352">
        <f t="shared" si="1"/>
        <v>22</v>
      </c>
      <c r="D14" s="1334">
        <f t="shared" si="2"/>
        <v>68</v>
      </c>
      <c r="E14" s="215">
        <v>0</v>
      </c>
      <c r="F14" s="659">
        <v>2</v>
      </c>
      <c r="G14" s="215">
        <v>4</v>
      </c>
      <c r="H14" s="310">
        <v>2</v>
      </c>
      <c r="I14" s="215">
        <v>3</v>
      </c>
      <c r="J14" s="310">
        <v>2</v>
      </c>
      <c r="K14" s="215">
        <v>0</v>
      </c>
      <c r="L14" s="310">
        <v>1</v>
      </c>
      <c r="M14" s="215">
        <v>0</v>
      </c>
      <c r="N14" s="310">
        <v>1</v>
      </c>
      <c r="O14" s="215">
        <v>2</v>
      </c>
      <c r="P14" s="310">
        <v>2</v>
      </c>
      <c r="Q14" s="215">
        <v>0</v>
      </c>
      <c r="R14" s="310">
        <v>5</v>
      </c>
      <c r="S14" s="215">
        <v>0</v>
      </c>
      <c r="T14" s="310">
        <v>5</v>
      </c>
      <c r="U14" s="215">
        <v>2</v>
      </c>
      <c r="V14" s="310">
        <v>10</v>
      </c>
      <c r="W14" s="215">
        <v>0</v>
      </c>
      <c r="X14" s="310">
        <v>7</v>
      </c>
      <c r="Y14" s="215">
        <v>2</v>
      </c>
      <c r="Z14" s="310">
        <v>9</v>
      </c>
      <c r="AA14" s="215">
        <v>3</v>
      </c>
      <c r="AB14" s="310">
        <v>9</v>
      </c>
      <c r="AC14" s="215">
        <v>2</v>
      </c>
      <c r="AD14" s="310">
        <v>9</v>
      </c>
      <c r="AE14" s="215">
        <v>1</v>
      </c>
      <c r="AF14" s="310">
        <v>2</v>
      </c>
      <c r="AG14" s="215">
        <v>2</v>
      </c>
      <c r="AH14" s="310">
        <v>0</v>
      </c>
      <c r="AI14" s="215">
        <v>0</v>
      </c>
      <c r="AJ14" s="310">
        <v>0</v>
      </c>
      <c r="AK14" s="215">
        <v>1</v>
      </c>
      <c r="AL14" s="289">
        <v>2</v>
      </c>
      <c r="AM14" s="220">
        <v>6</v>
      </c>
      <c r="AN14" s="300">
        <v>0</v>
      </c>
      <c r="AO14" s="300">
        <v>84</v>
      </c>
      <c r="AP14" s="378">
        <v>0</v>
      </c>
      <c r="AQ14" s="220">
        <v>0</v>
      </c>
      <c r="AR14" s="300">
        <v>18</v>
      </c>
      <c r="AS14" s="659">
        <v>3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3422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3423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3424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3425</v>
      </c>
      <c r="B18" s="4340">
        <f t="shared" si="0"/>
        <v>0</v>
      </c>
      <c r="C18" s="4746">
        <f t="shared" si="1"/>
        <v>0</v>
      </c>
      <c r="D18" s="2140">
        <f t="shared" si="2"/>
        <v>0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0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0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787</v>
      </c>
      <c r="B19" s="4340">
        <f t="shared" si="0"/>
        <v>49</v>
      </c>
      <c r="C19" s="1717">
        <f t="shared" si="1"/>
        <v>18</v>
      </c>
      <c r="D19" s="4730">
        <f t="shared" si="2"/>
        <v>31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0</v>
      </c>
      <c r="I19" s="4728">
        <f t="shared" si="12"/>
        <v>1</v>
      </c>
      <c r="J19" s="4748">
        <f t="shared" si="12"/>
        <v>1</v>
      </c>
      <c r="K19" s="4728">
        <f t="shared" si="12"/>
        <v>0</v>
      </c>
      <c r="L19" s="4748">
        <f t="shared" si="12"/>
        <v>3</v>
      </c>
      <c r="M19" s="4728">
        <f t="shared" si="12"/>
        <v>2</v>
      </c>
      <c r="N19" s="4748">
        <f t="shared" si="12"/>
        <v>1</v>
      </c>
      <c r="O19" s="4728">
        <f t="shared" si="12"/>
        <v>2</v>
      </c>
      <c r="P19" s="4748">
        <f t="shared" si="12"/>
        <v>1</v>
      </c>
      <c r="Q19" s="4728">
        <f t="shared" si="12"/>
        <v>0</v>
      </c>
      <c r="R19" s="4748">
        <f t="shared" si="12"/>
        <v>2</v>
      </c>
      <c r="S19" s="4728">
        <f t="shared" si="12"/>
        <v>0</v>
      </c>
      <c r="T19" s="4748">
        <f t="shared" si="12"/>
        <v>1</v>
      </c>
      <c r="U19" s="4728">
        <f t="shared" si="12"/>
        <v>0</v>
      </c>
      <c r="V19" s="4748">
        <f t="shared" si="12"/>
        <v>4</v>
      </c>
      <c r="W19" s="4728">
        <f t="shared" si="12"/>
        <v>1</v>
      </c>
      <c r="X19" s="4748">
        <f t="shared" si="12"/>
        <v>3</v>
      </c>
      <c r="Y19" s="4728">
        <f t="shared" si="12"/>
        <v>4</v>
      </c>
      <c r="Z19" s="4748">
        <f t="shared" si="12"/>
        <v>2</v>
      </c>
      <c r="AA19" s="4728">
        <f t="shared" si="12"/>
        <v>2</v>
      </c>
      <c r="AB19" s="4748">
        <f t="shared" si="12"/>
        <v>6</v>
      </c>
      <c r="AC19" s="4728">
        <f t="shared" si="12"/>
        <v>4</v>
      </c>
      <c r="AD19" s="4748">
        <f t="shared" si="12"/>
        <v>4</v>
      </c>
      <c r="AE19" s="4728">
        <f t="shared" si="12"/>
        <v>1</v>
      </c>
      <c r="AF19" s="4748">
        <f t="shared" si="12"/>
        <v>3</v>
      </c>
      <c r="AG19" s="4728">
        <f t="shared" si="12"/>
        <v>1</v>
      </c>
      <c r="AH19" s="4748">
        <f t="shared" si="12"/>
        <v>0</v>
      </c>
      <c r="AI19" s="4728">
        <f t="shared" si="12"/>
        <v>0</v>
      </c>
      <c r="AJ19" s="4748">
        <f t="shared" si="12"/>
        <v>0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49</v>
      </c>
      <c r="AP19" s="4752">
        <f t="shared" si="12"/>
        <v>0</v>
      </c>
      <c r="AQ19" s="4750">
        <f t="shared" si="12"/>
        <v>0</v>
      </c>
      <c r="AR19" s="4751">
        <f t="shared" si="12"/>
        <v>8</v>
      </c>
      <c r="AS19" s="4730">
        <f t="shared" si="12"/>
        <v>0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3426</v>
      </c>
      <c r="B20" s="1836">
        <f t="shared" si="0"/>
        <v>28</v>
      </c>
      <c r="C20" s="1454">
        <f t="shared" si="1"/>
        <v>10</v>
      </c>
      <c r="D20" s="4495">
        <f t="shared" si="2"/>
        <v>18</v>
      </c>
      <c r="E20" s="1695">
        <v>0</v>
      </c>
      <c r="F20" s="2">
        <v>0</v>
      </c>
      <c r="G20" s="1695">
        <v>0</v>
      </c>
      <c r="H20" s="1697">
        <v>0</v>
      </c>
      <c r="I20" s="1695">
        <v>1</v>
      </c>
      <c r="J20" s="1697">
        <v>1</v>
      </c>
      <c r="K20" s="1695">
        <v>0</v>
      </c>
      <c r="L20" s="1697">
        <v>2</v>
      </c>
      <c r="M20" s="1695">
        <v>1</v>
      </c>
      <c r="N20" s="1697">
        <v>1</v>
      </c>
      <c r="O20" s="1695">
        <v>1</v>
      </c>
      <c r="P20" s="1697">
        <v>1</v>
      </c>
      <c r="Q20" s="1695">
        <v>0</v>
      </c>
      <c r="R20" s="1697">
        <v>0</v>
      </c>
      <c r="S20" s="1695">
        <v>0</v>
      </c>
      <c r="T20" s="1697">
        <v>0</v>
      </c>
      <c r="U20" s="1695">
        <v>0</v>
      </c>
      <c r="V20" s="1697">
        <v>3</v>
      </c>
      <c r="W20" s="1695">
        <v>0</v>
      </c>
      <c r="X20" s="1697">
        <v>0</v>
      </c>
      <c r="Y20" s="1695">
        <v>1</v>
      </c>
      <c r="Z20" s="1697">
        <v>1</v>
      </c>
      <c r="AA20" s="1695">
        <v>2</v>
      </c>
      <c r="AB20" s="1697">
        <v>4</v>
      </c>
      <c r="AC20" s="1695">
        <v>2</v>
      </c>
      <c r="AD20" s="1697">
        <v>3</v>
      </c>
      <c r="AE20" s="1695">
        <v>1</v>
      </c>
      <c r="AF20" s="1697">
        <v>2</v>
      </c>
      <c r="AG20" s="1695">
        <v>1</v>
      </c>
      <c r="AH20" s="1697">
        <v>0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28</v>
      </c>
      <c r="AP20" s="1421">
        <v>0</v>
      </c>
      <c r="AQ20" s="4753">
        <v>0</v>
      </c>
      <c r="AR20" s="4754">
        <v>4</v>
      </c>
      <c r="AS20" s="4269">
        <v>0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1043</v>
      </c>
      <c r="B21" s="4744">
        <f t="shared" si="0"/>
        <v>21</v>
      </c>
      <c r="C21" s="4318">
        <f t="shared" si="1"/>
        <v>8</v>
      </c>
      <c r="D21" s="4740">
        <f t="shared" si="2"/>
        <v>13</v>
      </c>
      <c r="E21" s="3795">
        <v>0</v>
      </c>
      <c r="F21" s="4054">
        <v>0</v>
      </c>
      <c r="G21" s="3795">
        <v>0</v>
      </c>
      <c r="H21" s="3694">
        <v>0</v>
      </c>
      <c r="I21" s="3795">
        <v>0</v>
      </c>
      <c r="J21" s="3694">
        <v>0</v>
      </c>
      <c r="K21" s="3795">
        <v>0</v>
      </c>
      <c r="L21" s="3694">
        <v>1</v>
      </c>
      <c r="M21" s="3795">
        <v>1</v>
      </c>
      <c r="N21" s="3694">
        <v>0</v>
      </c>
      <c r="O21" s="3795">
        <v>1</v>
      </c>
      <c r="P21" s="3694">
        <v>0</v>
      </c>
      <c r="Q21" s="3795">
        <v>0</v>
      </c>
      <c r="R21" s="3694">
        <v>2</v>
      </c>
      <c r="S21" s="3795">
        <v>0</v>
      </c>
      <c r="T21" s="3694">
        <v>1</v>
      </c>
      <c r="U21" s="3795">
        <v>0</v>
      </c>
      <c r="V21" s="3694">
        <v>1</v>
      </c>
      <c r="W21" s="3795">
        <v>1</v>
      </c>
      <c r="X21" s="3694">
        <v>3</v>
      </c>
      <c r="Y21" s="3795">
        <v>3</v>
      </c>
      <c r="Z21" s="3694">
        <v>1</v>
      </c>
      <c r="AA21" s="3795">
        <v>0</v>
      </c>
      <c r="AB21" s="3694">
        <v>2</v>
      </c>
      <c r="AC21" s="3795">
        <v>2</v>
      </c>
      <c r="AD21" s="3694">
        <v>1</v>
      </c>
      <c r="AE21" s="3795">
        <v>0</v>
      </c>
      <c r="AF21" s="3694">
        <v>1</v>
      </c>
      <c r="AG21" s="3795">
        <v>0</v>
      </c>
      <c r="AH21" s="3694">
        <v>0</v>
      </c>
      <c r="AI21" s="3795">
        <v>0</v>
      </c>
      <c r="AJ21" s="3694">
        <v>0</v>
      </c>
      <c r="AK21" s="3795">
        <v>0</v>
      </c>
      <c r="AL21" s="3796">
        <v>0</v>
      </c>
      <c r="AM21" s="3850">
        <v>0</v>
      </c>
      <c r="AN21" s="267">
        <v>0</v>
      </c>
      <c r="AO21" s="267">
        <v>21</v>
      </c>
      <c r="AP21" s="4051">
        <v>0</v>
      </c>
      <c r="AQ21" s="3850">
        <v>0</v>
      </c>
      <c r="AR21" s="267">
        <v>4</v>
      </c>
      <c r="AS21" s="4054">
        <v>0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1009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3427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3428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3429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83" t="s">
        <v>3430</v>
      </c>
      <c r="B26" s="6882" t="s">
        <v>82</v>
      </c>
      <c r="C26" s="6494"/>
      <c r="D26" s="6836"/>
      <c r="E26" s="7213" t="s">
        <v>106</v>
      </c>
      <c r="F26" s="7214"/>
      <c r="G26" s="7214"/>
      <c r="H26" s="7214"/>
      <c r="I26" s="7214"/>
      <c r="J26" s="7214"/>
      <c r="K26" s="7214"/>
      <c r="L26" s="7214"/>
      <c r="M26" s="7214"/>
      <c r="N26" s="7214"/>
      <c r="O26" s="7214"/>
      <c r="P26" s="7214"/>
      <c r="Q26" s="7214"/>
      <c r="R26" s="7214"/>
      <c r="S26" s="7214"/>
      <c r="T26" s="7214"/>
      <c r="U26" s="7214"/>
      <c r="V26" s="7214"/>
      <c r="W26" s="7214"/>
      <c r="X26" s="7214"/>
      <c r="Y26" s="7214"/>
      <c r="Z26" s="7214"/>
      <c r="AA26" s="7214"/>
      <c r="AB26" s="7214"/>
      <c r="AC26" s="7214"/>
      <c r="AD26" s="7214"/>
      <c r="AE26" s="7214"/>
      <c r="AF26" s="7214"/>
      <c r="AG26" s="7214"/>
      <c r="AH26" s="7214"/>
      <c r="AI26" s="7214"/>
      <c r="AJ26" s="7214"/>
      <c r="AK26" s="7214"/>
      <c r="AL26" s="7215"/>
      <c r="AM26" s="7216" t="s">
        <v>3431</v>
      </c>
      <c r="AN26" s="7214"/>
      <c r="AO26" s="7214"/>
      <c r="AP26" s="7223"/>
      <c r="BZ26" s="22"/>
      <c r="DI26"/>
    </row>
    <row r="27" spans="1:113" ht="15" customHeight="1" x14ac:dyDescent="0.25">
      <c r="A27" s="5943"/>
      <c r="B27" s="7022"/>
      <c r="C27" s="7206"/>
      <c r="D27" s="7221"/>
      <c r="E27" s="7218" t="s">
        <v>1382</v>
      </c>
      <c r="F27" s="7219"/>
      <c r="G27" s="7218" t="s">
        <v>1383</v>
      </c>
      <c r="H27" s="7219"/>
      <c r="I27" s="7218" t="s">
        <v>1439</v>
      </c>
      <c r="J27" s="7219"/>
      <c r="K27" s="7218" t="s">
        <v>3432</v>
      </c>
      <c r="L27" s="7219"/>
      <c r="M27" s="7218" t="s">
        <v>3433</v>
      </c>
      <c r="N27" s="7219"/>
      <c r="O27" s="7218" t="s">
        <v>3434</v>
      </c>
      <c r="P27" s="7219"/>
      <c r="Q27" s="7218" t="s">
        <v>3435</v>
      </c>
      <c r="R27" s="7219"/>
      <c r="S27" s="7218" t="s">
        <v>1444</v>
      </c>
      <c r="T27" s="7219"/>
      <c r="U27" s="7218" t="s">
        <v>1445</v>
      </c>
      <c r="V27" s="7219"/>
      <c r="W27" s="7218" t="s">
        <v>3436</v>
      </c>
      <c r="X27" s="7219"/>
      <c r="Y27" s="7218" t="s">
        <v>1447</v>
      </c>
      <c r="Z27" s="7219"/>
      <c r="AA27" s="7218" t="s">
        <v>1448</v>
      </c>
      <c r="AB27" s="7219"/>
      <c r="AC27" s="7218" t="s">
        <v>1449</v>
      </c>
      <c r="AD27" s="7219"/>
      <c r="AE27" s="7218" t="s">
        <v>1450</v>
      </c>
      <c r="AF27" s="7219"/>
      <c r="AG27" s="7218" t="s">
        <v>1451</v>
      </c>
      <c r="AH27" s="7219"/>
      <c r="AI27" s="7218" t="s">
        <v>1452</v>
      </c>
      <c r="AJ27" s="7219"/>
      <c r="AK27" s="7213" t="s">
        <v>62</v>
      </c>
      <c r="AL27" s="7214"/>
      <c r="AM27" s="6810" t="s">
        <v>3437</v>
      </c>
      <c r="AN27" s="5727" t="s">
        <v>3418</v>
      </c>
      <c r="AO27" s="5996" t="s">
        <v>3419</v>
      </c>
      <c r="AP27" s="5689" t="s">
        <v>3420</v>
      </c>
      <c r="BZ27" s="22"/>
      <c r="DI27"/>
    </row>
    <row r="28" spans="1:113" x14ac:dyDescent="0.25">
      <c r="A28" s="7222"/>
      <c r="B28" s="4724" t="s">
        <v>84</v>
      </c>
      <c r="C28" s="4725" t="s">
        <v>63</v>
      </c>
      <c r="D28" s="4723" t="s">
        <v>64</v>
      </c>
      <c r="E28" s="4724" t="s">
        <v>63</v>
      </c>
      <c r="F28" s="4723" t="s">
        <v>64</v>
      </c>
      <c r="G28" s="4724" t="s">
        <v>63</v>
      </c>
      <c r="H28" s="4723" t="s">
        <v>64</v>
      </c>
      <c r="I28" s="4724" t="s">
        <v>63</v>
      </c>
      <c r="J28" s="4723" t="s">
        <v>64</v>
      </c>
      <c r="K28" s="4724" t="s">
        <v>63</v>
      </c>
      <c r="L28" s="4723" t="s">
        <v>64</v>
      </c>
      <c r="M28" s="4725" t="s">
        <v>63</v>
      </c>
      <c r="N28" s="4723" t="s">
        <v>64</v>
      </c>
      <c r="O28" s="4724" t="s">
        <v>63</v>
      </c>
      <c r="P28" s="4723" t="s">
        <v>64</v>
      </c>
      <c r="Q28" s="4724" t="s">
        <v>63</v>
      </c>
      <c r="R28" s="4723" t="s">
        <v>64</v>
      </c>
      <c r="S28" s="4724" t="s">
        <v>63</v>
      </c>
      <c r="T28" s="4723" t="s">
        <v>64</v>
      </c>
      <c r="U28" s="4724" t="s">
        <v>63</v>
      </c>
      <c r="V28" s="4723" t="s">
        <v>64</v>
      </c>
      <c r="W28" s="4724" t="s">
        <v>63</v>
      </c>
      <c r="X28" s="4723" t="s">
        <v>64</v>
      </c>
      <c r="Y28" s="4724" t="s">
        <v>63</v>
      </c>
      <c r="Z28" s="4723" t="s">
        <v>64</v>
      </c>
      <c r="AA28" s="4724" t="s">
        <v>63</v>
      </c>
      <c r="AB28" s="4723" t="s">
        <v>64</v>
      </c>
      <c r="AC28" s="4724" t="s">
        <v>63</v>
      </c>
      <c r="AD28" s="4723" t="s">
        <v>64</v>
      </c>
      <c r="AE28" s="4724" t="s">
        <v>63</v>
      </c>
      <c r="AF28" s="4723" t="s">
        <v>64</v>
      </c>
      <c r="AG28" s="4724" t="s">
        <v>63</v>
      </c>
      <c r="AH28" s="4723" t="s">
        <v>64</v>
      </c>
      <c r="AI28" s="4724" t="s">
        <v>63</v>
      </c>
      <c r="AJ28" s="4723" t="s">
        <v>64</v>
      </c>
      <c r="AK28" s="4724" t="s">
        <v>63</v>
      </c>
      <c r="AL28" s="4759" t="s">
        <v>64</v>
      </c>
      <c r="AM28" s="6564"/>
      <c r="AN28" s="6509"/>
      <c r="AO28" s="5709"/>
      <c r="AP28" s="5690"/>
      <c r="BZ28" s="22"/>
      <c r="CM28" s="1128">
        <f>IF(B29&lt;&gt;SUM(B30:B50),1,0)</f>
        <v>0</v>
      </c>
      <c r="DI28"/>
    </row>
    <row r="29" spans="1:113" x14ac:dyDescent="0.25">
      <c r="A29" s="4760" t="s">
        <v>3438</v>
      </c>
      <c r="B29" s="4761">
        <f>SUM(C29:D29)</f>
        <v>90</v>
      </c>
      <c r="C29" s="4762">
        <f>+E29+G29+I29+K29+M29+O29+Q29+S29+U29+W29+Y29+AA29+AC29+AE29+AG29+AI29+AK29</f>
        <v>22</v>
      </c>
      <c r="D29" s="4763">
        <f>+F29+H29+J29+L29+N29+P29+R29+T29+V29+X29+Z29+AB29+AD29+AF29+AH29+AJ29+AL29</f>
        <v>68</v>
      </c>
      <c r="E29" s="4764">
        <v>0</v>
      </c>
      <c r="F29" s="4765">
        <v>2</v>
      </c>
      <c r="G29" s="4764">
        <v>4</v>
      </c>
      <c r="H29" s="4766">
        <v>2</v>
      </c>
      <c r="I29" s="4764">
        <v>3</v>
      </c>
      <c r="J29" s="4766">
        <v>2</v>
      </c>
      <c r="K29" s="4764">
        <v>0</v>
      </c>
      <c r="L29" s="4765">
        <v>1</v>
      </c>
      <c r="M29" s="4767">
        <v>0</v>
      </c>
      <c r="N29" s="4766">
        <v>1</v>
      </c>
      <c r="O29" s="4767">
        <v>2</v>
      </c>
      <c r="P29" s="4766">
        <v>2</v>
      </c>
      <c r="Q29" s="4767">
        <v>0</v>
      </c>
      <c r="R29" s="4766">
        <v>5</v>
      </c>
      <c r="S29" s="4767">
        <v>0</v>
      </c>
      <c r="T29" s="4766">
        <v>5</v>
      </c>
      <c r="U29" s="4767">
        <v>2</v>
      </c>
      <c r="V29" s="4766">
        <v>10</v>
      </c>
      <c r="W29" s="4767">
        <v>0</v>
      </c>
      <c r="X29" s="4766">
        <v>7</v>
      </c>
      <c r="Y29" s="4767">
        <v>2</v>
      </c>
      <c r="Z29" s="4766">
        <v>9</v>
      </c>
      <c r="AA29" s="4767">
        <v>3</v>
      </c>
      <c r="AB29" s="4766">
        <v>9</v>
      </c>
      <c r="AC29" s="4767">
        <v>2</v>
      </c>
      <c r="AD29" s="4766">
        <v>9</v>
      </c>
      <c r="AE29" s="4767">
        <v>1</v>
      </c>
      <c r="AF29" s="4766">
        <v>2</v>
      </c>
      <c r="AG29" s="4767">
        <v>2</v>
      </c>
      <c r="AH29" s="4766">
        <v>0</v>
      </c>
      <c r="AI29" s="4767">
        <v>0</v>
      </c>
      <c r="AJ29" s="4766">
        <v>0</v>
      </c>
      <c r="AK29" s="4767">
        <v>1</v>
      </c>
      <c r="AL29" s="4768">
        <v>2</v>
      </c>
      <c r="AM29" s="4769">
        <v>6</v>
      </c>
      <c r="AN29" s="4767">
        <v>0</v>
      </c>
      <c r="AO29" s="4767">
        <v>84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3439</v>
      </c>
      <c r="B30" s="261">
        <f>SUM(C30:D30)</f>
        <v>2</v>
      </c>
      <c r="C30" s="4164">
        <f t="shared" ref="C30:D51" si="17">+E30+G30+I30+K30+M30+O30+Q30+S30+U30+W30+Y30+AA30+AC30+AE30+AG30+AI30+AK30</f>
        <v>0</v>
      </c>
      <c r="D30" s="4771">
        <f t="shared" si="17"/>
        <v>2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1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1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2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3440</v>
      </c>
      <c r="B31" s="4772">
        <f t="shared" ref="B31:B50" si="19">SUM(C31:D31)</f>
        <v>9</v>
      </c>
      <c r="C31" s="4168">
        <f t="shared" si="17"/>
        <v>1</v>
      </c>
      <c r="D31" s="4169">
        <f t="shared" si="17"/>
        <v>8</v>
      </c>
      <c r="E31" s="3718">
        <v>0</v>
      </c>
      <c r="F31" s="3711">
        <v>0</v>
      </c>
      <c r="G31" s="3718">
        <v>0</v>
      </c>
      <c r="H31" s="4171">
        <v>0</v>
      </c>
      <c r="I31" s="3718">
        <v>0</v>
      </c>
      <c r="J31" s="4171">
        <v>0</v>
      </c>
      <c r="K31" s="3718">
        <v>0</v>
      </c>
      <c r="L31" s="3711">
        <v>0</v>
      </c>
      <c r="M31" s="4173">
        <v>0</v>
      </c>
      <c r="N31" s="4171">
        <v>0</v>
      </c>
      <c r="O31" s="4173">
        <v>0</v>
      </c>
      <c r="P31" s="4171">
        <v>1</v>
      </c>
      <c r="Q31" s="4173">
        <v>0</v>
      </c>
      <c r="R31" s="4171">
        <v>1</v>
      </c>
      <c r="S31" s="4173">
        <v>0</v>
      </c>
      <c r="T31" s="4171">
        <v>0</v>
      </c>
      <c r="U31" s="4173">
        <v>0</v>
      </c>
      <c r="V31" s="4171">
        <v>2</v>
      </c>
      <c r="W31" s="4173">
        <v>0</v>
      </c>
      <c r="X31" s="4171">
        <v>1</v>
      </c>
      <c r="Y31" s="4173">
        <v>0</v>
      </c>
      <c r="Z31" s="4171">
        <v>0</v>
      </c>
      <c r="AA31" s="4173">
        <v>1</v>
      </c>
      <c r="AB31" s="4171">
        <v>1</v>
      </c>
      <c r="AC31" s="4173">
        <v>0</v>
      </c>
      <c r="AD31" s="4171">
        <v>1</v>
      </c>
      <c r="AE31" s="4173">
        <v>0</v>
      </c>
      <c r="AF31" s="4171">
        <v>1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9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3441</v>
      </c>
      <c r="B32" s="3659">
        <f t="shared" si="19"/>
        <v>11</v>
      </c>
      <c r="C32" s="4168">
        <f t="shared" si="17"/>
        <v>1</v>
      </c>
      <c r="D32" s="4169">
        <f t="shared" si="17"/>
        <v>10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1</v>
      </c>
      <c r="Q32" s="4173">
        <v>0</v>
      </c>
      <c r="R32" s="4171">
        <v>0</v>
      </c>
      <c r="S32" s="4173">
        <v>0</v>
      </c>
      <c r="T32" s="4171">
        <v>1</v>
      </c>
      <c r="U32" s="4173">
        <v>0</v>
      </c>
      <c r="V32" s="4171">
        <v>1</v>
      </c>
      <c r="W32" s="4173">
        <v>0</v>
      </c>
      <c r="X32" s="4171">
        <v>1</v>
      </c>
      <c r="Y32" s="4173">
        <v>0</v>
      </c>
      <c r="Z32" s="4171">
        <v>2</v>
      </c>
      <c r="AA32" s="4173">
        <v>0</v>
      </c>
      <c r="AB32" s="4171">
        <v>2</v>
      </c>
      <c r="AC32" s="4173">
        <v>1</v>
      </c>
      <c r="AD32" s="4171">
        <v>0</v>
      </c>
      <c r="AE32" s="4173">
        <v>0</v>
      </c>
      <c r="AF32" s="4171">
        <v>1</v>
      </c>
      <c r="AG32" s="4173">
        <v>0</v>
      </c>
      <c r="AH32" s="4171">
        <v>0</v>
      </c>
      <c r="AI32" s="4173">
        <v>0</v>
      </c>
      <c r="AJ32" s="4171">
        <v>0</v>
      </c>
      <c r="AK32" s="4173">
        <v>0</v>
      </c>
      <c r="AL32" s="4175">
        <v>1</v>
      </c>
      <c r="AM32" s="3872">
        <v>0</v>
      </c>
      <c r="AN32" s="4173">
        <v>0</v>
      </c>
      <c r="AO32" s="4173">
        <v>11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3442</v>
      </c>
      <c r="B33" s="3659">
        <f t="shared" si="19"/>
        <v>10</v>
      </c>
      <c r="C33" s="4168">
        <f t="shared" si="17"/>
        <v>3</v>
      </c>
      <c r="D33" s="4169">
        <f t="shared" si="17"/>
        <v>7</v>
      </c>
      <c r="E33" s="3718">
        <v>0</v>
      </c>
      <c r="F33" s="3711">
        <v>0</v>
      </c>
      <c r="G33" s="3718">
        <v>0</v>
      </c>
      <c r="H33" s="4171">
        <v>0</v>
      </c>
      <c r="I33" s="3718">
        <v>0</v>
      </c>
      <c r="J33" s="4171">
        <v>0</v>
      </c>
      <c r="K33" s="3718">
        <v>0</v>
      </c>
      <c r="L33" s="3711">
        <v>0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1</v>
      </c>
      <c r="S33" s="4173">
        <v>0</v>
      </c>
      <c r="T33" s="4171">
        <v>0</v>
      </c>
      <c r="U33" s="4173">
        <v>0</v>
      </c>
      <c r="V33" s="4171">
        <v>0</v>
      </c>
      <c r="W33" s="4173">
        <v>0</v>
      </c>
      <c r="X33" s="4171">
        <v>3</v>
      </c>
      <c r="Y33" s="4173">
        <v>1</v>
      </c>
      <c r="Z33" s="4171">
        <v>1</v>
      </c>
      <c r="AA33" s="4173">
        <v>1</v>
      </c>
      <c r="AB33" s="4171">
        <v>2</v>
      </c>
      <c r="AC33" s="4173">
        <v>0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1</v>
      </c>
      <c r="AL33" s="4175">
        <v>0</v>
      </c>
      <c r="AM33" s="3872">
        <v>0</v>
      </c>
      <c r="AN33" s="4173">
        <v>0</v>
      </c>
      <c r="AO33" s="4173">
        <v>10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3443</v>
      </c>
      <c r="B34" s="3659">
        <f t="shared" si="19"/>
        <v>10</v>
      </c>
      <c r="C34" s="4168">
        <f t="shared" si="17"/>
        <v>3</v>
      </c>
      <c r="D34" s="4169">
        <f t="shared" si="17"/>
        <v>7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3</v>
      </c>
      <c r="W34" s="4173">
        <v>0</v>
      </c>
      <c r="X34" s="4171">
        <v>0</v>
      </c>
      <c r="Y34" s="4173">
        <v>1</v>
      </c>
      <c r="Z34" s="4171">
        <v>1</v>
      </c>
      <c r="AA34" s="4173">
        <v>0</v>
      </c>
      <c r="AB34" s="4171">
        <v>1</v>
      </c>
      <c r="AC34" s="4173">
        <v>0</v>
      </c>
      <c r="AD34" s="4171">
        <v>2</v>
      </c>
      <c r="AE34" s="4173">
        <v>1</v>
      </c>
      <c r="AF34" s="4171">
        <v>0</v>
      </c>
      <c r="AG34" s="4173">
        <v>1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10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3444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3445</v>
      </c>
      <c r="B36" s="4775">
        <f t="shared" si="19"/>
        <v>29</v>
      </c>
      <c r="C36" s="4168">
        <f t="shared" si="17"/>
        <v>4</v>
      </c>
      <c r="D36" s="4169">
        <f t="shared" si="17"/>
        <v>25</v>
      </c>
      <c r="E36" s="3718">
        <v>0</v>
      </c>
      <c r="F36" s="3711">
        <v>0</v>
      </c>
      <c r="G36" s="3718">
        <v>0</v>
      </c>
      <c r="H36" s="4171">
        <v>1</v>
      </c>
      <c r="I36" s="3718">
        <v>0</v>
      </c>
      <c r="J36" s="4171">
        <v>2</v>
      </c>
      <c r="K36" s="3718">
        <v>0</v>
      </c>
      <c r="L36" s="3711">
        <v>1</v>
      </c>
      <c r="M36" s="4173">
        <v>0</v>
      </c>
      <c r="N36" s="4171">
        <v>0</v>
      </c>
      <c r="O36" s="4173">
        <v>0</v>
      </c>
      <c r="P36" s="4171">
        <v>0</v>
      </c>
      <c r="Q36" s="4173">
        <v>0</v>
      </c>
      <c r="R36" s="4171">
        <v>2</v>
      </c>
      <c r="S36" s="4173">
        <v>0</v>
      </c>
      <c r="T36" s="4171">
        <v>3</v>
      </c>
      <c r="U36" s="4173">
        <v>1</v>
      </c>
      <c r="V36" s="4171">
        <v>3</v>
      </c>
      <c r="W36" s="4173">
        <v>0</v>
      </c>
      <c r="X36" s="4171">
        <v>2</v>
      </c>
      <c r="Y36" s="4173">
        <v>0</v>
      </c>
      <c r="Z36" s="4171">
        <v>5</v>
      </c>
      <c r="AA36" s="4173">
        <v>1</v>
      </c>
      <c r="AB36" s="4171">
        <v>3</v>
      </c>
      <c r="AC36" s="4173">
        <v>1</v>
      </c>
      <c r="AD36" s="4171">
        <v>3</v>
      </c>
      <c r="AE36" s="4173">
        <v>0</v>
      </c>
      <c r="AF36" s="4171">
        <v>0</v>
      </c>
      <c r="AG36" s="4173">
        <v>1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29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3446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3447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3448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3449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3450</v>
      </c>
      <c r="B41" s="4778">
        <f t="shared" si="19"/>
        <v>1</v>
      </c>
      <c r="C41" s="4168">
        <f t="shared" si="17"/>
        <v>0</v>
      </c>
      <c r="D41" s="4169">
        <f t="shared" si="17"/>
        <v>1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1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1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3451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3452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3453</v>
      </c>
      <c r="B44" s="261">
        <f t="shared" si="19"/>
        <v>6</v>
      </c>
      <c r="C44" s="1391">
        <f t="shared" si="17"/>
        <v>4</v>
      </c>
      <c r="D44" s="1666">
        <f t="shared" si="17"/>
        <v>2</v>
      </c>
      <c r="E44" s="3718">
        <v>0</v>
      </c>
      <c r="F44" s="3711">
        <v>2</v>
      </c>
      <c r="G44" s="3718">
        <v>4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6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3454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3455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3456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3457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3458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608</v>
      </c>
      <c r="B50" s="4772">
        <f t="shared" si="19"/>
        <v>12</v>
      </c>
      <c r="C50" s="4168">
        <f t="shared" si="17"/>
        <v>6</v>
      </c>
      <c r="D50" s="4169">
        <f t="shared" si="17"/>
        <v>6</v>
      </c>
      <c r="E50" s="3718">
        <v>0</v>
      </c>
      <c r="F50" s="3711">
        <v>0</v>
      </c>
      <c r="G50" s="3718">
        <v>0</v>
      </c>
      <c r="H50" s="3711">
        <v>1</v>
      </c>
      <c r="I50" s="3718">
        <v>3</v>
      </c>
      <c r="J50" s="4171">
        <v>0</v>
      </c>
      <c r="K50" s="3718">
        <v>0</v>
      </c>
      <c r="L50" s="3711">
        <v>0</v>
      </c>
      <c r="M50" s="4173">
        <v>0</v>
      </c>
      <c r="N50" s="3711">
        <v>1</v>
      </c>
      <c r="O50" s="422">
        <v>2</v>
      </c>
      <c r="P50" s="3711">
        <v>0</v>
      </c>
      <c r="Q50" s="422">
        <v>0</v>
      </c>
      <c r="R50" s="3711">
        <v>1</v>
      </c>
      <c r="S50" s="422">
        <v>0</v>
      </c>
      <c r="T50" s="3711">
        <v>0</v>
      </c>
      <c r="U50" s="422">
        <v>1</v>
      </c>
      <c r="V50" s="3711">
        <v>0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2</v>
      </c>
      <c r="AE50" s="422">
        <v>0</v>
      </c>
      <c r="AF50" s="3711">
        <v>0</v>
      </c>
      <c r="AG50" s="422">
        <v>0</v>
      </c>
      <c r="AH50" s="3711">
        <v>0</v>
      </c>
      <c r="AI50" s="422">
        <v>0</v>
      </c>
      <c r="AJ50" s="3711">
        <v>0</v>
      </c>
      <c r="AK50" s="422">
        <v>0</v>
      </c>
      <c r="AL50" s="3880">
        <v>1</v>
      </c>
      <c r="AM50" s="3872">
        <v>0</v>
      </c>
      <c r="AN50" s="4173">
        <v>0</v>
      </c>
      <c r="AO50" s="422">
        <v>12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3459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3460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3461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913" t="s">
        <v>32</v>
      </c>
      <c r="B54" s="6853" t="s">
        <v>33</v>
      </c>
      <c r="C54" s="7214" t="s">
        <v>3431</v>
      </c>
      <c r="D54" s="7214"/>
      <c r="E54" s="7214"/>
      <c r="F54" s="7215"/>
      <c r="G54" s="7227" t="s">
        <v>3462</v>
      </c>
      <c r="H54" s="7228"/>
    </row>
    <row r="55" spans="1:113" ht="31.5" x14ac:dyDescent="0.25">
      <c r="A55" s="6964"/>
      <c r="B55" s="7147"/>
      <c r="C55" s="4724" t="s">
        <v>995</v>
      </c>
      <c r="D55" s="3301" t="s">
        <v>3418</v>
      </c>
      <c r="E55" s="386" t="s">
        <v>3419</v>
      </c>
      <c r="F55" s="388" t="s">
        <v>3420</v>
      </c>
      <c r="G55" s="4786" t="s">
        <v>3463</v>
      </c>
      <c r="H55" s="4785" t="s">
        <v>3464</v>
      </c>
    </row>
    <row r="56" spans="1:113" x14ac:dyDescent="0.25">
      <c r="A56" s="1133" t="s">
        <v>3465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3466</v>
      </c>
      <c r="B57" s="925">
        <f>SUM(C57:F57)</f>
        <v>90</v>
      </c>
      <c r="C57" s="3616">
        <v>6</v>
      </c>
      <c r="D57" s="4527">
        <v>0</v>
      </c>
      <c r="E57" s="590">
        <v>84</v>
      </c>
      <c r="F57" s="3632">
        <v>0</v>
      </c>
      <c r="G57" s="3619">
        <v>90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3467</v>
      </c>
      <c r="B58" s="925">
        <f>SUM(C58:F58)</f>
        <v>7</v>
      </c>
      <c r="C58" s="3616">
        <v>7</v>
      </c>
      <c r="D58" s="4527">
        <v>0</v>
      </c>
      <c r="E58" s="590">
        <v>0</v>
      </c>
      <c r="F58" s="3632">
        <v>0</v>
      </c>
      <c r="G58" s="3619">
        <v>7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3468</v>
      </c>
      <c r="B59" s="925">
        <f>SUM(C59:F59)</f>
        <v>4</v>
      </c>
      <c r="C59" s="3616">
        <v>4</v>
      </c>
      <c r="D59" s="4527">
        <v>0</v>
      </c>
      <c r="E59" s="590">
        <v>0</v>
      </c>
      <c r="F59" s="3632">
        <v>0</v>
      </c>
      <c r="G59" s="3619">
        <v>4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514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82</v>
      </c>
      <c r="B61" s="4790">
        <f t="shared" ref="B61:G61" si="33">SUM(B56:B60)</f>
        <v>101</v>
      </c>
      <c r="C61" s="2801">
        <f t="shared" si="33"/>
        <v>17</v>
      </c>
      <c r="D61" s="4791">
        <f t="shared" si="33"/>
        <v>0</v>
      </c>
      <c r="E61" s="4792">
        <f t="shared" si="33"/>
        <v>84</v>
      </c>
      <c r="F61" s="4793">
        <f t="shared" si="33"/>
        <v>0</v>
      </c>
      <c r="G61" s="4794">
        <f t="shared" si="33"/>
        <v>101</v>
      </c>
      <c r="H61" s="2801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913" t="s">
        <v>32</v>
      </c>
      <c r="B63" s="6836" t="s">
        <v>33</v>
      </c>
      <c r="C63" s="7231" t="s">
        <v>34</v>
      </c>
      <c r="D63" s="7231"/>
      <c r="E63" s="7231"/>
      <c r="F63" s="7231"/>
      <c r="G63" s="7231"/>
      <c r="H63" s="7231"/>
      <c r="I63" s="7231"/>
      <c r="J63" s="7231"/>
      <c r="K63" s="7231"/>
      <c r="L63" s="7231"/>
      <c r="M63" s="7231"/>
      <c r="N63" s="7231"/>
      <c r="O63" s="7231"/>
      <c r="P63" s="7231"/>
      <c r="Q63" s="7231"/>
      <c r="R63" s="7231"/>
      <c r="S63" s="7232"/>
      <c r="T63" s="7214" t="s">
        <v>3431</v>
      </c>
      <c r="U63" s="7214"/>
      <c r="V63" s="7214"/>
      <c r="W63" s="7223"/>
      <c r="X63" s="7224" t="s">
        <v>3470</v>
      </c>
      <c r="Y63" s="7225"/>
      <c r="Z63" s="7226"/>
    </row>
    <row r="64" spans="1:113" ht="31.5" x14ac:dyDescent="0.25">
      <c r="A64" s="6964"/>
      <c r="B64" s="7221"/>
      <c r="C64" s="4796" t="s">
        <v>1382</v>
      </c>
      <c r="D64" s="4797" t="s">
        <v>1383</v>
      </c>
      <c r="E64" s="4797" t="s">
        <v>1439</v>
      </c>
      <c r="F64" s="4797" t="s">
        <v>3432</v>
      </c>
      <c r="G64" s="4797" t="s">
        <v>3433</v>
      </c>
      <c r="H64" s="4797" t="s">
        <v>3434</v>
      </c>
      <c r="I64" s="4797" t="s">
        <v>3435</v>
      </c>
      <c r="J64" s="4797" t="s">
        <v>1444</v>
      </c>
      <c r="K64" s="4797" t="s">
        <v>1445</v>
      </c>
      <c r="L64" s="4797" t="s">
        <v>3436</v>
      </c>
      <c r="M64" s="4797" t="s">
        <v>1447</v>
      </c>
      <c r="N64" s="4797" t="s">
        <v>1448</v>
      </c>
      <c r="O64" s="4797" t="s">
        <v>1449</v>
      </c>
      <c r="P64" s="4797" t="s">
        <v>1450</v>
      </c>
      <c r="Q64" s="4797" t="s">
        <v>1451</v>
      </c>
      <c r="R64" s="4797" t="s">
        <v>1452</v>
      </c>
      <c r="S64" s="4798" t="s">
        <v>62</v>
      </c>
      <c r="T64" s="4724" t="s">
        <v>3437</v>
      </c>
      <c r="U64" s="4725" t="s">
        <v>3418</v>
      </c>
      <c r="V64" s="4799" t="s">
        <v>3419</v>
      </c>
      <c r="W64" s="4799" t="s">
        <v>3420</v>
      </c>
      <c r="X64" s="4800" t="s">
        <v>3471</v>
      </c>
      <c r="Y64" s="4799" t="s">
        <v>3472</v>
      </c>
      <c r="Z64" s="4723" t="s">
        <v>3464</v>
      </c>
    </row>
    <row r="65" spans="1:95" x14ac:dyDescent="0.25">
      <c r="A65" s="4780" t="s">
        <v>3466</v>
      </c>
      <c r="B65" s="697">
        <f>SUM(C65:S65)</f>
        <v>28</v>
      </c>
      <c r="C65" s="3616">
        <v>0</v>
      </c>
      <c r="D65" s="590">
        <v>0</v>
      </c>
      <c r="E65" s="590">
        <v>1</v>
      </c>
      <c r="F65" s="590">
        <v>2</v>
      </c>
      <c r="G65" s="590">
        <v>2</v>
      </c>
      <c r="H65" s="590">
        <v>2</v>
      </c>
      <c r="I65" s="590">
        <v>0</v>
      </c>
      <c r="J65" s="590">
        <v>0</v>
      </c>
      <c r="K65" s="590">
        <v>3</v>
      </c>
      <c r="L65" s="590">
        <v>0</v>
      </c>
      <c r="M65" s="590">
        <v>2</v>
      </c>
      <c r="N65" s="590">
        <v>5</v>
      </c>
      <c r="O65" s="590">
        <v>7</v>
      </c>
      <c r="P65" s="590">
        <v>3</v>
      </c>
      <c r="Q65" s="590">
        <v>1</v>
      </c>
      <c r="R65" s="590">
        <v>0</v>
      </c>
      <c r="S65" s="4801">
        <v>0</v>
      </c>
      <c r="T65" s="660">
        <v>0</v>
      </c>
      <c r="U65" s="300">
        <v>0</v>
      </c>
      <c r="V65" s="300">
        <v>28</v>
      </c>
      <c r="W65" s="659">
        <v>0</v>
      </c>
      <c r="X65" s="215">
        <v>28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3467</v>
      </c>
      <c r="B66" s="4049">
        <f>SUM(C66:S66)</f>
        <v>0</v>
      </c>
      <c r="C66" s="3616">
        <v>0</v>
      </c>
      <c r="D66" s="590">
        <v>0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0</v>
      </c>
      <c r="U66" s="267">
        <v>0</v>
      </c>
      <c r="V66" s="267">
        <v>0</v>
      </c>
      <c r="W66" s="4054">
        <v>0</v>
      </c>
      <c r="X66" s="3795">
        <v>0</v>
      </c>
      <c r="Y66" s="267">
        <v>0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3468</v>
      </c>
      <c r="B67" s="4049">
        <f>SUM(C67:S67)</f>
        <v>0</v>
      </c>
      <c r="C67" s="3616">
        <v>0</v>
      </c>
      <c r="D67" s="590">
        <v>0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0</v>
      </c>
      <c r="U67" s="267">
        <v>0</v>
      </c>
      <c r="V67" s="267">
        <v>0</v>
      </c>
      <c r="W67" s="4054">
        <v>0</v>
      </c>
      <c r="X67" s="3795">
        <v>0</v>
      </c>
      <c r="Y67" s="267">
        <v>0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514</v>
      </c>
      <c r="B68" s="3228">
        <f>SUM(C68:S68)</f>
        <v>0</v>
      </c>
      <c r="C68" s="3616">
        <v>0</v>
      </c>
      <c r="D68" s="590">
        <v>0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0</v>
      </c>
      <c r="U68" s="4116">
        <v>0</v>
      </c>
      <c r="V68" s="4116">
        <v>0</v>
      </c>
      <c r="W68" s="2546">
        <v>0</v>
      </c>
      <c r="X68" s="4040">
        <v>0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82</v>
      </c>
      <c r="B69" s="4802">
        <f>SUM(B65:B68)</f>
        <v>28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1</v>
      </c>
      <c r="F69" s="4804">
        <f t="shared" si="37"/>
        <v>2</v>
      </c>
      <c r="G69" s="4804">
        <f t="shared" si="37"/>
        <v>2</v>
      </c>
      <c r="H69" s="4804">
        <f t="shared" si="37"/>
        <v>2</v>
      </c>
      <c r="I69" s="4804">
        <f t="shared" si="37"/>
        <v>0</v>
      </c>
      <c r="J69" s="4804">
        <f t="shared" si="37"/>
        <v>0</v>
      </c>
      <c r="K69" s="4804">
        <f t="shared" si="37"/>
        <v>3</v>
      </c>
      <c r="L69" s="4804">
        <f t="shared" si="37"/>
        <v>0</v>
      </c>
      <c r="M69" s="4804">
        <f t="shared" si="37"/>
        <v>2</v>
      </c>
      <c r="N69" s="4804">
        <f t="shared" si="37"/>
        <v>5</v>
      </c>
      <c r="O69" s="4804">
        <f t="shared" si="37"/>
        <v>7</v>
      </c>
      <c r="P69" s="4804">
        <f t="shared" si="37"/>
        <v>3</v>
      </c>
      <c r="Q69" s="4804">
        <f t="shared" si="37"/>
        <v>1</v>
      </c>
      <c r="R69" s="4804">
        <f t="shared" si="37"/>
        <v>0</v>
      </c>
      <c r="S69" s="4805">
        <f t="shared" si="37"/>
        <v>0</v>
      </c>
      <c r="T69" s="4806">
        <f t="shared" si="37"/>
        <v>0</v>
      </c>
      <c r="U69" s="4804">
        <f t="shared" si="37"/>
        <v>0</v>
      </c>
      <c r="V69" s="4804">
        <f t="shared" si="37"/>
        <v>28</v>
      </c>
      <c r="W69" s="4807">
        <f t="shared" si="37"/>
        <v>0</v>
      </c>
      <c r="X69" s="4803">
        <f t="shared" si="37"/>
        <v>28</v>
      </c>
      <c r="Y69" s="4804">
        <f t="shared" si="37"/>
        <v>0</v>
      </c>
      <c r="Z69" s="4807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913" t="s">
        <v>32</v>
      </c>
      <c r="B71" s="6853" t="s">
        <v>33</v>
      </c>
      <c r="C71" s="7231" t="s">
        <v>34</v>
      </c>
      <c r="D71" s="7231"/>
      <c r="E71" s="7231"/>
      <c r="F71" s="7231"/>
      <c r="G71" s="7231"/>
      <c r="H71" s="7231"/>
      <c r="I71" s="7231"/>
      <c r="J71" s="7231"/>
      <c r="K71" s="7231"/>
      <c r="L71" s="7231"/>
      <c r="M71" s="7231"/>
      <c r="N71" s="7231"/>
      <c r="O71" s="7231"/>
      <c r="P71" s="7231"/>
      <c r="Q71" s="7231"/>
      <c r="R71" s="7231"/>
      <c r="S71" s="7232"/>
      <c r="T71" s="7213" t="s">
        <v>3431</v>
      </c>
      <c r="U71" s="7214"/>
      <c r="V71" s="7214"/>
      <c r="W71" s="7223"/>
      <c r="X71" s="7224" t="s">
        <v>3470</v>
      </c>
      <c r="Y71" s="7225"/>
      <c r="Z71" s="7226"/>
    </row>
    <row r="72" spans="1:95" ht="31.5" x14ac:dyDescent="0.25">
      <c r="A72" s="6964"/>
      <c r="B72" s="7147"/>
      <c r="C72" s="4796" t="s">
        <v>1382</v>
      </c>
      <c r="D72" s="4797" t="s">
        <v>1383</v>
      </c>
      <c r="E72" s="4797" t="s">
        <v>1439</v>
      </c>
      <c r="F72" s="4797" t="s">
        <v>3432</v>
      </c>
      <c r="G72" s="4797" t="s">
        <v>3433</v>
      </c>
      <c r="H72" s="4797" t="s">
        <v>3434</v>
      </c>
      <c r="I72" s="4797" t="s">
        <v>3435</v>
      </c>
      <c r="J72" s="4797" t="s">
        <v>1444</v>
      </c>
      <c r="K72" s="4797" t="s">
        <v>1445</v>
      </c>
      <c r="L72" s="4797" t="s">
        <v>3436</v>
      </c>
      <c r="M72" s="4797" t="s">
        <v>1447</v>
      </c>
      <c r="N72" s="4797" t="s">
        <v>1448</v>
      </c>
      <c r="O72" s="4797" t="s">
        <v>1449</v>
      </c>
      <c r="P72" s="4797" t="s">
        <v>1450</v>
      </c>
      <c r="Q72" s="4797" t="s">
        <v>1451</v>
      </c>
      <c r="R72" s="4797" t="s">
        <v>1452</v>
      </c>
      <c r="S72" s="4798" t="s">
        <v>62</v>
      </c>
      <c r="T72" s="4724" t="s">
        <v>3437</v>
      </c>
      <c r="U72" s="4725" t="s">
        <v>3418</v>
      </c>
      <c r="V72" s="4799" t="s">
        <v>3419</v>
      </c>
      <c r="W72" s="4799" t="s">
        <v>3420</v>
      </c>
      <c r="X72" s="4800" t="s">
        <v>3471</v>
      </c>
      <c r="Y72" s="4799" t="s">
        <v>3472</v>
      </c>
      <c r="Z72" s="4723" t="s">
        <v>3464</v>
      </c>
    </row>
    <row r="73" spans="1:95" x14ac:dyDescent="0.25">
      <c r="A73" s="4780" t="s">
        <v>3466</v>
      </c>
      <c r="B73" s="697">
        <f>SUM(C73:S73)</f>
        <v>452</v>
      </c>
      <c r="C73" s="3616">
        <v>7</v>
      </c>
      <c r="D73" s="590">
        <v>10</v>
      </c>
      <c r="E73" s="590">
        <v>25</v>
      </c>
      <c r="F73" s="590">
        <v>24</v>
      </c>
      <c r="G73" s="590">
        <v>11</v>
      </c>
      <c r="H73" s="590">
        <v>22</v>
      </c>
      <c r="I73" s="590">
        <v>14</v>
      </c>
      <c r="J73" s="590">
        <v>28</v>
      </c>
      <c r="K73" s="590">
        <v>58</v>
      </c>
      <c r="L73" s="590">
        <v>26</v>
      </c>
      <c r="M73" s="590">
        <v>52</v>
      </c>
      <c r="N73" s="590">
        <v>75</v>
      </c>
      <c r="O73" s="590">
        <v>63</v>
      </c>
      <c r="P73" s="590">
        <v>20</v>
      </c>
      <c r="Q73" s="590">
        <v>10</v>
      </c>
      <c r="R73" s="590">
        <v>0</v>
      </c>
      <c r="S73" s="4801">
        <v>7</v>
      </c>
      <c r="T73" s="215">
        <v>12</v>
      </c>
      <c r="U73" s="660">
        <v>0</v>
      </c>
      <c r="V73" s="300">
        <v>440</v>
      </c>
      <c r="W73" s="300">
        <v>0</v>
      </c>
      <c r="X73" s="215">
        <v>452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3467</v>
      </c>
      <c r="B74" s="4049">
        <f>SUM(C74:S74)</f>
        <v>20</v>
      </c>
      <c r="C74" s="3616">
        <v>12</v>
      </c>
      <c r="D74" s="590">
        <v>8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20</v>
      </c>
      <c r="U74" s="4038">
        <v>0</v>
      </c>
      <c r="V74" s="267">
        <v>0</v>
      </c>
      <c r="W74" s="267">
        <v>0</v>
      </c>
      <c r="X74" s="3795">
        <v>20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3468</v>
      </c>
      <c r="B75" s="4049">
        <f>SUM(C75:S75)</f>
        <v>12</v>
      </c>
      <c r="C75" s="3616">
        <v>7</v>
      </c>
      <c r="D75" s="590">
        <v>5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12</v>
      </c>
      <c r="U75" s="4038">
        <v>0</v>
      </c>
      <c r="V75" s="267">
        <v>0</v>
      </c>
      <c r="W75" s="267">
        <v>0</v>
      </c>
      <c r="X75" s="3795">
        <v>12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514</v>
      </c>
      <c r="B76" s="3228">
        <f>SUM(C76:S76)</f>
        <v>8</v>
      </c>
      <c r="C76" s="3616">
        <v>2</v>
      </c>
      <c r="D76" s="590">
        <v>6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8</v>
      </c>
      <c r="U76" s="1622">
        <v>0</v>
      </c>
      <c r="V76" s="4116">
        <v>0</v>
      </c>
      <c r="W76" s="4116">
        <v>0</v>
      </c>
      <c r="X76" s="4040">
        <v>8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82</v>
      </c>
      <c r="B77" s="4802">
        <f>SUM(B73:B76)</f>
        <v>492</v>
      </c>
      <c r="C77" s="4803">
        <f>SUM(C73:C76)</f>
        <v>28</v>
      </c>
      <c r="D77" s="4804">
        <f t="shared" ref="D77:R77" si="41">SUM(D73:D76)</f>
        <v>29</v>
      </c>
      <c r="E77" s="4804">
        <f t="shared" si="41"/>
        <v>25</v>
      </c>
      <c r="F77" s="4804">
        <f t="shared" si="41"/>
        <v>24</v>
      </c>
      <c r="G77" s="4804">
        <f t="shared" si="41"/>
        <v>11</v>
      </c>
      <c r="H77" s="4804">
        <f t="shared" si="41"/>
        <v>22</v>
      </c>
      <c r="I77" s="4804">
        <f t="shared" si="41"/>
        <v>14</v>
      </c>
      <c r="J77" s="4804">
        <f t="shared" si="41"/>
        <v>28</v>
      </c>
      <c r="K77" s="4804">
        <f t="shared" si="41"/>
        <v>58</v>
      </c>
      <c r="L77" s="4804">
        <f t="shared" si="41"/>
        <v>26</v>
      </c>
      <c r="M77" s="4804">
        <f t="shared" si="41"/>
        <v>52</v>
      </c>
      <c r="N77" s="4804">
        <f t="shared" si="41"/>
        <v>75</v>
      </c>
      <c r="O77" s="4804">
        <f t="shared" si="41"/>
        <v>63</v>
      </c>
      <c r="P77" s="4804">
        <f t="shared" si="41"/>
        <v>20</v>
      </c>
      <c r="Q77" s="4804">
        <f t="shared" si="41"/>
        <v>10</v>
      </c>
      <c r="R77" s="4804">
        <f t="shared" si="41"/>
        <v>0</v>
      </c>
      <c r="S77" s="4805">
        <f>SUM(S73:S76)</f>
        <v>7</v>
      </c>
      <c r="T77" s="4808">
        <f>SUM(T73:T76)</f>
        <v>52</v>
      </c>
      <c r="U77" s="4809">
        <f t="shared" ref="U77:Z77" si="42">SUM(U73:U76)</f>
        <v>0</v>
      </c>
      <c r="V77" s="4809">
        <f t="shared" si="42"/>
        <v>440</v>
      </c>
      <c r="W77" s="4810">
        <f t="shared" si="42"/>
        <v>0</v>
      </c>
      <c r="X77" s="4811">
        <f t="shared" si="42"/>
        <v>492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3474</v>
      </c>
      <c r="B78" s="1136"/>
      <c r="C78" s="8"/>
      <c r="D78" s="4"/>
      <c r="E78" s="8"/>
    </row>
    <row r="79" spans="1:95" ht="26.25" customHeight="1" x14ac:dyDescent="0.25">
      <c r="A79" s="4813" t="s">
        <v>284</v>
      </c>
      <c r="B79" s="4724" t="s">
        <v>3437</v>
      </c>
      <c r="C79" s="4725" t="s">
        <v>3418</v>
      </c>
      <c r="D79" s="4799" t="s">
        <v>3419</v>
      </c>
      <c r="E79" s="4814" t="s">
        <v>3420</v>
      </c>
    </row>
    <row r="80" spans="1:95" ht="15" customHeight="1" x14ac:dyDescent="0.25">
      <c r="A80" s="4645" t="s">
        <v>3475</v>
      </c>
      <c r="B80" s="215">
        <v>0</v>
      </c>
      <c r="C80" s="660">
        <v>0</v>
      </c>
      <c r="D80" s="300">
        <v>241</v>
      </c>
      <c r="E80" s="310">
        <v>0</v>
      </c>
    </row>
    <row r="81" spans="1:5" ht="15" customHeight="1" x14ac:dyDescent="0.25">
      <c r="A81" s="4645" t="s">
        <v>3476</v>
      </c>
      <c r="B81" s="3795">
        <v>0</v>
      </c>
      <c r="C81" s="4038">
        <v>0</v>
      </c>
      <c r="D81" s="267">
        <v>17</v>
      </c>
      <c r="E81" s="3694">
        <v>0</v>
      </c>
    </row>
    <row r="82" spans="1:5" ht="15" customHeight="1" x14ac:dyDescent="0.25">
      <c r="A82" s="4645" t="s">
        <v>3477</v>
      </c>
      <c r="B82" s="3795">
        <v>0</v>
      </c>
      <c r="C82" s="4038">
        <v>0</v>
      </c>
      <c r="D82" s="267">
        <v>410</v>
      </c>
      <c r="E82" s="3694">
        <v>0</v>
      </c>
    </row>
    <row r="83" spans="1:5" ht="21.75" customHeight="1" x14ac:dyDescent="0.25">
      <c r="A83" s="4336" t="s">
        <v>3478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3479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3480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3481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3482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3483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3484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3485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3486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3487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3488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3489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3490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3491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82</v>
      </c>
      <c r="B97" s="4811">
        <f>SUM(B80:B96)</f>
        <v>0</v>
      </c>
      <c r="C97" s="4810">
        <f>SUM(C80:C96)</f>
        <v>0</v>
      </c>
      <c r="D97" s="4809">
        <f>SUM(D80:D96)</f>
        <v>668</v>
      </c>
      <c r="E97" s="4817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818" t="s">
        <v>32</v>
      </c>
      <c r="B99" s="4799" t="s">
        <v>3437</v>
      </c>
      <c r="C99" s="4725" t="s">
        <v>3418</v>
      </c>
      <c r="D99" s="4799" t="s">
        <v>3419</v>
      </c>
      <c r="E99" s="4814" t="s">
        <v>3420</v>
      </c>
    </row>
    <row r="100" spans="1:5" x14ac:dyDescent="0.25">
      <c r="A100" s="4780" t="s">
        <v>1456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1058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515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1055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2128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82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818" t="s">
        <v>32</v>
      </c>
      <c r="B107" s="4799" t="s">
        <v>3437</v>
      </c>
      <c r="C107" s="4725" t="s">
        <v>3418</v>
      </c>
      <c r="D107" s="4799" t="s">
        <v>3419</v>
      </c>
      <c r="E107" s="4814" t="s">
        <v>3420</v>
      </c>
    </row>
    <row r="108" spans="1:5" x14ac:dyDescent="0.25">
      <c r="A108" s="4780" t="s">
        <v>1456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1058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515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1055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2128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82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229" t="s">
        <v>3495</v>
      </c>
      <c r="B115" s="6965" t="s">
        <v>82</v>
      </c>
      <c r="C115" s="7213" t="s">
        <v>3431</v>
      </c>
      <c r="D115" s="7214"/>
      <c r="E115" s="7214"/>
      <c r="F115" s="7215"/>
      <c r="G115" s="7225" t="s">
        <v>3496</v>
      </c>
      <c r="H115" s="7226"/>
    </row>
    <row r="116" spans="1:93" ht="24.75" customHeight="1" x14ac:dyDescent="0.25">
      <c r="A116" s="7230"/>
      <c r="B116" s="6966"/>
      <c r="C116" s="4724" t="s">
        <v>3437</v>
      </c>
      <c r="D116" s="4725" t="s">
        <v>3418</v>
      </c>
      <c r="E116" s="4799" t="s">
        <v>3419</v>
      </c>
      <c r="F116" s="4821" t="s">
        <v>3420</v>
      </c>
      <c r="G116" s="4822" t="s">
        <v>3471</v>
      </c>
      <c r="H116" s="4723" t="s">
        <v>3472</v>
      </c>
    </row>
    <row r="117" spans="1:93" ht="15" customHeight="1" x14ac:dyDescent="0.25">
      <c r="A117" s="4823" t="s">
        <v>3497</v>
      </c>
      <c r="B117" s="4581">
        <f>SUM(C117:F117)</f>
        <v>14</v>
      </c>
      <c r="C117" s="1958">
        <v>14</v>
      </c>
      <c r="D117" s="4034">
        <v>0</v>
      </c>
      <c r="E117" s="1957">
        <v>0</v>
      </c>
      <c r="F117" s="1977">
        <v>0</v>
      </c>
      <c r="G117" s="2800">
        <v>14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3498</v>
      </c>
      <c r="B118" s="4583">
        <f>SUM(C118:F118)</f>
        <v>7</v>
      </c>
      <c r="C118" s="380">
        <v>7</v>
      </c>
      <c r="D118" s="3304">
        <v>0</v>
      </c>
      <c r="E118" s="189">
        <v>0</v>
      </c>
      <c r="F118" s="221">
        <v>0</v>
      </c>
      <c r="G118" s="193">
        <v>7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3499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913" t="s">
        <v>3500</v>
      </c>
      <c r="B120" s="6853" t="s">
        <v>82</v>
      </c>
      <c r="C120" s="7234" t="s">
        <v>3501</v>
      </c>
      <c r="D120" s="7235"/>
      <c r="E120" s="7236"/>
      <c r="F120" s="7237" t="s">
        <v>3502</v>
      </c>
      <c r="G120" s="7238" t="s">
        <v>3503</v>
      </c>
      <c r="H120" s="7216" t="s">
        <v>3431</v>
      </c>
      <c r="I120" s="7214"/>
      <c r="J120" s="7214"/>
      <c r="K120" s="7223"/>
    </row>
    <row r="121" spans="1:93" ht="42" x14ac:dyDescent="0.25">
      <c r="A121" s="6964"/>
      <c r="B121" s="7147"/>
      <c r="C121" s="1329" t="s">
        <v>3504</v>
      </c>
      <c r="D121" s="419" t="s">
        <v>3505</v>
      </c>
      <c r="E121" s="385" t="s">
        <v>3506</v>
      </c>
      <c r="F121" s="7237"/>
      <c r="G121" s="7238"/>
      <c r="H121" s="4822" t="s">
        <v>3437</v>
      </c>
      <c r="I121" s="4799" t="s">
        <v>3418</v>
      </c>
      <c r="J121" s="4799" t="s">
        <v>3419</v>
      </c>
      <c r="K121" s="4814" t="s">
        <v>3420</v>
      </c>
    </row>
    <row r="122" spans="1:93" ht="15" customHeight="1" x14ac:dyDescent="0.25">
      <c r="A122" s="3732" t="s">
        <v>3507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3508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3509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913" t="s">
        <v>3511</v>
      </c>
      <c r="B126" s="6853" t="s">
        <v>3512</v>
      </c>
      <c r="C126" s="7218" t="s">
        <v>3513</v>
      </c>
      <c r="D126" s="7219"/>
      <c r="E126" s="7218" t="s">
        <v>3514</v>
      </c>
      <c r="F126" s="7219"/>
      <c r="G126" s="7218" t="s">
        <v>3515</v>
      </c>
      <c r="H126" s="7219"/>
      <c r="I126" s="7218" t="s">
        <v>3516</v>
      </c>
      <c r="J126" s="7239"/>
      <c r="K126" s="7240" t="s">
        <v>3517</v>
      </c>
      <c r="L126" s="7226"/>
    </row>
    <row r="127" spans="1:93" ht="31.5" x14ac:dyDescent="0.25">
      <c r="A127" s="6964"/>
      <c r="B127" s="7147"/>
      <c r="C127" s="4724" t="s">
        <v>3518</v>
      </c>
      <c r="D127" s="4723" t="s">
        <v>3519</v>
      </c>
      <c r="E127" s="4724" t="s">
        <v>3518</v>
      </c>
      <c r="F127" s="4723" t="s">
        <v>3519</v>
      </c>
      <c r="G127" s="4724" t="s">
        <v>3518</v>
      </c>
      <c r="H127" s="4044" t="s">
        <v>3519</v>
      </c>
      <c r="I127" s="4724" t="s">
        <v>3518</v>
      </c>
      <c r="J127" s="4726" t="s">
        <v>3519</v>
      </c>
      <c r="K127" s="4822" t="s">
        <v>3471</v>
      </c>
      <c r="L127" s="4723" t="s">
        <v>3472</v>
      </c>
    </row>
    <row r="128" spans="1:93" x14ac:dyDescent="0.25">
      <c r="A128" s="6912" t="s">
        <v>3520</v>
      </c>
      <c r="B128" s="3732" t="s">
        <v>2187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682"/>
      <c r="B129" s="4336" t="s">
        <v>3521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682"/>
      <c r="B130" s="4336" t="s">
        <v>3522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7037"/>
      <c r="B131" s="4336" t="s">
        <v>3523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41" t="s">
        <v>3524</v>
      </c>
      <c r="B132" s="3732" t="s">
        <v>2187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42"/>
      <c r="B133" s="4336" t="s">
        <v>3525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42"/>
      <c r="B134" s="4336" t="s">
        <v>3523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42"/>
      <c r="B135" s="1347" t="s">
        <v>3526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42"/>
      <c r="B136" s="2220" t="s">
        <v>3527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912" t="s">
        <v>3528</v>
      </c>
      <c r="B137" s="3732" t="s">
        <v>3529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682"/>
      <c r="B138" s="4336" t="s">
        <v>3525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682"/>
      <c r="B139" s="4336" t="s">
        <v>3523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682"/>
      <c r="B140" s="4336" t="s">
        <v>3530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682"/>
      <c r="B141" s="1347" t="s">
        <v>3526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7037"/>
      <c r="B142" s="2220" t="s">
        <v>3527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3531</v>
      </c>
      <c r="B143" s="4830" t="s">
        <v>3522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65" t="s">
        <v>786</v>
      </c>
      <c r="B146" s="6882" t="s">
        <v>82</v>
      </c>
      <c r="C146" s="6494"/>
      <c r="D146" s="6836"/>
      <c r="E146" s="6890" t="s">
        <v>106</v>
      </c>
      <c r="F146" s="6540"/>
      <c r="G146" s="6540"/>
      <c r="H146" s="6540"/>
      <c r="I146" s="6540"/>
      <c r="J146" s="6540"/>
      <c r="K146" s="6540"/>
      <c r="L146" s="6540"/>
      <c r="M146" s="6540"/>
      <c r="N146" s="6540"/>
      <c r="O146" s="6540"/>
      <c r="P146" s="6540"/>
      <c r="Q146" s="6540"/>
      <c r="R146" s="6540"/>
      <c r="S146" s="6540"/>
      <c r="T146" s="6540"/>
      <c r="U146" s="6540"/>
      <c r="V146" s="6540"/>
      <c r="W146" s="6540"/>
      <c r="X146" s="6540"/>
      <c r="Y146" s="6540"/>
      <c r="Z146" s="6540"/>
      <c r="AA146" s="6540"/>
      <c r="AB146" s="6540"/>
      <c r="AC146" s="6540"/>
      <c r="AD146" s="6540"/>
      <c r="AE146" s="6540"/>
      <c r="AF146" s="6540"/>
      <c r="AG146" s="6540"/>
      <c r="AH146" s="6540"/>
      <c r="AI146" s="6540"/>
      <c r="AJ146" s="6540"/>
      <c r="AK146" s="6540"/>
      <c r="AL146" s="6540"/>
      <c r="AM146" s="7243" t="s">
        <v>3534</v>
      </c>
      <c r="AN146" s="7244"/>
      <c r="AO146" s="7245"/>
    </row>
    <row r="147" spans="1:113" x14ac:dyDescent="0.25">
      <c r="A147" s="6558"/>
      <c r="B147" s="7022"/>
      <c r="C147" s="7206"/>
      <c r="D147" s="7221"/>
      <c r="E147" s="7233" t="s">
        <v>352</v>
      </c>
      <c r="F147" s="7233"/>
      <c r="G147" s="7233" t="s">
        <v>335</v>
      </c>
      <c r="H147" s="7233"/>
      <c r="I147" s="7233" t="s">
        <v>99</v>
      </c>
      <c r="J147" s="7233"/>
      <c r="K147" s="7246" t="s">
        <v>49</v>
      </c>
      <c r="L147" s="7246"/>
      <c r="M147" s="7219" t="s">
        <v>50</v>
      </c>
      <c r="N147" s="7218"/>
      <c r="O147" s="7233" t="s">
        <v>993</v>
      </c>
      <c r="P147" s="7233"/>
      <c r="Q147" s="7233" t="s">
        <v>645</v>
      </c>
      <c r="R147" s="7233"/>
      <c r="S147" s="7233" t="s">
        <v>53</v>
      </c>
      <c r="T147" s="7233"/>
      <c r="U147" s="7233" t="s">
        <v>54</v>
      </c>
      <c r="V147" s="7233"/>
      <c r="W147" s="7233" t="s">
        <v>994</v>
      </c>
      <c r="X147" s="7233"/>
      <c r="Y147" s="7233" t="s">
        <v>56</v>
      </c>
      <c r="Z147" s="7233"/>
      <c r="AA147" s="7233" t="s">
        <v>57</v>
      </c>
      <c r="AB147" s="7233"/>
      <c r="AC147" s="7233" t="s">
        <v>58</v>
      </c>
      <c r="AD147" s="7218"/>
      <c r="AE147" s="7233" t="s">
        <v>59</v>
      </c>
      <c r="AF147" s="7233"/>
      <c r="AG147" s="7233" t="s">
        <v>60</v>
      </c>
      <c r="AH147" s="7233"/>
      <c r="AI147" s="7233" t="s">
        <v>61</v>
      </c>
      <c r="AJ147" s="7233"/>
      <c r="AK147" s="7223" t="s">
        <v>62</v>
      </c>
      <c r="AL147" s="7213"/>
      <c r="AM147" s="7249" t="s">
        <v>3535</v>
      </c>
      <c r="AN147" s="7247" t="s">
        <v>3536</v>
      </c>
      <c r="AO147" s="7248"/>
    </row>
    <row r="148" spans="1:113" ht="31.5" x14ac:dyDescent="0.25">
      <c r="A148" s="6966"/>
      <c r="B148" s="4833" t="s">
        <v>84</v>
      </c>
      <c r="C148" s="3949" t="s">
        <v>63</v>
      </c>
      <c r="D148" s="4723" t="s">
        <v>64</v>
      </c>
      <c r="E148" s="4346" t="s">
        <v>63</v>
      </c>
      <c r="F148" s="4834" t="s">
        <v>64</v>
      </c>
      <c r="G148" s="4346" t="s">
        <v>63</v>
      </c>
      <c r="H148" s="4834" t="s">
        <v>64</v>
      </c>
      <c r="I148" s="4346" t="s">
        <v>63</v>
      </c>
      <c r="J148" s="4834" t="s">
        <v>64</v>
      </c>
      <c r="K148" s="4346" t="s">
        <v>63</v>
      </c>
      <c r="L148" s="4834" t="s">
        <v>64</v>
      </c>
      <c r="M148" s="4835" t="s">
        <v>63</v>
      </c>
      <c r="N148" s="4836" t="s">
        <v>64</v>
      </c>
      <c r="O148" s="4346" t="s">
        <v>63</v>
      </c>
      <c r="P148" s="4834" t="s">
        <v>64</v>
      </c>
      <c r="Q148" s="4346" t="s">
        <v>63</v>
      </c>
      <c r="R148" s="4834" t="s">
        <v>64</v>
      </c>
      <c r="S148" s="4346" t="s">
        <v>63</v>
      </c>
      <c r="T148" s="4834" t="s">
        <v>64</v>
      </c>
      <c r="U148" s="4346" t="s">
        <v>63</v>
      </c>
      <c r="V148" s="4834" t="s">
        <v>64</v>
      </c>
      <c r="W148" s="4346" t="s">
        <v>63</v>
      </c>
      <c r="X148" s="4834" t="s">
        <v>64</v>
      </c>
      <c r="Y148" s="4346" t="s">
        <v>63</v>
      </c>
      <c r="Z148" s="4834" t="s">
        <v>64</v>
      </c>
      <c r="AA148" s="4346" t="s">
        <v>63</v>
      </c>
      <c r="AB148" s="4834" t="s">
        <v>64</v>
      </c>
      <c r="AC148" s="4346" t="s">
        <v>63</v>
      </c>
      <c r="AD148" s="4836" t="s">
        <v>64</v>
      </c>
      <c r="AE148" s="4346" t="s">
        <v>63</v>
      </c>
      <c r="AF148" s="4834" t="s">
        <v>64</v>
      </c>
      <c r="AG148" s="4346" t="s">
        <v>63</v>
      </c>
      <c r="AH148" s="4834" t="s">
        <v>64</v>
      </c>
      <c r="AI148" s="4346" t="s">
        <v>63</v>
      </c>
      <c r="AJ148" s="4834" t="s">
        <v>64</v>
      </c>
      <c r="AK148" s="4835" t="s">
        <v>63</v>
      </c>
      <c r="AL148" s="4836" t="s">
        <v>64</v>
      </c>
      <c r="AM148" s="7250"/>
      <c r="AN148" s="4837" t="s">
        <v>3537</v>
      </c>
      <c r="AO148" s="4838" t="s">
        <v>3538</v>
      </c>
    </row>
    <row r="149" spans="1:113" x14ac:dyDescent="0.25">
      <c r="A149" s="4839" t="s">
        <v>3539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3421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3446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3447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3448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3540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3541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3452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3542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3543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3544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3545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3546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3458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3547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3548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3549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3444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3550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3551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3552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3219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3553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3456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3457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3554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3555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3453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608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923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3426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1043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1009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3556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608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913" t="s">
        <v>32</v>
      </c>
      <c r="B185" s="6950" t="s">
        <v>82</v>
      </c>
      <c r="C185" s="6996" t="s">
        <v>34</v>
      </c>
      <c r="D185" s="7252"/>
      <c r="E185" s="7252"/>
      <c r="F185" s="7252"/>
      <c r="G185" s="7252"/>
      <c r="H185" s="7252"/>
      <c r="I185" s="7252"/>
      <c r="J185" s="7252"/>
      <c r="K185" s="7252"/>
      <c r="L185" s="7252"/>
      <c r="M185" s="7252"/>
      <c r="N185" s="7252"/>
      <c r="O185" s="7252"/>
      <c r="P185" s="7252"/>
      <c r="Q185" s="7252"/>
      <c r="R185" s="7252"/>
      <c r="S185" s="7253"/>
      <c r="T185" s="7228" t="s">
        <v>3534</v>
      </c>
      <c r="U185" s="7260"/>
      <c r="V185" s="7260"/>
      <c r="W185" s="7260"/>
      <c r="X185" s="7260"/>
      <c r="CE185"/>
      <c r="CK185" s="22"/>
      <c r="DI185"/>
    </row>
    <row r="186" spans="1:113" x14ac:dyDescent="0.25">
      <c r="A186" s="5663"/>
      <c r="B186" s="7251"/>
      <c r="C186" s="7254"/>
      <c r="D186" s="7255"/>
      <c r="E186" s="7255"/>
      <c r="F186" s="7255"/>
      <c r="G186" s="7255"/>
      <c r="H186" s="7255"/>
      <c r="I186" s="7255"/>
      <c r="J186" s="7255"/>
      <c r="K186" s="7255"/>
      <c r="L186" s="7255"/>
      <c r="M186" s="7255"/>
      <c r="N186" s="7255"/>
      <c r="O186" s="7255"/>
      <c r="P186" s="7255"/>
      <c r="Q186" s="7255"/>
      <c r="R186" s="7255"/>
      <c r="S186" s="7256"/>
      <c r="T186" s="7261" t="s">
        <v>3535</v>
      </c>
      <c r="U186" s="7262"/>
      <c r="V186" s="7263"/>
      <c r="W186" s="7224" t="s">
        <v>3558</v>
      </c>
      <c r="X186" s="7226"/>
      <c r="CE186"/>
      <c r="CK186" s="22"/>
      <c r="DI186"/>
    </row>
    <row r="187" spans="1:113" ht="31.5" x14ac:dyDescent="0.25">
      <c r="A187" s="6964"/>
      <c r="B187" s="6951"/>
      <c r="C187" s="4796" t="s">
        <v>352</v>
      </c>
      <c r="D187" s="4797" t="s">
        <v>335</v>
      </c>
      <c r="E187" s="4797" t="s">
        <v>99</v>
      </c>
      <c r="F187" s="4797" t="s">
        <v>49</v>
      </c>
      <c r="G187" s="4797" t="s">
        <v>50</v>
      </c>
      <c r="H187" s="4797" t="s">
        <v>993</v>
      </c>
      <c r="I187" s="4797" t="s">
        <v>645</v>
      </c>
      <c r="J187" s="4797" t="s">
        <v>53</v>
      </c>
      <c r="K187" s="4797" t="s">
        <v>54</v>
      </c>
      <c r="L187" s="4797" t="s">
        <v>994</v>
      </c>
      <c r="M187" s="4797" t="s">
        <v>56</v>
      </c>
      <c r="N187" s="4797" t="s">
        <v>57</v>
      </c>
      <c r="O187" s="4797" t="s">
        <v>58</v>
      </c>
      <c r="P187" s="4797" t="s">
        <v>59</v>
      </c>
      <c r="Q187" s="4797" t="s">
        <v>60</v>
      </c>
      <c r="R187" s="4797" t="s">
        <v>61</v>
      </c>
      <c r="S187" s="4798" t="s">
        <v>62</v>
      </c>
      <c r="T187" s="4786" t="s">
        <v>3559</v>
      </c>
      <c r="U187" s="4121" t="s">
        <v>3560</v>
      </c>
      <c r="V187" s="4122" t="s">
        <v>3561</v>
      </c>
      <c r="W187" s="4800" t="s">
        <v>3537</v>
      </c>
      <c r="X187" s="4122" t="s">
        <v>3538</v>
      </c>
      <c r="Y187" s="7"/>
      <c r="CE187"/>
      <c r="CK187" s="22"/>
      <c r="DI187"/>
    </row>
    <row r="188" spans="1:113" x14ac:dyDescent="0.25">
      <c r="A188" s="1133" t="s">
        <v>1456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2124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3562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1055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1056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3563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103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82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913" t="s">
        <v>32</v>
      </c>
      <c r="B197" s="6950" t="s">
        <v>82</v>
      </c>
      <c r="C197" s="6996" t="s">
        <v>34</v>
      </c>
      <c r="D197" s="7252"/>
      <c r="E197" s="7252"/>
      <c r="F197" s="7252"/>
      <c r="G197" s="7252"/>
      <c r="H197" s="7252"/>
      <c r="I197" s="7252"/>
      <c r="J197" s="7252"/>
      <c r="K197" s="7252"/>
      <c r="L197" s="7252"/>
      <c r="M197" s="7252"/>
      <c r="N197" s="7252"/>
      <c r="O197" s="7252"/>
      <c r="P197" s="7252"/>
      <c r="Q197" s="7252"/>
      <c r="R197" s="7252"/>
      <c r="S197" s="7253"/>
      <c r="T197" s="7257" t="s">
        <v>3534</v>
      </c>
      <c r="U197" s="7257"/>
      <c r="V197" s="7257"/>
      <c r="W197" s="7257"/>
      <c r="X197" s="7228"/>
      <c r="CE197"/>
      <c r="CK197" s="22"/>
      <c r="DI197"/>
    </row>
    <row r="198" spans="1:113" x14ac:dyDescent="0.25">
      <c r="A198" s="5663"/>
      <c r="B198" s="7251"/>
      <c r="C198" s="7254"/>
      <c r="D198" s="7255"/>
      <c r="E198" s="7255"/>
      <c r="F198" s="7255"/>
      <c r="G198" s="7255"/>
      <c r="H198" s="7255"/>
      <c r="I198" s="7255"/>
      <c r="J198" s="7255"/>
      <c r="K198" s="7255"/>
      <c r="L198" s="7255"/>
      <c r="M198" s="7255"/>
      <c r="N198" s="7255"/>
      <c r="O198" s="7255"/>
      <c r="P198" s="7255"/>
      <c r="Q198" s="7255"/>
      <c r="R198" s="7255"/>
      <c r="S198" s="7256"/>
      <c r="T198" s="7258" t="s">
        <v>3535</v>
      </c>
      <c r="U198" s="7258"/>
      <c r="V198" s="7259"/>
      <c r="W198" s="7224" t="s">
        <v>3558</v>
      </c>
      <c r="X198" s="7226"/>
      <c r="CE198"/>
      <c r="CK198" s="22"/>
      <c r="DI198"/>
    </row>
    <row r="199" spans="1:113" ht="31.5" x14ac:dyDescent="0.25">
      <c r="A199" s="6964"/>
      <c r="B199" s="6951"/>
      <c r="C199" s="4796" t="s">
        <v>352</v>
      </c>
      <c r="D199" s="4797" t="s">
        <v>335</v>
      </c>
      <c r="E199" s="4797" t="s">
        <v>99</v>
      </c>
      <c r="F199" s="4797" t="s">
        <v>49</v>
      </c>
      <c r="G199" s="4797" t="s">
        <v>50</v>
      </c>
      <c r="H199" s="4797" t="s">
        <v>993</v>
      </c>
      <c r="I199" s="4797" t="s">
        <v>645</v>
      </c>
      <c r="J199" s="4797" t="s">
        <v>53</v>
      </c>
      <c r="K199" s="4797" t="s">
        <v>54</v>
      </c>
      <c r="L199" s="4797" t="s">
        <v>994</v>
      </c>
      <c r="M199" s="4797" t="s">
        <v>56</v>
      </c>
      <c r="N199" s="4797" t="s">
        <v>57</v>
      </c>
      <c r="O199" s="4797" t="s">
        <v>58</v>
      </c>
      <c r="P199" s="4797" t="s">
        <v>59</v>
      </c>
      <c r="Q199" s="4797" t="s">
        <v>60</v>
      </c>
      <c r="R199" s="4797" t="s">
        <v>61</v>
      </c>
      <c r="S199" s="4798" t="s">
        <v>62</v>
      </c>
      <c r="T199" s="4786" t="s">
        <v>3559</v>
      </c>
      <c r="U199" s="4121" t="s">
        <v>3560</v>
      </c>
      <c r="V199" s="4122" t="s">
        <v>3561</v>
      </c>
      <c r="W199" s="4800" t="s">
        <v>3537</v>
      </c>
      <c r="X199" s="4122" t="s">
        <v>3538</v>
      </c>
      <c r="Y199" s="7"/>
      <c r="CE199"/>
      <c r="CK199" s="22"/>
      <c r="DI199"/>
    </row>
    <row r="200" spans="1:113" x14ac:dyDescent="0.25">
      <c r="A200" s="1133" t="s">
        <v>1456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2124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3562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1055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3563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1056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82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913" t="s">
        <v>32</v>
      </c>
      <c r="B208" s="6950" t="s">
        <v>82</v>
      </c>
      <c r="C208" s="6996" t="s">
        <v>34</v>
      </c>
      <c r="D208" s="7252"/>
      <c r="E208" s="7252"/>
      <c r="F208" s="7252"/>
      <c r="G208" s="7252"/>
      <c r="H208" s="7252"/>
      <c r="I208" s="7252"/>
      <c r="J208" s="7252"/>
      <c r="K208" s="7252"/>
      <c r="L208" s="7252"/>
      <c r="M208" s="7252"/>
      <c r="N208" s="7252"/>
      <c r="O208" s="7252"/>
      <c r="P208" s="7252"/>
      <c r="Q208" s="7252"/>
      <c r="R208" s="7252"/>
      <c r="S208" s="7253"/>
      <c r="T208" s="7257" t="s">
        <v>3534</v>
      </c>
      <c r="U208" s="7257"/>
      <c r="V208" s="7257"/>
      <c r="W208" s="7257"/>
      <c r="X208" s="7228"/>
      <c r="CE208"/>
      <c r="CK208" s="22"/>
      <c r="DI208"/>
    </row>
    <row r="209" spans="1:113" x14ac:dyDescent="0.25">
      <c r="A209" s="5663"/>
      <c r="B209" s="7251"/>
      <c r="C209" s="7254"/>
      <c r="D209" s="7255"/>
      <c r="E209" s="7255"/>
      <c r="F209" s="7255"/>
      <c r="G209" s="7255"/>
      <c r="H209" s="7255"/>
      <c r="I209" s="7255"/>
      <c r="J209" s="7255"/>
      <c r="K209" s="7255"/>
      <c r="L209" s="7255"/>
      <c r="M209" s="7255"/>
      <c r="N209" s="7255"/>
      <c r="O209" s="7255"/>
      <c r="P209" s="7255"/>
      <c r="Q209" s="7255"/>
      <c r="R209" s="7255"/>
      <c r="S209" s="7256"/>
      <c r="T209" s="7258" t="s">
        <v>3535</v>
      </c>
      <c r="U209" s="7258"/>
      <c r="V209" s="7259"/>
      <c r="W209" s="7224" t="s">
        <v>3558</v>
      </c>
      <c r="X209" s="7226"/>
      <c r="CE209"/>
      <c r="CK209" s="22"/>
      <c r="DI209"/>
    </row>
    <row r="210" spans="1:113" ht="31.5" x14ac:dyDescent="0.25">
      <c r="A210" s="6964"/>
      <c r="B210" s="6951"/>
      <c r="C210" s="4796" t="s">
        <v>352</v>
      </c>
      <c r="D210" s="4797" t="s">
        <v>335</v>
      </c>
      <c r="E210" s="4797" t="s">
        <v>99</v>
      </c>
      <c r="F210" s="4797" t="s">
        <v>49</v>
      </c>
      <c r="G210" s="4797" t="s">
        <v>50</v>
      </c>
      <c r="H210" s="4797" t="s">
        <v>993</v>
      </c>
      <c r="I210" s="4797" t="s">
        <v>645</v>
      </c>
      <c r="J210" s="4797" t="s">
        <v>53</v>
      </c>
      <c r="K210" s="4797" t="s">
        <v>54</v>
      </c>
      <c r="L210" s="4797" t="s">
        <v>994</v>
      </c>
      <c r="M210" s="4797" t="s">
        <v>56</v>
      </c>
      <c r="N210" s="4797" t="s">
        <v>57</v>
      </c>
      <c r="O210" s="4797" t="s">
        <v>58</v>
      </c>
      <c r="P210" s="4797" t="s">
        <v>59</v>
      </c>
      <c r="Q210" s="4797" t="s">
        <v>60</v>
      </c>
      <c r="R210" s="4797" t="s">
        <v>61</v>
      </c>
      <c r="S210" s="4798" t="s">
        <v>62</v>
      </c>
      <c r="T210" s="4786" t="s">
        <v>3559</v>
      </c>
      <c r="U210" s="4121" t="s">
        <v>3560</v>
      </c>
      <c r="V210" s="4122" t="s">
        <v>3561</v>
      </c>
      <c r="W210" s="4800" t="s">
        <v>3537</v>
      </c>
      <c r="X210" s="4122" t="s">
        <v>3538</v>
      </c>
      <c r="Y210" s="7"/>
      <c r="CE210"/>
      <c r="CK210" s="22"/>
      <c r="DI210"/>
    </row>
    <row r="211" spans="1:113" x14ac:dyDescent="0.25">
      <c r="A211" s="1133" t="s">
        <v>1456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2124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3562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1055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82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813" t="s">
        <v>3567</v>
      </c>
      <c r="B217" s="4832" t="s">
        <v>33</v>
      </c>
    </row>
    <row r="218" spans="1:113" x14ac:dyDescent="0.25">
      <c r="A218" s="406" t="s">
        <v>3568</v>
      </c>
      <c r="B218" s="600"/>
    </row>
    <row r="219" spans="1:113" x14ac:dyDescent="0.25">
      <c r="A219" s="4487" t="s">
        <v>3569</v>
      </c>
      <c r="B219" s="4053"/>
    </row>
    <row r="220" spans="1:113" x14ac:dyDescent="0.25">
      <c r="A220" s="4487" t="s">
        <v>3570</v>
      </c>
      <c r="B220" s="4053"/>
    </row>
    <row r="221" spans="1:113" x14ac:dyDescent="0.25">
      <c r="A221" s="2802" t="s">
        <v>3571</v>
      </c>
      <c r="B221" s="2586"/>
    </row>
    <row r="222" spans="1:113" ht="18" customHeight="1" x14ac:dyDescent="0.25">
      <c r="A222" s="3" t="s">
        <v>3572</v>
      </c>
      <c r="B222" s="8"/>
    </row>
    <row r="223" spans="1:113" x14ac:dyDescent="0.25">
      <c r="A223" s="4722" t="s">
        <v>284</v>
      </c>
      <c r="B223" s="4832" t="s">
        <v>82</v>
      </c>
    </row>
    <row r="224" spans="1:113" x14ac:dyDescent="0.25">
      <c r="A224" s="4487" t="s">
        <v>3573</v>
      </c>
      <c r="B224" s="4053"/>
    </row>
    <row r="225" spans="1:2" x14ac:dyDescent="0.25">
      <c r="A225" s="4487" t="s">
        <v>2123</v>
      </c>
      <c r="B225" s="4053"/>
    </row>
    <row r="226" spans="1:2" x14ac:dyDescent="0.25">
      <c r="A226" s="4487" t="s">
        <v>3574</v>
      </c>
      <c r="B226" s="4053"/>
    </row>
    <row r="227" spans="1:2" ht="24" customHeight="1" x14ac:dyDescent="0.25">
      <c r="A227" s="4856" t="s">
        <v>3575</v>
      </c>
      <c r="B227" s="4053"/>
    </row>
    <row r="228" spans="1:2" x14ac:dyDescent="0.25">
      <c r="A228" s="4487" t="s">
        <v>3576</v>
      </c>
      <c r="B228" s="4053"/>
    </row>
    <row r="229" spans="1:2" x14ac:dyDescent="0.25">
      <c r="A229" s="4487" t="s">
        <v>3577</v>
      </c>
      <c r="B229" s="4053"/>
    </row>
    <row r="230" spans="1:2" x14ac:dyDescent="0.25">
      <c r="A230" s="4487" t="s">
        <v>3578</v>
      </c>
      <c r="B230" s="4053"/>
    </row>
    <row r="231" spans="1:2" x14ac:dyDescent="0.25">
      <c r="A231" s="4487" t="s">
        <v>3579</v>
      </c>
      <c r="B231" s="4053"/>
    </row>
    <row r="232" spans="1:2" x14ac:dyDescent="0.25">
      <c r="A232" s="4487" t="s">
        <v>3580</v>
      </c>
      <c r="B232" s="4053"/>
    </row>
    <row r="233" spans="1:2" x14ac:dyDescent="0.25">
      <c r="A233" s="4487" t="s">
        <v>3581</v>
      </c>
      <c r="B233" s="4053"/>
    </row>
    <row r="234" spans="1:2" x14ac:dyDescent="0.25">
      <c r="A234" s="4487" t="s">
        <v>3582</v>
      </c>
      <c r="B234" s="4053"/>
    </row>
    <row r="235" spans="1:2" x14ac:dyDescent="0.25">
      <c r="A235" s="4487" t="s">
        <v>3583</v>
      </c>
      <c r="B235" s="4053"/>
    </row>
    <row r="236" spans="1:2" x14ac:dyDescent="0.25">
      <c r="A236" s="4487" t="s">
        <v>3584</v>
      </c>
      <c r="B236" s="4053"/>
    </row>
    <row r="237" spans="1:2" x14ac:dyDescent="0.25">
      <c r="A237" s="4487" t="s">
        <v>3585</v>
      </c>
      <c r="B237" s="4053"/>
    </row>
    <row r="238" spans="1:2" x14ac:dyDescent="0.25">
      <c r="A238" s="4487" t="s">
        <v>3586</v>
      </c>
      <c r="B238" s="4053"/>
    </row>
    <row r="239" spans="1:2" x14ac:dyDescent="0.25">
      <c r="A239" s="4487" t="s">
        <v>3587</v>
      </c>
      <c r="B239" s="4053"/>
    </row>
    <row r="240" spans="1:2" x14ac:dyDescent="0.25">
      <c r="A240" s="4487" t="s">
        <v>3588</v>
      </c>
      <c r="B240" s="4053"/>
    </row>
    <row r="241" spans="1:19" x14ac:dyDescent="0.25">
      <c r="A241" s="4487" t="s">
        <v>3589</v>
      </c>
      <c r="B241" s="4053"/>
    </row>
    <row r="242" spans="1:19" x14ac:dyDescent="0.25">
      <c r="A242" s="4487" t="s">
        <v>3490</v>
      </c>
      <c r="B242" s="4053"/>
    </row>
    <row r="243" spans="1:19" x14ac:dyDescent="0.25">
      <c r="A243" s="4487" t="s">
        <v>3590</v>
      </c>
      <c r="B243" s="4053"/>
    </row>
    <row r="244" spans="1:19" x14ac:dyDescent="0.25">
      <c r="A244" s="4487" t="s">
        <v>3591</v>
      </c>
      <c r="B244" s="4053"/>
    </row>
    <row r="245" spans="1:19" x14ac:dyDescent="0.25">
      <c r="A245" s="4487" t="s">
        <v>3592</v>
      </c>
      <c r="B245" s="4053"/>
    </row>
    <row r="246" spans="1:19" x14ac:dyDescent="0.25">
      <c r="A246" s="4487" t="s">
        <v>3593</v>
      </c>
      <c r="B246" s="4053"/>
    </row>
    <row r="247" spans="1:19" x14ac:dyDescent="0.25">
      <c r="A247" s="4487" t="s">
        <v>3594</v>
      </c>
      <c r="B247" s="4053"/>
    </row>
    <row r="248" spans="1:19" x14ac:dyDescent="0.25">
      <c r="A248" s="2802" t="s">
        <v>3595</v>
      </c>
      <c r="B248" s="2586"/>
    </row>
    <row r="249" spans="1:19" x14ac:dyDescent="0.25">
      <c r="A249" s="4857" t="s">
        <v>82</v>
      </c>
      <c r="B249" s="4623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53" t="s">
        <v>3598</v>
      </c>
      <c r="B252" s="6959" t="s">
        <v>82</v>
      </c>
      <c r="C252" s="7213" t="s">
        <v>34</v>
      </c>
      <c r="D252" s="7214"/>
      <c r="E252" s="7214"/>
      <c r="F252" s="7214"/>
      <c r="G252" s="7214"/>
      <c r="H252" s="7214"/>
      <c r="I252" s="7214"/>
      <c r="J252" s="7214"/>
      <c r="K252" s="7214"/>
      <c r="L252" s="7214"/>
      <c r="M252" s="7214"/>
      <c r="N252" s="7214"/>
      <c r="O252" s="7214"/>
      <c r="P252" s="7214"/>
      <c r="Q252" s="7214"/>
      <c r="R252" s="7214"/>
      <c r="S252" s="7223"/>
    </row>
    <row r="253" spans="1:19" x14ac:dyDescent="0.25">
      <c r="A253" s="7147"/>
      <c r="B253" s="6960"/>
      <c r="C253" s="4796" t="s">
        <v>352</v>
      </c>
      <c r="D253" s="4797" t="s">
        <v>335</v>
      </c>
      <c r="E253" s="4797" t="s">
        <v>99</v>
      </c>
      <c r="F253" s="4797" t="s">
        <v>49</v>
      </c>
      <c r="G253" s="4797" t="s">
        <v>50</v>
      </c>
      <c r="H253" s="4797" t="s">
        <v>993</v>
      </c>
      <c r="I253" s="4797" t="s">
        <v>645</v>
      </c>
      <c r="J253" s="4797" t="s">
        <v>53</v>
      </c>
      <c r="K253" s="4797" t="s">
        <v>54</v>
      </c>
      <c r="L253" s="4797" t="s">
        <v>994</v>
      </c>
      <c r="M253" s="4797" t="s">
        <v>56</v>
      </c>
      <c r="N253" s="4797" t="s">
        <v>57</v>
      </c>
      <c r="O253" s="4797" t="s">
        <v>58</v>
      </c>
      <c r="P253" s="4797" t="s">
        <v>59</v>
      </c>
      <c r="Q253" s="4797" t="s">
        <v>60</v>
      </c>
      <c r="R253" s="4797" t="s">
        <v>61</v>
      </c>
      <c r="S253" s="4795" t="s">
        <v>62</v>
      </c>
    </row>
    <row r="254" spans="1:19" x14ac:dyDescent="0.25">
      <c r="A254" s="4033" t="s">
        <v>3599</v>
      </c>
      <c r="B254" s="3849">
        <f>SUM(C254:S254)</f>
        <v>5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3</v>
      </c>
      <c r="P254" s="1957">
        <v>2</v>
      </c>
      <c r="Q254" s="1957">
        <v>0</v>
      </c>
      <c r="R254" s="1957">
        <v>0</v>
      </c>
      <c r="S254" s="1976">
        <v>0</v>
      </c>
    </row>
    <row r="255" spans="1:19" x14ac:dyDescent="0.25">
      <c r="A255" s="4035" t="s">
        <v>3600</v>
      </c>
      <c r="B255" s="4472">
        <f>SUM(C255:S255)</f>
        <v>5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3</v>
      </c>
      <c r="P255" s="267">
        <v>2</v>
      </c>
      <c r="Q255" s="267">
        <v>0</v>
      </c>
      <c r="R255" s="267">
        <v>0</v>
      </c>
      <c r="S255" s="4054">
        <v>0</v>
      </c>
    </row>
    <row r="256" spans="1:19" x14ac:dyDescent="0.25">
      <c r="A256" s="4858" t="s">
        <v>3601</v>
      </c>
      <c r="B256" s="4475">
        <f>SUM(C256:S256)</f>
        <v>5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3</v>
      </c>
      <c r="P256" s="189">
        <v>2</v>
      </c>
      <c r="Q256" s="189">
        <v>0</v>
      </c>
      <c r="R256" s="189">
        <v>0</v>
      </c>
      <c r="S256" s="4757">
        <v>0</v>
      </c>
    </row>
    <row r="257" spans="1:19" ht="18" customHeight="1" x14ac:dyDescent="0.25">
      <c r="A257" s="1" t="s">
        <v>3602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53" t="s">
        <v>3603</v>
      </c>
      <c r="B258" s="6959" t="s">
        <v>197</v>
      </c>
      <c r="C258" s="7213" t="s">
        <v>34</v>
      </c>
      <c r="D258" s="7214"/>
      <c r="E258" s="7214"/>
      <c r="F258" s="7214"/>
      <c r="G258" s="7214"/>
      <c r="H258" s="7214"/>
      <c r="I258" s="7214"/>
      <c r="J258" s="7214"/>
      <c r="K258" s="7214"/>
      <c r="L258" s="7214"/>
      <c r="M258" s="7214"/>
      <c r="N258" s="7214"/>
      <c r="O258" s="7214"/>
      <c r="P258" s="7214"/>
      <c r="Q258" s="7214"/>
      <c r="R258" s="7214"/>
      <c r="S258" s="7223"/>
    </row>
    <row r="259" spans="1:19" x14ac:dyDescent="0.25">
      <c r="A259" s="7147"/>
      <c r="B259" s="6960"/>
      <c r="C259" s="4796" t="s">
        <v>352</v>
      </c>
      <c r="D259" s="4797" t="s">
        <v>335</v>
      </c>
      <c r="E259" s="4797" t="s">
        <v>99</v>
      </c>
      <c r="F259" s="4797" t="s">
        <v>49</v>
      </c>
      <c r="G259" s="4797" t="s">
        <v>50</v>
      </c>
      <c r="H259" s="4797" t="s">
        <v>993</v>
      </c>
      <c r="I259" s="4797" t="s">
        <v>645</v>
      </c>
      <c r="J259" s="4797" t="s">
        <v>53</v>
      </c>
      <c r="K259" s="4797" t="s">
        <v>54</v>
      </c>
      <c r="L259" s="4797" t="s">
        <v>994</v>
      </c>
      <c r="M259" s="4797" t="s">
        <v>56</v>
      </c>
      <c r="N259" s="4797" t="s">
        <v>57</v>
      </c>
      <c r="O259" s="4797" t="s">
        <v>58</v>
      </c>
      <c r="P259" s="4797" t="s">
        <v>59</v>
      </c>
      <c r="Q259" s="4797" t="s">
        <v>60</v>
      </c>
      <c r="R259" s="4797" t="s">
        <v>61</v>
      </c>
      <c r="S259" s="4795" t="s">
        <v>62</v>
      </c>
    </row>
    <row r="260" spans="1:19" x14ac:dyDescent="0.25">
      <c r="A260" s="219" t="s">
        <v>3604</v>
      </c>
      <c r="B260" s="219">
        <f t="shared" ref="B260:B286" si="66">SUM(C260:S260)</f>
        <v>1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0</v>
      </c>
      <c r="P260" s="1957">
        <v>1</v>
      </c>
      <c r="Q260" s="1957">
        <v>0</v>
      </c>
      <c r="R260" s="1957">
        <v>0</v>
      </c>
      <c r="S260" s="4824">
        <v>0</v>
      </c>
    </row>
    <row r="261" spans="1:19" x14ac:dyDescent="0.25">
      <c r="A261" s="4145" t="s">
        <v>3605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3606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3607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3608</v>
      </c>
      <c r="B264" s="4145">
        <f t="shared" si="66"/>
        <v>4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2</v>
      </c>
      <c r="P264" s="267">
        <v>2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3609</v>
      </c>
      <c r="B265" s="4145">
        <f t="shared" si="66"/>
        <v>1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1</v>
      </c>
      <c r="P265" s="267">
        <v>0</v>
      </c>
      <c r="Q265" s="267">
        <v>0</v>
      </c>
      <c r="R265" s="267">
        <v>0</v>
      </c>
      <c r="S265" s="4054">
        <v>0</v>
      </c>
    </row>
    <row r="266" spans="1:19" x14ac:dyDescent="0.25">
      <c r="A266" s="4145" t="s">
        <v>3610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3611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3612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3613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3614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3615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3616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3617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3618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3619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3620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3621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3622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3623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3624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3625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3626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3627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3628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3629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920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53" t="s">
        <v>3631</v>
      </c>
      <c r="B288" s="6959" t="s">
        <v>82</v>
      </c>
      <c r="C288" s="7213" t="s">
        <v>3632</v>
      </c>
      <c r="D288" s="7214"/>
      <c r="E288" s="7214"/>
      <c r="F288" s="7214"/>
      <c r="G288" s="7214"/>
      <c r="H288" s="7214"/>
      <c r="I288" s="7214"/>
      <c r="J288" s="7214"/>
      <c r="K288" s="7214"/>
      <c r="L288" s="7214"/>
      <c r="M288" s="7214"/>
      <c r="N288" s="7214"/>
      <c r="O288" s="7214"/>
      <c r="P288" s="7214"/>
      <c r="Q288" s="7214"/>
      <c r="R288" s="7214"/>
      <c r="S288" s="7223"/>
    </row>
    <row r="289" spans="1:19" x14ac:dyDescent="0.25">
      <c r="A289" s="7147"/>
      <c r="B289" s="6960"/>
      <c r="C289" s="4796" t="s">
        <v>352</v>
      </c>
      <c r="D289" s="4797" t="s">
        <v>335</v>
      </c>
      <c r="E289" s="4797" t="s">
        <v>99</v>
      </c>
      <c r="F289" s="4797" t="s">
        <v>49</v>
      </c>
      <c r="G289" s="4797" t="s">
        <v>50</v>
      </c>
      <c r="H289" s="4797" t="s">
        <v>993</v>
      </c>
      <c r="I289" s="4797" t="s">
        <v>645</v>
      </c>
      <c r="J289" s="4797" t="s">
        <v>53</v>
      </c>
      <c r="K289" s="4797" t="s">
        <v>54</v>
      </c>
      <c r="L289" s="4797" t="s">
        <v>994</v>
      </c>
      <c r="M289" s="4797" t="s">
        <v>56</v>
      </c>
      <c r="N289" s="4797" t="s">
        <v>57</v>
      </c>
      <c r="O289" s="4797" t="s">
        <v>58</v>
      </c>
      <c r="P289" s="4797" t="s">
        <v>59</v>
      </c>
      <c r="Q289" s="4797" t="s">
        <v>60</v>
      </c>
      <c r="R289" s="4797" t="s">
        <v>61</v>
      </c>
      <c r="S289" s="4795" t="s">
        <v>62</v>
      </c>
    </row>
    <row r="290" spans="1:19" x14ac:dyDescent="0.25">
      <c r="A290" s="3726" t="s">
        <v>3447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3452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3448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3446</v>
      </c>
      <c r="B293" s="4472">
        <f t="shared" si="67"/>
        <v>1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1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3544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3449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3633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3542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3549</v>
      </c>
      <c r="B298" s="4472">
        <f t="shared" si="67"/>
        <v>2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2</v>
      </c>
      <c r="P298" s="267">
        <v>0</v>
      </c>
      <c r="Q298" s="267">
        <v>0</v>
      </c>
      <c r="R298" s="267">
        <v>0</v>
      </c>
      <c r="S298" s="4054">
        <v>0</v>
      </c>
    </row>
    <row r="299" spans="1:19" x14ac:dyDescent="0.25">
      <c r="A299" s="4780" t="s">
        <v>3634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3456</v>
      </c>
      <c r="B300" s="4472">
        <f t="shared" si="67"/>
        <v>3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3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3219</v>
      </c>
      <c r="B301" s="4472">
        <f t="shared" si="67"/>
        <v>0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0</v>
      </c>
      <c r="R301" s="267">
        <v>0</v>
      </c>
      <c r="S301" s="4054">
        <v>0</v>
      </c>
    </row>
    <row r="302" spans="1:19" x14ac:dyDescent="0.25">
      <c r="A302" s="4779" t="s">
        <v>3457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3635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3636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3458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3546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3637</v>
      </c>
      <c r="B307" s="4472">
        <f t="shared" si="67"/>
        <v>0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0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3444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3550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3638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1795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2" zoomScaleNormal="100" workbookViewId="0">
      <selection activeCell="B32" sqref="B3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SEPTIEMBRE (09)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10" t="s">
        <v>3639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913" t="s">
        <v>3641</v>
      </c>
      <c r="B9" s="7213" t="s">
        <v>82</v>
      </c>
      <c r="C9" s="7214"/>
      <c r="D9" s="7223"/>
      <c r="E9" s="7265" t="s">
        <v>3642</v>
      </c>
      <c r="F9" s="7265"/>
      <c r="G9" s="7265" t="s">
        <v>49</v>
      </c>
      <c r="H9" s="7265"/>
      <c r="I9" s="7265" t="s">
        <v>3193</v>
      </c>
      <c r="J9" s="7265"/>
      <c r="K9" s="7265" t="s">
        <v>680</v>
      </c>
      <c r="L9" s="7266"/>
      <c r="M9" s="7267" t="s">
        <v>3643</v>
      </c>
      <c r="N9" s="7268"/>
      <c r="O9" s="7268" t="s">
        <v>3644</v>
      </c>
      <c r="P9" s="7268"/>
      <c r="Q9" s="7268" t="s">
        <v>3645</v>
      </c>
      <c r="R9" s="7269"/>
      <c r="S9" s="7270" t="s">
        <v>41</v>
      </c>
      <c r="T9" s="7271" t="s">
        <v>42</v>
      </c>
    </row>
    <row r="10" spans="1:84" ht="21" x14ac:dyDescent="0.25">
      <c r="A10" s="6964"/>
      <c r="B10" s="4724" t="s">
        <v>84</v>
      </c>
      <c r="C10" s="4110" t="s">
        <v>63</v>
      </c>
      <c r="D10" s="4758" t="s">
        <v>64</v>
      </c>
      <c r="E10" s="4862" t="s">
        <v>63</v>
      </c>
      <c r="F10" s="4758" t="s">
        <v>64</v>
      </c>
      <c r="G10" s="4862" t="s">
        <v>63</v>
      </c>
      <c r="H10" s="4758" t="s">
        <v>64</v>
      </c>
      <c r="I10" s="4862" t="s">
        <v>63</v>
      </c>
      <c r="J10" s="4758" t="s">
        <v>64</v>
      </c>
      <c r="K10" s="4862" t="s">
        <v>63</v>
      </c>
      <c r="L10" s="4719" t="s">
        <v>64</v>
      </c>
      <c r="M10" s="4863" t="s">
        <v>3646</v>
      </c>
      <c r="N10" s="4861" t="s">
        <v>2467</v>
      </c>
      <c r="O10" s="4864" t="s">
        <v>3646</v>
      </c>
      <c r="P10" s="4861" t="s">
        <v>2467</v>
      </c>
      <c r="Q10" s="4864" t="s">
        <v>3647</v>
      </c>
      <c r="R10" s="4865" t="s">
        <v>3648</v>
      </c>
      <c r="S10" s="5786"/>
      <c r="T10" s="7272"/>
    </row>
    <row r="11" spans="1:84" x14ac:dyDescent="0.25">
      <c r="A11" s="4867" t="s">
        <v>3649</v>
      </c>
      <c r="B11" s="7274"/>
      <c r="C11" s="7275"/>
      <c r="D11" s="7275"/>
      <c r="E11" s="7275"/>
      <c r="F11" s="7275"/>
      <c r="G11" s="7275"/>
      <c r="H11" s="7275"/>
      <c r="I11" s="7275"/>
      <c r="J11" s="7275"/>
      <c r="K11" s="7275"/>
      <c r="L11" s="7275"/>
      <c r="M11" s="7275"/>
      <c r="N11" s="7275"/>
      <c r="O11" s="7275"/>
      <c r="P11" s="7275"/>
      <c r="Q11" s="7275"/>
      <c r="R11" s="7275"/>
      <c r="S11" s="7275"/>
      <c r="T11" s="7276"/>
      <c r="U11" s="7"/>
    </row>
    <row r="12" spans="1:84" x14ac:dyDescent="0.25">
      <c r="A12" s="4285" t="s">
        <v>3650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3651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3652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3653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3654</v>
      </c>
      <c r="B16" s="7274"/>
      <c r="C16" s="7275"/>
      <c r="D16" s="7275"/>
      <c r="E16" s="7275"/>
      <c r="F16" s="7275"/>
      <c r="G16" s="7275"/>
      <c r="H16" s="7275"/>
      <c r="I16" s="7275"/>
      <c r="J16" s="7275"/>
      <c r="K16" s="7275"/>
      <c r="L16" s="7275"/>
      <c r="M16" s="7275"/>
      <c r="N16" s="7275"/>
      <c r="O16" s="7275"/>
      <c r="P16" s="7275"/>
      <c r="Q16" s="7275"/>
      <c r="R16" s="7275"/>
      <c r="S16" s="7275"/>
      <c r="T16" s="7276"/>
    </row>
    <row r="17" spans="1:84" x14ac:dyDescent="0.25">
      <c r="A17" s="3916" t="s">
        <v>3655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3656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3657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3658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3659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1058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3660</v>
      </c>
      <c r="B23" s="7274"/>
      <c r="C23" s="7275"/>
      <c r="D23" s="7275"/>
      <c r="E23" s="7275"/>
      <c r="F23" s="7275"/>
      <c r="G23" s="7275"/>
      <c r="H23" s="7275"/>
      <c r="I23" s="7275"/>
      <c r="J23" s="7275"/>
      <c r="K23" s="7275"/>
      <c r="L23" s="7275"/>
      <c r="M23" s="7275"/>
      <c r="N23" s="7275"/>
      <c r="O23" s="7275"/>
      <c r="P23" s="7275"/>
      <c r="Q23" s="7275"/>
      <c r="R23" s="7275"/>
      <c r="S23" s="7275"/>
      <c r="T23" s="7276"/>
    </row>
    <row r="24" spans="1:84" x14ac:dyDescent="0.25">
      <c r="A24" s="4502" t="s">
        <v>3661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3662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3663</v>
      </c>
      <c r="B26" s="7274"/>
      <c r="C26" s="7275"/>
      <c r="D26" s="7275"/>
      <c r="E26" s="7275"/>
      <c r="F26" s="7275"/>
      <c r="G26" s="7275"/>
      <c r="H26" s="7275"/>
      <c r="I26" s="7275"/>
      <c r="J26" s="7275"/>
      <c r="K26" s="7275"/>
      <c r="L26" s="7275"/>
      <c r="M26" s="7275"/>
      <c r="N26" s="7275"/>
      <c r="O26" s="7275"/>
      <c r="P26" s="7275"/>
      <c r="Q26" s="7275"/>
      <c r="R26" s="7275"/>
      <c r="S26" s="7275"/>
      <c r="T26" s="7276"/>
    </row>
    <row r="27" spans="1:84" x14ac:dyDescent="0.25">
      <c r="A27" s="4502" t="s">
        <v>3664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3665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90" t="s">
        <v>3667</v>
      </c>
      <c r="B30" s="6883"/>
      <c r="C30" s="6890" t="s">
        <v>82</v>
      </c>
      <c r="D30" s="7213" t="s">
        <v>3390</v>
      </c>
      <c r="E30" s="7214"/>
      <c r="F30" s="7214"/>
      <c r="G30" s="7214"/>
      <c r="H30" s="7214"/>
      <c r="I30" s="7214"/>
      <c r="J30" s="7214"/>
      <c r="K30" s="7214"/>
      <c r="L30" s="7215"/>
      <c r="M30" s="7273" t="s">
        <v>3668</v>
      </c>
      <c r="N30" s="7273"/>
      <c r="O30" s="7239"/>
      <c r="P30" s="7270" t="s">
        <v>41</v>
      </c>
      <c r="Q30" s="7271" t="s">
        <v>42</v>
      </c>
    </row>
    <row r="31" spans="1:84" ht="21" x14ac:dyDescent="0.25">
      <c r="A31" s="6009"/>
      <c r="B31" s="5943"/>
      <c r="C31" s="7146"/>
      <c r="D31" s="4862" t="s">
        <v>3669</v>
      </c>
      <c r="E31" s="4110" t="s">
        <v>3670</v>
      </c>
      <c r="F31" s="3701" t="s">
        <v>56</v>
      </c>
      <c r="G31" s="3701" t="s">
        <v>57</v>
      </c>
      <c r="H31" s="3701" t="s">
        <v>58</v>
      </c>
      <c r="I31" s="3701" t="s">
        <v>59</v>
      </c>
      <c r="J31" s="3701" t="s">
        <v>60</v>
      </c>
      <c r="K31" s="3701" t="s">
        <v>61</v>
      </c>
      <c r="L31" s="4344" t="s">
        <v>62</v>
      </c>
      <c r="M31" s="4720" t="s">
        <v>3671</v>
      </c>
      <c r="N31" s="4721" t="s">
        <v>3672</v>
      </c>
      <c r="O31" s="4344" t="s">
        <v>3673</v>
      </c>
      <c r="P31" s="5786"/>
      <c r="Q31" s="7272"/>
    </row>
    <row r="32" spans="1:84" x14ac:dyDescent="0.25">
      <c r="A32" s="6939" t="s">
        <v>3674</v>
      </c>
      <c r="B32" s="4883" t="s">
        <v>2985</v>
      </c>
      <c r="C32" s="4884">
        <f t="shared" ref="C32:C57" si="19">SUM(D32:L32)</f>
        <v>468</v>
      </c>
      <c r="D32" s="4885">
        <v>1</v>
      </c>
      <c r="E32" s="4886">
        <v>42</v>
      </c>
      <c r="F32" s="4886">
        <v>110</v>
      </c>
      <c r="G32" s="4886">
        <v>99</v>
      </c>
      <c r="H32" s="4886">
        <v>90</v>
      </c>
      <c r="I32" s="4886">
        <v>111</v>
      </c>
      <c r="J32" s="4886">
        <v>7</v>
      </c>
      <c r="K32" s="4886">
        <v>6</v>
      </c>
      <c r="L32" s="4887">
        <v>2</v>
      </c>
      <c r="M32" s="4888"/>
      <c r="N32" s="4889"/>
      <c r="O32" s="4890"/>
      <c r="P32" s="4891">
        <v>0</v>
      </c>
      <c r="Q32" s="4892">
        <v>0</v>
      </c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711"/>
      <c r="B33" s="4893" t="s">
        <v>3675</v>
      </c>
      <c r="C33" s="4893">
        <f>SUM(D33:L33)</f>
        <v>468</v>
      </c>
      <c r="D33" s="4894">
        <f>SUM(D34:D38)</f>
        <v>1</v>
      </c>
      <c r="E33" s="4895">
        <f>SUM(E34:E38)</f>
        <v>42</v>
      </c>
      <c r="F33" s="4895">
        <f>SUM(F34:F38)</f>
        <v>110</v>
      </c>
      <c r="G33" s="4895">
        <f t="shared" ref="G33:L33" si="20">SUM(G34:G38)</f>
        <v>99</v>
      </c>
      <c r="H33" s="4895">
        <f t="shared" si="20"/>
        <v>90</v>
      </c>
      <c r="I33" s="4895">
        <f t="shared" si="20"/>
        <v>111</v>
      </c>
      <c r="J33" s="4895">
        <f t="shared" si="20"/>
        <v>7</v>
      </c>
      <c r="K33" s="4895">
        <f t="shared" si="20"/>
        <v>6</v>
      </c>
      <c r="L33" s="4896">
        <f t="shared" si="20"/>
        <v>2</v>
      </c>
      <c r="M33" s="4891">
        <v>468</v>
      </c>
      <c r="N33" s="1852">
        <v>0</v>
      </c>
      <c r="O33" s="4897">
        <v>0</v>
      </c>
      <c r="P33" s="4891">
        <v>0</v>
      </c>
      <c r="Q33" s="4892">
        <v>0</v>
      </c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711"/>
      <c r="B34" s="219" t="s">
        <v>3676</v>
      </c>
      <c r="C34" s="271">
        <f t="shared" si="19"/>
        <v>25</v>
      </c>
      <c r="D34" s="272">
        <v>0</v>
      </c>
      <c r="E34" s="361">
        <v>5</v>
      </c>
      <c r="F34" s="361">
        <v>5</v>
      </c>
      <c r="G34" s="361">
        <v>5</v>
      </c>
      <c r="H34" s="361">
        <v>2</v>
      </c>
      <c r="I34" s="361">
        <v>7</v>
      </c>
      <c r="J34" s="361">
        <v>1</v>
      </c>
      <c r="K34" s="361">
        <v>0</v>
      </c>
      <c r="L34" s="1853">
        <v>0</v>
      </c>
      <c r="M34" s="273"/>
      <c r="N34" s="362"/>
      <c r="O34" s="1854"/>
      <c r="P34" s="4891">
        <v>0</v>
      </c>
      <c r="Q34" s="4892">
        <v>0</v>
      </c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711"/>
      <c r="B35" s="4145" t="s">
        <v>3677</v>
      </c>
      <c r="C35" s="4313">
        <f t="shared" si="19"/>
        <v>392</v>
      </c>
      <c r="D35" s="4898">
        <v>1</v>
      </c>
      <c r="E35" s="1852">
        <v>32</v>
      </c>
      <c r="F35" s="1852">
        <v>94</v>
      </c>
      <c r="G35" s="1852">
        <v>81</v>
      </c>
      <c r="H35" s="1852">
        <v>77</v>
      </c>
      <c r="I35" s="1852">
        <v>94</v>
      </c>
      <c r="J35" s="1852">
        <v>6</v>
      </c>
      <c r="K35" s="1852">
        <v>6</v>
      </c>
      <c r="L35" s="4897">
        <v>1</v>
      </c>
      <c r="M35" s="4899"/>
      <c r="N35" s="1855"/>
      <c r="O35" s="4900"/>
      <c r="P35" s="4891">
        <v>0</v>
      </c>
      <c r="Q35" s="4892">
        <v>0</v>
      </c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711"/>
      <c r="B36" s="4145" t="s">
        <v>3678</v>
      </c>
      <c r="C36" s="4313">
        <f t="shared" si="19"/>
        <v>49</v>
      </c>
      <c r="D36" s="4901">
        <v>0</v>
      </c>
      <c r="E36" s="4902">
        <v>5</v>
      </c>
      <c r="F36" s="4902">
        <v>11</v>
      </c>
      <c r="G36" s="4902">
        <v>12</v>
      </c>
      <c r="H36" s="4902">
        <v>10</v>
      </c>
      <c r="I36" s="4902">
        <v>10</v>
      </c>
      <c r="J36" s="4902">
        <v>0</v>
      </c>
      <c r="K36" s="4902">
        <v>0</v>
      </c>
      <c r="L36" s="4903">
        <v>1</v>
      </c>
      <c r="M36" s="4904"/>
      <c r="N36" s="4905"/>
      <c r="O36" s="4906"/>
      <c r="P36" s="4891">
        <v>0</v>
      </c>
      <c r="Q36" s="4892">
        <v>0</v>
      </c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711"/>
      <c r="B37" s="4145" t="s">
        <v>3679</v>
      </c>
      <c r="C37" s="4313">
        <f t="shared" si="19"/>
        <v>2</v>
      </c>
      <c r="D37" s="4907">
        <v>0</v>
      </c>
      <c r="E37" s="4908">
        <v>0</v>
      </c>
      <c r="F37" s="4908">
        <v>0</v>
      </c>
      <c r="G37" s="4908">
        <v>1</v>
      </c>
      <c r="H37" s="4908">
        <v>1</v>
      </c>
      <c r="I37" s="4908">
        <v>0</v>
      </c>
      <c r="J37" s="4908">
        <v>0</v>
      </c>
      <c r="K37" s="4908">
        <v>0</v>
      </c>
      <c r="L37" s="4909">
        <v>0</v>
      </c>
      <c r="M37" s="4910"/>
      <c r="N37" s="4911"/>
      <c r="O37" s="4912"/>
      <c r="P37" s="4891">
        <v>0</v>
      </c>
      <c r="Q37" s="4892">
        <v>0</v>
      </c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711"/>
      <c r="B38" s="4145" t="s">
        <v>3680</v>
      </c>
      <c r="C38" s="4313">
        <f t="shared" si="19"/>
        <v>0</v>
      </c>
      <c r="D38" s="4898">
        <v>0</v>
      </c>
      <c r="E38" s="1852">
        <v>0</v>
      </c>
      <c r="F38" s="1852">
        <v>0</v>
      </c>
      <c r="G38" s="1852">
        <v>0</v>
      </c>
      <c r="H38" s="1852">
        <v>0</v>
      </c>
      <c r="I38" s="1852">
        <v>0</v>
      </c>
      <c r="J38" s="1852">
        <v>0</v>
      </c>
      <c r="K38" s="1852">
        <v>0</v>
      </c>
      <c r="L38" s="4897">
        <v>0</v>
      </c>
      <c r="M38" s="4899"/>
      <c r="N38" s="1855"/>
      <c r="O38" s="4900"/>
      <c r="P38" s="4891">
        <v>0</v>
      </c>
      <c r="Q38" s="4892">
        <v>0</v>
      </c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64"/>
      <c r="B39" s="4145" t="s">
        <v>3681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912" t="s">
        <v>3682</v>
      </c>
      <c r="B40" s="3777" t="s">
        <v>2985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682"/>
      <c r="B41" s="219" t="s">
        <v>3675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78"/>
      <c r="B42" s="4923" t="s">
        <v>3683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912" t="s">
        <v>3684</v>
      </c>
      <c r="B43" s="4926" t="s">
        <v>2985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682"/>
      <c r="B44" s="2055" t="s">
        <v>3675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78"/>
      <c r="B45" s="2036" t="s">
        <v>3685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912" t="s">
        <v>3686</v>
      </c>
      <c r="B46" s="4926" t="s">
        <v>2985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682"/>
      <c r="B47" s="4145" t="s">
        <v>3675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78"/>
      <c r="B48" s="4923" t="s">
        <v>3687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912" t="s">
        <v>3688</v>
      </c>
      <c r="B49" s="4926" t="s">
        <v>2985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682"/>
      <c r="B50" s="2055" t="s">
        <v>3675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682"/>
      <c r="B51" s="4145" t="s">
        <v>3689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682"/>
      <c r="B52" s="4203" t="s">
        <v>3683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682"/>
      <c r="B53" s="4145" t="s">
        <v>3690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78"/>
      <c r="B54" s="4928" t="s">
        <v>3691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912" t="s">
        <v>3692</v>
      </c>
      <c r="B55" s="4936" t="s">
        <v>2985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682"/>
      <c r="B56" s="2055" t="s">
        <v>3693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682"/>
      <c r="B57" s="4203" t="s">
        <v>3694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78"/>
      <c r="B58" s="4819" t="s">
        <v>3695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912" t="s">
        <v>3696</v>
      </c>
      <c r="B59" s="4893" t="s">
        <v>2985</v>
      </c>
      <c r="C59" s="1860">
        <v>101</v>
      </c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>
        <v>0</v>
      </c>
      <c r="Q59" s="1856">
        <v>0</v>
      </c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682"/>
      <c r="B60" s="4893" t="s">
        <v>3693</v>
      </c>
      <c r="C60" s="4893">
        <f>SUM(D60:L60)</f>
        <v>101</v>
      </c>
      <c r="D60" s="4894">
        <f>SUM(D61:D62)</f>
        <v>36</v>
      </c>
      <c r="E60" s="4895">
        <f t="shared" ref="E60:L60" si="25">SUM(E61:E62)</f>
        <v>7</v>
      </c>
      <c r="F60" s="4895">
        <f t="shared" si="25"/>
        <v>4</v>
      </c>
      <c r="G60" s="4895">
        <f t="shared" si="25"/>
        <v>9</v>
      </c>
      <c r="H60" s="4895">
        <f t="shared" si="25"/>
        <v>13</v>
      </c>
      <c r="I60" s="4895">
        <f t="shared" si="25"/>
        <v>9</v>
      </c>
      <c r="J60" s="4895">
        <f t="shared" si="25"/>
        <v>6</v>
      </c>
      <c r="K60" s="4895">
        <f t="shared" si="25"/>
        <v>9</v>
      </c>
      <c r="L60" s="4896">
        <f t="shared" si="25"/>
        <v>8</v>
      </c>
      <c r="M60" s="4941">
        <v>101</v>
      </c>
      <c r="N60" s="4886">
        <v>0</v>
      </c>
      <c r="O60" s="4887">
        <v>0</v>
      </c>
      <c r="P60" s="4891">
        <v>0</v>
      </c>
      <c r="Q60" s="4892">
        <v>0</v>
      </c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682"/>
      <c r="B61" s="275" t="s">
        <v>3697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78"/>
      <c r="B62" s="1370" t="s">
        <v>3698</v>
      </c>
      <c r="C62" s="2802">
        <f>SUM(D62:L62)</f>
        <v>101</v>
      </c>
      <c r="D62" s="1858">
        <v>36</v>
      </c>
      <c r="E62" s="190">
        <v>7</v>
      </c>
      <c r="F62" s="190">
        <v>4</v>
      </c>
      <c r="G62" s="190">
        <v>9</v>
      </c>
      <c r="H62" s="190">
        <v>13</v>
      </c>
      <c r="I62" s="190">
        <v>9</v>
      </c>
      <c r="J62" s="190">
        <v>6</v>
      </c>
      <c r="K62" s="190">
        <v>9</v>
      </c>
      <c r="L62" s="4924">
        <v>8</v>
      </c>
      <c r="M62" s="191"/>
      <c r="N62" s="192"/>
      <c r="O62" s="4925"/>
      <c r="P62" s="4915">
        <v>0</v>
      </c>
      <c r="Q62" s="4916">
        <v>0</v>
      </c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912" t="s">
        <v>3699</v>
      </c>
      <c r="B63" s="4936" t="s">
        <v>2985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78"/>
      <c r="B64" s="2036" t="s">
        <v>3675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80" t="s">
        <v>3700</v>
      </c>
      <c r="B65" s="4948" t="s">
        <v>2985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81"/>
      <c r="B66" s="4955" t="s">
        <v>3675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80" t="s">
        <v>3701</v>
      </c>
      <c r="B67" s="4948" t="s">
        <v>2985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81"/>
      <c r="B68" s="4955" t="s">
        <v>3675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3702</v>
      </c>
      <c r="B69" s="8"/>
      <c r="C69" s="4"/>
      <c r="D69" s="8"/>
    </row>
    <row r="70" spans="1:84" ht="42" x14ac:dyDescent="0.25">
      <c r="A70" s="4964" t="s">
        <v>3703</v>
      </c>
      <c r="B70" s="4965" t="s">
        <v>2564</v>
      </c>
      <c r="C70" s="4966" t="s">
        <v>3704</v>
      </c>
      <c r="D70" s="4966" t="s">
        <v>3705</v>
      </c>
    </row>
    <row r="71" spans="1:84" ht="22.5" x14ac:dyDescent="0.25">
      <c r="A71" s="7286" t="s">
        <v>1277</v>
      </c>
      <c r="B71" s="4967" t="s">
        <v>3706</v>
      </c>
      <c r="C71" s="4968"/>
      <c r="D71" s="4968"/>
    </row>
    <row r="72" spans="1:84" ht="22.5" x14ac:dyDescent="0.25">
      <c r="A72" s="5711"/>
      <c r="B72" s="4644" t="s">
        <v>3707</v>
      </c>
      <c r="C72" s="4969"/>
      <c r="D72" s="4969"/>
    </row>
    <row r="73" spans="1:84" x14ac:dyDescent="0.25">
      <c r="A73" s="5711"/>
      <c r="B73" s="4644" t="s">
        <v>3708</v>
      </c>
      <c r="C73" s="4969"/>
      <c r="D73" s="4969"/>
    </row>
    <row r="74" spans="1:84" ht="22.5" x14ac:dyDescent="0.25">
      <c r="A74" s="5711"/>
      <c r="B74" s="4644" t="s">
        <v>3709</v>
      </c>
      <c r="C74" s="4969"/>
      <c r="D74" s="4969"/>
    </row>
    <row r="75" spans="1:84" ht="22.5" x14ac:dyDescent="0.25">
      <c r="A75" s="5711"/>
      <c r="B75" s="4644" t="s">
        <v>3710</v>
      </c>
      <c r="C75" s="4969"/>
      <c r="D75" s="4969"/>
    </row>
    <row r="76" spans="1:84" x14ac:dyDescent="0.25">
      <c r="A76" s="5711"/>
      <c r="B76" s="4587" t="s">
        <v>3711</v>
      </c>
      <c r="C76" s="4969"/>
      <c r="D76" s="4969"/>
    </row>
    <row r="77" spans="1:84" ht="22.5" x14ac:dyDescent="0.25">
      <c r="A77" s="5711"/>
      <c r="B77" s="4644" t="s">
        <v>3712</v>
      </c>
      <c r="C77" s="4969"/>
      <c r="D77" s="4969"/>
    </row>
    <row r="78" spans="1:84" ht="22.5" x14ac:dyDescent="0.25">
      <c r="A78" s="5711"/>
      <c r="B78" s="4644" t="s">
        <v>3713</v>
      </c>
      <c r="C78" s="4969"/>
      <c r="D78" s="4969"/>
    </row>
    <row r="79" spans="1:84" x14ac:dyDescent="0.25">
      <c r="A79" s="5711"/>
      <c r="B79" s="4587" t="s">
        <v>3714</v>
      </c>
      <c r="C79" s="4969"/>
      <c r="D79" s="4969"/>
    </row>
    <row r="80" spans="1:84" ht="22.5" x14ac:dyDescent="0.25">
      <c r="A80" s="5711"/>
      <c r="B80" s="4644" t="s">
        <v>3715</v>
      </c>
      <c r="C80" s="4969"/>
      <c r="D80" s="4969"/>
    </row>
    <row r="81" spans="1:4" x14ac:dyDescent="0.25">
      <c r="A81" s="5711"/>
      <c r="B81" s="4587" t="s">
        <v>3716</v>
      </c>
      <c r="C81" s="4970"/>
      <c r="D81" s="4970"/>
    </row>
    <row r="82" spans="1:4" x14ac:dyDescent="0.25">
      <c r="A82" s="5711"/>
      <c r="B82" s="4587" t="s">
        <v>3717</v>
      </c>
      <c r="C82" s="4970"/>
      <c r="D82" s="4970"/>
    </row>
    <row r="83" spans="1:4" x14ac:dyDescent="0.25">
      <c r="A83" s="5711"/>
      <c r="B83" s="4587" t="s">
        <v>3718</v>
      </c>
      <c r="C83" s="4970"/>
      <c r="D83" s="4970"/>
    </row>
    <row r="84" spans="1:4" x14ac:dyDescent="0.25">
      <c r="A84" s="5711"/>
      <c r="B84" s="4587" t="s">
        <v>3719</v>
      </c>
      <c r="C84" s="4970"/>
      <c r="D84" s="4970"/>
    </row>
    <row r="85" spans="1:4" x14ac:dyDescent="0.25">
      <c r="A85" s="5711"/>
      <c r="B85" s="4587" t="s">
        <v>3720</v>
      </c>
      <c r="C85" s="4970"/>
      <c r="D85" s="4970"/>
    </row>
    <row r="86" spans="1:4" ht="22.5" x14ac:dyDescent="0.25">
      <c r="A86" s="5711"/>
      <c r="B86" s="4644" t="s">
        <v>3721</v>
      </c>
      <c r="C86" s="4970"/>
      <c r="D86" s="4970"/>
    </row>
    <row r="87" spans="1:4" ht="22.5" x14ac:dyDescent="0.25">
      <c r="A87" s="5711"/>
      <c r="B87" s="4644" t="s">
        <v>3722</v>
      </c>
      <c r="C87" s="4970"/>
      <c r="D87" s="4970"/>
    </row>
    <row r="88" spans="1:4" x14ac:dyDescent="0.25">
      <c r="A88" s="5711"/>
      <c r="B88" s="4587" t="s">
        <v>3723</v>
      </c>
      <c r="C88" s="4970"/>
      <c r="D88" s="4970"/>
    </row>
    <row r="89" spans="1:4" x14ac:dyDescent="0.25">
      <c r="A89" s="5711"/>
      <c r="B89" s="4587" t="s">
        <v>3724</v>
      </c>
      <c r="C89" s="4970"/>
      <c r="D89" s="4970"/>
    </row>
    <row r="90" spans="1:4" ht="22.5" x14ac:dyDescent="0.25">
      <c r="A90" s="7264"/>
      <c r="B90" s="1750" t="s">
        <v>3725</v>
      </c>
      <c r="C90" s="4971"/>
      <c r="D90" s="4971"/>
    </row>
    <row r="91" spans="1:4" x14ac:dyDescent="0.25">
      <c r="A91" s="7284" t="s">
        <v>1278</v>
      </c>
      <c r="B91" s="4967" t="s">
        <v>3726</v>
      </c>
      <c r="C91" s="4972"/>
      <c r="D91" s="4972"/>
    </row>
    <row r="92" spans="1:4" x14ac:dyDescent="0.25">
      <c r="A92" s="5843"/>
      <c r="B92" s="4644" t="s">
        <v>3727</v>
      </c>
      <c r="C92" s="4969"/>
      <c r="D92" s="4969"/>
    </row>
    <row r="93" spans="1:4" x14ac:dyDescent="0.25">
      <c r="A93" s="5843"/>
      <c r="B93" s="4644" t="s">
        <v>3728</v>
      </c>
      <c r="C93" s="4970"/>
      <c r="D93" s="4970"/>
    </row>
    <row r="94" spans="1:4" x14ac:dyDescent="0.25">
      <c r="A94" s="5843"/>
      <c r="B94" s="4644" t="s">
        <v>3729</v>
      </c>
      <c r="C94" s="4970"/>
      <c r="D94" s="4970"/>
    </row>
    <row r="95" spans="1:4" ht="22.5" x14ac:dyDescent="0.25">
      <c r="A95" s="5843"/>
      <c r="B95" s="4644" t="s">
        <v>3730</v>
      </c>
      <c r="C95" s="4973"/>
      <c r="D95" s="4973"/>
    </row>
    <row r="96" spans="1:4" x14ac:dyDescent="0.25">
      <c r="A96" s="5843"/>
      <c r="B96" s="4644" t="s">
        <v>3731</v>
      </c>
      <c r="C96" s="4974"/>
      <c r="D96" s="4975"/>
    </row>
    <row r="97" spans="1:4" x14ac:dyDescent="0.25">
      <c r="A97" s="5843"/>
      <c r="B97" s="4644" t="s">
        <v>3732</v>
      </c>
      <c r="C97" s="4974"/>
      <c r="D97" s="4975"/>
    </row>
    <row r="98" spans="1:4" x14ac:dyDescent="0.25">
      <c r="A98" s="5843"/>
      <c r="B98" s="4644" t="s">
        <v>3733</v>
      </c>
      <c r="C98" s="4974"/>
      <c r="D98" s="4975"/>
    </row>
    <row r="99" spans="1:4" x14ac:dyDescent="0.25">
      <c r="A99" s="5843"/>
      <c r="B99" s="4644" t="s">
        <v>3734</v>
      </c>
      <c r="C99" s="4974"/>
      <c r="D99" s="4975"/>
    </row>
    <row r="100" spans="1:4" x14ac:dyDescent="0.25">
      <c r="A100" s="5843"/>
      <c r="B100" s="4644" t="s">
        <v>3735</v>
      </c>
      <c r="C100" s="4974"/>
      <c r="D100" s="4975"/>
    </row>
    <row r="101" spans="1:4" x14ac:dyDescent="0.25">
      <c r="A101" s="5843"/>
      <c r="B101" s="4644" t="s">
        <v>3736</v>
      </c>
      <c r="C101" s="4974"/>
      <c r="D101" s="4975"/>
    </row>
    <row r="102" spans="1:4" ht="22.5" x14ac:dyDescent="0.25">
      <c r="A102" s="5843"/>
      <c r="B102" s="4644" t="s">
        <v>3737</v>
      </c>
      <c r="C102" s="4974"/>
      <c r="D102" s="4975"/>
    </row>
    <row r="103" spans="1:4" x14ac:dyDescent="0.25">
      <c r="A103" s="5843"/>
      <c r="B103" s="4218" t="s">
        <v>3738</v>
      </c>
      <c r="C103" s="4974"/>
      <c r="D103" s="4975"/>
    </row>
    <row r="104" spans="1:4" x14ac:dyDescent="0.25">
      <c r="A104" s="7285"/>
      <c r="B104" s="1750" t="s">
        <v>3739</v>
      </c>
      <c r="C104" s="4976"/>
      <c r="D104" s="4977"/>
    </row>
    <row r="105" spans="1:4" ht="18" customHeight="1" x14ac:dyDescent="0.25">
      <c r="A105" s="4860" t="s">
        <v>3740</v>
      </c>
      <c r="B105" s="8"/>
      <c r="C105" s="4"/>
      <c r="D105" s="8"/>
    </row>
    <row r="106" spans="1:4" x14ac:dyDescent="0.25">
      <c r="A106" s="7279" t="s">
        <v>293</v>
      </c>
      <c r="B106" s="7279" t="s">
        <v>82</v>
      </c>
      <c r="C106" s="7213" t="s">
        <v>3741</v>
      </c>
      <c r="D106" s="7277"/>
    </row>
    <row r="107" spans="1:4" x14ac:dyDescent="0.25">
      <c r="A107" s="6964"/>
      <c r="B107" s="6964"/>
      <c r="C107" s="4862" t="s">
        <v>63</v>
      </c>
      <c r="D107" s="4758" t="s">
        <v>64</v>
      </c>
    </row>
    <row r="108" spans="1:4" ht="15" customHeight="1" x14ac:dyDescent="0.25">
      <c r="A108" s="4285" t="s">
        <v>3742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3743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3744</v>
      </c>
      <c r="B110" s="8"/>
    </row>
    <row r="111" spans="1:4" ht="17.25" customHeight="1" x14ac:dyDescent="0.25">
      <c r="A111" s="4982" t="s">
        <v>3745</v>
      </c>
      <c r="B111" s="4982" t="s">
        <v>937</v>
      </c>
    </row>
    <row r="112" spans="1:4" x14ac:dyDescent="0.25">
      <c r="A112" s="4380" t="s">
        <v>3746</v>
      </c>
      <c r="B112" s="4983"/>
    </row>
    <row r="113" spans="1:2" x14ac:dyDescent="0.25">
      <c r="A113" s="4696" t="s">
        <v>3747</v>
      </c>
      <c r="B113" s="276"/>
    </row>
    <row r="114" spans="1:2" x14ac:dyDescent="0.25">
      <c r="A114" s="4696" t="s">
        <v>3748</v>
      </c>
      <c r="B114" s="4984"/>
    </row>
    <row r="115" spans="1:2" x14ac:dyDescent="0.25">
      <c r="A115" s="4696" t="s">
        <v>3749</v>
      </c>
      <c r="B115" s="4984"/>
    </row>
    <row r="116" spans="1:2" x14ac:dyDescent="0.25">
      <c r="A116" s="4696" t="s">
        <v>3750</v>
      </c>
      <c r="B116" s="4984"/>
    </row>
    <row r="117" spans="1:2" x14ac:dyDescent="0.25">
      <c r="A117" s="4696" t="s">
        <v>3751</v>
      </c>
      <c r="B117" s="4984"/>
    </row>
    <row r="118" spans="1:2" x14ac:dyDescent="0.25">
      <c r="A118" s="4696" t="s">
        <v>3752</v>
      </c>
      <c r="B118" s="4984"/>
    </row>
    <row r="119" spans="1:2" x14ac:dyDescent="0.25">
      <c r="A119" s="4696" t="s">
        <v>3753</v>
      </c>
      <c r="B119" s="4984"/>
    </row>
    <row r="120" spans="1:2" x14ac:dyDescent="0.25">
      <c r="A120" s="4696" t="s">
        <v>3754</v>
      </c>
      <c r="B120" s="4984"/>
    </row>
    <row r="121" spans="1:2" x14ac:dyDescent="0.25">
      <c r="A121" s="4696" t="s">
        <v>3755</v>
      </c>
      <c r="B121" s="4984"/>
    </row>
    <row r="122" spans="1:2" x14ac:dyDescent="0.25">
      <c r="A122" s="4696" t="s">
        <v>3756</v>
      </c>
      <c r="B122" s="4984"/>
    </row>
    <row r="123" spans="1:2" x14ac:dyDescent="0.25">
      <c r="A123" s="4696" t="s">
        <v>3757</v>
      </c>
      <c r="B123" s="4984"/>
    </row>
    <row r="124" spans="1:2" x14ac:dyDescent="0.25">
      <c r="A124" s="4696" t="s">
        <v>3758</v>
      </c>
      <c r="B124" s="4984"/>
    </row>
    <row r="125" spans="1:2" x14ac:dyDescent="0.25">
      <c r="A125" s="4696" t="s">
        <v>3759</v>
      </c>
      <c r="B125" s="4984"/>
    </row>
    <row r="126" spans="1:2" x14ac:dyDescent="0.25">
      <c r="A126" s="4696" t="s">
        <v>3760</v>
      </c>
      <c r="B126" s="4984"/>
    </row>
    <row r="127" spans="1:2" x14ac:dyDescent="0.25">
      <c r="A127" s="4696" t="s">
        <v>3761</v>
      </c>
      <c r="B127" s="4984"/>
    </row>
    <row r="128" spans="1:2" x14ac:dyDescent="0.25">
      <c r="A128" s="3246" t="s">
        <v>3762</v>
      </c>
      <c r="B128" s="4985"/>
    </row>
    <row r="129" spans="1:5" x14ac:dyDescent="0.25">
      <c r="A129" s="4986" t="s">
        <v>82</v>
      </c>
      <c r="B129" s="4987">
        <f>SUM(B112:B128)</f>
        <v>0</v>
      </c>
    </row>
    <row r="130" spans="1:5" ht="18" customHeight="1" x14ac:dyDescent="0.25">
      <c r="A130" s="4860" t="s">
        <v>3763</v>
      </c>
      <c r="B130" s="8"/>
      <c r="C130" s="4"/>
      <c r="D130" s="8"/>
      <c r="E130" s="8"/>
    </row>
    <row r="131" spans="1:5" ht="27.75" customHeight="1" x14ac:dyDescent="0.25">
      <c r="A131" s="4982" t="s">
        <v>3764</v>
      </c>
      <c r="B131" s="4982" t="s">
        <v>1639</v>
      </c>
      <c r="C131" s="4982" t="s">
        <v>82</v>
      </c>
      <c r="D131" s="4724" t="s">
        <v>3765</v>
      </c>
      <c r="E131" s="4988" t="s">
        <v>3766</v>
      </c>
    </row>
    <row r="132" spans="1:5" x14ac:dyDescent="0.25">
      <c r="A132" s="7282" t="s">
        <v>3767</v>
      </c>
      <c r="B132" s="3732" t="s">
        <v>3768</v>
      </c>
      <c r="C132" s="4983"/>
      <c r="D132" s="4989"/>
      <c r="E132" s="4990"/>
    </row>
    <row r="133" spans="1:5" x14ac:dyDescent="0.25">
      <c r="A133" s="6441"/>
      <c r="B133" s="2220" t="s">
        <v>3769</v>
      </c>
      <c r="C133" s="4985"/>
      <c r="D133" s="4991"/>
      <c r="E133" s="4992"/>
    </row>
    <row r="134" spans="1:5" x14ac:dyDescent="0.25">
      <c r="A134" s="4993" t="s">
        <v>3770</v>
      </c>
      <c r="B134" s="4994" t="s">
        <v>3771</v>
      </c>
      <c r="C134" s="276"/>
      <c r="D134" s="277"/>
      <c r="E134" s="1863"/>
    </row>
    <row r="135" spans="1:5" x14ac:dyDescent="0.25">
      <c r="A135" s="7283" t="s">
        <v>3772</v>
      </c>
      <c r="B135" s="239" t="s">
        <v>3773</v>
      </c>
      <c r="C135" s="4984"/>
      <c r="D135" s="4995"/>
      <c r="E135" s="4996"/>
    </row>
    <row r="136" spans="1:5" ht="21" x14ac:dyDescent="0.25">
      <c r="A136" s="6441"/>
      <c r="B136" s="2220" t="s">
        <v>3774</v>
      </c>
      <c r="C136" s="4985"/>
      <c r="D136" s="4914"/>
      <c r="E136" s="4916"/>
    </row>
    <row r="137" spans="1:5" x14ac:dyDescent="0.25">
      <c r="A137" s="7282" t="s">
        <v>3775</v>
      </c>
      <c r="B137" s="239" t="s">
        <v>3773</v>
      </c>
      <c r="C137" s="4983"/>
      <c r="D137" s="4927"/>
      <c r="E137" s="4990"/>
    </row>
    <row r="138" spans="1:5" ht="21" x14ac:dyDescent="0.25">
      <c r="A138" s="6441"/>
      <c r="B138" s="2220" t="s">
        <v>3774</v>
      </c>
      <c r="C138" s="4985"/>
      <c r="D138" s="4914"/>
      <c r="E138" s="4992"/>
    </row>
    <row r="139" spans="1:5" x14ac:dyDescent="0.25">
      <c r="A139" s="7282" t="s">
        <v>3776</v>
      </c>
      <c r="B139" s="3732" t="s">
        <v>3647</v>
      </c>
      <c r="C139" s="4983"/>
      <c r="D139" s="4989"/>
      <c r="E139" s="4990"/>
    </row>
    <row r="140" spans="1:5" x14ac:dyDescent="0.25">
      <c r="A140" s="6441"/>
      <c r="B140" s="2220" t="s">
        <v>3648</v>
      </c>
      <c r="C140" s="4985"/>
      <c r="D140" s="4991"/>
      <c r="E140" s="4992"/>
    </row>
    <row r="141" spans="1:5" ht="18" customHeight="1" x14ac:dyDescent="0.25">
      <c r="A141" s="4860" t="s">
        <v>3777</v>
      </c>
      <c r="B141" s="8"/>
      <c r="C141" s="4"/>
      <c r="D141" s="8"/>
    </row>
    <row r="142" spans="1:5" ht="21" x14ac:dyDescent="0.25">
      <c r="A142" s="4982" t="s">
        <v>1114</v>
      </c>
      <c r="B142" s="4982" t="s">
        <v>3778</v>
      </c>
      <c r="C142" s="4724" t="s">
        <v>3779</v>
      </c>
      <c r="D142" s="4988" t="s">
        <v>3780</v>
      </c>
    </row>
    <row r="143" spans="1:5" x14ac:dyDescent="0.25">
      <c r="A143" s="3726" t="s">
        <v>3781</v>
      </c>
      <c r="B143" s="4983"/>
      <c r="C143" s="4927"/>
      <c r="D143" s="4997"/>
    </row>
    <row r="144" spans="1:5" x14ac:dyDescent="0.25">
      <c r="A144" s="4392" t="s">
        <v>3782</v>
      </c>
      <c r="B144" s="4984"/>
      <c r="C144" s="4898"/>
      <c r="D144" s="4892"/>
    </row>
    <row r="145" spans="1:13" x14ac:dyDescent="0.25">
      <c r="A145" s="4392" t="s">
        <v>3783</v>
      </c>
      <c r="B145" s="4984"/>
      <c r="C145" s="4995"/>
      <c r="D145" s="4996"/>
    </row>
    <row r="146" spans="1:13" x14ac:dyDescent="0.25">
      <c r="A146" s="4392" t="s">
        <v>3784</v>
      </c>
      <c r="B146" s="4984"/>
      <c r="C146" s="4995"/>
      <c r="D146" s="4996"/>
    </row>
    <row r="147" spans="1:13" x14ac:dyDescent="0.25">
      <c r="A147" s="4392" t="s">
        <v>3785</v>
      </c>
      <c r="B147" s="4984"/>
      <c r="C147" s="4898"/>
      <c r="D147" s="4892"/>
    </row>
    <row r="148" spans="1:13" x14ac:dyDescent="0.25">
      <c r="A148" s="4913" t="s">
        <v>3786</v>
      </c>
      <c r="B148" s="4998"/>
      <c r="C148" s="1858"/>
      <c r="D148" s="4981"/>
    </row>
    <row r="149" spans="1:13" ht="18" customHeight="1" x14ac:dyDescent="0.25">
      <c r="A149" s="4860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79" t="s">
        <v>3788</v>
      </c>
      <c r="B150" s="7279" t="s">
        <v>82</v>
      </c>
      <c r="C150" s="7265" t="s">
        <v>3642</v>
      </c>
      <c r="D150" s="7265"/>
      <c r="E150" s="7213" t="s">
        <v>49</v>
      </c>
      <c r="F150" s="7277"/>
      <c r="G150" s="7265" t="s">
        <v>3193</v>
      </c>
      <c r="H150" s="7265"/>
      <c r="I150" s="7265" t="s">
        <v>680</v>
      </c>
      <c r="J150" s="7266"/>
      <c r="K150" s="7288" t="s">
        <v>3789</v>
      </c>
      <c r="L150" s="7289"/>
      <c r="M150" s="7289"/>
    </row>
    <row r="151" spans="1:13" x14ac:dyDescent="0.25">
      <c r="A151" s="6964"/>
      <c r="B151" s="6964"/>
      <c r="C151" s="4862" t="s">
        <v>63</v>
      </c>
      <c r="D151" s="4978" t="s">
        <v>64</v>
      </c>
      <c r="E151" s="4862" t="s">
        <v>63</v>
      </c>
      <c r="F151" s="4978" t="s">
        <v>64</v>
      </c>
      <c r="G151" s="4862" t="s">
        <v>63</v>
      </c>
      <c r="H151" s="4978" t="s">
        <v>64</v>
      </c>
      <c r="I151" s="4862" t="s">
        <v>63</v>
      </c>
      <c r="J151" s="4719" t="s">
        <v>64</v>
      </c>
      <c r="K151" s="4999" t="s">
        <v>3671</v>
      </c>
      <c r="L151" s="5000" t="s">
        <v>3790</v>
      </c>
      <c r="M151" s="5001" t="s">
        <v>3791</v>
      </c>
    </row>
    <row r="152" spans="1:13" x14ac:dyDescent="0.25">
      <c r="A152" s="3704" t="s">
        <v>3792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3793</v>
      </c>
      <c r="B153" s="5004">
        <f>SUM(C153:J153)</f>
        <v>0</v>
      </c>
      <c r="C153" s="3795">
        <v>0</v>
      </c>
      <c r="D153" s="4054">
        <v>0</v>
      </c>
      <c r="E153" s="3795">
        <v>0</v>
      </c>
      <c r="F153" s="4054">
        <v>0</v>
      </c>
      <c r="G153" s="3795">
        <v>0</v>
      </c>
      <c r="H153" s="4054">
        <v>0</v>
      </c>
      <c r="I153" s="3795">
        <v>0</v>
      </c>
      <c r="J153" s="4051">
        <v>0</v>
      </c>
      <c r="K153" s="3850">
        <v>0</v>
      </c>
      <c r="L153" s="267">
        <v>0</v>
      </c>
      <c r="M153" s="4054">
        <v>0</v>
      </c>
    </row>
    <row r="154" spans="1:13" x14ac:dyDescent="0.25">
      <c r="A154" s="5005" t="s">
        <v>3794</v>
      </c>
      <c r="B154" s="5006">
        <f>SUM(C154:J154)</f>
        <v>0</v>
      </c>
      <c r="C154" s="380">
        <v>0</v>
      </c>
      <c r="D154" s="4757">
        <v>0</v>
      </c>
      <c r="E154" s="380">
        <v>0</v>
      </c>
      <c r="F154" s="4757">
        <v>0</v>
      </c>
      <c r="G154" s="380">
        <v>0</v>
      </c>
      <c r="H154" s="4757">
        <v>0</v>
      </c>
      <c r="I154" s="380">
        <v>0</v>
      </c>
      <c r="J154" s="4361">
        <v>0</v>
      </c>
      <c r="K154" s="193">
        <v>0</v>
      </c>
      <c r="L154" s="189">
        <v>0</v>
      </c>
      <c r="M154" s="4757">
        <v>0</v>
      </c>
    </row>
    <row r="155" spans="1:13" ht="18" customHeight="1" x14ac:dyDescent="0.25">
      <c r="A155" s="4860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79" t="s">
        <v>3788</v>
      </c>
      <c r="B156" s="7279" t="s">
        <v>82</v>
      </c>
      <c r="C156" s="7290" t="s">
        <v>34</v>
      </c>
      <c r="D156" s="7291"/>
      <c r="E156" s="7292"/>
      <c r="F156" s="7296" t="s">
        <v>3668</v>
      </c>
      <c r="G156" s="7296"/>
      <c r="H156" s="7296"/>
      <c r="I156" s="7297"/>
    </row>
    <row r="157" spans="1:13" ht="15" customHeight="1" x14ac:dyDescent="0.25">
      <c r="A157" s="5663"/>
      <c r="B157" s="5663"/>
      <c r="C157" s="7293"/>
      <c r="D157" s="7294"/>
      <c r="E157" s="7295"/>
      <c r="F157" s="7287" t="s">
        <v>3671</v>
      </c>
      <c r="G157" s="7287"/>
      <c r="H157" s="7287" t="s">
        <v>3796</v>
      </c>
      <c r="I157" s="7287"/>
    </row>
    <row r="158" spans="1:13" x14ac:dyDescent="0.25">
      <c r="A158" s="6964"/>
      <c r="B158" s="6964"/>
      <c r="C158" s="4862" t="s">
        <v>646</v>
      </c>
      <c r="D158" s="4110" t="s">
        <v>376</v>
      </c>
      <c r="E158" s="4719" t="s">
        <v>680</v>
      </c>
      <c r="F158" s="5008" t="s">
        <v>3647</v>
      </c>
      <c r="G158" s="5009" t="s">
        <v>1372</v>
      </c>
      <c r="H158" s="4862" t="s">
        <v>3647</v>
      </c>
      <c r="I158" s="4978" t="s">
        <v>1372</v>
      </c>
    </row>
    <row r="159" spans="1:13" ht="15" customHeight="1" x14ac:dyDescent="0.25">
      <c r="A159" s="3704" t="s">
        <v>3797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3798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3799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1707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SEPTIEMBRE (09)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61" t="s">
        <v>3800</v>
      </c>
      <c r="B6" s="6861"/>
      <c r="C6" s="6861"/>
      <c r="D6" s="6861"/>
      <c r="E6" s="6861"/>
      <c r="F6" s="6861"/>
      <c r="G6" s="6861"/>
      <c r="H6" s="6861"/>
      <c r="I6" s="6861"/>
      <c r="J6" s="6861"/>
      <c r="K6" s="6861"/>
      <c r="L6" s="6861"/>
      <c r="M6" s="6861"/>
      <c r="N6" s="6861"/>
      <c r="O6" s="6861"/>
      <c r="P6" s="6861"/>
      <c r="Q6" s="6861"/>
      <c r="R6" s="6861"/>
      <c r="S6" s="6861"/>
      <c r="T6" s="6861"/>
      <c r="U6" s="6861"/>
      <c r="V6" s="6861"/>
      <c r="W6" s="6861"/>
      <c r="X6" s="6861"/>
      <c r="Y6" s="6861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98" t="s">
        <v>3802</v>
      </c>
      <c r="B9" s="7313" t="s">
        <v>3803</v>
      </c>
      <c r="C9" s="7302"/>
      <c r="D9" s="7302"/>
      <c r="E9" s="7302"/>
      <c r="F9" s="7302"/>
      <c r="G9" s="7302"/>
      <c r="H9" s="7302"/>
      <c r="I9" s="7320"/>
      <c r="J9" s="7313" t="s">
        <v>3804</v>
      </c>
      <c r="K9" s="7302"/>
      <c r="L9" s="7302"/>
      <c r="M9" s="7302"/>
      <c r="N9" s="7302"/>
      <c r="O9" s="7302"/>
      <c r="P9" s="7302"/>
      <c r="Q9" s="7320"/>
      <c r="R9" s="7313" t="s">
        <v>3805</v>
      </c>
      <c r="S9" s="7302"/>
      <c r="T9" s="7302"/>
      <c r="U9" s="7302"/>
      <c r="V9" s="7302"/>
      <c r="W9" s="7302"/>
      <c r="X9" s="7302"/>
      <c r="Y9" s="7303"/>
      <c r="Z9" s="7300" t="s">
        <v>3645</v>
      </c>
      <c r="AA9" s="7300"/>
      <c r="AB9" s="7318"/>
      <c r="AC9" s="7314" t="s">
        <v>3806</v>
      </c>
      <c r="AD9" s="7302"/>
      <c r="AE9" s="7302"/>
      <c r="AF9" s="7302"/>
      <c r="AG9" s="7302"/>
      <c r="AH9" s="7302"/>
      <c r="AI9" s="7302"/>
      <c r="AJ9" s="7303"/>
      <c r="AK9" s="7317" t="s">
        <v>3645</v>
      </c>
      <c r="AL9" s="7300"/>
      <c r="AM9" s="7318"/>
      <c r="AN9" s="7314" t="s">
        <v>3807</v>
      </c>
      <c r="AO9" s="7302"/>
      <c r="AP9" s="7302"/>
      <c r="AQ9" s="7302"/>
      <c r="AR9" s="7302"/>
      <c r="AS9" s="7302"/>
      <c r="AT9" s="7302"/>
      <c r="AU9" s="7320"/>
    </row>
    <row r="10" spans="1:47" s="7" customFormat="1" ht="15" customHeight="1" x14ac:dyDescent="0.15">
      <c r="A10" s="5647"/>
      <c r="B10" s="7300" t="s">
        <v>3249</v>
      </c>
      <c r="C10" s="7277"/>
      <c r="D10" s="7301" t="s">
        <v>1226</v>
      </c>
      <c r="E10" s="7277"/>
      <c r="F10" s="7301" t="s">
        <v>3808</v>
      </c>
      <c r="G10" s="7277"/>
      <c r="H10" s="7301" t="s">
        <v>723</v>
      </c>
      <c r="I10" s="7277"/>
      <c r="J10" s="7300" t="s">
        <v>3249</v>
      </c>
      <c r="K10" s="7277"/>
      <c r="L10" s="7301" t="s">
        <v>1226</v>
      </c>
      <c r="M10" s="7277"/>
      <c r="N10" s="7301" t="s">
        <v>1227</v>
      </c>
      <c r="O10" s="7277"/>
      <c r="P10" s="7301" t="s">
        <v>723</v>
      </c>
      <c r="Q10" s="7277"/>
      <c r="R10" s="7301" t="s">
        <v>3249</v>
      </c>
      <c r="S10" s="7277"/>
      <c r="T10" s="7301" t="s">
        <v>1226</v>
      </c>
      <c r="U10" s="7277"/>
      <c r="V10" s="7301" t="s">
        <v>1324</v>
      </c>
      <c r="W10" s="7277"/>
      <c r="X10" s="7300" t="s">
        <v>723</v>
      </c>
      <c r="Y10" s="7318"/>
      <c r="Z10" s="7324" t="s">
        <v>3671</v>
      </c>
      <c r="AA10" s="7325" t="s">
        <v>1641</v>
      </c>
      <c r="AB10" s="7303"/>
      <c r="AC10" s="7300" t="s">
        <v>3249</v>
      </c>
      <c r="AD10" s="7277"/>
      <c r="AE10" s="7301" t="s">
        <v>1226</v>
      </c>
      <c r="AF10" s="7277"/>
      <c r="AG10" s="7301" t="s">
        <v>3809</v>
      </c>
      <c r="AH10" s="7277"/>
      <c r="AI10" s="7300" t="s">
        <v>3810</v>
      </c>
      <c r="AJ10" s="7277"/>
      <c r="AK10" s="7326" t="s">
        <v>3671</v>
      </c>
      <c r="AL10" s="7302" t="s">
        <v>1641</v>
      </c>
      <c r="AM10" s="7303"/>
      <c r="AN10" s="7300" t="s">
        <v>3249</v>
      </c>
      <c r="AO10" s="7277"/>
      <c r="AP10" s="7301" t="s">
        <v>1226</v>
      </c>
      <c r="AQ10" s="7277"/>
      <c r="AR10" s="7301" t="s">
        <v>1227</v>
      </c>
      <c r="AS10" s="7277"/>
      <c r="AT10" s="7301" t="s">
        <v>723</v>
      </c>
      <c r="AU10" s="7277"/>
    </row>
    <row r="11" spans="1:47" s="7" customFormat="1" ht="15" customHeight="1" x14ac:dyDescent="0.15">
      <c r="A11" s="7299"/>
      <c r="B11" s="5015" t="s">
        <v>63</v>
      </c>
      <c r="C11" s="5016" t="s">
        <v>64</v>
      </c>
      <c r="D11" s="5017" t="s">
        <v>63</v>
      </c>
      <c r="E11" s="5016" t="s">
        <v>64</v>
      </c>
      <c r="F11" s="5017" t="s">
        <v>63</v>
      </c>
      <c r="G11" s="5016" t="s">
        <v>64</v>
      </c>
      <c r="H11" s="5017" t="s">
        <v>63</v>
      </c>
      <c r="I11" s="5016" t="s">
        <v>64</v>
      </c>
      <c r="J11" s="5017" t="s">
        <v>63</v>
      </c>
      <c r="K11" s="5016" t="s">
        <v>64</v>
      </c>
      <c r="L11" s="5017" t="s">
        <v>63</v>
      </c>
      <c r="M11" s="5016" t="s">
        <v>64</v>
      </c>
      <c r="N11" s="5017" t="s">
        <v>63</v>
      </c>
      <c r="O11" s="5016" t="s">
        <v>64</v>
      </c>
      <c r="P11" s="5017" t="s">
        <v>63</v>
      </c>
      <c r="Q11" s="5016" t="s">
        <v>64</v>
      </c>
      <c r="R11" s="5017" t="s">
        <v>63</v>
      </c>
      <c r="S11" s="5016" t="s">
        <v>64</v>
      </c>
      <c r="T11" s="5017" t="s">
        <v>63</v>
      </c>
      <c r="U11" s="5016" t="s">
        <v>64</v>
      </c>
      <c r="V11" s="5017" t="s">
        <v>63</v>
      </c>
      <c r="W11" s="5016" t="s">
        <v>64</v>
      </c>
      <c r="X11" s="5015" t="s">
        <v>63</v>
      </c>
      <c r="Y11" s="5018" t="s">
        <v>64</v>
      </c>
      <c r="Z11" s="6509"/>
      <c r="AA11" s="5019" t="s">
        <v>3811</v>
      </c>
      <c r="AB11" s="5020" t="s">
        <v>2582</v>
      </c>
      <c r="AC11" s="5021" t="s">
        <v>63</v>
      </c>
      <c r="AD11" s="5016" t="s">
        <v>64</v>
      </c>
      <c r="AE11" s="5015" t="s">
        <v>63</v>
      </c>
      <c r="AF11" s="5016" t="s">
        <v>64</v>
      </c>
      <c r="AG11" s="5017" t="s">
        <v>63</v>
      </c>
      <c r="AH11" s="5016" t="s">
        <v>64</v>
      </c>
      <c r="AI11" s="5015" t="s">
        <v>63</v>
      </c>
      <c r="AJ11" s="5018" t="s">
        <v>64</v>
      </c>
      <c r="AK11" s="6564"/>
      <c r="AL11" s="5022" t="s">
        <v>3811</v>
      </c>
      <c r="AM11" s="5020" t="s">
        <v>2582</v>
      </c>
      <c r="AN11" s="5021" t="s">
        <v>63</v>
      </c>
      <c r="AO11" s="5016" t="s">
        <v>64</v>
      </c>
      <c r="AP11" s="5015" t="s">
        <v>63</v>
      </c>
      <c r="AQ11" s="5016" t="s">
        <v>64</v>
      </c>
      <c r="AR11" s="5017" t="s">
        <v>63</v>
      </c>
      <c r="AS11" s="5016" t="s">
        <v>64</v>
      </c>
      <c r="AT11" s="5017" t="s">
        <v>63</v>
      </c>
      <c r="AU11" s="5016" t="s">
        <v>64</v>
      </c>
    </row>
    <row r="12" spans="1:47" s="7" customFormat="1" ht="15" customHeight="1" x14ac:dyDescent="0.15">
      <c r="A12" s="4964" t="s">
        <v>82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1231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3812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1233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3813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3239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1236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1237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3814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3241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3815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3816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3817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1243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1244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3818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3819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1247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1248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1249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3820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1251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3821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1253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1254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1255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1256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3822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3823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3824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3825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3826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3827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1263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3828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3829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1266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1267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3830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3831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3832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1271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3833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1273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1274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1275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1276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1277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1278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1279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1280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3834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1282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3835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1284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3836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79" t="s">
        <v>3838</v>
      </c>
      <c r="B69" s="7313" t="s">
        <v>3839</v>
      </c>
      <c r="C69" s="7302"/>
      <c r="D69" s="7302"/>
      <c r="E69" s="7302"/>
      <c r="F69" s="7302"/>
      <c r="G69" s="7302"/>
      <c r="H69" s="7302"/>
      <c r="I69" s="7303"/>
      <c r="J69" s="7300" t="s">
        <v>3645</v>
      </c>
      <c r="K69" s="7300"/>
      <c r="L69" s="7318"/>
      <c r="M69" s="7314" t="s">
        <v>3807</v>
      </c>
      <c r="N69" s="7302"/>
      <c r="O69" s="7302"/>
      <c r="P69" s="7302"/>
      <c r="Q69" s="7302"/>
      <c r="R69" s="7302"/>
      <c r="S69" s="7302"/>
      <c r="T69" s="7320"/>
    </row>
    <row r="70" spans="1:47" s="9" customFormat="1" ht="15" customHeight="1" x14ac:dyDescent="0.2">
      <c r="A70" s="5663"/>
      <c r="B70" s="7300" t="s">
        <v>3249</v>
      </c>
      <c r="C70" s="7277"/>
      <c r="D70" s="7301" t="s">
        <v>1226</v>
      </c>
      <c r="E70" s="7277"/>
      <c r="F70" s="7301" t="s">
        <v>1227</v>
      </c>
      <c r="G70" s="7277"/>
      <c r="H70" s="7301" t="s">
        <v>723</v>
      </c>
      <c r="I70" s="7318"/>
      <c r="J70" s="4988" t="s">
        <v>3840</v>
      </c>
      <c r="K70" s="7313" t="s">
        <v>1641</v>
      </c>
      <c r="L70" s="7303"/>
      <c r="M70" s="7300" t="s">
        <v>3249</v>
      </c>
      <c r="N70" s="7277"/>
      <c r="O70" s="7301" t="s">
        <v>1226</v>
      </c>
      <c r="P70" s="7277"/>
      <c r="Q70" s="7301" t="s">
        <v>1227</v>
      </c>
      <c r="R70" s="7277"/>
      <c r="S70" s="7301" t="s">
        <v>723</v>
      </c>
      <c r="T70" s="7277"/>
    </row>
    <row r="71" spans="1:47" s="9" customFormat="1" ht="23.25" customHeight="1" x14ac:dyDescent="0.2">
      <c r="A71" s="7319"/>
      <c r="B71" s="5015" t="s">
        <v>472</v>
      </c>
      <c r="C71" s="5016" t="s">
        <v>64</v>
      </c>
      <c r="D71" s="5017" t="s">
        <v>63</v>
      </c>
      <c r="E71" s="5016" t="s">
        <v>64</v>
      </c>
      <c r="F71" s="5017" t="s">
        <v>63</v>
      </c>
      <c r="G71" s="5016" t="s">
        <v>64</v>
      </c>
      <c r="H71" s="5015" t="s">
        <v>63</v>
      </c>
      <c r="I71" s="5018" t="s">
        <v>64</v>
      </c>
      <c r="J71" s="4988" t="s">
        <v>3841</v>
      </c>
      <c r="K71" s="5044" t="s">
        <v>3811</v>
      </c>
      <c r="L71" s="4988" t="s">
        <v>2582</v>
      </c>
      <c r="M71" s="5021" t="s">
        <v>63</v>
      </c>
      <c r="N71" s="5016" t="s">
        <v>64</v>
      </c>
      <c r="O71" s="5015" t="s">
        <v>63</v>
      </c>
      <c r="P71" s="5016" t="s">
        <v>64</v>
      </c>
      <c r="Q71" s="5015" t="s">
        <v>63</v>
      </c>
      <c r="R71" s="5016" t="s">
        <v>64</v>
      </c>
      <c r="S71" s="5017" t="s">
        <v>63</v>
      </c>
      <c r="T71" s="5016" t="s">
        <v>64</v>
      </c>
    </row>
    <row r="72" spans="1:47" s="9" customFormat="1" ht="15" customHeight="1" x14ac:dyDescent="0.2">
      <c r="A72" s="3726" t="s">
        <v>3842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3843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3457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07" t="s">
        <v>3845</v>
      </c>
      <c r="B76" s="7313" t="s">
        <v>3846</v>
      </c>
      <c r="C76" s="7302"/>
      <c r="D76" s="7302"/>
      <c r="E76" s="7302"/>
      <c r="F76" s="7302"/>
      <c r="G76" s="7302"/>
      <c r="H76" s="7302"/>
      <c r="I76" s="7302"/>
      <c r="J76" s="5045"/>
      <c r="K76" s="5045"/>
      <c r="L76" s="5046"/>
      <c r="M76" s="7314" t="s">
        <v>3847</v>
      </c>
      <c r="N76" s="7302"/>
      <c r="O76" s="7302"/>
      <c r="P76" s="7302"/>
      <c r="Q76" s="7302"/>
      <c r="R76" s="7302"/>
      <c r="S76" s="7302"/>
      <c r="T76" s="7302"/>
      <c r="U76" s="7302"/>
      <c r="V76" s="7302"/>
      <c r="W76" s="7303"/>
      <c r="X76" s="7315" t="s">
        <v>3848</v>
      </c>
      <c r="Y76" s="7316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308"/>
      <c r="B77" s="7300" t="s">
        <v>3249</v>
      </c>
      <c r="C77" s="7277"/>
      <c r="D77" s="7301" t="s">
        <v>1226</v>
      </c>
      <c r="E77" s="7277"/>
      <c r="F77" s="7301" t="s">
        <v>1227</v>
      </c>
      <c r="G77" s="7277"/>
      <c r="H77" s="7301" t="s">
        <v>723</v>
      </c>
      <c r="I77" s="7277"/>
      <c r="J77" s="7317" t="s">
        <v>3645</v>
      </c>
      <c r="K77" s="7300"/>
      <c r="L77" s="7318"/>
      <c r="M77" s="7300" t="s">
        <v>3249</v>
      </c>
      <c r="N77" s="7277"/>
      <c r="O77" s="7301" t="s">
        <v>1226</v>
      </c>
      <c r="P77" s="7277"/>
      <c r="Q77" s="7301" t="s">
        <v>1227</v>
      </c>
      <c r="R77" s="7277"/>
      <c r="S77" s="7301" t="s">
        <v>723</v>
      </c>
      <c r="T77" s="7277"/>
      <c r="U77" s="7317" t="s">
        <v>3645</v>
      </c>
      <c r="V77" s="7300"/>
      <c r="W77" s="7318"/>
      <c r="X77" s="7315"/>
      <c r="Y77" s="7316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308"/>
      <c r="B78" s="7311" t="s">
        <v>63</v>
      </c>
      <c r="C78" s="7328" t="s">
        <v>64</v>
      </c>
      <c r="D78" s="7311" t="s">
        <v>63</v>
      </c>
      <c r="E78" s="7328" t="s">
        <v>64</v>
      </c>
      <c r="F78" s="7311" t="s">
        <v>63</v>
      </c>
      <c r="G78" s="7328" t="s">
        <v>64</v>
      </c>
      <c r="H78" s="7334" t="s">
        <v>63</v>
      </c>
      <c r="I78" s="7337" t="s">
        <v>64</v>
      </c>
      <c r="J78" s="7310" t="s">
        <v>3671</v>
      </c>
      <c r="K78" s="7320" t="s">
        <v>1641</v>
      </c>
      <c r="L78" s="7336"/>
      <c r="M78" s="7334" t="s">
        <v>63</v>
      </c>
      <c r="N78" s="7328" t="s">
        <v>64</v>
      </c>
      <c r="O78" s="7334" t="s">
        <v>63</v>
      </c>
      <c r="P78" s="7328" t="s">
        <v>64</v>
      </c>
      <c r="Q78" s="7334" t="s">
        <v>63</v>
      </c>
      <c r="R78" s="7328" t="s">
        <v>64</v>
      </c>
      <c r="S78" s="7311" t="s">
        <v>63</v>
      </c>
      <c r="T78" s="7329" t="s">
        <v>64</v>
      </c>
      <c r="U78" s="7326" t="s">
        <v>3671</v>
      </c>
      <c r="V78" s="7302" t="s">
        <v>1641</v>
      </c>
      <c r="W78" s="7303"/>
      <c r="X78" s="7339" t="s">
        <v>3849</v>
      </c>
      <c r="Y78" s="7341" t="s">
        <v>3850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309"/>
      <c r="B79" s="7312"/>
      <c r="C79" s="7222"/>
      <c r="D79" s="7312"/>
      <c r="E79" s="7222"/>
      <c r="F79" s="7312"/>
      <c r="G79" s="7222"/>
      <c r="H79" s="7335"/>
      <c r="I79" s="7338"/>
      <c r="J79" s="7310"/>
      <c r="K79" s="5022" t="s">
        <v>3811</v>
      </c>
      <c r="L79" s="5052" t="s">
        <v>2582</v>
      </c>
      <c r="M79" s="7335"/>
      <c r="N79" s="7222"/>
      <c r="O79" s="7335"/>
      <c r="P79" s="7222"/>
      <c r="Q79" s="7335"/>
      <c r="R79" s="7222"/>
      <c r="S79" s="7312"/>
      <c r="T79" s="7330"/>
      <c r="U79" s="6564"/>
      <c r="V79" s="5014" t="s">
        <v>3811</v>
      </c>
      <c r="W79" s="5053" t="s">
        <v>2582</v>
      </c>
      <c r="X79" s="7339"/>
      <c r="Y79" s="7341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3851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3852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3853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3854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3855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3856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3857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3858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3859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3860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3861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3862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3863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3864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04" t="s">
        <v>3866</v>
      </c>
      <c r="B95" s="7313" t="s">
        <v>3867</v>
      </c>
      <c r="C95" s="7302"/>
      <c r="D95" s="7302"/>
      <c r="E95" s="7302"/>
      <c r="F95" s="7302"/>
      <c r="G95" s="7302"/>
      <c r="H95" s="7302"/>
      <c r="I95" s="7320"/>
      <c r="J95" s="7313" t="s">
        <v>3868</v>
      </c>
      <c r="K95" s="7302"/>
      <c r="L95" s="7302"/>
      <c r="M95" s="7302"/>
      <c r="N95" s="7302"/>
      <c r="O95" s="7302"/>
      <c r="P95" s="7302"/>
      <c r="Q95" s="7303"/>
      <c r="R95" s="7314" t="s">
        <v>3869</v>
      </c>
      <c r="S95" s="7302"/>
      <c r="T95" s="7302"/>
      <c r="U95" s="7302"/>
      <c r="V95" s="7302"/>
      <c r="W95" s="7302"/>
      <c r="X95" s="7302"/>
      <c r="Y95" s="7303"/>
      <c r="Z95" s="7300" t="s">
        <v>3645</v>
      </c>
      <c r="AA95" s="7300"/>
      <c r="AB95" s="7318"/>
      <c r="AC95" s="7314" t="s">
        <v>3870</v>
      </c>
      <c r="AD95" s="7302"/>
      <c r="AE95" s="7302"/>
      <c r="AF95" s="7302"/>
      <c r="AG95" s="7302"/>
      <c r="AH95" s="7302"/>
      <c r="AI95" s="7302"/>
      <c r="AJ95" s="7320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305"/>
      <c r="B96" s="7300" t="s">
        <v>3249</v>
      </c>
      <c r="C96" s="7277"/>
      <c r="D96" s="7301" t="s">
        <v>1226</v>
      </c>
      <c r="E96" s="7277"/>
      <c r="F96" s="7301" t="s">
        <v>1227</v>
      </c>
      <c r="G96" s="7277"/>
      <c r="H96" s="7301" t="s">
        <v>723</v>
      </c>
      <c r="I96" s="7277"/>
      <c r="J96" s="7300" t="s">
        <v>3249</v>
      </c>
      <c r="K96" s="7277"/>
      <c r="L96" s="7301" t="s">
        <v>1226</v>
      </c>
      <c r="M96" s="7277"/>
      <c r="N96" s="7301" t="s">
        <v>1227</v>
      </c>
      <c r="O96" s="7277"/>
      <c r="P96" s="7301" t="s">
        <v>723</v>
      </c>
      <c r="Q96" s="7318"/>
      <c r="R96" s="7300" t="s">
        <v>3249</v>
      </c>
      <c r="S96" s="7277"/>
      <c r="T96" s="7301" t="s">
        <v>1226</v>
      </c>
      <c r="U96" s="7277"/>
      <c r="V96" s="7301" t="s">
        <v>1227</v>
      </c>
      <c r="W96" s="7277"/>
      <c r="X96" s="7301" t="s">
        <v>723</v>
      </c>
      <c r="Y96" s="7318"/>
      <c r="Z96" s="5022" t="s">
        <v>3671</v>
      </c>
      <c r="AA96" s="7302" t="s">
        <v>1641</v>
      </c>
      <c r="AB96" s="7303"/>
      <c r="AC96" s="7300" t="s">
        <v>3249</v>
      </c>
      <c r="AD96" s="7277"/>
      <c r="AE96" s="7301" t="s">
        <v>1226</v>
      </c>
      <c r="AF96" s="7277"/>
      <c r="AG96" s="7301" t="s">
        <v>1348</v>
      </c>
      <c r="AH96" s="7277"/>
      <c r="AI96" s="7301" t="s">
        <v>723</v>
      </c>
      <c r="AJ96" s="7277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306"/>
      <c r="B97" s="5015" t="s">
        <v>63</v>
      </c>
      <c r="C97" s="5016" t="s">
        <v>64</v>
      </c>
      <c r="D97" s="5017" t="s">
        <v>63</v>
      </c>
      <c r="E97" s="5016" t="s">
        <v>64</v>
      </c>
      <c r="F97" s="5017" t="s">
        <v>63</v>
      </c>
      <c r="G97" s="5016" t="s">
        <v>64</v>
      </c>
      <c r="H97" s="5017" t="s">
        <v>63</v>
      </c>
      <c r="I97" s="5016" t="s">
        <v>64</v>
      </c>
      <c r="J97" s="5017" t="s">
        <v>63</v>
      </c>
      <c r="K97" s="5016" t="s">
        <v>64</v>
      </c>
      <c r="L97" s="5017" t="s">
        <v>63</v>
      </c>
      <c r="M97" s="5016" t="s">
        <v>64</v>
      </c>
      <c r="N97" s="5017" t="s">
        <v>63</v>
      </c>
      <c r="O97" s="5016" t="s">
        <v>64</v>
      </c>
      <c r="P97" s="5017" t="s">
        <v>63</v>
      </c>
      <c r="Q97" s="5018" t="s">
        <v>64</v>
      </c>
      <c r="R97" s="5015" t="s">
        <v>63</v>
      </c>
      <c r="S97" s="5016" t="s">
        <v>64</v>
      </c>
      <c r="T97" s="5015" t="s">
        <v>63</v>
      </c>
      <c r="U97" s="5016" t="s">
        <v>64</v>
      </c>
      <c r="V97" s="5015" t="s">
        <v>63</v>
      </c>
      <c r="W97" s="5016" t="s">
        <v>64</v>
      </c>
      <c r="X97" s="5017" t="s">
        <v>63</v>
      </c>
      <c r="Y97" s="5018" t="s">
        <v>64</v>
      </c>
      <c r="Z97" s="3301" t="s">
        <v>3841</v>
      </c>
      <c r="AA97" s="5019" t="s">
        <v>3811</v>
      </c>
      <c r="AB97" s="5020" t="s">
        <v>2582</v>
      </c>
      <c r="AC97" s="5021" t="s">
        <v>63</v>
      </c>
      <c r="AD97" s="5016" t="s">
        <v>64</v>
      </c>
      <c r="AE97" s="5015" t="s">
        <v>63</v>
      </c>
      <c r="AF97" s="5016" t="s">
        <v>64</v>
      </c>
      <c r="AG97" s="5017" t="s">
        <v>63</v>
      </c>
      <c r="AH97" s="5016" t="s">
        <v>64</v>
      </c>
      <c r="AI97" s="5017" t="s">
        <v>63</v>
      </c>
      <c r="AJ97" s="5016" t="s">
        <v>64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82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3871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3872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3873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3874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1719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3875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3876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3877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3878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3879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04" t="s">
        <v>3881</v>
      </c>
      <c r="B110" s="7313" t="s">
        <v>3847</v>
      </c>
      <c r="C110" s="7302"/>
      <c r="D110" s="7302"/>
      <c r="E110" s="7302"/>
      <c r="F110" s="7302"/>
      <c r="G110" s="7302"/>
      <c r="H110" s="7302"/>
      <c r="I110" s="7302"/>
      <c r="J110" s="7302"/>
      <c r="K110" s="7302"/>
      <c r="L110" s="7303"/>
      <c r="M110" s="7340" t="s">
        <v>3882</v>
      </c>
      <c r="N110" s="7322"/>
      <c r="O110" s="7322"/>
      <c r="P110" s="7322"/>
      <c r="Q110" s="7322"/>
      <c r="R110" s="7322"/>
      <c r="S110" s="7322"/>
      <c r="T110" s="7323"/>
    </row>
    <row r="111" spans="1:45" s="7" customFormat="1" ht="15" customHeight="1" x14ac:dyDescent="0.15">
      <c r="A111" s="7305"/>
      <c r="B111" s="7300" t="s">
        <v>3249</v>
      </c>
      <c r="C111" s="7277"/>
      <c r="D111" s="7301" t="s">
        <v>1226</v>
      </c>
      <c r="E111" s="7277"/>
      <c r="F111" s="7301" t="s">
        <v>1227</v>
      </c>
      <c r="G111" s="7277"/>
      <c r="H111" s="7301" t="s">
        <v>723</v>
      </c>
      <c r="I111" s="7277"/>
      <c r="J111" s="7317" t="s">
        <v>3645</v>
      </c>
      <c r="K111" s="7300"/>
      <c r="L111" s="7318"/>
      <c r="M111" s="6568"/>
      <c r="N111" s="7206"/>
      <c r="O111" s="7206"/>
      <c r="P111" s="7206"/>
      <c r="Q111" s="7206"/>
      <c r="R111" s="7206"/>
      <c r="S111" s="7206"/>
      <c r="T111" s="7221"/>
    </row>
    <row r="112" spans="1:45" s="7" customFormat="1" ht="15" customHeight="1" x14ac:dyDescent="0.15">
      <c r="A112" s="7305"/>
      <c r="B112" s="7311" t="s">
        <v>63</v>
      </c>
      <c r="C112" s="7328" t="s">
        <v>64</v>
      </c>
      <c r="D112" s="7311" t="s">
        <v>63</v>
      </c>
      <c r="E112" s="7328" t="s">
        <v>64</v>
      </c>
      <c r="F112" s="7311" t="s">
        <v>63</v>
      </c>
      <c r="G112" s="7328" t="s">
        <v>64</v>
      </c>
      <c r="H112" s="7311" t="s">
        <v>63</v>
      </c>
      <c r="I112" s="7329" t="s">
        <v>64</v>
      </c>
      <c r="J112" s="4988" t="s">
        <v>3671</v>
      </c>
      <c r="K112" s="7313" t="s">
        <v>1641</v>
      </c>
      <c r="L112" s="7303"/>
      <c r="M112" s="7300" t="s">
        <v>3249</v>
      </c>
      <c r="N112" s="7277"/>
      <c r="O112" s="7301" t="s">
        <v>1226</v>
      </c>
      <c r="P112" s="7277"/>
      <c r="Q112" s="7300" t="s">
        <v>1227</v>
      </c>
      <c r="R112" s="7277"/>
      <c r="S112" s="7301" t="s">
        <v>723</v>
      </c>
      <c r="T112" s="7277"/>
    </row>
    <row r="113" spans="1:20" s="7" customFormat="1" ht="20.100000000000001" customHeight="1" x14ac:dyDescent="0.15">
      <c r="A113" s="7306"/>
      <c r="B113" s="7312"/>
      <c r="C113" s="7222"/>
      <c r="D113" s="7312"/>
      <c r="E113" s="7222"/>
      <c r="F113" s="7312"/>
      <c r="G113" s="7222"/>
      <c r="H113" s="7312"/>
      <c r="I113" s="7330"/>
      <c r="J113" s="4988" t="s">
        <v>3841</v>
      </c>
      <c r="K113" s="5014" t="s">
        <v>3811</v>
      </c>
      <c r="L113" s="5070" t="s">
        <v>2582</v>
      </c>
      <c r="M113" s="5021" t="s">
        <v>63</v>
      </c>
      <c r="N113" s="5016" t="s">
        <v>64</v>
      </c>
      <c r="O113" s="5017" t="s">
        <v>63</v>
      </c>
      <c r="P113" s="5016" t="s">
        <v>64</v>
      </c>
      <c r="Q113" s="5015" t="s">
        <v>63</v>
      </c>
      <c r="R113" s="5016" t="s">
        <v>64</v>
      </c>
      <c r="S113" s="5017" t="s">
        <v>63</v>
      </c>
      <c r="T113" s="5016" t="s">
        <v>64</v>
      </c>
    </row>
    <row r="114" spans="1:20" s="7" customFormat="1" ht="15" customHeight="1" x14ac:dyDescent="0.15">
      <c r="A114" s="4964" t="s">
        <v>82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3883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3884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3885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3886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27" t="s">
        <v>3888</v>
      </c>
      <c r="B120" s="7298" t="s">
        <v>197</v>
      </c>
      <c r="C120" s="7321" t="s">
        <v>3889</v>
      </c>
      <c r="D120" s="7322"/>
      <c r="E120" s="7322"/>
      <c r="F120" s="7323"/>
      <c r="G120" s="7331" t="s">
        <v>3890</v>
      </c>
      <c r="H120" s="7332"/>
      <c r="I120" s="7329"/>
      <c r="J120" s="7314" t="s">
        <v>3891</v>
      </c>
      <c r="K120" s="7302"/>
      <c r="L120" s="7302"/>
      <c r="M120" s="7302"/>
      <c r="N120" s="7302"/>
      <c r="O120" s="7302"/>
      <c r="P120" s="7302"/>
      <c r="Q120" s="7320"/>
      <c r="R120" s="7298" t="s">
        <v>3892</v>
      </c>
    </row>
    <row r="121" spans="1:20" s="9" customFormat="1" ht="20.100000000000001" customHeight="1" x14ac:dyDescent="0.2">
      <c r="A121" s="7327"/>
      <c r="B121" s="5647"/>
      <c r="C121" s="7022"/>
      <c r="D121" s="7206"/>
      <c r="E121" s="7206"/>
      <c r="F121" s="7221"/>
      <c r="G121" s="7146"/>
      <c r="H121" s="7333"/>
      <c r="I121" s="7330"/>
      <c r="J121" s="7300" t="s">
        <v>3249</v>
      </c>
      <c r="K121" s="7277"/>
      <c r="L121" s="7301" t="s">
        <v>1226</v>
      </c>
      <c r="M121" s="7277"/>
      <c r="N121" s="7301" t="s">
        <v>1227</v>
      </c>
      <c r="O121" s="7277"/>
      <c r="P121" s="7301" t="s">
        <v>723</v>
      </c>
      <c r="Q121" s="7277"/>
      <c r="R121" s="5647"/>
    </row>
    <row r="122" spans="1:20" s="9" customFormat="1" ht="20.100000000000001" customHeight="1" x14ac:dyDescent="0.2">
      <c r="A122" s="7327" t="s">
        <v>3893</v>
      </c>
      <c r="B122" s="7299"/>
      <c r="C122" s="5044" t="s">
        <v>3894</v>
      </c>
      <c r="D122" s="5022" t="s">
        <v>1226</v>
      </c>
      <c r="E122" s="5022" t="s">
        <v>1227</v>
      </c>
      <c r="F122" s="4988" t="s">
        <v>723</v>
      </c>
      <c r="G122" s="4964" t="s">
        <v>84</v>
      </c>
      <c r="H122" s="5015" t="s">
        <v>63</v>
      </c>
      <c r="I122" s="5080" t="s">
        <v>64</v>
      </c>
      <c r="J122" s="5021" t="s">
        <v>63</v>
      </c>
      <c r="K122" s="5081" t="s">
        <v>64</v>
      </c>
      <c r="L122" s="5015" t="s">
        <v>63</v>
      </c>
      <c r="M122" s="5081" t="s">
        <v>64</v>
      </c>
      <c r="N122" s="5015" t="s">
        <v>63</v>
      </c>
      <c r="O122" s="5081" t="s">
        <v>64</v>
      </c>
      <c r="P122" s="5015" t="s">
        <v>63</v>
      </c>
      <c r="Q122" s="5016" t="s">
        <v>64</v>
      </c>
      <c r="R122" s="7299"/>
    </row>
    <row r="123" spans="1:20" s="9" customFormat="1" ht="15" customHeight="1" x14ac:dyDescent="0.2">
      <c r="A123" s="7298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841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3895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3896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738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3897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608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79" t="s">
        <v>3899</v>
      </c>
      <c r="B131" s="7301" t="s">
        <v>3645</v>
      </c>
      <c r="C131" s="7300"/>
      <c r="D131" s="7277"/>
    </row>
    <row r="132" spans="1:18" s="9" customFormat="1" ht="15" customHeight="1" x14ac:dyDescent="0.2">
      <c r="A132" s="5663"/>
      <c r="B132" s="5088" t="s">
        <v>3671</v>
      </c>
      <c r="C132" s="7327" t="s">
        <v>1641</v>
      </c>
      <c r="D132" s="7327"/>
    </row>
    <row r="133" spans="1:18" s="9" customFormat="1" ht="24" customHeight="1" x14ac:dyDescent="0.2">
      <c r="A133" s="7319"/>
      <c r="B133" s="5079" t="s">
        <v>3841</v>
      </c>
      <c r="C133" s="5044" t="s">
        <v>3811</v>
      </c>
      <c r="D133" s="5089" t="s">
        <v>2582</v>
      </c>
    </row>
    <row r="134" spans="1:18" s="9" customFormat="1" ht="18" customHeight="1" x14ac:dyDescent="0.2">
      <c r="A134" s="5090" t="s">
        <v>3900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SEPTIEMBRE (09)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418" t="s">
        <v>3901</v>
      </c>
      <c r="B6" s="6418"/>
      <c r="C6" s="6418"/>
      <c r="D6" s="6418"/>
      <c r="E6" s="6418"/>
      <c r="F6" s="6418"/>
      <c r="G6" s="6418"/>
      <c r="H6" s="6418"/>
      <c r="I6" s="6418"/>
      <c r="J6" s="6418"/>
      <c r="K6" s="6418"/>
      <c r="L6" s="6418"/>
      <c r="M6" s="6418"/>
      <c r="N6" s="6418"/>
      <c r="O6" s="6418"/>
      <c r="P6" s="6418"/>
      <c r="Q6" s="6418"/>
    </row>
    <row r="7" spans="1:17" s="1146" customFormat="1" ht="18" customHeight="1" x14ac:dyDescent="0.25">
      <c r="A7" s="6418" t="s">
        <v>3902</v>
      </c>
      <c r="B7" s="6418"/>
      <c r="C7" s="6418"/>
      <c r="D7" s="6418"/>
      <c r="E7" s="6418"/>
      <c r="F7" s="6418"/>
      <c r="G7" s="6418"/>
      <c r="H7" s="6418"/>
      <c r="I7" s="6418"/>
      <c r="J7" s="6418"/>
      <c r="K7" s="6418"/>
      <c r="L7" s="6418"/>
      <c r="M7" s="6418"/>
      <c r="N7" s="6418"/>
      <c r="O7" s="6418"/>
      <c r="P7" s="6418"/>
      <c r="Q7" s="6418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40" t="s">
        <v>3905</v>
      </c>
      <c r="B12" s="7353" t="s">
        <v>3906</v>
      </c>
      <c r="C12" s="7357"/>
      <c r="D12" s="7357"/>
      <c r="E12" s="7348"/>
      <c r="F12" s="7327" t="s">
        <v>3907</v>
      </c>
      <c r="G12" s="7327"/>
      <c r="H12" s="7327"/>
      <c r="I12" s="7353"/>
      <c r="J12" s="7353" t="s">
        <v>3908</v>
      </c>
      <c r="K12" s="7357"/>
      <c r="L12" s="7357"/>
      <c r="M12" s="7348"/>
      <c r="N12" s="7353" t="s">
        <v>3909</v>
      </c>
      <c r="O12" s="7357"/>
      <c r="P12" s="7357"/>
      <c r="Q12" s="7348"/>
    </row>
    <row r="13" spans="1:17" x14ac:dyDescent="0.25">
      <c r="A13" s="7358"/>
      <c r="B13" s="7343" t="s">
        <v>3910</v>
      </c>
      <c r="C13" s="7344"/>
      <c r="D13" s="7343" t="s">
        <v>2467</v>
      </c>
      <c r="E13" s="7344"/>
      <c r="F13" s="7343" t="s">
        <v>3910</v>
      </c>
      <c r="G13" s="7344"/>
      <c r="H13" s="7343" t="s">
        <v>2467</v>
      </c>
      <c r="I13" s="7344"/>
      <c r="J13" s="7343" t="s">
        <v>3910</v>
      </c>
      <c r="K13" s="7344"/>
      <c r="L13" s="7343" t="s">
        <v>2467</v>
      </c>
      <c r="M13" s="7344"/>
      <c r="N13" s="7343" t="s">
        <v>3910</v>
      </c>
      <c r="O13" s="7344"/>
      <c r="P13" s="7343" t="s">
        <v>2467</v>
      </c>
      <c r="Q13" s="7344"/>
    </row>
    <row r="14" spans="1:17" x14ac:dyDescent="0.25">
      <c r="A14" s="6568"/>
      <c r="B14" s="5097" t="s">
        <v>63</v>
      </c>
      <c r="C14" s="5081" t="s">
        <v>64</v>
      </c>
      <c r="D14" s="5097" t="s">
        <v>63</v>
      </c>
      <c r="E14" s="5081" t="s">
        <v>64</v>
      </c>
      <c r="F14" s="5097" t="s">
        <v>63</v>
      </c>
      <c r="G14" s="5081" t="s">
        <v>64</v>
      </c>
      <c r="H14" s="5097" t="s">
        <v>63</v>
      </c>
      <c r="I14" s="5098" t="s">
        <v>64</v>
      </c>
      <c r="J14" s="5097" t="s">
        <v>63</v>
      </c>
      <c r="K14" s="5016" t="s">
        <v>64</v>
      </c>
      <c r="L14" s="5051" t="s">
        <v>63</v>
      </c>
      <c r="M14" s="4758" t="s">
        <v>64</v>
      </c>
      <c r="N14" s="5097" t="s">
        <v>63</v>
      </c>
      <c r="O14" s="5081" t="s">
        <v>64</v>
      </c>
      <c r="P14" s="5097" t="s">
        <v>63</v>
      </c>
      <c r="Q14" s="5081" t="s">
        <v>64</v>
      </c>
    </row>
    <row r="15" spans="1:17" x14ac:dyDescent="0.25">
      <c r="A15" s="4338" t="s">
        <v>82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1246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1251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1254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1282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3244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1249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3911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3912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3913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3914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2471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3915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59" t="s">
        <v>3916</v>
      </c>
      <c r="B28" s="7360"/>
      <c r="C28" s="7360"/>
      <c r="D28" s="7360"/>
      <c r="E28" s="7360"/>
      <c r="F28" s="7360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98" t="s">
        <v>3905</v>
      </c>
      <c r="B29" s="7327" t="s">
        <v>3917</v>
      </c>
      <c r="C29" s="7327"/>
      <c r="D29" s="7327"/>
      <c r="E29" s="7327"/>
      <c r="F29" s="7327" t="s">
        <v>3918</v>
      </c>
      <c r="G29" s="7327"/>
      <c r="H29" s="7327"/>
      <c r="I29" s="7327"/>
      <c r="J29" s="7327" t="s">
        <v>3919</v>
      </c>
      <c r="K29" s="7327"/>
      <c r="L29" s="7327"/>
      <c r="M29" s="7327"/>
      <c r="N29" s="7353" t="s">
        <v>3920</v>
      </c>
      <c r="O29" s="7357"/>
      <c r="P29" s="7357"/>
      <c r="Q29" s="7348"/>
    </row>
    <row r="30" spans="1:17" x14ac:dyDescent="0.25">
      <c r="A30" s="5647"/>
      <c r="B30" s="7343" t="s">
        <v>3910</v>
      </c>
      <c r="C30" s="7344"/>
      <c r="D30" s="7343" t="s">
        <v>2467</v>
      </c>
      <c r="E30" s="7344"/>
      <c r="F30" s="7343" t="s">
        <v>3910</v>
      </c>
      <c r="G30" s="7344"/>
      <c r="H30" s="7343" t="s">
        <v>2467</v>
      </c>
      <c r="I30" s="7344"/>
      <c r="J30" s="7343" t="s">
        <v>3910</v>
      </c>
      <c r="K30" s="7344"/>
      <c r="L30" s="7343" t="s">
        <v>2467</v>
      </c>
      <c r="M30" s="7344"/>
      <c r="N30" s="7343" t="s">
        <v>3910</v>
      </c>
      <c r="O30" s="7344"/>
      <c r="P30" s="7343" t="s">
        <v>2467</v>
      </c>
      <c r="Q30" s="7344"/>
    </row>
    <row r="31" spans="1:17" x14ac:dyDescent="0.25">
      <c r="A31" s="7299"/>
      <c r="B31" s="5097" t="s">
        <v>63</v>
      </c>
      <c r="C31" s="5081" t="s">
        <v>64</v>
      </c>
      <c r="D31" s="5097" t="s">
        <v>63</v>
      </c>
      <c r="E31" s="5081" t="s">
        <v>64</v>
      </c>
      <c r="F31" s="5097" t="s">
        <v>63</v>
      </c>
      <c r="G31" s="5081" t="s">
        <v>64</v>
      </c>
      <c r="H31" s="5097" t="s">
        <v>63</v>
      </c>
      <c r="I31" s="5081" t="s">
        <v>64</v>
      </c>
      <c r="J31" s="5097" t="s">
        <v>63</v>
      </c>
      <c r="K31" s="5081" t="s">
        <v>64</v>
      </c>
      <c r="L31" s="5097" t="s">
        <v>63</v>
      </c>
      <c r="M31" s="5081" t="s">
        <v>64</v>
      </c>
      <c r="N31" s="5097" t="s">
        <v>63</v>
      </c>
      <c r="O31" s="5081" t="s">
        <v>64</v>
      </c>
      <c r="P31" s="5097" t="s">
        <v>63</v>
      </c>
      <c r="Q31" s="5081" t="s">
        <v>64</v>
      </c>
    </row>
    <row r="32" spans="1:17" x14ac:dyDescent="0.25">
      <c r="A32" s="5112" t="s">
        <v>82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1251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1280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3244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1278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1232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3921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3913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2471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1236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3911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3922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56" t="s">
        <v>3924</v>
      </c>
      <c r="B45" s="7327" t="s">
        <v>3925</v>
      </c>
      <c r="C45" s="7327"/>
      <c r="D45" s="7327"/>
      <c r="E45" s="7327"/>
      <c r="F45" s="7327" t="s">
        <v>3926</v>
      </c>
      <c r="G45" s="7327"/>
      <c r="H45" s="7327"/>
      <c r="I45" s="7327"/>
      <c r="J45" s="7327" t="s">
        <v>3927</v>
      </c>
      <c r="K45" s="7327"/>
      <c r="L45" s="7327"/>
      <c r="M45" s="7353"/>
      <c r="N45" s="7327" t="s">
        <v>3928</v>
      </c>
      <c r="O45" s="7327"/>
      <c r="P45" s="7327"/>
      <c r="Q45" s="7327"/>
      <c r="R45" s="7348" t="s">
        <v>3929</v>
      </c>
      <c r="S45" s="7327"/>
      <c r="T45" s="7327"/>
      <c r="U45" s="7327"/>
    </row>
    <row r="46" spans="1:21" x14ac:dyDescent="0.25">
      <c r="A46" s="7356"/>
      <c r="B46" s="7343" t="s">
        <v>3910</v>
      </c>
      <c r="C46" s="7344"/>
      <c r="D46" s="7343" t="s">
        <v>2467</v>
      </c>
      <c r="E46" s="7344"/>
      <c r="F46" s="7343" t="s">
        <v>3910</v>
      </c>
      <c r="G46" s="7344"/>
      <c r="H46" s="7343" t="s">
        <v>2467</v>
      </c>
      <c r="I46" s="7344"/>
      <c r="J46" s="7343" t="s">
        <v>3910</v>
      </c>
      <c r="K46" s="7344"/>
      <c r="L46" s="7343" t="s">
        <v>2467</v>
      </c>
      <c r="M46" s="7344"/>
      <c r="N46" s="7343" t="s">
        <v>3910</v>
      </c>
      <c r="O46" s="7344"/>
      <c r="P46" s="7343" t="s">
        <v>2467</v>
      </c>
      <c r="Q46" s="7344"/>
      <c r="R46" s="7343" t="s">
        <v>3910</v>
      </c>
      <c r="S46" s="7344"/>
      <c r="T46" s="7343" t="s">
        <v>2467</v>
      </c>
      <c r="U46" s="7344"/>
    </row>
    <row r="47" spans="1:21" x14ac:dyDescent="0.25">
      <c r="A47" s="7356"/>
      <c r="B47" s="5097" t="s">
        <v>63</v>
      </c>
      <c r="C47" s="5081" t="s">
        <v>64</v>
      </c>
      <c r="D47" s="5097" t="s">
        <v>63</v>
      </c>
      <c r="E47" s="5081" t="s">
        <v>64</v>
      </c>
      <c r="F47" s="5097" t="s">
        <v>63</v>
      </c>
      <c r="G47" s="5081" t="s">
        <v>64</v>
      </c>
      <c r="H47" s="5097" t="s">
        <v>63</v>
      </c>
      <c r="I47" s="5081" t="s">
        <v>64</v>
      </c>
      <c r="J47" s="5097" t="s">
        <v>63</v>
      </c>
      <c r="K47" s="5081" t="s">
        <v>64</v>
      </c>
      <c r="L47" s="5097" t="s">
        <v>63</v>
      </c>
      <c r="M47" s="5098" t="s">
        <v>64</v>
      </c>
      <c r="N47" s="5097" t="s">
        <v>63</v>
      </c>
      <c r="O47" s="5081" t="s">
        <v>64</v>
      </c>
      <c r="P47" s="5097" t="s">
        <v>63</v>
      </c>
      <c r="Q47" s="5081" t="s">
        <v>64</v>
      </c>
      <c r="R47" s="5121" t="s">
        <v>63</v>
      </c>
      <c r="S47" s="5081" t="s">
        <v>64</v>
      </c>
      <c r="T47" s="5097" t="s">
        <v>63</v>
      </c>
      <c r="U47" s="5081" t="s">
        <v>64</v>
      </c>
    </row>
    <row r="48" spans="1:21" x14ac:dyDescent="0.25">
      <c r="A48" s="5122" t="s">
        <v>82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3930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3931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3932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3933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56" t="s">
        <v>3935</v>
      </c>
      <c r="B54" s="7353" t="s">
        <v>3936</v>
      </c>
      <c r="C54" s="7357"/>
      <c r="D54" s="7357"/>
      <c r="E54" s="7348"/>
      <c r="F54" s="7353" t="s">
        <v>3937</v>
      </c>
      <c r="G54" s="7357"/>
      <c r="H54" s="7357"/>
      <c r="I54" s="7348"/>
      <c r="J54" s="7353" t="s">
        <v>3938</v>
      </c>
      <c r="K54" s="7357"/>
      <c r="L54" s="7357"/>
      <c r="M54" s="7348"/>
      <c r="N54" s="7348" t="s">
        <v>3939</v>
      </c>
      <c r="O54" s="7327"/>
      <c r="P54" s="7327"/>
      <c r="Q54" s="7327"/>
    </row>
    <row r="55" spans="1:21" x14ac:dyDescent="0.25">
      <c r="A55" s="7356"/>
      <c r="B55" s="7343" t="s">
        <v>3910</v>
      </c>
      <c r="C55" s="7344"/>
      <c r="D55" s="7343" t="s">
        <v>2467</v>
      </c>
      <c r="E55" s="7344"/>
      <c r="F55" s="7343" t="s">
        <v>3910</v>
      </c>
      <c r="G55" s="7344"/>
      <c r="H55" s="7343" t="s">
        <v>2467</v>
      </c>
      <c r="I55" s="7344"/>
      <c r="J55" s="7343" t="s">
        <v>3910</v>
      </c>
      <c r="K55" s="7344"/>
      <c r="L55" s="7343" t="s">
        <v>2467</v>
      </c>
      <c r="M55" s="7344"/>
      <c r="N55" s="7343" t="s">
        <v>3910</v>
      </c>
      <c r="O55" s="7344"/>
      <c r="P55" s="7343" t="s">
        <v>2467</v>
      </c>
      <c r="Q55" s="7344"/>
    </row>
    <row r="56" spans="1:21" x14ac:dyDescent="0.25">
      <c r="A56" s="7356"/>
      <c r="B56" s="5047" t="s">
        <v>63</v>
      </c>
      <c r="C56" s="5009" t="s">
        <v>64</v>
      </c>
      <c r="D56" s="5048" t="s">
        <v>63</v>
      </c>
      <c r="E56" s="5009" t="s">
        <v>64</v>
      </c>
      <c r="F56" s="5047" t="s">
        <v>63</v>
      </c>
      <c r="G56" s="5009" t="s">
        <v>64</v>
      </c>
      <c r="H56" s="5048" t="s">
        <v>63</v>
      </c>
      <c r="I56" s="5009" t="s">
        <v>64</v>
      </c>
      <c r="J56" s="5097" t="s">
        <v>63</v>
      </c>
      <c r="K56" s="5081" t="s">
        <v>64</v>
      </c>
      <c r="L56" s="5097" t="s">
        <v>63</v>
      </c>
      <c r="M56" s="5081" t="s">
        <v>64</v>
      </c>
      <c r="N56" s="5048" t="s">
        <v>63</v>
      </c>
      <c r="O56" s="5009" t="s">
        <v>64</v>
      </c>
      <c r="P56" s="5047" t="s">
        <v>63</v>
      </c>
      <c r="Q56" s="5009" t="s">
        <v>64</v>
      </c>
    </row>
    <row r="57" spans="1:21" x14ac:dyDescent="0.25">
      <c r="A57" s="5122" t="s">
        <v>82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3940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3872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3941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3942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3943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3944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42" t="s">
        <v>3946</v>
      </c>
      <c r="B65" s="7327" t="s">
        <v>3947</v>
      </c>
      <c r="C65" s="7327"/>
      <c r="D65" s="7327"/>
      <c r="E65" s="7327"/>
      <c r="F65" s="7323" t="s">
        <v>3948</v>
      </c>
      <c r="G65" s="7298" t="s">
        <v>3949</v>
      </c>
    </row>
    <row r="66" spans="1:9" x14ac:dyDescent="0.25">
      <c r="A66" s="7342"/>
      <c r="B66" s="7343" t="s">
        <v>3910</v>
      </c>
      <c r="C66" s="7344"/>
      <c r="D66" s="7343" t="s">
        <v>2467</v>
      </c>
      <c r="E66" s="7344"/>
      <c r="F66" s="5722"/>
      <c r="G66" s="5647"/>
    </row>
    <row r="67" spans="1:9" ht="22.5" customHeight="1" x14ac:dyDescent="0.25">
      <c r="A67" s="7342"/>
      <c r="B67" s="5097" t="s">
        <v>63</v>
      </c>
      <c r="C67" s="5081" t="s">
        <v>64</v>
      </c>
      <c r="D67" s="5097" t="s">
        <v>63</v>
      </c>
      <c r="E67" s="5081" t="s">
        <v>64</v>
      </c>
      <c r="F67" s="7221"/>
      <c r="G67" s="7299"/>
    </row>
    <row r="68" spans="1:9" x14ac:dyDescent="0.25">
      <c r="A68" s="5140" t="s">
        <v>82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103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3950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3951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110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45" t="s">
        <v>3953</v>
      </c>
      <c r="B74" s="7327" t="s">
        <v>3954</v>
      </c>
      <c r="C74" s="7327"/>
      <c r="D74" s="7327"/>
      <c r="E74" s="7327"/>
      <c r="F74" s="7327" t="s">
        <v>3955</v>
      </c>
      <c r="G74" s="7327"/>
      <c r="H74" s="7327"/>
      <c r="I74" s="7327"/>
    </row>
    <row r="75" spans="1:9" x14ac:dyDescent="0.25">
      <c r="A75" s="7346"/>
      <c r="B75" s="7343" t="s">
        <v>3910</v>
      </c>
      <c r="C75" s="7344"/>
      <c r="D75" s="7343" t="s">
        <v>2467</v>
      </c>
      <c r="E75" s="7344"/>
      <c r="F75" s="7343" t="s">
        <v>3910</v>
      </c>
      <c r="G75" s="7344"/>
      <c r="H75" s="7343" t="s">
        <v>2467</v>
      </c>
      <c r="I75" s="7344"/>
    </row>
    <row r="76" spans="1:9" x14ac:dyDescent="0.25">
      <c r="A76" s="7347"/>
      <c r="B76" s="5097" t="s">
        <v>63</v>
      </c>
      <c r="C76" s="5016" t="s">
        <v>64</v>
      </c>
      <c r="D76" s="5121" t="s">
        <v>63</v>
      </c>
      <c r="E76" s="5081" t="s">
        <v>64</v>
      </c>
      <c r="F76" s="5097" t="s">
        <v>63</v>
      </c>
      <c r="G76" s="5081" t="s">
        <v>64</v>
      </c>
      <c r="H76" s="5097" t="s">
        <v>63</v>
      </c>
      <c r="I76" s="5016" t="s">
        <v>64</v>
      </c>
    </row>
    <row r="77" spans="1:9" x14ac:dyDescent="0.25">
      <c r="A77" s="5122" t="s">
        <v>82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3956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3957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307" t="s">
        <v>3960</v>
      </c>
      <c r="B82" s="7348" t="s">
        <v>82</v>
      </c>
      <c r="C82" s="7321" t="s">
        <v>3961</v>
      </c>
      <c r="D82" s="7349"/>
      <c r="E82" s="7323"/>
    </row>
    <row r="83" spans="1:7" ht="11.25" customHeight="1" x14ac:dyDescent="0.25">
      <c r="A83" s="7308"/>
      <c r="B83" s="7348"/>
      <c r="C83" s="7022"/>
      <c r="D83" s="7206"/>
      <c r="E83" s="7221"/>
    </row>
    <row r="84" spans="1:7" ht="21" x14ac:dyDescent="0.25">
      <c r="A84" s="7309"/>
      <c r="B84" s="7323"/>
      <c r="C84" s="5142" t="s">
        <v>3910</v>
      </c>
      <c r="D84" s="5143" t="s">
        <v>2467</v>
      </c>
      <c r="E84" s="5144" t="s">
        <v>3962</v>
      </c>
    </row>
    <row r="85" spans="1:7" x14ac:dyDescent="0.25">
      <c r="A85" s="3741" t="s">
        <v>1203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3963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3964</v>
      </c>
      <c r="B87" s="5148"/>
      <c r="C87" s="5149"/>
      <c r="D87" s="5149"/>
      <c r="E87" s="5149"/>
      <c r="F87" s="5150"/>
    </row>
    <row r="88" spans="1:7" ht="24.75" customHeight="1" x14ac:dyDescent="0.25">
      <c r="A88" s="7307" t="s">
        <v>3965</v>
      </c>
      <c r="B88" s="7350" t="s">
        <v>82</v>
      </c>
      <c r="C88" s="7353" t="s">
        <v>3966</v>
      </c>
      <c r="D88" s="7354"/>
      <c r="E88" s="7349" t="s">
        <v>3967</v>
      </c>
      <c r="F88" s="7323"/>
    </row>
    <row r="89" spans="1:7" x14ac:dyDescent="0.25">
      <c r="A89" s="7308"/>
      <c r="B89" s="7351"/>
      <c r="C89" s="7343" t="s">
        <v>2467</v>
      </c>
      <c r="D89" s="7355"/>
      <c r="E89" s="7206"/>
      <c r="F89" s="7221"/>
    </row>
    <row r="90" spans="1:7" ht="21" x14ac:dyDescent="0.25">
      <c r="A90" s="7309"/>
      <c r="B90" s="7352"/>
      <c r="C90" s="5142" t="s">
        <v>63</v>
      </c>
      <c r="D90" s="5052" t="s">
        <v>64</v>
      </c>
      <c r="E90" s="5151" t="s">
        <v>3968</v>
      </c>
      <c r="F90" s="5069" t="s">
        <v>3969</v>
      </c>
    </row>
    <row r="91" spans="1:7" x14ac:dyDescent="0.25">
      <c r="A91" s="3741" t="s">
        <v>1203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3970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3971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307" t="s">
        <v>3972</v>
      </c>
      <c r="B94" s="7298" t="s">
        <v>82</v>
      </c>
      <c r="C94" s="7353" t="s">
        <v>3973</v>
      </c>
      <c r="D94" s="7348"/>
    </row>
    <row r="95" spans="1:7" x14ac:dyDescent="0.25">
      <c r="A95" s="7308"/>
      <c r="B95" s="5647"/>
      <c r="C95" s="7343" t="s">
        <v>2467</v>
      </c>
      <c r="D95" s="7344"/>
    </row>
    <row r="96" spans="1:7" x14ac:dyDescent="0.25">
      <c r="A96" s="7309"/>
      <c r="B96" s="7299"/>
      <c r="C96" s="5121" t="s">
        <v>63</v>
      </c>
      <c r="D96" s="5081" t="s">
        <v>64</v>
      </c>
    </row>
    <row r="97" spans="1:9" ht="14.25" customHeight="1" x14ac:dyDescent="0.25">
      <c r="A97" s="3741" t="s">
        <v>3974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3975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3976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307" t="s">
        <v>3977</v>
      </c>
      <c r="B100" s="7327" t="s">
        <v>3978</v>
      </c>
      <c r="C100" s="7327"/>
      <c r="D100" s="7327"/>
      <c r="E100" s="7327"/>
    </row>
    <row r="101" spans="1:9" x14ac:dyDescent="0.25">
      <c r="A101" s="7308"/>
      <c r="B101" s="7343" t="s">
        <v>3910</v>
      </c>
      <c r="C101" s="7344"/>
      <c r="D101" s="7343" t="s">
        <v>2467</v>
      </c>
      <c r="E101" s="7344"/>
    </row>
    <row r="102" spans="1:9" x14ac:dyDescent="0.25">
      <c r="A102" s="7309"/>
      <c r="B102" s="5097" t="s">
        <v>63</v>
      </c>
      <c r="C102" s="5081" t="s">
        <v>64</v>
      </c>
      <c r="D102" s="5097" t="s">
        <v>63</v>
      </c>
      <c r="E102" s="5081" t="s">
        <v>64</v>
      </c>
    </row>
    <row r="103" spans="1:9" x14ac:dyDescent="0.25">
      <c r="A103" s="5122" t="s">
        <v>82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3979</v>
      </c>
      <c r="B104" s="1958"/>
      <c r="C104" s="3859"/>
      <c r="D104" s="1958"/>
      <c r="E104" s="3859"/>
    </row>
    <row r="105" spans="1:9" x14ac:dyDescent="0.25">
      <c r="A105" s="4203" t="s">
        <v>3980</v>
      </c>
      <c r="B105" s="3795"/>
      <c r="C105" s="4054"/>
      <c r="D105" s="3795"/>
      <c r="E105" s="4054"/>
    </row>
    <row r="106" spans="1:9" x14ac:dyDescent="0.25">
      <c r="A106" s="2301" t="s">
        <v>608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3981</v>
      </c>
      <c r="B107" s="1154"/>
      <c r="C107" s="1154"/>
      <c r="D107" s="1154"/>
      <c r="E107" s="1154"/>
      <c r="F107" s="8"/>
      <c r="G107" s="8"/>
    </row>
    <row r="108" spans="1:9" x14ac:dyDescent="0.25">
      <c r="A108" s="7307" t="s">
        <v>3982</v>
      </c>
      <c r="B108" s="7279" t="s">
        <v>197</v>
      </c>
      <c r="C108" s="7348" t="s">
        <v>3983</v>
      </c>
      <c r="D108" s="7327"/>
      <c r="E108" s="7327"/>
      <c r="F108" s="7327"/>
      <c r="G108" s="7327"/>
    </row>
    <row r="109" spans="1:9" x14ac:dyDescent="0.25">
      <c r="A109" s="7308"/>
      <c r="B109" s="5663"/>
      <c r="C109" s="7343" t="s">
        <v>3910</v>
      </c>
      <c r="D109" s="7344"/>
      <c r="E109" s="7343" t="s">
        <v>2467</v>
      </c>
      <c r="F109" s="7344"/>
      <c r="G109" s="7298" t="s">
        <v>3984</v>
      </c>
    </row>
    <row r="110" spans="1:9" x14ac:dyDescent="0.25">
      <c r="A110" s="7309"/>
      <c r="B110" s="7319"/>
      <c r="C110" s="5121" t="s">
        <v>63</v>
      </c>
      <c r="D110" s="5081" t="s">
        <v>64</v>
      </c>
      <c r="E110" s="5121" t="s">
        <v>63</v>
      </c>
      <c r="F110" s="5081" t="s">
        <v>64</v>
      </c>
      <c r="G110" s="7299"/>
    </row>
    <row r="111" spans="1:9" x14ac:dyDescent="0.25">
      <c r="A111" s="3741" t="s">
        <v>3985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3986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3987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3988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3989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79" t="s">
        <v>3990</v>
      </c>
      <c r="B116" s="7353" t="s">
        <v>3991</v>
      </c>
      <c r="C116" s="7357"/>
      <c r="D116" s="7357"/>
      <c r="E116" s="7348"/>
      <c r="F116" s="7353" t="s">
        <v>3992</v>
      </c>
      <c r="G116" s="7357"/>
      <c r="H116" s="7357"/>
      <c r="I116" s="7348"/>
      <c r="K116" s="42"/>
      <c r="L116" s="138"/>
    </row>
    <row r="117" spans="1:12" x14ac:dyDescent="0.25">
      <c r="A117" s="5663"/>
      <c r="B117" s="7343" t="s">
        <v>3910</v>
      </c>
      <c r="C117" s="7344"/>
      <c r="D117" s="7343" t="s">
        <v>2467</v>
      </c>
      <c r="E117" s="7344"/>
      <c r="F117" s="7343" t="s">
        <v>3910</v>
      </c>
      <c r="G117" s="7344"/>
      <c r="H117" s="7343" t="s">
        <v>2467</v>
      </c>
      <c r="I117" s="7344"/>
    </row>
    <row r="118" spans="1:12" x14ac:dyDescent="0.25">
      <c r="A118" s="7319"/>
      <c r="B118" s="5097" t="s">
        <v>63</v>
      </c>
      <c r="C118" s="5016" t="s">
        <v>64</v>
      </c>
      <c r="D118" s="5121" t="s">
        <v>63</v>
      </c>
      <c r="E118" s="5016" t="s">
        <v>64</v>
      </c>
      <c r="F118" s="5097" t="s">
        <v>63</v>
      </c>
      <c r="G118" s="5016" t="s">
        <v>64</v>
      </c>
      <c r="H118" s="5121" t="s">
        <v>63</v>
      </c>
      <c r="I118" s="5016" t="s">
        <v>64</v>
      </c>
    </row>
    <row r="119" spans="1:12" x14ac:dyDescent="0.25">
      <c r="A119" s="4392" t="s">
        <v>3446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3993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3994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79" t="s">
        <v>3995</v>
      </c>
      <c r="B122" s="7298" t="s">
        <v>3996</v>
      </c>
      <c r="C122" s="7327"/>
      <c r="D122" s="7327" t="s">
        <v>3997</v>
      </c>
      <c r="E122" s="7327"/>
      <c r="F122" s="7327"/>
      <c r="G122" s="9"/>
      <c r="H122" s="9"/>
      <c r="I122" s="9"/>
    </row>
    <row r="123" spans="1:12" x14ac:dyDescent="0.25">
      <c r="A123" s="7146"/>
      <c r="B123" s="5097" t="s">
        <v>63</v>
      </c>
      <c r="C123" s="5081" t="s">
        <v>64</v>
      </c>
      <c r="D123" s="5097" t="s">
        <v>2406</v>
      </c>
      <c r="E123" s="5155" t="s">
        <v>3998</v>
      </c>
      <c r="F123" s="5081" t="s">
        <v>3999</v>
      </c>
      <c r="G123" s="9"/>
      <c r="H123" s="9"/>
      <c r="I123" s="9"/>
    </row>
    <row r="124" spans="1:12" x14ac:dyDescent="0.25">
      <c r="A124" s="3732" t="s">
        <v>4000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4001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10" t="s">
        <v>4002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98" t="s">
        <v>4003</v>
      </c>
      <c r="B8" s="7398"/>
      <c r="C8" s="7398"/>
      <c r="D8" s="7398"/>
      <c r="E8" s="7398"/>
      <c r="F8" s="7398"/>
      <c r="G8" s="7398"/>
      <c r="H8" s="7398"/>
      <c r="I8" s="7398"/>
      <c r="J8" s="7398"/>
      <c r="K8" s="40"/>
    </row>
    <row r="9" spans="1:90" ht="20.100000000000001" customHeight="1" x14ac:dyDescent="0.25">
      <c r="A9" s="6786" t="s">
        <v>4004</v>
      </c>
      <c r="B9" s="7362"/>
      <c r="C9" s="6786" t="s">
        <v>82</v>
      </c>
      <c r="D9" s="6786"/>
      <c r="E9" s="7362"/>
      <c r="F9" s="7370" t="s">
        <v>106</v>
      </c>
      <c r="G9" s="7371"/>
      <c r="H9" s="7371"/>
      <c r="I9" s="7371"/>
      <c r="J9" s="7371"/>
      <c r="K9" s="7371"/>
      <c r="L9" s="7371"/>
      <c r="M9" s="7371"/>
      <c r="N9" s="7371"/>
      <c r="O9" s="7371"/>
      <c r="P9" s="7371"/>
      <c r="Q9" s="7371"/>
      <c r="R9" s="7371"/>
      <c r="S9" s="7371"/>
      <c r="T9" s="7371"/>
      <c r="U9" s="7371"/>
      <c r="V9" s="7371"/>
      <c r="W9" s="7371"/>
      <c r="X9" s="7371"/>
      <c r="Y9" s="7371"/>
      <c r="Z9" s="7371"/>
      <c r="AA9" s="7371"/>
      <c r="AB9" s="7371"/>
      <c r="AC9" s="7371"/>
      <c r="AD9" s="7371"/>
      <c r="AE9" s="7371"/>
      <c r="AF9" s="7371"/>
      <c r="AG9" s="7371"/>
      <c r="AH9" s="7371"/>
      <c r="AI9" s="7371"/>
      <c r="AJ9" s="7371"/>
      <c r="AK9" s="7371"/>
      <c r="AL9" s="7371"/>
      <c r="AM9" s="7371"/>
      <c r="AN9" s="7384" t="s">
        <v>4005</v>
      </c>
      <c r="AO9" s="7387" t="s">
        <v>614</v>
      </c>
      <c r="AP9" s="7387" t="s">
        <v>41</v>
      </c>
      <c r="AQ9" s="7387" t="s">
        <v>42</v>
      </c>
      <c r="AR9" s="7395" t="s">
        <v>39</v>
      </c>
      <c r="AS9" s="7384" t="s">
        <v>4006</v>
      </c>
      <c r="AT9" s="7395" t="s">
        <v>1307</v>
      </c>
      <c r="AU9" s="7384" t="s">
        <v>3023</v>
      </c>
      <c r="AV9" s="7387" t="s">
        <v>4007</v>
      </c>
      <c r="AW9" s="739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76"/>
      <c r="B10" s="6001"/>
      <c r="C10" s="7399"/>
      <c r="D10" s="7399"/>
      <c r="E10" s="7272"/>
      <c r="F10" s="7370" t="s">
        <v>108</v>
      </c>
      <c r="G10" s="7374"/>
      <c r="H10" s="7371" t="s">
        <v>47</v>
      </c>
      <c r="I10" s="7374"/>
      <c r="J10" s="7371" t="s">
        <v>4009</v>
      </c>
      <c r="K10" s="7374"/>
      <c r="L10" s="7370" t="s">
        <v>49</v>
      </c>
      <c r="M10" s="7374"/>
      <c r="N10" s="7393" t="s">
        <v>50</v>
      </c>
      <c r="O10" s="7394"/>
      <c r="P10" s="7393" t="s">
        <v>51</v>
      </c>
      <c r="Q10" s="7394"/>
      <c r="R10" s="7393" t="s">
        <v>52</v>
      </c>
      <c r="S10" s="7394"/>
      <c r="T10" s="7393" t="s">
        <v>53</v>
      </c>
      <c r="U10" s="7394"/>
      <c r="V10" s="7393" t="s">
        <v>54</v>
      </c>
      <c r="W10" s="7394"/>
      <c r="X10" s="7393" t="s">
        <v>55</v>
      </c>
      <c r="Y10" s="7394"/>
      <c r="Z10" s="7393" t="s">
        <v>56</v>
      </c>
      <c r="AA10" s="7394"/>
      <c r="AB10" s="7393" t="s">
        <v>57</v>
      </c>
      <c r="AC10" s="7394"/>
      <c r="AD10" s="7393" t="s">
        <v>58</v>
      </c>
      <c r="AE10" s="7394"/>
      <c r="AF10" s="7393" t="s">
        <v>59</v>
      </c>
      <c r="AG10" s="7394"/>
      <c r="AH10" s="7393" t="s">
        <v>60</v>
      </c>
      <c r="AI10" s="7394"/>
      <c r="AJ10" s="7393" t="s">
        <v>61</v>
      </c>
      <c r="AK10" s="7394"/>
      <c r="AL10" s="7393" t="s">
        <v>487</v>
      </c>
      <c r="AM10" s="7400"/>
      <c r="AN10" s="7385"/>
      <c r="AO10" s="7388"/>
      <c r="AP10" s="7388"/>
      <c r="AQ10" s="7388"/>
      <c r="AR10" s="7396"/>
      <c r="AS10" s="7385"/>
      <c r="AT10" s="7396"/>
      <c r="AU10" s="7385"/>
      <c r="AV10" s="7388"/>
      <c r="AW10" s="739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99"/>
      <c r="B11" s="7272"/>
      <c r="C11" s="5161" t="s">
        <v>84</v>
      </c>
      <c r="D11" s="5162" t="s">
        <v>63</v>
      </c>
      <c r="E11" s="5156" t="s">
        <v>64</v>
      </c>
      <c r="F11" s="5163" t="s">
        <v>63</v>
      </c>
      <c r="G11" s="5160" t="s">
        <v>64</v>
      </c>
      <c r="H11" s="5164" t="s">
        <v>63</v>
      </c>
      <c r="I11" s="5160" t="s">
        <v>64</v>
      </c>
      <c r="J11" s="5164" t="s">
        <v>63</v>
      </c>
      <c r="K11" s="5160" t="s">
        <v>64</v>
      </c>
      <c r="L11" s="5163" t="s">
        <v>63</v>
      </c>
      <c r="M11" s="5160" t="s">
        <v>64</v>
      </c>
      <c r="N11" s="5163" t="s">
        <v>63</v>
      </c>
      <c r="O11" s="5160" t="s">
        <v>64</v>
      </c>
      <c r="P11" s="5163" t="s">
        <v>63</v>
      </c>
      <c r="Q11" s="5160" t="s">
        <v>64</v>
      </c>
      <c r="R11" s="5163" t="s">
        <v>63</v>
      </c>
      <c r="S11" s="5160" t="s">
        <v>64</v>
      </c>
      <c r="T11" s="5163" t="s">
        <v>63</v>
      </c>
      <c r="U11" s="5160" t="s">
        <v>64</v>
      </c>
      <c r="V11" s="5163" t="s">
        <v>63</v>
      </c>
      <c r="W11" s="5160" t="s">
        <v>64</v>
      </c>
      <c r="X11" s="5163" t="s">
        <v>63</v>
      </c>
      <c r="Y11" s="5160" t="s">
        <v>64</v>
      </c>
      <c r="Z11" s="5163" t="s">
        <v>63</v>
      </c>
      <c r="AA11" s="5160" t="s">
        <v>64</v>
      </c>
      <c r="AB11" s="5163" t="s">
        <v>63</v>
      </c>
      <c r="AC11" s="5160" t="s">
        <v>64</v>
      </c>
      <c r="AD11" s="5163" t="s">
        <v>63</v>
      </c>
      <c r="AE11" s="5160" t="s">
        <v>64</v>
      </c>
      <c r="AF11" s="5163" t="s">
        <v>63</v>
      </c>
      <c r="AG11" s="5160" t="s">
        <v>64</v>
      </c>
      <c r="AH11" s="5163" t="s">
        <v>63</v>
      </c>
      <c r="AI11" s="5160" t="s">
        <v>64</v>
      </c>
      <c r="AJ11" s="5163" t="s">
        <v>63</v>
      </c>
      <c r="AK11" s="5160" t="s">
        <v>64</v>
      </c>
      <c r="AL11" s="5163" t="s">
        <v>63</v>
      </c>
      <c r="AM11" s="5158" t="s">
        <v>64</v>
      </c>
      <c r="AN11" s="7386"/>
      <c r="AO11" s="7389"/>
      <c r="AP11" s="7389"/>
      <c r="AQ11" s="7389"/>
      <c r="AR11" s="7397"/>
      <c r="AS11" s="7386"/>
      <c r="AT11" s="7397"/>
      <c r="AU11" s="7386"/>
      <c r="AV11" s="7389"/>
      <c r="AW11" s="7392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80" t="s">
        <v>4010</v>
      </c>
      <c r="B12" s="5166" t="s">
        <v>4011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81"/>
      <c r="B13" s="4530" t="s">
        <v>4012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82"/>
      <c r="B14" s="1778" t="s">
        <v>4013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92" t="s">
        <v>4014</v>
      </c>
      <c r="B15" s="3848" t="s">
        <v>4015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92"/>
      <c r="B16" s="5169" t="s">
        <v>4016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92"/>
      <c r="B17" s="5169" t="s">
        <v>4017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92"/>
      <c r="B18" s="5169" t="s">
        <v>4018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92"/>
      <c r="B19" s="5169" t="s">
        <v>4019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92"/>
      <c r="B20" s="5169" t="s">
        <v>4020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92"/>
      <c r="B21" s="5169" t="s">
        <v>4021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92"/>
      <c r="B22" s="5169" t="s">
        <v>4022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92"/>
      <c r="B23" s="5169" t="s">
        <v>4023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92"/>
      <c r="B24" s="1158" t="s">
        <v>4024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92"/>
      <c r="B25" s="4530" t="s">
        <v>4025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92"/>
      <c r="B26" s="1159" t="s">
        <v>4026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83"/>
      <c r="B27" s="4530" t="s">
        <v>920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70" t="s">
        <v>82</v>
      </c>
      <c r="B28" s="7374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61" t="s">
        <v>4027</v>
      </c>
      <c r="B29" s="7361"/>
      <c r="C29" s="7361"/>
      <c r="D29" s="7361"/>
      <c r="E29" s="7361"/>
      <c r="F29" s="7361"/>
      <c r="G29" s="7361"/>
      <c r="H29" s="7361"/>
      <c r="I29" s="7361"/>
      <c r="J29" s="7361"/>
      <c r="K29" s="7361"/>
      <c r="L29" s="7361"/>
    </row>
    <row r="30" spans="1:90" s="18" customFormat="1" ht="15" customHeight="1" x14ac:dyDescent="0.15">
      <c r="A30" s="7375" t="s">
        <v>4028</v>
      </c>
      <c r="B30" s="7375" t="s">
        <v>82</v>
      </c>
      <c r="C30" s="7377" t="s">
        <v>4011</v>
      </c>
      <c r="D30" s="7366" t="s">
        <v>4012</v>
      </c>
      <c r="E30" s="7379" t="s">
        <v>4013</v>
      </c>
      <c r="F30" s="7370" t="s">
        <v>4029</v>
      </c>
      <c r="G30" s="7371"/>
      <c r="H30" s="7371"/>
      <c r="I30" s="7371"/>
      <c r="J30" s="7371"/>
      <c r="K30" s="7371"/>
      <c r="L30" s="7371"/>
      <c r="M30" s="7371"/>
      <c r="N30" s="7371"/>
      <c r="O30" s="7371"/>
      <c r="P30" s="7371"/>
      <c r="Q30" s="7371"/>
      <c r="R30" s="7371"/>
      <c r="S30" s="7371"/>
      <c r="T30" s="7371"/>
      <c r="U30" s="7371"/>
      <c r="V30" s="7371"/>
      <c r="W30" s="7371"/>
      <c r="X30" s="7371"/>
      <c r="Y30" s="7371"/>
      <c r="Z30" s="7371"/>
      <c r="AA30" s="7371"/>
      <c r="AB30" s="7371"/>
      <c r="AC30" s="7371"/>
      <c r="AD30" s="7371"/>
      <c r="AE30" s="7371"/>
      <c r="AF30" s="7374"/>
    </row>
    <row r="31" spans="1:90" ht="42" x14ac:dyDescent="0.25">
      <c r="A31" s="7376"/>
      <c r="B31" s="7376"/>
      <c r="C31" s="7378"/>
      <c r="D31" s="6393"/>
      <c r="E31" s="5818"/>
      <c r="F31" s="1896" t="s">
        <v>4015</v>
      </c>
      <c r="G31" s="630" t="s">
        <v>4030</v>
      </c>
      <c r="H31" s="630" t="s">
        <v>4031</v>
      </c>
      <c r="I31" s="630" t="s">
        <v>4032</v>
      </c>
      <c r="J31" s="1160" t="s">
        <v>4017</v>
      </c>
      <c r="K31" s="630" t="s">
        <v>4033</v>
      </c>
      <c r="L31" s="5159" t="s">
        <v>4034</v>
      </c>
      <c r="M31" s="630" t="s">
        <v>4035</v>
      </c>
      <c r="N31" s="630" t="s">
        <v>4019</v>
      </c>
      <c r="O31" s="630" t="s">
        <v>4020</v>
      </c>
      <c r="P31" s="5176" t="s">
        <v>4036</v>
      </c>
      <c r="Q31" s="3258" t="s">
        <v>4021</v>
      </c>
      <c r="R31" s="630" t="s">
        <v>4022</v>
      </c>
      <c r="S31" s="5159" t="s">
        <v>4037</v>
      </c>
      <c r="T31" s="5176" t="s">
        <v>4024</v>
      </c>
      <c r="U31" s="5164" t="s">
        <v>4038</v>
      </c>
      <c r="V31" s="5176" t="s">
        <v>4039</v>
      </c>
      <c r="W31" s="5176" t="s">
        <v>4025</v>
      </c>
      <c r="X31" s="5159" t="s">
        <v>4026</v>
      </c>
      <c r="Y31" s="5176" t="s">
        <v>4040</v>
      </c>
      <c r="Z31" s="5164" t="s">
        <v>4041</v>
      </c>
      <c r="AA31" s="5176" t="s">
        <v>4042</v>
      </c>
      <c r="AB31" s="630" t="s">
        <v>4043</v>
      </c>
      <c r="AC31" s="5176" t="s">
        <v>4044</v>
      </c>
      <c r="AD31" s="5176" t="s">
        <v>4045</v>
      </c>
      <c r="AE31" s="5176" t="s">
        <v>4046</v>
      </c>
      <c r="AF31" s="5160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977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604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4048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4049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606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4050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520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4051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4052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110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4053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1056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1058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4054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82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61" t="s">
        <v>4055</v>
      </c>
      <c r="B47" s="7361"/>
      <c r="C47" s="7361"/>
      <c r="D47" s="7361"/>
      <c r="E47" s="7361"/>
      <c r="F47" s="7361"/>
      <c r="G47" s="7361"/>
      <c r="H47" s="7361"/>
      <c r="I47" s="7361"/>
      <c r="J47" s="7361"/>
      <c r="K47" s="7361"/>
      <c r="L47" s="7361"/>
      <c r="M47" s="7361"/>
    </row>
    <row r="48" spans="1:32" s="18" customFormat="1" ht="15" customHeight="1" x14ac:dyDescent="0.15">
      <c r="A48" s="7362" t="s">
        <v>4056</v>
      </c>
      <c r="B48" s="7375" t="s">
        <v>82</v>
      </c>
      <c r="C48" s="7377" t="s">
        <v>4011</v>
      </c>
      <c r="D48" s="7366" t="s">
        <v>4012</v>
      </c>
      <c r="E48" s="7379" t="s">
        <v>4013</v>
      </c>
      <c r="F48" s="7370" t="s">
        <v>4029</v>
      </c>
      <c r="G48" s="7371"/>
      <c r="H48" s="7371"/>
      <c r="I48" s="7371"/>
      <c r="J48" s="7371"/>
      <c r="K48" s="7371"/>
      <c r="L48" s="7371"/>
      <c r="M48" s="7371"/>
      <c r="N48" s="7371"/>
      <c r="O48" s="7371"/>
      <c r="P48" s="7371"/>
      <c r="Q48" s="7371"/>
      <c r="R48" s="7371"/>
      <c r="S48" s="7371"/>
      <c r="T48" s="7371"/>
      <c r="U48" s="7371"/>
      <c r="V48" s="7371"/>
      <c r="W48" s="7371"/>
      <c r="X48" s="7371"/>
      <c r="Y48" s="7371"/>
      <c r="Z48" s="7371"/>
      <c r="AA48" s="7371"/>
      <c r="AB48" s="7371"/>
      <c r="AC48" s="7371"/>
      <c r="AD48" s="7371"/>
      <c r="AE48" s="7371"/>
      <c r="AF48" s="7374"/>
    </row>
    <row r="49" spans="1:32" s="18" customFormat="1" ht="42" customHeight="1" x14ac:dyDescent="0.15">
      <c r="A49" s="7272"/>
      <c r="B49" s="7376"/>
      <c r="C49" s="7378"/>
      <c r="D49" s="6393"/>
      <c r="E49" s="5818"/>
      <c r="F49" s="1896" t="s">
        <v>4015</v>
      </c>
      <c r="G49" s="630" t="s">
        <v>4030</v>
      </c>
      <c r="H49" s="630" t="s">
        <v>4031</v>
      </c>
      <c r="I49" s="630" t="s">
        <v>4032</v>
      </c>
      <c r="J49" s="1160" t="s">
        <v>4017</v>
      </c>
      <c r="K49" s="630" t="s">
        <v>4033</v>
      </c>
      <c r="L49" s="5159" t="s">
        <v>4034</v>
      </c>
      <c r="M49" s="630" t="s">
        <v>4057</v>
      </c>
      <c r="N49" s="630" t="s">
        <v>4019</v>
      </c>
      <c r="O49" s="630" t="s">
        <v>4020</v>
      </c>
      <c r="P49" s="5176" t="s">
        <v>4036</v>
      </c>
      <c r="Q49" s="3258" t="s">
        <v>4021</v>
      </c>
      <c r="R49" s="630" t="s">
        <v>4022</v>
      </c>
      <c r="S49" s="5159" t="s">
        <v>4037</v>
      </c>
      <c r="T49" s="5176" t="s">
        <v>4024</v>
      </c>
      <c r="U49" s="5164" t="s">
        <v>4038</v>
      </c>
      <c r="V49" s="5176" t="s">
        <v>4039</v>
      </c>
      <c r="W49" s="5176" t="s">
        <v>4025</v>
      </c>
      <c r="X49" s="5159" t="s">
        <v>4026</v>
      </c>
      <c r="Y49" s="5176" t="s">
        <v>4040</v>
      </c>
      <c r="Z49" s="5164" t="s">
        <v>4041</v>
      </c>
      <c r="AA49" s="5176" t="s">
        <v>4042</v>
      </c>
      <c r="AB49" s="630" t="s">
        <v>4043</v>
      </c>
      <c r="AC49" s="5176" t="s">
        <v>4044</v>
      </c>
      <c r="AD49" s="5176" t="s">
        <v>4045</v>
      </c>
      <c r="AE49" s="5176" t="s">
        <v>4046</v>
      </c>
      <c r="AF49" s="5179" t="s">
        <v>4047</v>
      </c>
    </row>
    <row r="50" spans="1:32" s="18" customFormat="1" ht="15" customHeight="1" x14ac:dyDescent="0.15">
      <c r="A50" s="4033" t="s">
        <v>4058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4059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4060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4061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4062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4063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4064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4065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4066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4067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4068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4069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4070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4071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4072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4073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82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61" t="s">
        <v>4074</v>
      </c>
      <c r="B67" s="7361"/>
      <c r="C67" s="7361"/>
      <c r="D67" s="7361"/>
      <c r="E67" s="7361"/>
      <c r="F67" s="7361"/>
      <c r="G67" s="7361"/>
      <c r="H67" s="7361"/>
      <c r="I67" s="7361"/>
      <c r="J67" s="7361"/>
      <c r="K67" s="7361"/>
      <c r="L67" s="7361"/>
      <c r="M67" s="7361"/>
    </row>
    <row r="68" spans="1:90" s="18" customFormat="1" ht="18.95" customHeight="1" x14ac:dyDescent="0.15">
      <c r="A68" s="7362" t="s">
        <v>4075</v>
      </c>
      <c r="B68" s="7367" t="s">
        <v>4076</v>
      </c>
      <c r="C68" s="6786" t="s">
        <v>4077</v>
      </c>
      <c r="D68" s="6786"/>
      <c r="E68" s="7362"/>
      <c r="F68" s="7370" t="s">
        <v>106</v>
      </c>
      <c r="G68" s="7371"/>
      <c r="H68" s="7371"/>
      <c r="I68" s="7371"/>
      <c r="J68" s="7371"/>
      <c r="K68" s="7371"/>
      <c r="L68" s="7371"/>
      <c r="M68" s="7372"/>
      <c r="N68" s="7373" t="s">
        <v>3023</v>
      </c>
      <c r="O68" s="7366" t="s">
        <v>4078</v>
      </c>
      <c r="P68" s="7366" t="s">
        <v>4008</v>
      </c>
      <c r="Q68" s="7366" t="s">
        <v>614</v>
      </c>
      <c r="R68" s="7366" t="s">
        <v>41</v>
      </c>
      <c r="S68" s="7366" t="s">
        <v>42</v>
      </c>
      <c r="T68" s="7362" t="s">
        <v>39</v>
      </c>
    </row>
    <row r="69" spans="1:90" s="18" customFormat="1" ht="15" customHeight="1" x14ac:dyDescent="0.15">
      <c r="A69" s="6001"/>
      <c r="B69" s="7368"/>
      <c r="C69" s="6076"/>
      <c r="D69" s="6076"/>
      <c r="E69" s="6001"/>
      <c r="F69" s="7370" t="s">
        <v>4079</v>
      </c>
      <c r="G69" s="7374"/>
      <c r="H69" s="7370" t="s">
        <v>1200</v>
      </c>
      <c r="I69" s="7374"/>
      <c r="J69" s="7370" t="s">
        <v>4080</v>
      </c>
      <c r="K69" s="7374"/>
      <c r="L69" s="7370" t="s">
        <v>680</v>
      </c>
      <c r="M69" s="7372"/>
      <c r="N69" s="6676"/>
      <c r="O69" s="6392"/>
      <c r="P69" s="6392"/>
      <c r="Q69" s="6392"/>
      <c r="R69" s="6392"/>
      <c r="S69" s="6392"/>
      <c r="T69" s="6001"/>
    </row>
    <row r="70" spans="1:90" s="18" customFormat="1" ht="21.75" customHeight="1" x14ac:dyDescent="0.15">
      <c r="A70" s="7272"/>
      <c r="B70" s="7369"/>
      <c r="C70" s="5183" t="s">
        <v>84</v>
      </c>
      <c r="D70" s="5164" t="s">
        <v>63</v>
      </c>
      <c r="E70" s="5160" t="s">
        <v>64</v>
      </c>
      <c r="F70" s="5163" t="s">
        <v>63</v>
      </c>
      <c r="G70" s="5160" t="s">
        <v>64</v>
      </c>
      <c r="H70" s="5163" t="s">
        <v>63</v>
      </c>
      <c r="I70" s="5160" t="s">
        <v>64</v>
      </c>
      <c r="J70" s="5163" t="s">
        <v>63</v>
      </c>
      <c r="K70" s="5160" t="s">
        <v>64</v>
      </c>
      <c r="L70" s="5163" t="s">
        <v>63</v>
      </c>
      <c r="M70" s="5182" t="s">
        <v>64</v>
      </c>
      <c r="N70" s="5786"/>
      <c r="O70" s="6393"/>
      <c r="P70" s="6393"/>
      <c r="Q70" s="6393"/>
      <c r="R70" s="6393"/>
      <c r="S70" s="6393"/>
      <c r="T70" s="7272"/>
    </row>
    <row r="71" spans="1:90" s="18" customFormat="1" ht="15" customHeight="1" x14ac:dyDescent="0.15">
      <c r="A71" s="5184" t="s">
        <v>4030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4032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4081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4082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4038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4083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4040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4084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4085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4033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4044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4043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4045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920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82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61" t="s">
        <v>4086</v>
      </c>
      <c r="B86" s="7361"/>
      <c r="C86" s="7361"/>
      <c r="D86" s="7361"/>
      <c r="E86" s="7361"/>
      <c r="F86" s="7361"/>
    </row>
    <row r="87" spans="1:90" s="18" customFormat="1" ht="15" customHeight="1" x14ac:dyDescent="0.15">
      <c r="A87" s="7362" t="s">
        <v>3512</v>
      </c>
      <c r="B87" s="7363" t="s">
        <v>197</v>
      </c>
      <c r="C87" s="7343" t="s">
        <v>34</v>
      </c>
      <c r="D87" s="7365"/>
      <c r="E87" s="7365"/>
      <c r="F87" s="7365"/>
      <c r="G87" s="7365"/>
      <c r="H87" s="7365"/>
      <c r="I87" s="7365"/>
      <c r="J87" s="7365"/>
      <c r="K87" s="7365"/>
      <c r="L87" s="7365"/>
      <c r="M87" s="7365"/>
      <c r="N87" s="7365"/>
      <c r="O87" s="7365"/>
      <c r="P87" s="7365"/>
      <c r="Q87" s="7365"/>
      <c r="R87" s="7365"/>
      <c r="S87" s="7344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72"/>
      <c r="B88" s="7364"/>
      <c r="C88" s="5142" t="s">
        <v>352</v>
      </c>
      <c r="D88" s="5019" t="s">
        <v>335</v>
      </c>
      <c r="E88" s="5019" t="s">
        <v>99</v>
      </c>
      <c r="F88" s="5019" t="s">
        <v>49</v>
      </c>
      <c r="G88" s="5019" t="s">
        <v>50</v>
      </c>
      <c r="H88" s="5019" t="s">
        <v>51</v>
      </c>
      <c r="I88" s="5019" t="s">
        <v>52</v>
      </c>
      <c r="J88" s="5019" t="s">
        <v>53</v>
      </c>
      <c r="K88" s="5019" t="s">
        <v>54</v>
      </c>
      <c r="L88" s="5019" t="s">
        <v>55</v>
      </c>
      <c r="M88" s="5019" t="s">
        <v>56</v>
      </c>
      <c r="N88" s="5019" t="s">
        <v>57</v>
      </c>
      <c r="O88" s="5019" t="s">
        <v>58</v>
      </c>
      <c r="P88" s="5019" t="s">
        <v>59</v>
      </c>
      <c r="Q88" s="5019" t="s">
        <v>60</v>
      </c>
      <c r="R88" s="5019" t="s">
        <v>61</v>
      </c>
      <c r="S88" s="5095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3023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4087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4008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="80" zoomScaleNormal="80" workbookViewId="0">
      <selection activeCell="A30" sqref="A30:L30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SEPTIEMBRE (09)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5993" t="s">
        <v>4088</v>
      </c>
      <c r="B6" s="5993"/>
      <c r="C6" s="5993"/>
      <c r="D6" s="5993"/>
      <c r="E6" s="5993"/>
      <c r="F6" s="5993"/>
      <c r="G6" s="5993"/>
      <c r="H6" s="5993"/>
      <c r="I6" s="5993"/>
      <c r="J6" s="5993"/>
      <c r="K6" s="5993"/>
      <c r="L6" s="5993"/>
      <c r="M6" s="5993"/>
      <c r="N6" s="5993"/>
      <c r="O6" s="5993"/>
      <c r="P6" s="5993"/>
      <c r="Q6" s="5993"/>
      <c r="R6" s="5993"/>
      <c r="S6" s="5993"/>
    </row>
    <row r="8" spans="1:94" s="131" customFormat="1" ht="18" customHeight="1" x14ac:dyDescent="0.25">
      <c r="A8" s="7473" t="s">
        <v>4089</v>
      </c>
      <c r="B8" s="7427"/>
      <c r="C8" s="7427"/>
    </row>
    <row r="9" spans="1:94" s="132" customFormat="1" ht="15" customHeight="1" x14ac:dyDescent="0.25">
      <c r="A9" s="7474" t="s">
        <v>32</v>
      </c>
      <c r="B9" s="7463" t="s">
        <v>82</v>
      </c>
      <c r="C9" s="7475" t="s">
        <v>34</v>
      </c>
      <c r="D9" s="7476"/>
      <c r="E9" s="7476"/>
      <c r="F9" s="7476"/>
      <c r="G9" s="7476"/>
      <c r="H9" s="7476"/>
      <c r="I9" s="7476"/>
      <c r="J9" s="7476"/>
      <c r="K9" s="7476"/>
      <c r="L9" s="7476"/>
      <c r="M9" s="7476"/>
      <c r="N9" s="7476"/>
      <c r="O9" s="7476"/>
      <c r="P9" s="7476"/>
      <c r="Q9" s="7476"/>
      <c r="R9" s="7476"/>
      <c r="S9" s="7477"/>
      <c r="T9" s="7457" t="s">
        <v>4090</v>
      </c>
      <c r="U9" s="7458"/>
      <c r="V9" s="7362" t="s">
        <v>1622</v>
      </c>
      <c r="W9" s="7362" t="s">
        <v>1623</v>
      </c>
      <c r="X9" s="7323" t="s">
        <v>41</v>
      </c>
      <c r="Y9" s="7298" t="s">
        <v>42</v>
      </c>
      <c r="Z9" s="7298" t="s">
        <v>4091</v>
      </c>
    </row>
    <row r="10" spans="1:94" s="132" customFormat="1" ht="39" customHeight="1" x14ac:dyDescent="0.25">
      <c r="A10" s="7474"/>
      <c r="B10" s="7465"/>
      <c r="C10" s="5142" t="s">
        <v>352</v>
      </c>
      <c r="D10" s="5019" t="s">
        <v>335</v>
      </c>
      <c r="E10" s="5192" t="s">
        <v>48</v>
      </c>
      <c r="F10" s="5019" t="s">
        <v>49</v>
      </c>
      <c r="G10" s="5155" t="s">
        <v>50</v>
      </c>
      <c r="H10" s="5155" t="s">
        <v>51</v>
      </c>
      <c r="I10" s="5155" t="s">
        <v>52</v>
      </c>
      <c r="J10" s="5155" t="s">
        <v>53</v>
      </c>
      <c r="K10" s="5155" t="s">
        <v>54</v>
      </c>
      <c r="L10" s="5155" t="s">
        <v>55</v>
      </c>
      <c r="M10" s="5155" t="s">
        <v>56</v>
      </c>
      <c r="N10" s="5155" t="s">
        <v>57</v>
      </c>
      <c r="O10" s="5155" t="s">
        <v>58</v>
      </c>
      <c r="P10" s="5155" t="s">
        <v>59</v>
      </c>
      <c r="Q10" s="5155" t="s">
        <v>60</v>
      </c>
      <c r="R10" s="5155" t="s">
        <v>61</v>
      </c>
      <c r="S10" s="5016" t="s">
        <v>62</v>
      </c>
      <c r="T10" s="5193" t="s">
        <v>63</v>
      </c>
      <c r="U10" s="5194" t="s">
        <v>64</v>
      </c>
      <c r="V10" s="7272"/>
      <c r="W10" s="7272"/>
      <c r="X10" s="7221"/>
      <c r="Y10" s="7299"/>
      <c r="Z10" s="7299"/>
    </row>
    <row r="11" spans="1:94" s="132" customFormat="1" ht="15" customHeight="1" x14ac:dyDescent="0.25">
      <c r="A11" s="5195" t="s">
        <v>69</v>
      </c>
      <c r="B11" s="278">
        <f>SUM(C11:S11)</f>
        <v>1</v>
      </c>
      <c r="C11" s="5196">
        <v>0</v>
      </c>
      <c r="D11" s="1898">
        <v>1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0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1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103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2828</v>
      </c>
      <c r="B13" s="278">
        <f>SUM(E13:S13)</f>
        <v>78</v>
      </c>
      <c r="C13" s="5199"/>
      <c r="D13" s="1900"/>
      <c r="E13" s="4688">
        <v>0</v>
      </c>
      <c r="F13" s="1898">
        <v>2</v>
      </c>
      <c r="G13" s="1898">
        <v>2</v>
      </c>
      <c r="H13" s="1898">
        <v>5</v>
      </c>
      <c r="I13" s="1898">
        <v>0</v>
      </c>
      <c r="J13" s="1898">
        <v>2</v>
      </c>
      <c r="K13" s="1898">
        <v>2</v>
      </c>
      <c r="L13" s="1898">
        <v>8</v>
      </c>
      <c r="M13" s="1898">
        <v>12</v>
      </c>
      <c r="N13" s="1898">
        <v>12</v>
      </c>
      <c r="O13" s="1898">
        <v>21</v>
      </c>
      <c r="P13" s="1898">
        <v>9</v>
      </c>
      <c r="Q13" s="1898">
        <v>2</v>
      </c>
      <c r="R13" s="1898">
        <v>0</v>
      </c>
      <c r="S13" s="5198">
        <v>1</v>
      </c>
      <c r="T13" s="4686">
        <v>0</v>
      </c>
      <c r="U13" s="4667">
        <v>78</v>
      </c>
      <c r="V13" s="4687">
        <v>0</v>
      </c>
      <c r="W13" s="4687">
        <v>0</v>
      </c>
      <c r="X13" s="4687">
        <v>9</v>
      </c>
      <c r="Y13" s="4687">
        <v>2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110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1096</v>
      </c>
      <c r="B15" s="278">
        <f>SUM(C15:S15)</f>
        <v>22</v>
      </c>
      <c r="C15" s="5196">
        <v>1</v>
      </c>
      <c r="D15" s="1898">
        <v>2</v>
      </c>
      <c r="E15" s="4688">
        <v>1</v>
      </c>
      <c r="F15" s="1898">
        <v>1</v>
      </c>
      <c r="G15" s="1898">
        <v>0</v>
      </c>
      <c r="H15" s="1898">
        <v>1</v>
      </c>
      <c r="I15" s="1898">
        <v>1</v>
      </c>
      <c r="J15" s="1898">
        <v>0</v>
      </c>
      <c r="K15" s="1898">
        <v>1</v>
      </c>
      <c r="L15" s="1898">
        <v>1</v>
      </c>
      <c r="M15" s="1898">
        <v>3</v>
      </c>
      <c r="N15" s="1898">
        <v>2</v>
      </c>
      <c r="O15" s="1898">
        <v>4</v>
      </c>
      <c r="P15" s="1898">
        <v>0</v>
      </c>
      <c r="Q15" s="1898">
        <v>0</v>
      </c>
      <c r="R15" s="1898">
        <v>2</v>
      </c>
      <c r="S15" s="5198">
        <v>2</v>
      </c>
      <c r="T15" s="4686">
        <v>8</v>
      </c>
      <c r="U15" s="4667">
        <v>14</v>
      </c>
      <c r="V15" s="4687">
        <v>1</v>
      </c>
      <c r="W15" s="4687">
        <v>1</v>
      </c>
      <c r="X15" s="4687">
        <v>4</v>
      </c>
      <c r="Y15" s="4687">
        <v>1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197</v>
      </c>
      <c r="B16" s="5201">
        <f>SUM(C16:S16)</f>
        <v>101</v>
      </c>
      <c r="C16" s="5202">
        <f t="shared" ref="C16:Z16" si="7">SUM(C11:C15)</f>
        <v>1</v>
      </c>
      <c r="D16" s="5203">
        <f t="shared" si="7"/>
        <v>3</v>
      </c>
      <c r="E16" s="5203">
        <f t="shared" si="7"/>
        <v>1</v>
      </c>
      <c r="F16" s="5204">
        <f t="shared" si="7"/>
        <v>3</v>
      </c>
      <c r="G16" s="5204">
        <f t="shared" si="7"/>
        <v>2</v>
      </c>
      <c r="H16" s="5204">
        <f t="shared" si="7"/>
        <v>6</v>
      </c>
      <c r="I16" s="5204">
        <f t="shared" si="7"/>
        <v>1</v>
      </c>
      <c r="J16" s="5204">
        <f t="shared" si="7"/>
        <v>2</v>
      </c>
      <c r="K16" s="5204">
        <f t="shared" si="7"/>
        <v>3</v>
      </c>
      <c r="L16" s="5204">
        <f t="shared" si="7"/>
        <v>9</v>
      </c>
      <c r="M16" s="5204">
        <f t="shared" si="7"/>
        <v>15</v>
      </c>
      <c r="N16" s="5204">
        <f t="shared" si="7"/>
        <v>14</v>
      </c>
      <c r="O16" s="5204">
        <f t="shared" si="7"/>
        <v>25</v>
      </c>
      <c r="P16" s="5204">
        <f t="shared" si="7"/>
        <v>9</v>
      </c>
      <c r="Q16" s="5204">
        <f t="shared" si="7"/>
        <v>2</v>
      </c>
      <c r="R16" s="5204">
        <f t="shared" si="7"/>
        <v>2</v>
      </c>
      <c r="S16" s="5205">
        <f t="shared" si="7"/>
        <v>3</v>
      </c>
      <c r="T16" s="5201">
        <f t="shared" si="7"/>
        <v>8</v>
      </c>
      <c r="U16" s="5206">
        <f t="shared" si="7"/>
        <v>93</v>
      </c>
      <c r="V16" s="5207">
        <f t="shared" si="7"/>
        <v>1</v>
      </c>
      <c r="W16" s="5207">
        <f t="shared" si="7"/>
        <v>1</v>
      </c>
      <c r="X16" s="5207">
        <f t="shared" si="7"/>
        <v>13</v>
      </c>
      <c r="Y16" s="5207">
        <f t="shared" si="7"/>
        <v>3</v>
      </c>
      <c r="Z16" s="5207">
        <f t="shared" si="7"/>
        <v>0</v>
      </c>
    </row>
    <row r="17" spans="1:91" s="131" customFormat="1" ht="17.100000000000001" customHeight="1" x14ac:dyDescent="0.25">
      <c r="A17" s="7478" t="s">
        <v>4092</v>
      </c>
      <c r="B17" s="7434"/>
      <c r="C17" s="7434"/>
      <c r="D17" s="7434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1639</v>
      </c>
      <c r="B18" s="5210" t="s">
        <v>82</v>
      </c>
      <c r="C18" s="5211" t="s">
        <v>69</v>
      </c>
      <c r="D18" s="5212" t="s">
        <v>4093</v>
      </c>
      <c r="E18" s="5213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4094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4095</v>
      </c>
      <c r="B20" s="5219">
        <f t="shared" ref="B20:B23" si="8">SUM(C20:E20)</f>
        <v>2</v>
      </c>
      <c r="C20" s="5220">
        <v>1</v>
      </c>
      <c r="D20" s="1901">
        <v>0</v>
      </c>
      <c r="E20" s="5221">
        <v>1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4096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4097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4098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82</v>
      </c>
      <c r="B24" s="5229">
        <f>SUM(B19:B23)</f>
        <v>2</v>
      </c>
      <c r="C24" s="5230">
        <f>SUM(C19:C23)</f>
        <v>1</v>
      </c>
      <c r="D24" s="5231">
        <f t="shared" ref="D24:E24" si="9">SUM(D19:D23)</f>
        <v>0</v>
      </c>
      <c r="E24" s="5232">
        <f t="shared" si="9"/>
        <v>1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73" t="s">
        <v>4099</v>
      </c>
      <c r="B25" s="7427"/>
      <c r="C25" s="7427"/>
      <c r="D25" s="7427"/>
      <c r="E25" s="7427"/>
      <c r="F25" s="7427"/>
      <c r="G25" s="7427"/>
      <c r="H25" s="7427"/>
      <c r="I25" s="7427"/>
      <c r="J25" s="7427"/>
      <c r="K25" s="7427"/>
      <c r="L25" s="7427"/>
    </row>
    <row r="26" spans="1:91" ht="25.5" customHeight="1" x14ac:dyDescent="0.25">
      <c r="A26" s="7463" t="s">
        <v>4100</v>
      </c>
      <c r="B26" s="7463" t="s">
        <v>82</v>
      </c>
      <c r="C26" s="7429" t="s">
        <v>34</v>
      </c>
      <c r="D26" s="7430"/>
      <c r="E26" s="7430"/>
      <c r="F26" s="7430"/>
      <c r="G26" s="7430"/>
      <c r="H26" s="7430"/>
      <c r="I26" s="7430"/>
      <c r="J26" s="7430"/>
      <c r="K26" s="7430"/>
      <c r="L26" s="7430"/>
      <c r="M26" s="7430"/>
      <c r="N26" s="7430"/>
      <c r="O26" s="7430"/>
      <c r="P26" s="7430"/>
      <c r="Q26" s="7430"/>
      <c r="R26" s="7430"/>
      <c r="S26" s="7431"/>
      <c r="T26" s="7457" t="s">
        <v>2401</v>
      </c>
      <c r="U26" s="7458"/>
      <c r="V26" s="7326" t="s">
        <v>41</v>
      </c>
      <c r="W26" s="7298" t="s">
        <v>42</v>
      </c>
      <c r="X26" s="7353" t="s">
        <v>4101</v>
      </c>
      <c r="Y26" s="7348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65"/>
      <c r="B27" s="7465"/>
      <c r="C27" s="5142" t="s">
        <v>352</v>
      </c>
      <c r="D27" s="5019" t="s">
        <v>335</v>
      </c>
      <c r="E27" s="5192" t="s">
        <v>48</v>
      </c>
      <c r="F27" s="5019" t="s">
        <v>49</v>
      </c>
      <c r="G27" s="5155" t="s">
        <v>50</v>
      </c>
      <c r="H27" s="5155" t="s">
        <v>51</v>
      </c>
      <c r="I27" s="5155" t="s">
        <v>52</v>
      </c>
      <c r="J27" s="5155" t="s">
        <v>53</v>
      </c>
      <c r="K27" s="5155" t="s">
        <v>54</v>
      </c>
      <c r="L27" s="5155" t="s">
        <v>55</v>
      </c>
      <c r="M27" s="5155" t="s">
        <v>56</v>
      </c>
      <c r="N27" s="5155" t="s">
        <v>57</v>
      </c>
      <c r="O27" s="5155" t="s">
        <v>58</v>
      </c>
      <c r="P27" s="5155" t="s">
        <v>59</v>
      </c>
      <c r="Q27" s="5155" t="s">
        <v>60</v>
      </c>
      <c r="R27" s="5155" t="s">
        <v>61</v>
      </c>
      <c r="S27" s="5016" t="s">
        <v>62</v>
      </c>
      <c r="T27" s="5235" t="s">
        <v>63</v>
      </c>
      <c r="U27" s="5194" t="s">
        <v>64</v>
      </c>
      <c r="V27" s="6564"/>
      <c r="W27" s="7299"/>
      <c r="X27" s="5236" t="s">
        <v>4102</v>
      </c>
      <c r="Y27" s="523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4104</v>
      </c>
      <c r="B28" s="5238">
        <f>SUM(C28:S28)</f>
        <v>197</v>
      </c>
      <c r="C28" s="1921">
        <v>12</v>
      </c>
      <c r="D28" s="4662">
        <v>18</v>
      </c>
      <c r="E28" s="4662">
        <v>25</v>
      </c>
      <c r="F28" s="4662">
        <v>12</v>
      </c>
      <c r="G28" s="4662">
        <v>7</v>
      </c>
      <c r="H28" s="4662">
        <v>21</v>
      </c>
      <c r="I28" s="4662">
        <v>23</v>
      </c>
      <c r="J28" s="4662">
        <v>21</v>
      </c>
      <c r="K28" s="4662">
        <v>13</v>
      </c>
      <c r="L28" s="4662">
        <v>6</v>
      </c>
      <c r="M28" s="4662">
        <v>8</v>
      </c>
      <c r="N28" s="4662">
        <v>5</v>
      </c>
      <c r="O28" s="4662">
        <v>4</v>
      </c>
      <c r="P28" s="4662">
        <v>6</v>
      </c>
      <c r="Q28" s="4662">
        <v>5</v>
      </c>
      <c r="R28" s="4662">
        <v>5</v>
      </c>
      <c r="S28" s="5197">
        <v>6</v>
      </c>
      <c r="T28" s="1921">
        <v>65</v>
      </c>
      <c r="U28" s="4663">
        <v>132</v>
      </c>
      <c r="V28" s="4682">
        <v>36</v>
      </c>
      <c r="W28" s="4680">
        <v>2</v>
      </c>
      <c r="X28" s="1921">
        <v>197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59" t="s">
        <v>4106</v>
      </c>
      <c r="B30" s="7459"/>
      <c r="C30" s="7459"/>
      <c r="D30" s="7459"/>
      <c r="E30" s="7459"/>
      <c r="F30" s="7459"/>
      <c r="G30" s="7459"/>
      <c r="H30" s="7459"/>
      <c r="I30" s="7459"/>
      <c r="J30" s="7459"/>
      <c r="K30" s="7459"/>
      <c r="L30" s="7459"/>
    </row>
    <row r="31" spans="1:91" s="131" customFormat="1" ht="17.100000000000001" customHeight="1" x14ac:dyDescent="0.25">
      <c r="A31" s="7427" t="s">
        <v>4107</v>
      </c>
      <c r="B31" s="7427"/>
      <c r="C31" s="7427"/>
      <c r="D31" s="7427"/>
      <c r="E31" s="7427"/>
      <c r="F31" s="7427"/>
      <c r="G31" s="7427"/>
      <c r="H31" s="7427"/>
      <c r="I31" s="7427"/>
      <c r="J31" s="7427"/>
      <c r="K31" s="7427"/>
      <c r="L31" s="7427"/>
    </row>
    <row r="32" spans="1:91" s="132" customFormat="1" ht="15" customHeight="1" x14ac:dyDescent="0.25">
      <c r="A32" s="7321" t="s">
        <v>4108</v>
      </c>
      <c r="B32" s="7463" t="s">
        <v>82</v>
      </c>
      <c r="C32" s="7466" t="s">
        <v>4109</v>
      </c>
      <c r="D32" s="7467"/>
      <c r="E32" s="7467"/>
      <c r="F32" s="7467"/>
      <c r="G32" s="7467"/>
      <c r="H32" s="7467"/>
      <c r="I32" s="7467"/>
      <c r="J32" s="7467"/>
      <c r="K32" s="7467"/>
      <c r="L32" s="7467"/>
      <c r="M32" s="7467"/>
      <c r="N32" s="7467"/>
      <c r="O32" s="7467"/>
      <c r="P32" s="7467"/>
      <c r="Q32" s="7467"/>
      <c r="R32" s="7467"/>
      <c r="S32" s="7467"/>
      <c r="T32" s="7467"/>
      <c r="U32" s="7468"/>
      <c r="V32" s="7469" t="s">
        <v>4110</v>
      </c>
      <c r="W32" s="7470"/>
      <c r="X32" s="7321" t="s">
        <v>4111</v>
      </c>
      <c r="Y32" s="7323"/>
      <c r="Z32" s="7353" t="s">
        <v>4112</v>
      </c>
      <c r="AA32" s="7357"/>
      <c r="AB32" s="7357"/>
      <c r="AC32" s="7357"/>
      <c r="AD32" s="7357"/>
      <c r="AE32" s="7357"/>
      <c r="AF32" s="7357"/>
      <c r="AG32" s="7357"/>
      <c r="AH32" s="7357"/>
      <c r="AI32" s="7348"/>
      <c r="AJ32" s="7340" t="s">
        <v>4113</v>
      </c>
      <c r="AK32" s="6494"/>
      <c r="AL32" s="7323"/>
      <c r="AM32" s="7298" t="s">
        <v>4114</v>
      </c>
      <c r="AN32" s="7323" t="s">
        <v>4115</v>
      </c>
      <c r="AO32" s="7298" t="s">
        <v>41</v>
      </c>
      <c r="AP32" s="7323" t="s">
        <v>42</v>
      </c>
      <c r="AQ32" s="7323" t="s">
        <v>4116</v>
      </c>
      <c r="AR32" s="7428" t="s">
        <v>1622</v>
      </c>
      <c r="AS32" s="7428" t="s">
        <v>1623</v>
      </c>
    </row>
    <row r="33" spans="1:95" s="132" customFormat="1" ht="15" customHeight="1" x14ac:dyDescent="0.25">
      <c r="A33" s="5668"/>
      <c r="B33" s="7464"/>
      <c r="C33" s="7429" t="s">
        <v>34</v>
      </c>
      <c r="D33" s="7430"/>
      <c r="E33" s="7430"/>
      <c r="F33" s="7430"/>
      <c r="G33" s="7430"/>
      <c r="H33" s="7430"/>
      <c r="I33" s="7430"/>
      <c r="J33" s="7430"/>
      <c r="K33" s="7430"/>
      <c r="L33" s="7430"/>
      <c r="M33" s="7430"/>
      <c r="N33" s="7430"/>
      <c r="O33" s="7430"/>
      <c r="P33" s="7430"/>
      <c r="Q33" s="7430"/>
      <c r="R33" s="7430"/>
      <c r="S33" s="7431"/>
      <c r="T33" s="7432" t="s">
        <v>2401</v>
      </c>
      <c r="U33" s="7433"/>
      <c r="V33" s="7471"/>
      <c r="W33" s="7472"/>
      <c r="X33" s="7022"/>
      <c r="Y33" s="7221"/>
      <c r="Z33" s="7343" t="s">
        <v>3646</v>
      </c>
      <c r="AA33" s="7365"/>
      <c r="AB33" s="7365"/>
      <c r="AC33" s="7365"/>
      <c r="AD33" s="7344"/>
      <c r="AE33" s="7343" t="s">
        <v>4117</v>
      </c>
      <c r="AF33" s="7365"/>
      <c r="AG33" s="7365"/>
      <c r="AH33" s="7365"/>
      <c r="AI33" s="7344"/>
      <c r="AJ33" s="7358"/>
      <c r="AK33" s="5669"/>
      <c r="AL33" s="5722"/>
      <c r="AM33" s="5647"/>
      <c r="AN33" s="5722"/>
      <c r="AO33" s="5647"/>
      <c r="AP33" s="5722"/>
      <c r="AQ33" s="5722"/>
      <c r="AR33" s="7428"/>
      <c r="AS33" s="7428"/>
    </row>
    <row r="34" spans="1:95" s="132" customFormat="1" ht="31.5" x14ac:dyDescent="0.25">
      <c r="A34" s="7022"/>
      <c r="B34" s="7465"/>
      <c r="C34" s="5142" t="s">
        <v>352</v>
      </c>
      <c r="D34" s="5019" t="s">
        <v>335</v>
      </c>
      <c r="E34" s="5192" t="s">
        <v>48</v>
      </c>
      <c r="F34" s="5019" t="s">
        <v>49</v>
      </c>
      <c r="G34" s="5155" t="s">
        <v>50</v>
      </c>
      <c r="H34" s="5155" t="s">
        <v>51</v>
      </c>
      <c r="I34" s="5155" t="s">
        <v>52</v>
      </c>
      <c r="J34" s="5155" t="s">
        <v>53</v>
      </c>
      <c r="K34" s="5155" t="s">
        <v>54</v>
      </c>
      <c r="L34" s="5155" t="s">
        <v>55</v>
      </c>
      <c r="M34" s="5155" t="s">
        <v>56</v>
      </c>
      <c r="N34" s="5155" t="s">
        <v>57</v>
      </c>
      <c r="O34" s="5155" t="s">
        <v>58</v>
      </c>
      <c r="P34" s="5155" t="s">
        <v>59</v>
      </c>
      <c r="Q34" s="5155" t="s">
        <v>60</v>
      </c>
      <c r="R34" s="5155" t="s">
        <v>61</v>
      </c>
      <c r="S34" s="5016" t="s">
        <v>62</v>
      </c>
      <c r="T34" s="5235" t="s">
        <v>63</v>
      </c>
      <c r="U34" s="5244" t="s">
        <v>64</v>
      </c>
      <c r="V34" s="5142" t="s">
        <v>4118</v>
      </c>
      <c r="W34" s="5095" t="s">
        <v>1307</v>
      </c>
      <c r="X34" s="5142" t="s">
        <v>4119</v>
      </c>
      <c r="Y34" s="5245" t="s">
        <v>4120</v>
      </c>
      <c r="Z34" s="5096" t="s">
        <v>82</v>
      </c>
      <c r="AA34" s="5097" t="s">
        <v>1026</v>
      </c>
      <c r="AB34" s="5019" t="s">
        <v>1369</v>
      </c>
      <c r="AC34" s="5019" t="s">
        <v>565</v>
      </c>
      <c r="AD34" s="5095" t="s">
        <v>4121</v>
      </c>
      <c r="AE34" s="1877" t="s">
        <v>937</v>
      </c>
      <c r="AF34" s="5097" t="s">
        <v>1026</v>
      </c>
      <c r="AG34" s="5019" t="s">
        <v>1369</v>
      </c>
      <c r="AH34" s="5019" t="s">
        <v>565</v>
      </c>
      <c r="AI34" s="5095" t="s">
        <v>4121</v>
      </c>
      <c r="AJ34" s="5049" t="s">
        <v>4122</v>
      </c>
      <c r="AK34" s="5079" t="s">
        <v>4123</v>
      </c>
      <c r="AL34" s="5079" t="s">
        <v>4124</v>
      </c>
      <c r="AM34" s="7299"/>
      <c r="AN34" s="7221"/>
      <c r="AO34" s="7299"/>
      <c r="AP34" s="7221"/>
      <c r="AQ34" s="7221"/>
      <c r="AR34" s="7428"/>
      <c r="AS34" s="7428"/>
    </row>
    <row r="35" spans="1:95" s="132" customFormat="1" ht="15" customHeight="1" x14ac:dyDescent="0.25">
      <c r="A35" s="180" t="s">
        <v>1231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3812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1233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4125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4126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1315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1237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3814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3241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3815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3816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3817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1243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1244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3818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3819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1247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1248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1316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3820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1251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1252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1253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1254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1255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1256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3822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3823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3824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3825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3826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3827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1318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3829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1266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1267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4127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3831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4128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1271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3833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1274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1275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1319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1277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1278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1320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1321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1281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1282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4129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3836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82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434" t="s">
        <v>4130</v>
      </c>
      <c r="B91" s="7434"/>
      <c r="C91" s="7434"/>
      <c r="D91" s="7434"/>
      <c r="E91" s="7434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31" t="s">
        <v>32</v>
      </c>
      <c r="B92" s="7328"/>
      <c r="C92" s="7331" t="s">
        <v>197</v>
      </c>
      <c r="D92" s="6540"/>
      <c r="E92" s="7328"/>
      <c r="F92" s="7343" t="s">
        <v>106</v>
      </c>
      <c r="G92" s="7365"/>
      <c r="H92" s="7365"/>
      <c r="I92" s="7365"/>
      <c r="J92" s="7365"/>
      <c r="K92" s="7365"/>
      <c r="L92" s="7365"/>
      <c r="M92" s="7365"/>
      <c r="N92" s="7365"/>
      <c r="O92" s="7365"/>
      <c r="P92" s="7365"/>
      <c r="Q92" s="7365"/>
      <c r="R92" s="7365"/>
      <c r="S92" s="7365"/>
      <c r="T92" s="7365"/>
      <c r="U92" s="7365"/>
      <c r="V92" s="7365"/>
      <c r="W92" s="7365"/>
      <c r="X92" s="7365"/>
      <c r="Y92" s="7365"/>
      <c r="Z92" s="7365"/>
      <c r="AA92" s="7365"/>
      <c r="AB92" s="7365"/>
      <c r="AC92" s="7365"/>
      <c r="AD92" s="7365"/>
      <c r="AE92" s="7365"/>
      <c r="AF92" s="7365"/>
      <c r="AG92" s="7365"/>
      <c r="AH92" s="7365"/>
      <c r="AI92" s="7365"/>
      <c r="AJ92" s="7365"/>
      <c r="AK92" s="7365"/>
      <c r="AL92" s="7365"/>
      <c r="AM92" s="7355"/>
      <c r="AN92" s="7340" t="s">
        <v>4131</v>
      </c>
      <c r="AO92" s="7435"/>
      <c r="AP92" s="7425" t="s">
        <v>614</v>
      </c>
      <c r="AQ92" s="7324" t="s">
        <v>1345</v>
      </c>
      <c r="AR92" s="7436" t="s">
        <v>41</v>
      </c>
      <c r="AS92" s="7436" t="s">
        <v>42</v>
      </c>
      <c r="AT92" s="7436" t="s">
        <v>4132</v>
      </c>
      <c r="AU92" s="7323" t="s">
        <v>4133</v>
      </c>
    </row>
    <row r="93" spans="1:95" s="132" customFormat="1" ht="15" customHeight="1" x14ac:dyDescent="0.25">
      <c r="A93" s="6009"/>
      <c r="B93" s="5943"/>
      <c r="C93" s="7146"/>
      <c r="D93" s="7333"/>
      <c r="E93" s="7222"/>
      <c r="F93" s="7353" t="s">
        <v>352</v>
      </c>
      <c r="G93" s="7348"/>
      <c r="H93" s="7353" t="s">
        <v>335</v>
      </c>
      <c r="I93" s="7348"/>
      <c r="J93" s="7353" t="s">
        <v>99</v>
      </c>
      <c r="K93" s="7348"/>
      <c r="L93" s="7353" t="s">
        <v>49</v>
      </c>
      <c r="M93" s="7348"/>
      <c r="N93" s="7353" t="s">
        <v>50</v>
      </c>
      <c r="O93" s="7348"/>
      <c r="P93" s="7343" t="s">
        <v>51</v>
      </c>
      <c r="Q93" s="7344"/>
      <c r="R93" s="7343" t="s">
        <v>52</v>
      </c>
      <c r="S93" s="7344"/>
      <c r="T93" s="7343" t="s">
        <v>53</v>
      </c>
      <c r="U93" s="7344"/>
      <c r="V93" s="7343" t="s">
        <v>54</v>
      </c>
      <c r="W93" s="7344"/>
      <c r="X93" s="7343" t="s">
        <v>55</v>
      </c>
      <c r="Y93" s="7344"/>
      <c r="Z93" s="7343" t="s">
        <v>56</v>
      </c>
      <c r="AA93" s="7344"/>
      <c r="AB93" s="7343" t="s">
        <v>57</v>
      </c>
      <c r="AC93" s="7344"/>
      <c r="AD93" s="7343" t="s">
        <v>58</v>
      </c>
      <c r="AE93" s="7344"/>
      <c r="AF93" s="7343" t="s">
        <v>59</v>
      </c>
      <c r="AG93" s="7344"/>
      <c r="AH93" s="7343" t="s">
        <v>60</v>
      </c>
      <c r="AI93" s="7344"/>
      <c r="AJ93" s="7343" t="s">
        <v>61</v>
      </c>
      <c r="AK93" s="7344"/>
      <c r="AL93" s="7343" t="s">
        <v>62</v>
      </c>
      <c r="AM93" s="7355"/>
      <c r="AN93" s="6568"/>
      <c r="AO93" s="6975"/>
      <c r="AP93" s="5658"/>
      <c r="AQ93" s="5727"/>
      <c r="AR93" s="5996"/>
      <c r="AS93" s="5996"/>
      <c r="AT93" s="5996"/>
      <c r="AU93" s="5722"/>
    </row>
    <row r="94" spans="1:95" s="132" customFormat="1" ht="50.25" customHeight="1" x14ac:dyDescent="0.25">
      <c r="A94" s="7146"/>
      <c r="B94" s="7222"/>
      <c r="C94" s="5097" t="s">
        <v>84</v>
      </c>
      <c r="D94" s="5121" t="s">
        <v>63</v>
      </c>
      <c r="E94" s="5081" t="s">
        <v>64</v>
      </c>
      <c r="F94" s="5260" t="s">
        <v>63</v>
      </c>
      <c r="G94" s="5069" t="s">
        <v>64</v>
      </c>
      <c r="H94" s="5260" t="s">
        <v>63</v>
      </c>
      <c r="I94" s="5069" t="s">
        <v>64</v>
      </c>
      <c r="J94" s="5260" t="s">
        <v>63</v>
      </c>
      <c r="K94" s="5069" t="s">
        <v>64</v>
      </c>
      <c r="L94" s="5260" t="s">
        <v>63</v>
      </c>
      <c r="M94" s="5069" t="s">
        <v>64</v>
      </c>
      <c r="N94" s="5260" t="s">
        <v>63</v>
      </c>
      <c r="O94" s="5069" t="s">
        <v>64</v>
      </c>
      <c r="P94" s="5260" t="s">
        <v>63</v>
      </c>
      <c r="Q94" s="5069" t="s">
        <v>64</v>
      </c>
      <c r="R94" s="5260" t="s">
        <v>63</v>
      </c>
      <c r="S94" s="5069" t="s">
        <v>64</v>
      </c>
      <c r="T94" s="5260" t="s">
        <v>63</v>
      </c>
      <c r="U94" s="5069" t="s">
        <v>64</v>
      </c>
      <c r="V94" s="5260" t="s">
        <v>63</v>
      </c>
      <c r="W94" s="5069" t="s">
        <v>64</v>
      </c>
      <c r="X94" s="5260" t="s">
        <v>63</v>
      </c>
      <c r="Y94" s="5069" t="s">
        <v>64</v>
      </c>
      <c r="Z94" s="5260" t="s">
        <v>63</v>
      </c>
      <c r="AA94" s="5069" t="s">
        <v>64</v>
      </c>
      <c r="AB94" s="5260" t="s">
        <v>63</v>
      </c>
      <c r="AC94" s="5069" t="s">
        <v>64</v>
      </c>
      <c r="AD94" s="5260" t="s">
        <v>63</v>
      </c>
      <c r="AE94" s="5069" t="s">
        <v>64</v>
      </c>
      <c r="AF94" s="5260" t="s">
        <v>63</v>
      </c>
      <c r="AG94" s="5069" t="s">
        <v>64</v>
      </c>
      <c r="AH94" s="5260" t="s">
        <v>63</v>
      </c>
      <c r="AI94" s="5069" t="s">
        <v>64</v>
      </c>
      <c r="AJ94" s="5260" t="s">
        <v>63</v>
      </c>
      <c r="AK94" s="5069" t="s">
        <v>64</v>
      </c>
      <c r="AL94" s="5260" t="s">
        <v>63</v>
      </c>
      <c r="AM94" s="5259" t="s">
        <v>64</v>
      </c>
      <c r="AN94" s="5261" t="s">
        <v>4134</v>
      </c>
      <c r="AO94" s="5262" t="s">
        <v>4135</v>
      </c>
      <c r="AP94" s="5659"/>
      <c r="AQ94" s="6509"/>
      <c r="AR94" s="5709"/>
      <c r="AS94" s="5709"/>
      <c r="AT94" s="5709"/>
      <c r="AU94" s="7221"/>
    </row>
    <row r="95" spans="1:95" s="132" customFormat="1" ht="15" customHeight="1" x14ac:dyDescent="0.25">
      <c r="A95" s="5263" t="s">
        <v>103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2828</v>
      </c>
      <c r="B96" s="4380" t="s">
        <v>1351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4136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1334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1355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4137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2128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53" t="s">
        <v>82</v>
      </c>
      <c r="B104" s="7348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27" t="s">
        <v>4139</v>
      </c>
      <c r="B106" s="7427"/>
      <c r="C106" s="7427"/>
      <c r="D106" s="742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98" t="s">
        <v>4140</v>
      </c>
      <c r="B107" s="7353" t="s">
        <v>82</v>
      </c>
      <c r="C107" s="7357"/>
      <c r="D107" s="7348"/>
      <c r="E107" s="7353" t="s">
        <v>34</v>
      </c>
      <c r="F107" s="7357"/>
      <c r="G107" s="7357"/>
      <c r="H107" s="7357"/>
      <c r="I107" s="7357"/>
      <c r="J107" s="7357"/>
      <c r="K107" s="7357"/>
      <c r="L107" s="7357"/>
      <c r="M107" s="7357"/>
      <c r="N107" s="7357"/>
      <c r="O107" s="7357"/>
      <c r="P107" s="7354"/>
      <c r="Q107" s="7326" t="s">
        <v>3036</v>
      </c>
      <c r="R107" s="7323" t="s">
        <v>4141</v>
      </c>
      <c r="S107" s="7323" t="s">
        <v>4142</v>
      </c>
      <c r="T107" s="7375" t="s">
        <v>1622</v>
      </c>
      <c r="U107" s="7362" t="s">
        <v>1623</v>
      </c>
      <c r="V107" s="7323" t="s">
        <v>41</v>
      </c>
      <c r="W107" s="7323" t="s">
        <v>42</v>
      </c>
    </row>
    <row r="108" spans="1:96" s="132" customFormat="1" ht="39" customHeight="1" x14ac:dyDescent="0.25">
      <c r="A108" s="7299"/>
      <c r="B108" s="5142" t="s">
        <v>937</v>
      </c>
      <c r="C108" s="5094" t="s">
        <v>63</v>
      </c>
      <c r="D108" s="5245" t="s">
        <v>64</v>
      </c>
      <c r="E108" s="5142" t="s">
        <v>4143</v>
      </c>
      <c r="F108" s="5019" t="s">
        <v>4144</v>
      </c>
      <c r="G108" s="5019" t="s">
        <v>4145</v>
      </c>
      <c r="H108" s="5019" t="s">
        <v>4146</v>
      </c>
      <c r="I108" s="5019" t="s">
        <v>4147</v>
      </c>
      <c r="J108" s="5019" t="s">
        <v>4148</v>
      </c>
      <c r="K108" s="5019" t="s">
        <v>4149</v>
      </c>
      <c r="L108" s="5019" t="s">
        <v>4150</v>
      </c>
      <c r="M108" s="5019" t="s">
        <v>4151</v>
      </c>
      <c r="N108" s="5019" t="s">
        <v>4152</v>
      </c>
      <c r="O108" s="5019" t="s">
        <v>4153</v>
      </c>
      <c r="P108" s="5297" t="s">
        <v>4154</v>
      </c>
      <c r="Q108" s="6564"/>
      <c r="R108" s="7221"/>
      <c r="S108" s="7221"/>
      <c r="T108" s="7376"/>
      <c r="U108" s="7272"/>
      <c r="V108" s="7221"/>
      <c r="W108" s="7221"/>
    </row>
    <row r="109" spans="1:96" s="132" customFormat="1" ht="15" customHeight="1" x14ac:dyDescent="0.25">
      <c r="A109" s="4166" t="s">
        <v>4155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4156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4157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82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426" t="s">
        <v>4158</v>
      </c>
      <c r="B113" s="7426"/>
      <c r="C113" s="7426"/>
      <c r="D113" s="742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98" t="s">
        <v>4140</v>
      </c>
      <c r="B114" s="7353" t="s">
        <v>82</v>
      </c>
      <c r="C114" s="7357"/>
      <c r="D114" s="7348"/>
      <c r="E114" s="7353" t="s">
        <v>34</v>
      </c>
      <c r="F114" s="7357"/>
      <c r="G114" s="7357"/>
      <c r="H114" s="7357"/>
      <c r="I114" s="7357"/>
      <c r="J114" s="7357"/>
      <c r="K114" s="7357"/>
      <c r="L114" s="7354"/>
      <c r="M114" s="7326" t="s">
        <v>4159</v>
      </c>
      <c r="N114" s="7323" t="s">
        <v>3036</v>
      </c>
      <c r="O114" s="7323" t="s">
        <v>614</v>
      </c>
      <c r="P114" s="7323" t="s">
        <v>1714</v>
      </c>
      <c r="Q114" s="7375" t="s">
        <v>1622</v>
      </c>
      <c r="R114" s="7362" t="s">
        <v>1623</v>
      </c>
      <c r="S114" s="7323" t="s">
        <v>41</v>
      </c>
      <c r="T114" s="7323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99"/>
      <c r="B115" s="5142" t="s">
        <v>937</v>
      </c>
      <c r="C115" s="4706" t="s">
        <v>63</v>
      </c>
      <c r="D115" s="5245" t="s">
        <v>64</v>
      </c>
      <c r="E115" s="5142" t="s">
        <v>4160</v>
      </c>
      <c r="F115" s="5019" t="s">
        <v>394</v>
      </c>
      <c r="G115" s="5019" t="s">
        <v>4161</v>
      </c>
      <c r="H115" s="5019" t="s">
        <v>4162</v>
      </c>
      <c r="I115" s="5019" t="s">
        <v>313</v>
      </c>
      <c r="J115" s="5019" t="s">
        <v>4163</v>
      </c>
      <c r="K115" s="5019" t="s">
        <v>4164</v>
      </c>
      <c r="L115" s="5297" t="s">
        <v>4154</v>
      </c>
      <c r="M115" s="6564"/>
      <c r="N115" s="7221"/>
      <c r="O115" s="7221"/>
      <c r="P115" s="7221"/>
      <c r="Q115" s="7376"/>
      <c r="R115" s="7272"/>
      <c r="S115" s="7221"/>
      <c r="T115" s="722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4165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4166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82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56" t="s">
        <v>4167</v>
      </c>
      <c r="B119" s="745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56" t="s">
        <v>4168</v>
      </c>
      <c r="B120" s="745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60" t="s">
        <v>4169</v>
      </c>
      <c r="B121" s="7460" t="s">
        <v>4170</v>
      </c>
      <c r="C121" s="7343" t="s">
        <v>34</v>
      </c>
      <c r="D121" s="7365"/>
      <c r="E121" s="7365"/>
      <c r="F121" s="7365"/>
      <c r="G121" s="7365"/>
      <c r="H121" s="7365"/>
      <c r="I121" s="7365"/>
      <c r="J121" s="7365"/>
      <c r="K121" s="7365"/>
      <c r="L121" s="7365"/>
      <c r="M121" s="7365"/>
      <c r="N121" s="7365"/>
      <c r="O121" s="7365"/>
      <c r="P121" s="7365"/>
      <c r="Q121" s="7365"/>
      <c r="R121" s="7365"/>
      <c r="S121" s="7355"/>
      <c r="T121" s="7461" t="s">
        <v>2401</v>
      </c>
      <c r="U121" s="7462"/>
      <c r="V121" s="7362" t="s">
        <v>1622</v>
      </c>
      <c r="W121" s="7362" t="s">
        <v>1623</v>
      </c>
      <c r="X121" s="7298" t="s">
        <v>41</v>
      </c>
      <c r="Y121" s="7298" t="s">
        <v>42</v>
      </c>
      <c r="Z121" s="7323" t="s">
        <v>1051</v>
      </c>
      <c r="AA121" s="7455" t="s">
        <v>38</v>
      </c>
    </row>
    <row r="122" spans="1:96" s="132" customFormat="1" ht="36.75" customHeight="1" x14ac:dyDescent="0.25">
      <c r="A122" s="7460"/>
      <c r="B122" s="7460"/>
      <c r="C122" s="5142" t="s">
        <v>352</v>
      </c>
      <c r="D122" s="5019" t="s">
        <v>335</v>
      </c>
      <c r="E122" s="5192" t="s">
        <v>48</v>
      </c>
      <c r="F122" s="5019" t="s">
        <v>49</v>
      </c>
      <c r="G122" s="5155" t="s">
        <v>50</v>
      </c>
      <c r="H122" s="5155" t="s">
        <v>51</v>
      </c>
      <c r="I122" s="5155" t="s">
        <v>52</v>
      </c>
      <c r="J122" s="5155" t="s">
        <v>53</v>
      </c>
      <c r="K122" s="5155" t="s">
        <v>54</v>
      </c>
      <c r="L122" s="5155" t="s">
        <v>55</v>
      </c>
      <c r="M122" s="5155" t="s">
        <v>56</v>
      </c>
      <c r="N122" s="5155" t="s">
        <v>57</v>
      </c>
      <c r="O122" s="5155" t="s">
        <v>58</v>
      </c>
      <c r="P122" s="5155" t="s">
        <v>59</v>
      </c>
      <c r="Q122" s="5155" t="s">
        <v>60</v>
      </c>
      <c r="R122" s="5155" t="s">
        <v>61</v>
      </c>
      <c r="S122" s="5304" t="s">
        <v>62</v>
      </c>
      <c r="T122" s="5261" t="s">
        <v>63</v>
      </c>
      <c r="U122" s="5194" t="s">
        <v>64</v>
      </c>
      <c r="V122" s="7272"/>
      <c r="W122" s="7272"/>
      <c r="X122" s="7299"/>
      <c r="Y122" s="7299"/>
      <c r="Z122" s="7221"/>
      <c r="AA122" s="5690"/>
    </row>
    <row r="123" spans="1:96" s="132" customFormat="1" ht="15" customHeight="1" x14ac:dyDescent="0.25">
      <c r="A123" s="5305" t="s">
        <v>4171</v>
      </c>
      <c r="B123" s="5306">
        <f>SUM(C123:S123)</f>
        <v>0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0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0</v>
      </c>
      <c r="Q123" s="1911">
        <v>0</v>
      </c>
      <c r="R123" s="1911">
        <v>0</v>
      </c>
      <c r="S123" s="5308">
        <v>0</v>
      </c>
      <c r="T123" s="282">
        <v>0</v>
      </c>
      <c r="U123" s="1912">
        <v>0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4172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4173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56" t="s">
        <v>4174</v>
      </c>
      <c r="B126" s="745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79" t="s">
        <v>1114</v>
      </c>
      <c r="B127" s="7279" t="s">
        <v>32</v>
      </c>
      <c r="C127" s="7321" t="s">
        <v>82</v>
      </c>
      <c r="D127" s="6494"/>
      <c r="E127" s="7323"/>
      <c r="F127" s="7343" t="s">
        <v>106</v>
      </c>
      <c r="G127" s="7365"/>
      <c r="H127" s="7365"/>
      <c r="I127" s="7365"/>
      <c r="J127" s="7365"/>
      <c r="K127" s="7365"/>
      <c r="L127" s="7365"/>
      <c r="M127" s="7365"/>
      <c r="N127" s="7365"/>
      <c r="O127" s="7365"/>
      <c r="P127" s="7365"/>
      <c r="Q127" s="7365"/>
      <c r="R127" s="7365"/>
      <c r="S127" s="7365"/>
      <c r="T127" s="7365"/>
      <c r="U127" s="7365"/>
      <c r="V127" s="7365"/>
      <c r="W127" s="7365"/>
      <c r="X127" s="7365"/>
      <c r="Y127" s="7365"/>
      <c r="Z127" s="7365"/>
      <c r="AA127" s="7365"/>
      <c r="AB127" s="7365"/>
      <c r="AC127" s="7365"/>
      <c r="AD127" s="7365"/>
      <c r="AE127" s="7365"/>
      <c r="AF127" s="7365"/>
      <c r="AG127" s="7365"/>
      <c r="AH127" s="7365"/>
      <c r="AI127" s="7365"/>
      <c r="AJ127" s="7365"/>
      <c r="AK127" s="7365"/>
      <c r="AL127" s="7365"/>
      <c r="AM127" s="7355"/>
      <c r="AN127" s="7454" t="s">
        <v>1622</v>
      </c>
      <c r="AO127" s="7374" t="s">
        <v>1623</v>
      </c>
      <c r="AP127" s="7436" t="s">
        <v>41</v>
      </c>
      <c r="AQ127" s="7436" t="s">
        <v>42</v>
      </c>
      <c r="AR127" s="7436" t="s">
        <v>1051</v>
      </c>
      <c r="AS127" s="7455" t="s">
        <v>38</v>
      </c>
    </row>
    <row r="128" spans="1:96" s="132" customFormat="1" ht="15" customHeight="1" x14ac:dyDescent="0.25">
      <c r="A128" s="5663"/>
      <c r="B128" s="5663"/>
      <c r="C128" s="7022"/>
      <c r="D128" s="7206"/>
      <c r="E128" s="7221"/>
      <c r="F128" s="7353" t="s">
        <v>352</v>
      </c>
      <c r="G128" s="7348"/>
      <c r="H128" s="7353" t="s">
        <v>335</v>
      </c>
      <c r="I128" s="7348"/>
      <c r="J128" s="7353" t="s">
        <v>99</v>
      </c>
      <c r="K128" s="7348"/>
      <c r="L128" s="7353" t="s">
        <v>49</v>
      </c>
      <c r="M128" s="7357"/>
      <c r="N128" s="7353" t="s">
        <v>50</v>
      </c>
      <c r="O128" s="7348"/>
      <c r="P128" s="7343" t="s">
        <v>51</v>
      </c>
      <c r="Q128" s="7344"/>
      <c r="R128" s="7343" t="s">
        <v>52</v>
      </c>
      <c r="S128" s="7344"/>
      <c r="T128" s="7343" t="s">
        <v>53</v>
      </c>
      <c r="U128" s="7344"/>
      <c r="V128" s="7343" t="s">
        <v>54</v>
      </c>
      <c r="W128" s="7344"/>
      <c r="X128" s="7343" t="s">
        <v>55</v>
      </c>
      <c r="Y128" s="7344"/>
      <c r="Z128" s="7343" t="s">
        <v>56</v>
      </c>
      <c r="AA128" s="7344"/>
      <c r="AB128" s="7343" t="s">
        <v>57</v>
      </c>
      <c r="AC128" s="7344"/>
      <c r="AD128" s="7343" t="s">
        <v>58</v>
      </c>
      <c r="AE128" s="7344"/>
      <c r="AF128" s="7343" t="s">
        <v>59</v>
      </c>
      <c r="AG128" s="7344"/>
      <c r="AH128" s="7343" t="s">
        <v>60</v>
      </c>
      <c r="AI128" s="7344"/>
      <c r="AJ128" s="7343" t="s">
        <v>61</v>
      </c>
      <c r="AK128" s="7344"/>
      <c r="AL128" s="7343" t="s">
        <v>62</v>
      </c>
      <c r="AM128" s="7355"/>
      <c r="AN128" s="7454"/>
      <c r="AO128" s="7374"/>
      <c r="AP128" s="5996"/>
      <c r="AQ128" s="5996"/>
      <c r="AR128" s="5996"/>
      <c r="AS128" s="5689"/>
    </row>
    <row r="129" spans="1:95" s="132" customFormat="1" ht="28.5" customHeight="1" x14ac:dyDescent="0.25">
      <c r="A129" s="7319"/>
      <c r="B129" s="7319"/>
      <c r="C129" s="5097" t="s">
        <v>84</v>
      </c>
      <c r="D129" s="5192" t="s">
        <v>63</v>
      </c>
      <c r="E129" s="5095" t="s">
        <v>64</v>
      </c>
      <c r="F129" s="5142" t="s">
        <v>63</v>
      </c>
      <c r="G129" s="5095" t="s">
        <v>64</v>
      </c>
      <c r="H129" s="5142" t="s">
        <v>63</v>
      </c>
      <c r="I129" s="5095" t="s">
        <v>64</v>
      </c>
      <c r="J129" s="5142" t="s">
        <v>63</v>
      </c>
      <c r="K129" s="5095" t="s">
        <v>64</v>
      </c>
      <c r="L129" s="5192" t="s">
        <v>63</v>
      </c>
      <c r="M129" s="5320" t="s">
        <v>64</v>
      </c>
      <c r="N129" s="5142" t="s">
        <v>63</v>
      </c>
      <c r="O129" s="5245" t="s">
        <v>64</v>
      </c>
      <c r="P129" s="5142" t="s">
        <v>63</v>
      </c>
      <c r="Q129" s="5245" t="s">
        <v>64</v>
      </c>
      <c r="R129" s="5192" t="s">
        <v>63</v>
      </c>
      <c r="S129" s="5245" t="s">
        <v>64</v>
      </c>
      <c r="T129" s="5192" t="s">
        <v>63</v>
      </c>
      <c r="U129" s="5245" t="s">
        <v>64</v>
      </c>
      <c r="V129" s="5142" t="s">
        <v>63</v>
      </c>
      <c r="W129" s="5245" t="s">
        <v>64</v>
      </c>
      <c r="X129" s="5192" t="s">
        <v>63</v>
      </c>
      <c r="Y129" s="5245" t="s">
        <v>64</v>
      </c>
      <c r="Z129" s="5192" t="s">
        <v>63</v>
      </c>
      <c r="AA129" s="5245" t="s">
        <v>64</v>
      </c>
      <c r="AB129" s="5192" t="s">
        <v>63</v>
      </c>
      <c r="AC129" s="5245" t="s">
        <v>64</v>
      </c>
      <c r="AD129" s="5192" t="s">
        <v>63</v>
      </c>
      <c r="AE129" s="5245" t="s">
        <v>64</v>
      </c>
      <c r="AF129" s="5192" t="s">
        <v>63</v>
      </c>
      <c r="AG129" s="5245" t="s">
        <v>64</v>
      </c>
      <c r="AH129" s="5192" t="s">
        <v>63</v>
      </c>
      <c r="AI129" s="5245" t="s">
        <v>64</v>
      </c>
      <c r="AJ129" s="5192" t="s">
        <v>63</v>
      </c>
      <c r="AK129" s="5245" t="s">
        <v>64</v>
      </c>
      <c r="AL129" s="5192" t="s">
        <v>63</v>
      </c>
      <c r="AM129" s="5297" t="s">
        <v>64</v>
      </c>
      <c r="AN129" s="7454"/>
      <c r="AO129" s="7374"/>
      <c r="AP129" s="5709"/>
      <c r="AQ129" s="5709"/>
      <c r="AR129" s="5709"/>
      <c r="AS129" s="5690"/>
    </row>
    <row r="130" spans="1:95" s="132" customFormat="1" ht="15" customHeight="1" x14ac:dyDescent="0.25">
      <c r="A130" s="7424" t="s">
        <v>4175</v>
      </c>
      <c r="B130" s="3916" t="s">
        <v>69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82"/>
      <c r="B131" s="4179" t="s">
        <v>1055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82"/>
      <c r="B132" s="4179" t="s">
        <v>103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82"/>
      <c r="B133" s="4179" t="s">
        <v>4176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82"/>
      <c r="B134" s="4179" t="s">
        <v>1056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82"/>
      <c r="B135" s="4179" t="s">
        <v>1096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82"/>
      <c r="B136" s="4179" t="s">
        <v>1058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82"/>
      <c r="B137" s="4179" t="s">
        <v>4177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82"/>
      <c r="B138" s="4179" t="s">
        <v>1060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82"/>
      <c r="B139" s="2301" t="s">
        <v>1061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78"/>
      <c r="B140" s="4579" t="s">
        <v>82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82" t="s">
        <v>4178</v>
      </c>
      <c r="B141" s="182" t="s">
        <v>69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82"/>
      <c r="B142" s="4179" t="s">
        <v>1055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82"/>
      <c r="B143" s="4179" t="s">
        <v>103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82"/>
      <c r="B144" s="4179" t="s">
        <v>4176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82"/>
      <c r="B145" s="4179" t="s">
        <v>1056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82"/>
      <c r="B146" s="4179" t="s">
        <v>1096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82"/>
      <c r="B147" s="4179" t="s">
        <v>1058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82"/>
      <c r="B148" s="4179" t="s">
        <v>4177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82"/>
      <c r="B149" s="4179" t="s">
        <v>1060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82"/>
      <c r="B150" s="1711" t="s">
        <v>1061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78"/>
      <c r="B151" s="4579" t="s">
        <v>82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79" t="s">
        <v>31</v>
      </c>
      <c r="B153" s="7279" t="s">
        <v>32</v>
      </c>
      <c r="C153" s="7321" t="s">
        <v>82</v>
      </c>
      <c r="D153" s="6494"/>
      <c r="E153" s="7323"/>
      <c r="F153" s="7353" t="s">
        <v>106</v>
      </c>
      <c r="G153" s="7357"/>
      <c r="H153" s="7357"/>
      <c r="I153" s="7357"/>
      <c r="J153" s="7357"/>
      <c r="K153" s="7357"/>
      <c r="L153" s="7357"/>
      <c r="M153" s="7357"/>
      <c r="N153" s="7357"/>
      <c r="O153" s="7357"/>
      <c r="P153" s="7357"/>
      <c r="Q153" s="7357"/>
      <c r="R153" s="7357"/>
      <c r="S153" s="7357"/>
      <c r="T153" s="7357"/>
      <c r="U153" s="7357"/>
      <c r="V153" s="7357"/>
      <c r="W153" s="7357"/>
      <c r="X153" s="7357"/>
      <c r="Y153" s="7357"/>
      <c r="Z153" s="7357"/>
      <c r="AA153" s="7357"/>
      <c r="AB153" s="7357"/>
      <c r="AC153" s="7357"/>
      <c r="AD153" s="7357"/>
      <c r="AE153" s="7357"/>
      <c r="AF153" s="7357"/>
      <c r="AG153" s="7354"/>
      <c r="AH153" s="7425" t="s">
        <v>41</v>
      </c>
      <c r="AI153" s="7323" t="s">
        <v>42</v>
      </c>
    </row>
    <row r="154" spans="1:95" ht="15" customHeight="1" x14ac:dyDescent="0.25">
      <c r="A154" s="5663"/>
      <c r="B154" s="5663"/>
      <c r="C154" s="7022"/>
      <c r="D154" s="7206"/>
      <c r="E154" s="7221"/>
      <c r="F154" s="7353" t="s">
        <v>49</v>
      </c>
      <c r="G154" s="7348"/>
      <c r="H154" s="7353" t="s">
        <v>50</v>
      </c>
      <c r="I154" s="7348"/>
      <c r="J154" s="7343" t="s">
        <v>51</v>
      </c>
      <c r="K154" s="7344"/>
      <c r="L154" s="7343" t="s">
        <v>52</v>
      </c>
      <c r="M154" s="7344"/>
      <c r="N154" s="7343" t="s">
        <v>53</v>
      </c>
      <c r="O154" s="7344"/>
      <c r="P154" s="7343" t="s">
        <v>54</v>
      </c>
      <c r="Q154" s="7344"/>
      <c r="R154" s="7343" t="s">
        <v>55</v>
      </c>
      <c r="S154" s="7344"/>
      <c r="T154" s="7343" t="s">
        <v>56</v>
      </c>
      <c r="U154" s="7344"/>
      <c r="V154" s="7343" t="s">
        <v>57</v>
      </c>
      <c r="W154" s="7344"/>
      <c r="X154" s="7343" t="s">
        <v>58</v>
      </c>
      <c r="Y154" s="7344"/>
      <c r="Z154" s="7343" t="s">
        <v>59</v>
      </c>
      <c r="AA154" s="7344"/>
      <c r="AB154" s="7343" t="s">
        <v>60</v>
      </c>
      <c r="AC154" s="7344"/>
      <c r="AD154" s="7343" t="s">
        <v>61</v>
      </c>
      <c r="AE154" s="7344"/>
      <c r="AF154" s="7343" t="s">
        <v>62</v>
      </c>
      <c r="AG154" s="7355"/>
      <c r="AH154" s="5658"/>
      <c r="AI154" s="5722"/>
    </row>
    <row r="155" spans="1:95" ht="15" customHeight="1" x14ac:dyDescent="0.25">
      <c r="A155" s="7319"/>
      <c r="B155" s="7319"/>
      <c r="C155" s="5097" t="s">
        <v>84</v>
      </c>
      <c r="D155" s="5192" t="s">
        <v>63</v>
      </c>
      <c r="E155" s="5095" t="s">
        <v>64</v>
      </c>
      <c r="F155" s="5142" t="s">
        <v>63</v>
      </c>
      <c r="G155" s="5095" t="s">
        <v>64</v>
      </c>
      <c r="H155" s="5142" t="s">
        <v>63</v>
      </c>
      <c r="I155" s="5095" t="s">
        <v>64</v>
      </c>
      <c r="J155" s="5142" t="s">
        <v>63</v>
      </c>
      <c r="K155" s="5095" t="s">
        <v>64</v>
      </c>
      <c r="L155" s="5142" t="s">
        <v>63</v>
      </c>
      <c r="M155" s="5095" t="s">
        <v>64</v>
      </c>
      <c r="N155" s="5142" t="s">
        <v>63</v>
      </c>
      <c r="O155" s="5095" t="s">
        <v>64</v>
      </c>
      <c r="P155" s="5142" t="s">
        <v>63</v>
      </c>
      <c r="Q155" s="5095" t="s">
        <v>64</v>
      </c>
      <c r="R155" s="5142" t="s">
        <v>63</v>
      </c>
      <c r="S155" s="5095" t="s">
        <v>64</v>
      </c>
      <c r="T155" s="5142" t="s">
        <v>63</v>
      </c>
      <c r="U155" s="5095" t="s">
        <v>64</v>
      </c>
      <c r="V155" s="5142" t="s">
        <v>63</v>
      </c>
      <c r="W155" s="5095" t="s">
        <v>64</v>
      </c>
      <c r="X155" s="5142" t="s">
        <v>63</v>
      </c>
      <c r="Y155" s="5095" t="s">
        <v>64</v>
      </c>
      <c r="Z155" s="5142" t="s">
        <v>63</v>
      </c>
      <c r="AA155" s="5095" t="s">
        <v>64</v>
      </c>
      <c r="AB155" s="5142" t="s">
        <v>63</v>
      </c>
      <c r="AC155" s="5095" t="s">
        <v>64</v>
      </c>
      <c r="AD155" s="5142" t="s">
        <v>63</v>
      </c>
      <c r="AE155" s="5095" t="s">
        <v>64</v>
      </c>
      <c r="AF155" s="5142" t="s">
        <v>63</v>
      </c>
      <c r="AG155" s="5052" t="s">
        <v>64</v>
      </c>
      <c r="AH155" s="5659"/>
      <c r="AI155" s="7221"/>
    </row>
    <row r="156" spans="1:95" ht="15" customHeight="1" x14ac:dyDescent="0.25">
      <c r="A156" s="7424" t="s">
        <v>4180</v>
      </c>
      <c r="B156" s="4380" t="s">
        <v>69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82"/>
      <c r="B157" s="4392" t="s">
        <v>103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82"/>
      <c r="B158" s="4696" t="s">
        <v>110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78"/>
      <c r="B159" s="3246" t="s">
        <v>199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24" t="s">
        <v>4181</v>
      </c>
      <c r="B160" s="4380" t="s">
        <v>69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82"/>
      <c r="B161" s="4392" t="s">
        <v>103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82"/>
      <c r="B162" s="4696" t="s">
        <v>110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78"/>
      <c r="B163" s="3246" t="s">
        <v>199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405" t="s">
        <v>1639</v>
      </c>
      <c r="B165" s="7321" t="s">
        <v>82</v>
      </c>
      <c r="C165" s="6494"/>
      <c r="D165" s="7323"/>
      <c r="E165" s="7406" t="s">
        <v>106</v>
      </c>
      <c r="F165" s="7440"/>
      <c r="G165" s="7440"/>
      <c r="H165" s="7440"/>
      <c r="I165" s="7440"/>
      <c r="J165" s="7440"/>
      <c r="K165" s="7440"/>
      <c r="L165" s="7440"/>
      <c r="M165" s="7440"/>
      <c r="N165" s="7440"/>
      <c r="O165" s="7440"/>
      <c r="P165" s="7440"/>
      <c r="Q165" s="7440"/>
      <c r="R165" s="7440"/>
      <c r="S165" s="7440"/>
      <c r="T165" s="7440"/>
      <c r="U165" s="7440"/>
      <c r="V165" s="7440"/>
      <c r="W165" s="7440"/>
      <c r="X165" s="7440"/>
      <c r="Y165" s="7440"/>
      <c r="Z165" s="7440"/>
      <c r="AA165" s="7440"/>
      <c r="AB165" s="7440"/>
      <c r="AC165" s="7440"/>
      <c r="AD165" s="7440"/>
      <c r="AE165" s="7440"/>
      <c r="AF165" s="7441"/>
      <c r="AG165" s="7452" t="s">
        <v>2231</v>
      </c>
      <c r="AH165" s="7453" t="s">
        <v>41</v>
      </c>
      <c r="AI165" s="7323" t="s">
        <v>42</v>
      </c>
    </row>
    <row r="166" spans="1:90" s="132" customFormat="1" ht="15" customHeight="1" x14ac:dyDescent="0.25">
      <c r="A166" s="5663"/>
      <c r="B166" s="7022"/>
      <c r="C166" s="7206"/>
      <c r="D166" s="7221"/>
      <c r="E166" s="7406" t="s">
        <v>49</v>
      </c>
      <c r="F166" s="7407"/>
      <c r="G166" s="7406" t="s">
        <v>50</v>
      </c>
      <c r="H166" s="7407"/>
      <c r="I166" s="7402" t="s">
        <v>51</v>
      </c>
      <c r="J166" s="7404"/>
      <c r="K166" s="7402" t="s">
        <v>52</v>
      </c>
      <c r="L166" s="7404"/>
      <c r="M166" s="7402" t="s">
        <v>53</v>
      </c>
      <c r="N166" s="7404"/>
      <c r="O166" s="7402" t="s">
        <v>54</v>
      </c>
      <c r="P166" s="7404"/>
      <c r="Q166" s="7402" t="s">
        <v>55</v>
      </c>
      <c r="R166" s="7404"/>
      <c r="S166" s="7402" t="s">
        <v>56</v>
      </c>
      <c r="T166" s="7404"/>
      <c r="U166" s="7402" t="s">
        <v>57</v>
      </c>
      <c r="V166" s="7404"/>
      <c r="W166" s="7402" t="s">
        <v>58</v>
      </c>
      <c r="X166" s="7404"/>
      <c r="Y166" s="7402" t="s">
        <v>59</v>
      </c>
      <c r="Z166" s="7404"/>
      <c r="AA166" s="7402" t="s">
        <v>60</v>
      </c>
      <c r="AB166" s="7404"/>
      <c r="AC166" s="7402" t="s">
        <v>61</v>
      </c>
      <c r="AD166" s="7404"/>
      <c r="AE166" s="7402" t="s">
        <v>62</v>
      </c>
      <c r="AF166" s="7403"/>
      <c r="AG166" s="6810"/>
      <c r="AH166" s="5724"/>
      <c r="AI166" s="5722"/>
    </row>
    <row r="167" spans="1:90" s="132" customFormat="1" ht="15" customHeight="1" x14ac:dyDescent="0.25">
      <c r="A167" s="7319"/>
      <c r="B167" s="5097" t="s">
        <v>84</v>
      </c>
      <c r="C167" s="5355" t="s">
        <v>63</v>
      </c>
      <c r="D167" s="5354" t="s">
        <v>64</v>
      </c>
      <c r="E167" s="5356" t="s">
        <v>63</v>
      </c>
      <c r="F167" s="5354" t="s">
        <v>64</v>
      </c>
      <c r="G167" s="5356" t="s">
        <v>63</v>
      </c>
      <c r="H167" s="5354" t="s">
        <v>64</v>
      </c>
      <c r="I167" s="5356" t="s">
        <v>63</v>
      </c>
      <c r="J167" s="5354" t="s">
        <v>64</v>
      </c>
      <c r="K167" s="5356" t="s">
        <v>63</v>
      </c>
      <c r="L167" s="5354" t="s">
        <v>64</v>
      </c>
      <c r="M167" s="5356" t="s">
        <v>63</v>
      </c>
      <c r="N167" s="5354" t="s">
        <v>64</v>
      </c>
      <c r="O167" s="5356" t="s">
        <v>63</v>
      </c>
      <c r="P167" s="5354" t="s">
        <v>64</v>
      </c>
      <c r="Q167" s="5356" t="s">
        <v>63</v>
      </c>
      <c r="R167" s="5354" t="s">
        <v>64</v>
      </c>
      <c r="S167" s="5356" t="s">
        <v>63</v>
      </c>
      <c r="T167" s="5354" t="s">
        <v>64</v>
      </c>
      <c r="U167" s="5356" t="s">
        <v>63</v>
      </c>
      <c r="V167" s="5354" t="s">
        <v>64</v>
      </c>
      <c r="W167" s="5356" t="s">
        <v>63</v>
      </c>
      <c r="X167" s="5354" t="s">
        <v>64</v>
      </c>
      <c r="Y167" s="5356" t="s">
        <v>63</v>
      </c>
      <c r="Z167" s="5354" t="s">
        <v>64</v>
      </c>
      <c r="AA167" s="5356" t="s">
        <v>63</v>
      </c>
      <c r="AB167" s="5354" t="s">
        <v>64</v>
      </c>
      <c r="AC167" s="5356" t="s">
        <v>63</v>
      </c>
      <c r="AD167" s="5354" t="s">
        <v>64</v>
      </c>
      <c r="AE167" s="5356" t="s">
        <v>63</v>
      </c>
      <c r="AF167" s="5094" t="s">
        <v>64</v>
      </c>
      <c r="AG167" s="6564"/>
      <c r="AH167" s="6366"/>
      <c r="AI167" s="7221"/>
    </row>
    <row r="168" spans="1:90" s="132" customFormat="1" ht="15" customHeight="1" x14ac:dyDescent="0.25">
      <c r="A168" s="239" t="s">
        <v>4171</v>
      </c>
      <c r="B168" s="5321">
        <f>SUM(C168:D168)</f>
        <v>214</v>
      </c>
      <c r="C168" s="5322">
        <f t="shared" ref="C168:D170" si="105">+E168+G168+I168+K168+M168+O168+Q168+S168+U168+W168+Y168+AA168+AC168+AE168</f>
        <v>39</v>
      </c>
      <c r="D168" s="5357">
        <f t="shared" si="105"/>
        <v>175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31</v>
      </c>
      <c r="Y168" s="1921">
        <v>9</v>
      </c>
      <c r="Z168" s="5197">
        <v>66</v>
      </c>
      <c r="AA168" s="1921">
        <v>24</v>
      </c>
      <c r="AB168" s="5197">
        <v>59</v>
      </c>
      <c r="AC168" s="1921">
        <v>6</v>
      </c>
      <c r="AD168" s="5197">
        <v>14</v>
      </c>
      <c r="AE168" s="1921">
        <v>0</v>
      </c>
      <c r="AF168" s="1922">
        <v>5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3">
        <f>SUM(C169:D169)</f>
        <v>0</v>
      </c>
      <c r="C169" s="367">
        <f t="shared" si="105"/>
        <v>0</v>
      </c>
      <c r="D169" s="1917">
        <f t="shared" si="105"/>
        <v>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0</v>
      </c>
      <c r="X169" s="5198">
        <v>0</v>
      </c>
      <c r="Y169" s="5196">
        <v>0</v>
      </c>
      <c r="Z169" s="5198">
        <v>0</v>
      </c>
      <c r="AA169" s="5196">
        <v>0</v>
      </c>
      <c r="AB169" s="5198">
        <v>0</v>
      </c>
      <c r="AC169" s="5196">
        <v>0</v>
      </c>
      <c r="AD169" s="5198">
        <v>0</v>
      </c>
      <c r="AE169" s="5196">
        <v>0</v>
      </c>
      <c r="AF169" s="5358">
        <v>0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4184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75" t="s">
        <v>2412</v>
      </c>
      <c r="B173" s="7375" t="s">
        <v>4170</v>
      </c>
      <c r="C173" s="7442" t="s">
        <v>4186</v>
      </c>
      <c r="D173" s="7443"/>
      <c r="E173" s="7375" t="s">
        <v>4187</v>
      </c>
      <c r="F173" s="7442" t="s">
        <v>34</v>
      </c>
      <c r="G173" s="7443"/>
      <c r="H173" s="7443"/>
      <c r="I173" s="7443"/>
      <c r="J173" s="7443"/>
      <c r="K173" s="7443"/>
      <c r="L173" s="7443"/>
      <c r="M173" s="7443"/>
      <c r="N173" s="7443"/>
      <c r="O173" s="7443"/>
      <c r="P173" s="7443"/>
      <c r="Q173" s="7443"/>
      <c r="R173" s="7443"/>
      <c r="S173" s="7443"/>
      <c r="T173" s="7444"/>
    </row>
    <row r="174" spans="1:90" s="132" customFormat="1" ht="21" x14ac:dyDescent="0.25">
      <c r="A174" s="7376"/>
      <c r="B174" s="7376"/>
      <c r="C174" s="5366" t="s">
        <v>4171</v>
      </c>
      <c r="D174" s="5367" t="s">
        <v>4188</v>
      </c>
      <c r="E174" s="7376"/>
      <c r="F174" s="5366" t="s">
        <v>86</v>
      </c>
      <c r="G174" s="5368" t="s">
        <v>87</v>
      </c>
      <c r="H174" s="5368" t="s">
        <v>88</v>
      </c>
      <c r="I174" s="5368" t="s">
        <v>89</v>
      </c>
      <c r="J174" s="5368" t="s">
        <v>2090</v>
      </c>
      <c r="K174" s="5368" t="s">
        <v>91</v>
      </c>
      <c r="L174" s="5368" t="s">
        <v>228</v>
      </c>
      <c r="M174" s="5368" t="s">
        <v>93</v>
      </c>
      <c r="N174" s="5368" t="s">
        <v>229</v>
      </c>
      <c r="O174" s="5368" t="s">
        <v>4189</v>
      </c>
      <c r="P174" s="5368" t="s">
        <v>4190</v>
      </c>
      <c r="Q174" s="5368" t="s">
        <v>4191</v>
      </c>
      <c r="R174" s="5368" t="s">
        <v>231</v>
      </c>
      <c r="S174" s="5368" t="s">
        <v>4192</v>
      </c>
      <c r="T174" s="5367" t="s">
        <v>4193</v>
      </c>
    </row>
    <row r="175" spans="1:90" s="132" customFormat="1" ht="15" customHeight="1" x14ac:dyDescent="0.25">
      <c r="A175" s="239" t="s">
        <v>103</v>
      </c>
      <c r="B175" s="4380">
        <f>SUM(C175:D175)</f>
        <v>5</v>
      </c>
      <c r="C175" s="279">
        <v>5</v>
      </c>
      <c r="D175" s="1906">
        <v>0</v>
      </c>
      <c r="E175" s="4380">
        <f>+F175+G175+H175+I175+K175+L175+M175+N175+O175+P175+Q175+R175+S175+T175</f>
        <v>4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2</v>
      </c>
      <c r="M175" s="1898">
        <v>0</v>
      </c>
      <c r="N175" s="1898">
        <v>1</v>
      </c>
      <c r="O175" s="1898">
        <v>1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69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110</v>
      </c>
      <c r="B177" s="4517">
        <f>SUM(C177:D177)</f>
        <v>1</v>
      </c>
      <c r="C177" s="5196">
        <v>1</v>
      </c>
      <c r="D177" s="4688">
        <v>0</v>
      </c>
      <c r="E177" s="4696">
        <f>SUM(F177:T177)</f>
        <v>1</v>
      </c>
      <c r="F177" s="5196">
        <v>0</v>
      </c>
      <c r="G177" s="1898">
        <v>0</v>
      </c>
      <c r="H177" s="1898">
        <v>0</v>
      </c>
      <c r="I177" s="1898">
        <v>0</v>
      </c>
      <c r="J177" s="1898">
        <v>0</v>
      </c>
      <c r="K177" s="1898">
        <v>0</v>
      </c>
      <c r="L177" s="1898">
        <v>1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4194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405" t="s">
        <v>4196</v>
      </c>
      <c r="B180" s="7412" t="s">
        <v>4197</v>
      </c>
      <c r="C180" s="7414"/>
      <c r="D180" s="7413"/>
      <c r="E180" s="7412" t="s">
        <v>4198</v>
      </c>
      <c r="F180" s="7414"/>
      <c r="G180" s="7413"/>
    </row>
    <row r="181" spans="1:20" s="132" customFormat="1" ht="15" customHeight="1" x14ac:dyDescent="0.25">
      <c r="A181" s="7319"/>
      <c r="B181" s="5372" t="s">
        <v>84</v>
      </c>
      <c r="C181" s="5366" t="s">
        <v>63</v>
      </c>
      <c r="D181" s="5367" t="s">
        <v>64</v>
      </c>
      <c r="E181" s="5372" t="s">
        <v>84</v>
      </c>
      <c r="F181" s="5366" t="s">
        <v>63</v>
      </c>
      <c r="G181" s="5367" t="s">
        <v>64</v>
      </c>
    </row>
    <row r="182" spans="1:20" s="132" customFormat="1" ht="15" customHeight="1" x14ac:dyDescent="0.25">
      <c r="A182" s="239" t="s">
        <v>4199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4200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45" t="s">
        <v>224</v>
      </c>
      <c r="B185" s="7447" t="s">
        <v>4170</v>
      </c>
      <c r="C185" s="7449" t="s">
        <v>4202</v>
      </c>
      <c r="D185" s="6723"/>
      <c r="E185" s="7450"/>
      <c r="F185" s="7375" t="s">
        <v>4187</v>
      </c>
      <c r="G185" s="7451" t="s">
        <v>34</v>
      </c>
      <c r="H185" s="6780"/>
      <c r="I185" s="6780"/>
      <c r="J185" s="6780"/>
      <c r="K185" s="6780"/>
      <c r="L185" s="7445"/>
    </row>
    <row r="186" spans="1:20" ht="21" x14ac:dyDescent="0.25">
      <c r="A186" s="7446"/>
      <c r="B186" s="7448"/>
      <c r="C186" s="5377" t="s">
        <v>4203</v>
      </c>
      <c r="D186" s="5378" t="s">
        <v>4172</v>
      </c>
      <c r="E186" s="5379" t="s">
        <v>4204</v>
      </c>
      <c r="F186" s="7376"/>
      <c r="G186" s="5380" t="s">
        <v>227</v>
      </c>
      <c r="H186" s="5381" t="s">
        <v>4205</v>
      </c>
      <c r="I186" s="5381" t="s">
        <v>4206</v>
      </c>
      <c r="J186" s="5381" t="s">
        <v>4207</v>
      </c>
      <c r="K186" s="5381" t="s">
        <v>4208</v>
      </c>
      <c r="L186" s="5382" t="s">
        <v>4209</v>
      </c>
    </row>
    <row r="187" spans="1:20" x14ac:dyDescent="0.25">
      <c r="A187" s="239" t="s">
        <v>4210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4211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4212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422" t="s">
        <v>4213</v>
      </c>
      <c r="B190" s="7422"/>
      <c r="C190" s="7422"/>
    </row>
    <row r="191" spans="1:20" ht="15" customHeight="1" x14ac:dyDescent="0.25">
      <c r="A191" s="7331" t="s">
        <v>4214</v>
      </c>
      <c r="B191" s="7328"/>
      <c r="C191" s="7298" t="s">
        <v>4215</v>
      </c>
      <c r="D191" s="7437" t="s">
        <v>4216</v>
      </c>
      <c r="E191" s="7438"/>
      <c r="F191" s="7438"/>
      <c r="G191" s="7438"/>
      <c r="H191" s="7438"/>
      <c r="I191" s="7438"/>
      <c r="J191" s="7439"/>
      <c r="K191" s="7440" t="s">
        <v>4217</v>
      </c>
      <c r="L191" s="7440"/>
      <c r="M191" s="7440"/>
      <c r="N191" s="7407"/>
    </row>
    <row r="192" spans="1:20" ht="21" x14ac:dyDescent="0.25">
      <c r="A192" s="7146"/>
      <c r="B192" s="7222"/>
      <c r="C192" s="7299"/>
      <c r="D192" s="5377" t="s">
        <v>4203</v>
      </c>
      <c r="E192" s="5378" t="s">
        <v>4218</v>
      </c>
      <c r="F192" s="5378" t="s">
        <v>4219</v>
      </c>
      <c r="G192" s="5379" t="s">
        <v>4220</v>
      </c>
      <c r="H192" s="5384" t="s">
        <v>4187</v>
      </c>
      <c r="I192" s="5377" t="s">
        <v>464</v>
      </c>
      <c r="J192" s="5379" t="s">
        <v>4221</v>
      </c>
      <c r="K192" s="5377" t="s">
        <v>4222</v>
      </c>
      <c r="L192" s="5378" t="s">
        <v>4223</v>
      </c>
      <c r="M192" s="5378" t="s">
        <v>4224</v>
      </c>
      <c r="N192" s="5385" t="s">
        <v>4225</v>
      </c>
    </row>
    <row r="193" spans="1:91" ht="15" customHeight="1" x14ac:dyDescent="0.25">
      <c r="A193" s="7424" t="s">
        <v>4226</v>
      </c>
      <c r="B193" s="3726" t="s">
        <v>4227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682"/>
      <c r="B194" s="4392" t="s">
        <v>4228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682"/>
      <c r="B195" s="4392" t="s">
        <v>4229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78"/>
      <c r="B196" s="2486" t="s">
        <v>4230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18" t="s">
        <v>224</v>
      </c>
      <c r="B198" s="7418" t="s">
        <v>4232</v>
      </c>
      <c r="C198" s="7419" t="s">
        <v>4233</v>
      </c>
      <c r="D198" s="7408" t="s">
        <v>4217</v>
      </c>
      <c r="E198" s="7421"/>
      <c r="F198" s="7408" t="s">
        <v>4234</v>
      </c>
      <c r="G198" s="7409"/>
      <c r="H198" s="7409"/>
      <c r="I198" s="7409"/>
      <c r="J198" s="7409"/>
      <c r="K198" s="7409"/>
      <c r="L198" s="7409"/>
      <c r="M198" s="7409"/>
      <c r="N198" s="7409"/>
      <c r="O198" s="7409"/>
      <c r="P198" s="7409"/>
      <c r="Q198" s="7409"/>
      <c r="R198" s="7409"/>
      <c r="S198" s="7409"/>
      <c r="T198" s="7410" t="s">
        <v>464</v>
      </c>
      <c r="U198" s="7390" t="s">
        <v>72</v>
      </c>
    </row>
    <row r="199" spans="1:91" s="132" customFormat="1" ht="21" x14ac:dyDescent="0.25">
      <c r="A199" s="7418"/>
      <c r="B199" s="7418"/>
      <c r="C199" s="7420"/>
      <c r="D199" s="5366" t="s">
        <v>4222</v>
      </c>
      <c r="E199" s="5367" t="s">
        <v>4235</v>
      </c>
      <c r="F199" s="5391" t="s">
        <v>540</v>
      </c>
      <c r="G199" s="5392" t="s">
        <v>334</v>
      </c>
      <c r="H199" s="5392" t="s">
        <v>335</v>
      </c>
      <c r="I199" s="5392" t="s">
        <v>99</v>
      </c>
      <c r="J199" s="5392" t="s">
        <v>49</v>
      </c>
      <c r="K199" s="5392" t="s">
        <v>314</v>
      </c>
      <c r="L199" s="5392" t="s">
        <v>51</v>
      </c>
      <c r="M199" s="5392" t="s">
        <v>52</v>
      </c>
      <c r="N199" s="5392" t="s">
        <v>53</v>
      </c>
      <c r="O199" s="5392" t="s">
        <v>54</v>
      </c>
      <c r="P199" s="5392" t="s">
        <v>55</v>
      </c>
      <c r="Q199" s="5392" t="s">
        <v>56</v>
      </c>
      <c r="R199" s="5392" t="s">
        <v>57</v>
      </c>
      <c r="S199" s="5393" t="s">
        <v>58</v>
      </c>
      <c r="T199" s="7386"/>
      <c r="U199" s="7392"/>
    </row>
    <row r="200" spans="1:91" s="132" customFormat="1" ht="15" customHeight="1" x14ac:dyDescent="0.25">
      <c r="A200" s="4664" t="s">
        <v>4236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4237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4238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23" t="s">
        <v>4239</v>
      </c>
      <c r="B203" s="7423"/>
      <c r="C203" s="7423"/>
      <c r="D203" s="7423"/>
      <c r="E203" s="7423"/>
      <c r="F203" s="7423"/>
      <c r="G203" s="7423"/>
      <c r="H203" s="7423"/>
      <c r="I203" s="7423"/>
      <c r="J203" s="7423"/>
      <c r="CK203" s="132"/>
      <c r="CL203" s="132"/>
      <c r="CM203" s="132"/>
    </row>
    <row r="204" spans="1:91" ht="15" customHeight="1" x14ac:dyDescent="0.25">
      <c r="A204" s="7411" t="s">
        <v>3336</v>
      </c>
      <c r="B204" s="7411" t="s">
        <v>4240</v>
      </c>
      <c r="C204" s="7412" t="s">
        <v>4217</v>
      </c>
      <c r="D204" s="7413"/>
      <c r="E204" s="7414" t="s">
        <v>4234</v>
      </c>
      <c r="F204" s="7414"/>
      <c r="G204" s="7414"/>
      <c r="H204" s="7414"/>
      <c r="I204" s="7414"/>
      <c r="J204" s="7415"/>
      <c r="K204" s="7416" t="s">
        <v>464</v>
      </c>
      <c r="L204" s="7375" t="s">
        <v>72</v>
      </c>
      <c r="CK204" s="132"/>
      <c r="CL204" s="132"/>
      <c r="CM204" s="132"/>
    </row>
    <row r="205" spans="1:91" ht="21" x14ac:dyDescent="0.25">
      <c r="A205" s="7411"/>
      <c r="B205" s="7411"/>
      <c r="C205" s="5366" t="s">
        <v>4222</v>
      </c>
      <c r="D205" s="5367" t="s">
        <v>4235</v>
      </c>
      <c r="E205" s="5399" t="s">
        <v>540</v>
      </c>
      <c r="F205" s="5368" t="s">
        <v>334</v>
      </c>
      <c r="G205" s="5368" t="s">
        <v>335</v>
      </c>
      <c r="H205" s="5368" t="s">
        <v>99</v>
      </c>
      <c r="I205" s="5368" t="s">
        <v>49</v>
      </c>
      <c r="J205" s="5371" t="s">
        <v>3193</v>
      </c>
      <c r="K205" s="7417"/>
      <c r="L205" s="7376"/>
      <c r="CK205" s="132"/>
      <c r="CL205" s="132"/>
      <c r="CM205" s="132"/>
    </row>
    <row r="206" spans="1:91" x14ac:dyDescent="0.25">
      <c r="A206" s="4664" t="s">
        <v>4241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4242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23" t="s">
        <v>4243</v>
      </c>
      <c r="B208" s="7423"/>
      <c r="C208" s="7423"/>
      <c r="D208" s="7423"/>
      <c r="E208" s="7423"/>
      <c r="F208" s="7423"/>
      <c r="G208" s="7423"/>
    </row>
    <row r="209" spans="1:7" ht="15" customHeight="1" x14ac:dyDescent="0.25">
      <c r="A209" s="7401" t="s">
        <v>3229</v>
      </c>
      <c r="B209" s="7401" t="s">
        <v>4170</v>
      </c>
      <c r="C209" s="7402" t="s">
        <v>4234</v>
      </c>
      <c r="D209" s="7403"/>
      <c r="E209" s="7403"/>
      <c r="F209" s="7403"/>
      <c r="G209" s="7404"/>
    </row>
    <row r="210" spans="1:7" ht="15" customHeight="1" x14ac:dyDescent="0.25">
      <c r="A210" s="7364"/>
      <c r="B210" s="7364"/>
      <c r="C210" s="5356" t="s">
        <v>352</v>
      </c>
      <c r="D210" s="5192" t="s">
        <v>335</v>
      </c>
      <c r="E210" s="5019" t="s">
        <v>99</v>
      </c>
      <c r="F210" s="5019" t="s">
        <v>49</v>
      </c>
      <c r="G210" s="5245" t="s">
        <v>50</v>
      </c>
    </row>
    <row r="211" spans="1:7" ht="15" customHeight="1" x14ac:dyDescent="0.25">
      <c r="A211" s="5401" t="s">
        <v>4244</v>
      </c>
      <c r="B211" s="5402">
        <f>SUM(C211:G211)</f>
        <v>93</v>
      </c>
      <c r="C211" s="5403">
        <v>1</v>
      </c>
      <c r="D211" s="5404">
        <v>13</v>
      </c>
      <c r="E211" s="5404">
        <v>32</v>
      </c>
      <c r="F211" s="5405">
        <v>35</v>
      </c>
      <c r="G211" s="5406">
        <v>12</v>
      </c>
    </row>
    <row r="212" spans="1:7" s="131" customFormat="1" ht="18" customHeight="1" x14ac:dyDescent="0.25">
      <c r="A212" s="7422" t="s">
        <v>4245</v>
      </c>
      <c r="B212" s="7422"/>
      <c r="C212" s="7422"/>
      <c r="D212" s="7422"/>
    </row>
    <row r="213" spans="1:7" x14ac:dyDescent="0.25">
      <c r="A213" s="7405" t="s">
        <v>4246</v>
      </c>
      <c r="B213" s="7402" t="s">
        <v>3668</v>
      </c>
      <c r="C213" s="7403"/>
      <c r="D213" s="7404"/>
    </row>
    <row r="214" spans="1:7" x14ac:dyDescent="0.25">
      <c r="A214" s="5663"/>
      <c r="B214" s="5088" t="s">
        <v>3671</v>
      </c>
      <c r="C214" s="7406" t="s">
        <v>1641</v>
      </c>
      <c r="D214" s="7407"/>
    </row>
    <row r="215" spans="1:7" x14ac:dyDescent="0.25">
      <c r="A215" s="7319"/>
      <c r="B215" s="5079" t="s">
        <v>3841</v>
      </c>
      <c r="C215" s="5356" t="s">
        <v>3811</v>
      </c>
      <c r="D215" s="5354" t="s">
        <v>2582</v>
      </c>
    </row>
    <row r="216" spans="1:7" ht="15" customHeight="1" x14ac:dyDescent="0.25">
      <c r="A216" s="5407" t="s">
        <v>3900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618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SEPTIEMBRE (09)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10" t="s">
        <v>4247</v>
      </c>
      <c r="B6" s="5710"/>
      <c r="C6" s="5710"/>
      <c r="D6" s="5710"/>
      <c r="E6" s="5710"/>
      <c r="F6" s="5710"/>
      <c r="G6" s="5710"/>
      <c r="H6" s="5710"/>
      <c r="I6" s="5710"/>
      <c r="J6" s="5710"/>
      <c r="K6" s="5710"/>
      <c r="L6" s="5710"/>
      <c r="M6" s="5710"/>
      <c r="N6" s="5710"/>
      <c r="O6" s="5710"/>
      <c r="P6" s="5710"/>
      <c r="Q6" s="5710"/>
      <c r="R6" s="5710"/>
      <c r="S6" s="5710"/>
      <c r="T6" s="5710"/>
      <c r="U6" s="5710"/>
      <c r="V6" s="5710"/>
      <c r="W6" s="5710"/>
      <c r="X6" s="5710"/>
      <c r="Y6" s="5710"/>
      <c r="Z6" s="5710"/>
      <c r="AA6" s="5710"/>
      <c r="AB6" s="5710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98" t="s">
        <v>4248</v>
      </c>
      <c r="B8" s="7498"/>
      <c r="C8" s="7498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99" t="s">
        <v>4249</v>
      </c>
      <c r="B9" s="7500"/>
      <c r="C9" s="7501"/>
      <c r="D9" s="6447" t="s">
        <v>82</v>
      </c>
      <c r="E9" s="6448"/>
      <c r="F9" s="6443"/>
      <c r="G9" s="7481" t="s">
        <v>34</v>
      </c>
      <c r="H9" s="7482"/>
      <c r="I9" s="7482"/>
      <c r="J9" s="7482"/>
      <c r="K9" s="7482"/>
      <c r="L9" s="7482"/>
      <c r="M9" s="7482"/>
      <c r="N9" s="7482"/>
      <c r="O9" s="7482"/>
      <c r="P9" s="7482"/>
      <c r="Q9" s="7482"/>
      <c r="R9" s="7482"/>
      <c r="S9" s="7482"/>
      <c r="T9" s="7482"/>
      <c r="U9" s="7482"/>
      <c r="V9" s="7482"/>
      <c r="W9" s="7482"/>
      <c r="X9" s="7482"/>
      <c r="Y9" s="7482"/>
      <c r="Z9" s="7482"/>
      <c r="AA9" s="7482"/>
      <c r="AB9" s="7482"/>
      <c r="AC9" s="7482"/>
      <c r="AD9" s="7482"/>
      <c r="AE9" s="7482"/>
      <c r="AF9" s="7482"/>
      <c r="AG9" s="7482"/>
      <c r="AH9" s="7482"/>
      <c r="AI9" s="7482"/>
      <c r="AJ9" s="7482"/>
      <c r="AK9" s="7482"/>
      <c r="AL9" s="7482"/>
      <c r="AM9" s="7482"/>
      <c r="AN9" s="7505"/>
      <c r="AO9" s="7324" t="s">
        <v>331</v>
      </c>
      <c r="AP9" s="7323" t="s">
        <v>42</v>
      </c>
      <c r="AQ9" s="7324" t="s">
        <v>39</v>
      </c>
      <c r="AR9" s="7323" t="s">
        <v>40</v>
      </c>
      <c r="CA9" s="42" t="s">
        <v>331</v>
      </c>
      <c r="CB9" s="42" t="s">
        <v>42</v>
      </c>
      <c r="CC9" s="42" t="s">
        <v>4250</v>
      </c>
      <c r="CD9" s="376" t="s">
        <v>39</v>
      </c>
      <c r="CE9" s="376"/>
      <c r="CJ9" s="42" t="s">
        <v>331</v>
      </c>
      <c r="CK9" s="5669" t="s">
        <v>42</v>
      </c>
      <c r="CL9" s="7497" t="s">
        <v>39</v>
      </c>
      <c r="CM9" s="7497" t="s">
        <v>40</v>
      </c>
    </row>
    <row r="10" spans="1:91" ht="15" customHeight="1" x14ac:dyDescent="0.25">
      <c r="A10" s="7502"/>
      <c r="B10" s="7503"/>
      <c r="C10" s="7504"/>
      <c r="D10" s="6446"/>
      <c r="E10" s="6449"/>
      <c r="F10" s="6411"/>
      <c r="G10" s="7494" t="s">
        <v>1382</v>
      </c>
      <c r="H10" s="7495"/>
      <c r="I10" s="7406" t="s">
        <v>1383</v>
      </c>
      <c r="J10" s="7495"/>
      <c r="K10" s="7406" t="s">
        <v>4251</v>
      </c>
      <c r="L10" s="7495"/>
      <c r="M10" s="7406" t="s">
        <v>49</v>
      </c>
      <c r="N10" s="7495"/>
      <c r="O10" s="7406" t="s">
        <v>50</v>
      </c>
      <c r="P10" s="7495"/>
      <c r="Q10" s="7406" t="s">
        <v>993</v>
      </c>
      <c r="R10" s="7495"/>
      <c r="S10" s="7406" t="s">
        <v>645</v>
      </c>
      <c r="T10" s="7495"/>
      <c r="U10" s="7406" t="s">
        <v>53</v>
      </c>
      <c r="V10" s="7495"/>
      <c r="W10" s="7406" t="s">
        <v>54</v>
      </c>
      <c r="X10" s="7495"/>
      <c r="Y10" s="7406" t="s">
        <v>994</v>
      </c>
      <c r="Z10" s="7495"/>
      <c r="AA10" s="7406" t="s">
        <v>56</v>
      </c>
      <c r="AB10" s="7495"/>
      <c r="AC10" s="7406" t="s">
        <v>57</v>
      </c>
      <c r="AD10" s="7495"/>
      <c r="AE10" s="7406" t="s">
        <v>58</v>
      </c>
      <c r="AF10" s="7495"/>
      <c r="AG10" s="7406" t="s">
        <v>59</v>
      </c>
      <c r="AH10" s="7495"/>
      <c r="AI10" s="7406" t="s">
        <v>60</v>
      </c>
      <c r="AJ10" s="7495"/>
      <c r="AK10" s="7406" t="s">
        <v>61</v>
      </c>
      <c r="AL10" s="7495"/>
      <c r="AM10" s="7402" t="s">
        <v>1453</v>
      </c>
      <c r="AN10" s="7505"/>
      <c r="AO10" s="5727"/>
      <c r="AP10" s="5722"/>
      <c r="AQ10" s="5727"/>
      <c r="AR10" s="5722"/>
      <c r="CA10" s="42"/>
      <c r="CB10" s="42"/>
      <c r="CC10" s="42"/>
      <c r="CD10" s="376"/>
      <c r="CE10" s="376"/>
      <c r="CJ10" s="42"/>
      <c r="CK10" s="5669"/>
      <c r="CL10" s="7497"/>
      <c r="CM10" s="7497"/>
    </row>
    <row r="11" spans="1:91" x14ac:dyDescent="0.25">
      <c r="A11" s="7502"/>
      <c r="B11" s="7503"/>
      <c r="C11" s="7504"/>
      <c r="D11" s="82" t="s">
        <v>84</v>
      </c>
      <c r="E11" s="1167" t="s">
        <v>63</v>
      </c>
      <c r="F11" s="19" t="s">
        <v>64</v>
      </c>
      <c r="G11" s="5412" t="s">
        <v>63</v>
      </c>
      <c r="H11" s="5411" t="s">
        <v>64</v>
      </c>
      <c r="I11" s="5356" t="s">
        <v>63</v>
      </c>
      <c r="J11" s="5411" t="s">
        <v>64</v>
      </c>
      <c r="K11" s="5356" t="s">
        <v>63</v>
      </c>
      <c r="L11" s="5411" t="s">
        <v>64</v>
      </c>
      <c r="M11" s="5356" t="s">
        <v>63</v>
      </c>
      <c r="N11" s="5411" t="s">
        <v>64</v>
      </c>
      <c r="O11" s="5356" t="s">
        <v>63</v>
      </c>
      <c r="P11" s="5411" t="s">
        <v>64</v>
      </c>
      <c r="Q11" s="5356" t="s">
        <v>63</v>
      </c>
      <c r="R11" s="5411" t="s">
        <v>64</v>
      </c>
      <c r="S11" s="5356" t="s">
        <v>63</v>
      </c>
      <c r="T11" s="5411" t="s">
        <v>64</v>
      </c>
      <c r="U11" s="5356" t="s">
        <v>63</v>
      </c>
      <c r="V11" s="5411" t="s">
        <v>64</v>
      </c>
      <c r="W11" s="5356" t="s">
        <v>63</v>
      </c>
      <c r="X11" s="5411" t="s">
        <v>64</v>
      </c>
      <c r="Y11" s="5356" t="s">
        <v>63</v>
      </c>
      <c r="Z11" s="5411" t="s">
        <v>64</v>
      </c>
      <c r="AA11" s="5356" t="s">
        <v>63</v>
      </c>
      <c r="AB11" s="5411" t="s">
        <v>64</v>
      </c>
      <c r="AC11" s="5356" t="s">
        <v>63</v>
      </c>
      <c r="AD11" s="5411" t="s">
        <v>64</v>
      </c>
      <c r="AE11" s="5356" t="s">
        <v>63</v>
      </c>
      <c r="AF11" s="5411" t="s">
        <v>64</v>
      </c>
      <c r="AG11" s="5356" t="s">
        <v>63</v>
      </c>
      <c r="AH11" s="5411" t="s">
        <v>64</v>
      </c>
      <c r="AI11" s="5356" t="s">
        <v>63</v>
      </c>
      <c r="AJ11" s="5411" t="s">
        <v>64</v>
      </c>
      <c r="AK11" s="5356" t="s">
        <v>63</v>
      </c>
      <c r="AL11" s="5411" t="s">
        <v>64</v>
      </c>
      <c r="AM11" s="5356" t="s">
        <v>63</v>
      </c>
      <c r="AN11" s="5413" t="s">
        <v>64</v>
      </c>
      <c r="AO11" s="6509"/>
      <c r="AP11" s="7221" t="s">
        <v>64</v>
      </c>
      <c r="AQ11" s="6509"/>
      <c r="AR11" s="7221"/>
      <c r="CA11" s="42"/>
      <c r="CB11" s="42" t="s">
        <v>64</v>
      </c>
      <c r="CC11" s="42" t="s">
        <v>64</v>
      </c>
      <c r="CD11" s="376"/>
      <c r="CE11" s="376"/>
      <c r="CJ11" s="42"/>
      <c r="CK11" s="5669" t="s">
        <v>64</v>
      </c>
      <c r="CL11" s="7497"/>
      <c r="CM11" s="7497"/>
    </row>
    <row r="12" spans="1:91" ht="15" customHeight="1" x14ac:dyDescent="0.25">
      <c r="A12" s="7506" t="s">
        <v>4252</v>
      </c>
      <c r="B12" s="7509" t="s">
        <v>4253</v>
      </c>
      <c r="C12" s="4033" t="s">
        <v>4254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507"/>
      <c r="B13" s="7510"/>
      <c r="C13" s="5414" t="s">
        <v>4255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507"/>
      <c r="B14" s="7509" t="s">
        <v>4256</v>
      </c>
      <c r="C14" s="4519" t="s">
        <v>4257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507"/>
      <c r="B15" s="7511"/>
      <c r="C15" s="4520" t="s">
        <v>4258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507"/>
      <c r="B16" s="7511"/>
      <c r="C16" s="4520" t="s">
        <v>4259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507"/>
      <c r="B17" s="7511"/>
      <c r="C17" s="4520" t="s">
        <v>4260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507"/>
      <c r="B18" s="7511"/>
      <c r="C18" s="4520" t="s">
        <v>4261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507"/>
      <c r="B19" s="7511"/>
      <c r="C19" s="4520" t="s">
        <v>4262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507"/>
      <c r="B20" s="7511"/>
      <c r="C20" s="5415" t="s">
        <v>4263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507"/>
      <c r="B21" s="7511"/>
      <c r="C21" s="5415" t="s">
        <v>4264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507"/>
      <c r="B22" s="7511"/>
      <c r="C22" s="4520" t="s">
        <v>4265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508"/>
      <c r="B23" s="7510"/>
      <c r="C23" s="1936" t="s">
        <v>4266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83" t="s">
        <v>787</v>
      </c>
      <c r="B24" s="7483" t="s">
        <v>4253</v>
      </c>
      <c r="C24" s="4033" t="s">
        <v>4267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512"/>
      <c r="B25" s="7512"/>
      <c r="C25" s="4035" t="s">
        <v>4268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512"/>
      <c r="B26" s="7512"/>
      <c r="C26" s="4035" t="s">
        <v>4269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512"/>
      <c r="B27" s="7512"/>
      <c r="C27" s="4035" t="s">
        <v>4270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512"/>
      <c r="B28" s="7512"/>
      <c r="C28" s="4035" t="s">
        <v>4271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512"/>
      <c r="B29" s="7513"/>
      <c r="C29" s="5414" t="s">
        <v>4272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512"/>
      <c r="B30" s="7483" t="s">
        <v>4256</v>
      </c>
      <c r="C30" s="4033" t="s">
        <v>4267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512"/>
      <c r="B31" s="7512"/>
      <c r="C31" s="4035" t="s">
        <v>4268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512"/>
      <c r="B32" s="7512"/>
      <c r="C32" s="4035" t="s">
        <v>4269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512"/>
      <c r="B33" s="7512"/>
      <c r="C33" s="4035" t="s">
        <v>4271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513"/>
      <c r="B34" s="7513"/>
      <c r="C34" s="5414" t="s">
        <v>4272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4273</v>
      </c>
    </row>
    <row r="36" spans="1:92" ht="15" customHeight="1" x14ac:dyDescent="0.25">
      <c r="A36" s="7480" t="s">
        <v>1412</v>
      </c>
      <c r="B36" s="7486" t="s">
        <v>1114</v>
      </c>
      <c r="C36" s="6447" t="s">
        <v>82</v>
      </c>
      <c r="D36" s="5946"/>
      <c r="E36" s="7175"/>
      <c r="F36" s="7481" t="s">
        <v>106</v>
      </c>
      <c r="G36" s="7482"/>
      <c r="H36" s="7482"/>
      <c r="I36" s="7482"/>
      <c r="J36" s="7482"/>
      <c r="K36" s="7482"/>
      <c r="L36" s="7482"/>
      <c r="M36" s="7482"/>
      <c r="N36" s="7482"/>
      <c r="O36" s="7482"/>
      <c r="P36" s="7482"/>
      <c r="Q36" s="7482"/>
      <c r="R36" s="7482"/>
      <c r="S36" s="7482"/>
      <c r="T36" s="7482"/>
      <c r="U36" s="7482"/>
      <c r="V36" s="7482"/>
      <c r="W36" s="7482"/>
      <c r="X36" s="7482"/>
      <c r="Y36" s="7482"/>
      <c r="Z36" s="7482"/>
      <c r="AA36" s="7482"/>
      <c r="AB36" s="7482"/>
      <c r="AC36" s="7482"/>
      <c r="AD36" s="7482"/>
      <c r="AE36" s="7482"/>
      <c r="AF36" s="7482"/>
      <c r="AG36" s="7482"/>
      <c r="AH36" s="7482"/>
      <c r="AI36" s="7482"/>
      <c r="AJ36" s="7451" t="s">
        <v>4274</v>
      </c>
      <c r="AK36" s="6780"/>
      <c r="AL36" s="6780"/>
      <c r="AM36" s="6780"/>
      <c r="AN36" s="6780"/>
      <c r="AO36" s="6780"/>
      <c r="AP36" s="6780"/>
      <c r="AQ36" s="6780"/>
      <c r="AR36" s="6780"/>
      <c r="AS36" s="7445"/>
      <c r="AT36" s="7490" t="s">
        <v>4275</v>
      </c>
      <c r="AU36" s="7491"/>
      <c r="AV36" s="7411" t="s">
        <v>4276</v>
      </c>
      <c r="AW36" s="7411"/>
    </row>
    <row r="37" spans="1:92" x14ac:dyDescent="0.25">
      <c r="A37" s="7480"/>
      <c r="B37" s="7487"/>
      <c r="C37" s="6410"/>
      <c r="D37" s="7489"/>
      <c r="E37" s="7176"/>
      <c r="F37" s="7494" t="s">
        <v>1382</v>
      </c>
      <c r="G37" s="7495"/>
      <c r="H37" s="7406" t="s">
        <v>1383</v>
      </c>
      <c r="I37" s="7495"/>
      <c r="J37" s="7406" t="s">
        <v>99</v>
      </c>
      <c r="K37" s="7495"/>
      <c r="L37" s="7406" t="s">
        <v>4277</v>
      </c>
      <c r="M37" s="7495"/>
      <c r="N37" s="7406" t="s">
        <v>4278</v>
      </c>
      <c r="O37" s="7495"/>
      <c r="P37" s="7406" t="s">
        <v>993</v>
      </c>
      <c r="Q37" s="7495"/>
      <c r="R37" s="7406" t="s">
        <v>645</v>
      </c>
      <c r="S37" s="7495"/>
      <c r="T37" s="7406" t="s">
        <v>53</v>
      </c>
      <c r="U37" s="7495"/>
      <c r="V37" s="7406" t="s">
        <v>4279</v>
      </c>
      <c r="W37" s="7495"/>
      <c r="X37" s="7406" t="s">
        <v>994</v>
      </c>
      <c r="Y37" s="7495"/>
      <c r="Z37" s="7406" t="s">
        <v>56</v>
      </c>
      <c r="AA37" s="7495"/>
      <c r="AB37" s="7406" t="s">
        <v>57</v>
      </c>
      <c r="AC37" s="7495"/>
      <c r="AD37" s="7406" t="s">
        <v>58</v>
      </c>
      <c r="AE37" s="7495"/>
      <c r="AF37" s="7406" t="s">
        <v>59</v>
      </c>
      <c r="AG37" s="7495"/>
      <c r="AH37" s="7406" t="s">
        <v>4280</v>
      </c>
      <c r="AI37" s="7496"/>
      <c r="AJ37" s="7293"/>
      <c r="AK37" s="7294"/>
      <c r="AL37" s="7294"/>
      <c r="AM37" s="7294"/>
      <c r="AN37" s="7294"/>
      <c r="AO37" s="7294"/>
      <c r="AP37" s="7294"/>
      <c r="AQ37" s="7294"/>
      <c r="AR37" s="7294"/>
      <c r="AS37" s="7446"/>
      <c r="AT37" s="7492"/>
      <c r="AU37" s="7493"/>
      <c r="AV37" s="7411"/>
      <c r="AW37" s="7411"/>
      <c r="CC37" s="1188"/>
    </row>
    <row r="38" spans="1:92" ht="33.75" customHeight="1" x14ac:dyDescent="0.25">
      <c r="A38" s="7480"/>
      <c r="B38" s="7488"/>
      <c r="C38" s="82" t="s">
        <v>84</v>
      </c>
      <c r="D38" s="1167" t="s">
        <v>63</v>
      </c>
      <c r="E38" s="19" t="s">
        <v>64</v>
      </c>
      <c r="F38" s="5412" t="s">
        <v>63</v>
      </c>
      <c r="G38" s="5411" t="s">
        <v>64</v>
      </c>
      <c r="H38" s="5356" t="s">
        <v>63</v>
      </c>
      <c r="I38" s="5411" t="s">
        <v>64</v>
      </c>
      <c r="J38" s="5356" t="s">
        <v>63</v>
      </c>
      <c r="K38" s="5411" t="s">
        <v>64</v>
      </c>
      <c r="L38" s="5356" t="s">
        <v>63</v>
      </c>
      <c r="M38" s="5411" t="s">
        <v>64</v>
      </c>
      <c r="N38" s="5356" t="s">
        <v>63</v>
      </c>
      <c r="O38" s="5411" t="s">
        <v>64</v>
      </c>
      <c r="P38" s="5356" t="s">
        <v>63</v>
      </c>
      <c r="Q38" s="5411" t="s">
        <v>64</v>
      </c>
      <c r="R38" s="5356" t="s">
        <v>63</v>
      </c>
      <c r="S38" s="5411" t="s">
        <v>64</v>
      </c>
      <c r="T38" s="5356" t="s">
        <v>63</v>
      </c>
      <c r="U38" s="5411" t="s">
        <v>64</v>
      </c>
      <c r="V38" s="5356" t="s">
        <v>63</v>
      </c>
      <c r="W38" s="5411" t="s">
        <v>64</v>
      </c>
      <c r="X38" s="5356" t="s">
        <v>63</v>
      </c>
      <c r="Y38" s="5411" t="s">
        <v>64</v>
      </c>
      <c r="Z38" s="5356" t="s">
        <v>63</v>
      </c>
      <c r="AA38" s="5411" t="s">
        <v>64</v>
      </c>
      <c r="AB38" s="5356" t="s">
        <v>63</v>
      </c>
      <c r="AC38" s="5411" t="s">
        <v>64</v>
      </c>
      <c r="AD38" s="5356" t="s">
        <v>63</v>
      </c>
      <c r="AE38" s="5411" t="s">
        <v>64</v>
      </c>
      <c r="AF38" s="5356" t="s">
        <v>63</v>
      </c>
      <c r="AG38" s="5411" t="s">
        <v>64</v>
      </c>
      <c r="AH38" s="5356" t="s">
        <v>63</v>
      </c>
      <c r="AI38" s="5411" t="s">
        <v>64</v>
      </c>
      <c r="AJ38" s="5416" t="s">
        <v>69</v>
      </c>
      <c r="AK38" s="5417" t="s">
        <v>103</v>
      </c>
      <c r="AL38" s="5417" t="s">
        <v>1456</v>
      </c>
      <c r="AM38" s="5418" t="s">
        <v>104</v>
      </c>
      <c r="AN38" s="5417" t="s">
        <v>1055</v>
      </c>
      <c r="AO38" s="5417" t="s">
        <v>4281</v>
      </c>
      <c r="AP38" s="5417" t="s">
        <v>110</v>
      </c>
      <c r="AQ38" s="5417" t="s">
        <v>515</v>
      </c>
      <c r="AR38" s="5418" t="s">
        <v>1058</v>
      </c>
      <c r="AS38" s="5418" t="s">
        <v>1056</v>
      </c>
      <c r="AT38" s="5366" t="s">
        <v>63</v>
      </c>
      <c r="AU38" s="5367" t="s">
        <v>64</v>
      </c>
      <c r="AV38" s="5366" t="s">
        <v>4282</v>
      </c>
      <c r="AW38" s="5367" t="s">
        <v>4283</v>
      </c>
      <c r="BU38" s="1188"/>
      <c r="BW38" s="1188"/>
      <c r="BX38" s="1189"/>
      <c r="BY38" s="1189"/>
      <c r="BZ38" s="7479" t="s">
        <v>4284</v>
      </c>
      <c r="CA38" s="7479"/>
      <c r="CB38" s="1189" t="s">
        <v>4285</v>
      </c>
      <c r="CC38" s="1189" t="s">
        <v>4286</v>
      </c>
      <c r="CD38" s="1189" t="s">
        <v>4287</v>
      </c>
    </row>
    <row r="39" spans="1:92" ht="15" customHeight="1" x14ac:dyDescent="0.25">
      <c r="A39" s="7480" t="s">
        <v>4288</v>
      </c>
      <c r="B39" s="1190" t="s">
        <v>4289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80"/>
      <c r="B40" s="1194" t="s">
        <v>4290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80"/>
      <c r="B41" s="1196" t="s">
        <v>4291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80" t="s">
        <v>4292</v>
      </c>
      <c r="B42" s="1940" t="s">
        <v>4293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80"/>
      <c r="B43" s="5419" t="s">
        <v>4294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523" t="s">
        <v>4295</v>
      </c>
      <c r="B44" s="1941" t="s">
        <v>4296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128"/>
      <c r="B45" s="1279" t="s">
        <v>4297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128"/>
      <c r="B46" s="1279" t="s">
        <v>4298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524"/>
      <c r="B47" s="1280" t="s">
        <v>638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80" t="s">
        <v>4299</v>
      </c>
      <c r="B48" s="1217" t="s">
        <v>4300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83"/>
      <c r="B49" s="1225" t="s">
        <v>4297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80" t="s">
        <v>597</v>
      </c>
      <c r="B50" s="1226" t="s">
        <v>4301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80"/>
      <c r="B51" s="5419" t="s">
        <v>4302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11" t="s">
        <v>4304</v>
      </c>
      <c r="B53" s="5364" t="s">
        <v>3645</v>
      </c>
      <c r="C53" s="5420" t="s">
        <v>3325</v>
      </c>
      <c r="D53" s="5365" t="s">
        <v>4305</v>
      </c>
      <c r="K53" s="154"/>
    </row>
    <row r="54" spans="1:92" ht="15" customHeight="1" x14ac:dyDescent="0.25">
      <c r="A54" s="7411"/>
      <c r="B54" s="5421" t="s">
        <v>4306</v>
      </c>
      <c r="C54" s="1943"/>
      <c r="D54" s="5422"/>
      <c r="J54" s="154"/>
    </row>
    <row r="55" spans="1:92" ht="15" customHeight="1" x14ac:dyDescent="0.25">
      <c r="A55" s="7411"/>
      <c r="B55" s="5423" t="s">
        <v>4307</v>
      </c>
      <c r="C55" s="1944"/>
      <c r="D55" s="5424"/>
      <c r="J55" s="154"/>
    </row>
    <row r="56" spans="1:92" ht="15" customHeight="1" x14ac:dyDescent="0.25">
      <c r="A56" s="7411"/>
      <c r="B56" s="5425" t="s">
        <v>937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4308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84" t="s">
        <v>4309</v>
      </c>
      <c r="B58" s="7480" t="s">
        <v>4310</v>
      </c>
      <c r="C58" s="7480"/>
      <c r="D58" s="7480"/>
      <c r="E58" s="7442" t="s">
        <v>4311</v>
      </c>
      <c r="F58" s="7444"/>
    </row>
    <row r="59" spans="1:92" s="156" customFormat="1" ht="27" customHeight="1" x14ac:dyDescent="0.25">
      <c r="A59" s="7485"/>
      <c r="B59" s="5427" t="s">
        <v>3645</v>
      </c>
      <c r="C59" s="5428" t="s">
        <v>4312</v>
      </c>
      <c r="D59" s="5428" t="s">
        <v>4313</v>
      </c>
      <c r="E59" s="5429" t="s">
        <v>4312</v>
      </c>
      <c r="F59" s="5430" t="s">
        <v>2600</v>
      </c>
    </row>
    <row r="60" spans="1:92" s="156" customFormat="1" x14ac:dyDescent="0.25">
      <c r="A60" s="7451" t="s">
        <v>4314</v>
      </c>
      <c r="B60" s="5421" t="s">
        <v>4315</v>
      </c>
      <c r="C60" s="5431"/>
      <c r="D60" s="5431"/>
      <c r="E60" s="1943"/>
      <c r="F60" s="5422"/>
    </row>
    <row r="61" spans="1:92" s="156" customFormat="1" x14ac:dyDescent="0.25">
      <c r="A61" s="7293"/>
      <c r="B61" s="5423" t="s">
        <v>4316</v>
      </c>
      <c r="C61" s="5432"/>
      <c r="D61" s="5432"/>
      <c r="E61" s="5433"/>
      <c r="F61" s="5424"/>
    </row>
    <row r="62" spans="1:92" s="156" customFormat="1" x14ac:dyDescent="0.25">
      <c r="A62" s="7451" t="s">
        <v>4317</v>
      </c>
      <c r="B62" s="4519" t="s">
        <v>4315</v>
      </c>
      <c r="C62" s="5431"/>
      <c r="D62" s="5431"/>
      <c r="E62" s="1947"/>
      <c r="F62" s="5434"/>
    </row>
    <row r="63" spans="1:92" s="156" customFormat="1" x14ac:dyDescent="0.25">
      <c r="A63" s="7293"/>
      <c r="B63" s="5423" t="s">
        <v>4316</v>
      </c>
      <c r="C63" s="5432"/>
      <c r="D63" s="5432"/>
      <c r="E63" s="1948"/>
      <c r="F63" s="5435"/>
    </row>
    <row r="64" spans="1:92" s="156" customFormat="1" x14ac:dyDescent="0.25">
      <c r="A64" s="7451" t="s">
        <v>4318</v>
      </c>
      <c r="B64" s="5421" t="s">
        <v>4315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93"/>
      <c r="B65" s="5425" t="s">
        <v>4316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51" t="s">
        <v>4319</v>
      </c>
      <c r="B66" s="5421" t="s">
        <v>4315</v>
      </c>
      <c r="C66" s="5431"/>
      <c r="D66" s="5431"/>
      <c r="E66" s="1943"/>
      <c r="F66" s="5422"/>
    </row>
    <row r="67" spans="1:57" s="156" customFormat="1" x14ac:dyDescent="0.25">
      <c r="A67" s="7293"/>
      <c r="B67" s="5423" t="s">
        <v>4316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4320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84" t="s">
        <v>4321</v>
      </c>
      <c r="B69" s="7515" t="s">
        <v>4322</v>
      </c>
      <c r="C69" s="7516"/>
      <c r="D69" s="7516"/>
      <c r="E69" s="7516"/>
      <c r="F69" s="7516"/>
      <c r="G69" s="7517"/>
      <c r="H69" s="7442" t="s">
        <v>1069</v>
      </c>
      <c r="I69" s="7443"/>
      <c r="J69" s="7443"/>
      <c r="K69" s="7444"/>
      <c r="L69" s="376"/>
      <c r="M69" s="376"/>
    </row>
    <row r="70" spans="1:57" s="156" customFormat="1" ht="26.25" customHeight="1" x14ac:dyDescent="0.25">
      <c r="A70" s="7514"/>
      <c r="B70" s="7484" t="s">
        <v>4323</v>
      </c>
      <c r="C70" s="7518"/>
      <c r="D70" s="7519" t="s">
        <v>4324</v>
      </c>
      <c r="E70" s="7520"/>
      <c r="F70" s="7519" t="s">
        <v>4325</v>
      </c>
      <c r="G70" s="7520"/>
      <c r="H70" s="7521" t="s">
        <v>63</v>
      </c>
      <c r="I70" s="7522"/>
      <c r="J70" s="7521" t="s">
        <v>64</v>
      </c>
      <c r="K70" s="7522"/>
      <c r="L70" s="18"/>
      <c r="M70" s="18"/>
    </row>
    <row r="71" spans="1:57" s="156" customFormat="1" ht="24.75" customHeight="1" x14ac:dyDescent="0.25">
      <c r="A71" s="7485"/>
      <c r="B71" s="5436" t="s">
        <v>4315</v>
      </c>
      <c r="C71" s="1949" t="s">
        <v>4316</v>
      </c>
      <c r="D71" s="1233" t="s">
        <v>4315</v>
      </c>
      <c r="E71" s="1234" t="s">
        <v>4316</v>
      </c>
      <c r="F71" s="1233" t="s">
        <v>4315</v>
      </c>
      <c r="G71" s="1234" t="s">
        <v>4316</v>
      </c>
      <c r="H71" s="1235" t="s">
        <v>4326</v>
      </c>
      <c r="I71" s="635" t="s">
        <v>723</v>
      </c>
      <c r="J71" s="1235" t="s">
        <v>4326</v>
      </c>
      <c r="K71" s="635" t="s">
        <v>723</v>
      </c>
      <c r="L71" s="18"/>
      <c r="M71" s="18"/>
    </row>
    <row r="72" spans="1:57" s="156" customFormat="1" x14ac:dyDescent="0.25">
      <c r="A72" s="4519" t="s">
        <v>4327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4328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4329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28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1036"/>
    </row>
    <row r="4" spans="1:90" s="747" customFormat="1" x14ac:dyDescent="0.25">
      <c r="A4" s="39" t="str">
        <f>CONCATENATE("MES: ",NOMBRE!B6, " (",NOMBRE!C6,NOMBRE!D6,")")</f>
        <v>MES: SEPTIEMBRE (09)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525" t="s">
        <v>4330</v>
      </c>
      <c r="B6" s="7525"/>
      <c r="C6" s="7525"/>
      <c r="D6" s="7525"/>
      <c r="E6" s="7525"/>
      <c r="F6" s="7525"/>
      <c r="G6" s="7525"/>
      <c r="H6" s="7525"/>
      <c r="I6" s="7525"/>
      <c r="J6" s="7525"/>
      <c r="K6" s="7525"/>
      <c r="L6" s="7525"/>
      <c r="M6" s="7525"/>
      <c r="N6" s="7525"/>
      <c r="O6" s="7525"/>
      <c r="P6" s="7525"/>
      <c r="Q6" s="7525"/>
      <c r="R6" s="7525"/>
      <c r="S6" s="7525"/>
      <c r="T6" s="7525"/>
      <c r="U6" s="7525"/>
      <c r="V6" s="7525"/>
      <c r="W6" s="7525"/>
    </row>
    <row r="7" spans="1:90" s="747" customFormat="1" x14ac:dyDescent="0.25"/>
    <row r="8" spans="1:90" s="747" customFormat="1" ht="17.100000000000001" customHeight="1" x14ac:dyDescent="0.25">
      <c r="A8" s="1248" t="s">
        <v>4331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4332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526" t="s">
        <v>224</v>
      </c>
      <c r="B10" s="7526" t="s">
        <v>32</v>
      </c>
      <c r="C10" s="7527" t="s">
        <v>463</v>
      </c>
      <c r="D10" s="7527"/>
      <c r="E10" s="7527"/>
      <c r="F10" s="7528" t="s">
        <v>106</v>
      </c>
      <c r="G10" s="7528"/>
      <c r="H10" s="7528"/>
      <c r="I10" s="7528"/>
      <c r="J10" s="7528"/>
      <c r="K10" s="7528"/>
      <c r="L10" s="7528"/>
      <c r="M10" s="7528"/>
      <c r="N10" s="7528"/>
      <c r="O10" s="7528"/>
      <c r="P10" s="7528"/>
      <c r="Q10" s="7528"/>
      <c r="R10" s="7528"/>
      <c r="S10" s="7528"/>
      <c r="T10" s="7528"/>
      <c r="U10" s="7528"/>
      <c r="V10" s="7528"/>
      <c r="W10" s="7528"/>
      <c r="X10" s="7528"/>
      <c r="Y10" s="7528"/>
      <c r="Z10" s="7528"/>
      <c r="AA10" s="7528"/>
      <c r="AB10" s="7528"/>
      <c r="AC10" s="7528"/>
      <c r="AD10" s="7528"/>
      <c r="AE10" s="7528"/>
      <c r="AF10" s="7528"/>
      <c r="AG10" s="7528"/>
      <c r="AH10" s="7528"/>
      <c r="AI10" s="7528"/>
      <c r="AJ10" s="7528"/>
      <c r="AK10" s="7528"/>
      <c r="AL10" s="7528"/>
      <c r="AM10" s="7529"/>
      <c r="AN10" s="7439" t="s">
        <v>41</v>
      </c>
    </row>
    <row r="11" spans="1:90" s="747" customFormat="1" ht="14.25" customHeight="1" x14ac:dyDescent="0.25">
      <c r="A11" s="7526"/>
      <c r="B11" s="7526"/>
      <c r="C11" s="7527"/>
      <c r="D11" s="7527"/>
      <c r="E11" s="7527"/>
      <c r="F11" s="7530" t="s">
        <v>352</v>
      </c>
      <c r="G11" s="7530"/>
      <c r="H11" s="7530" t="s">
        <v>335</v>
      </c>
      <c r="I11" s="7530"/>
      <c r="J11" s="7530" t="s">
        <v>99</v>
      </c>
      <c r="K11" s="7530"/>
      <c r="L11" s="7530" t="s">
        <v>49</v>
      </c>
      <c r="M11" s="7530"/>
      <c r="N11" s="7530" t="s">
        <v>50</v>
      </c>
      <c r="O11" s="7530"/>
      <c r="P11" s="7530" t="s">
        <v>51</v>
      </c>
      <c r="Q11" s="7530"/>
      <c r="R11" s="7530" t="s">
        <v>52</v>
      </c>
      <c r="S11" s="7530"/>
      <c r="T11" s="7530" t="s">
        <v>53</v>
      </c>
      <c r="U11" s="7530"/>
      <c r="V11" s="7530" t="s">
        <v>54</v>
      </c>
      <c r="W11" s="7530"/>
      <c r="X11" s="7530" t="s">
        <v>55</v>
      </c>
      <c r="Y11" s="7530"/>
      <c r="Z11" s="7530" t="s">
        <v>56</v>
      </c>
      <c r="AA11" s="7530"/>
      <c r="AB11" s="7530" t="s">
        <v>57</v>
      </c>
      <c r="AC11" s="7530"/>
      <c r="AD11" s="7530" t="s">
        <v>58</v>
      </c>
      <c r="AE11" s="7530"/>
      <c r="AF11" s="7530" t="s">
        <v>59</v>
      </c>
      <c r="AG11" s="7530"/>
      <c r="AH11" s="7530" t="s">
        <v>60</v>
      </c>
      <c r="AI11" s="7530"/>
      <c r="AJ11" s="7530" t="s">
        <v>61</v>
      </c>
      <c r="AK11" s="7530"/>
      <c r="AL11" s="7530" t="s">
        <v>62</v>
      </c>
      <c r="AM11" s="7529"/>
      <c r="AN11" s="7439"/>
    </row>
    <row r="12" spans="1:90" s="747" customFormat="1" x14ac:dyDescent="0.25">
      <c r="A12" s="7526"/>
      <c r="B12" s="7526"/>
      <c r="C12" s="5437" t="s">
        <v>84</v>
      </c>
      <c r="D12" s="5438" t="s">
        <v>63</v>
      </c>
      <c r="E12" s="5439" t="s">
        <v>64</v>
      </c>
      <c r="F12" s="5440" t="s">
        <v>63</v>
      </c>
      <c r="G12" s="1156" t="s">
        <v>64</v>
      </c>
      <c r="H12" s="5440" t="s">
        <v>63</v>
      </c>
      <c r="I12" s="1156" t="s">
        <v>64</v>
      </c>
      <c r="J12" s="5440" t="s">
        <v>63</v>
      </c>
      <c r="K12" s="1156" t="s">
        <v>64</v>
      </c>
      <c r="L12" s="5440" t="s">
        <v>63</v>
      </c>
      <c r="M12" s="1156" t="s">
        <v>64</v>
      </c>
      <c r="N12" s="5440" t="s">
        <v>63</v>
      </c>
      <c r="O12" s="1156" t="s">
        <v>64</v>
      </c>
      <c r="P12" s="5440" t="s">
        <v>63</v>
      </c>
      <c r="Q12" s="1156" t="s">
        <v>64</v>
      </c>
      <c r="R12" s="5440" t="s">
        <v>63</v>
      </c>
      <c r="S12" s="1156" t="s">
        <v>64</v>
      </c>
      <c r="T12" s="5440" t="s">
        <v>63</v>
      </c>
      <c r="U12" s="1156" t="s">
        <v>64</v>
      </c>
      <c r="V12" s="5440" t="s">
        <v>63</v>
      </c>
      <c r="W12" s="1156" t="s">
        <v>64</v>
      </c>
      <c r="X12" s="5440" t="s">
        <v>63</v>
      </c>
      <c r="Y12" s="1156" t="s">
        <v>64</v>
      </c>
      <c r="Z12" s="5440" t="s">
        <v>63</v>
      </c>
      <c r="AA12" s="1156" t="s">
        <v>64</v>
      </c>
      <c r="AB12" s="5440" t="s">
        <v>63</v>
      </c>
      <c r="AC12" s="1156" t="s">
        <v>64</v>
      </c>
      <c r="AD12" s="5440" t="s">
        <v>63</v>
      </c>
      <c r="AE12" s="1156" t="s">
        <v>64</v>
      </c>
      <c r="AF12" s="5440" t="s">
        <v>63</v>
      </c>
      <c r="AG12" s="1156" t="s">
        <v>64</v>
      </c>
      <c r="AH12" s="5440" t="s">
        <v>63</v>
      </c>
      <c r="AI12" s="1156" t="s">
        <v>64</v>
      </c>
      <c r="AJ12" s="5440" t="s">
        <v>63</v>
      </c>
      <c r="AK12" s="1156" t="s">
        <v>64</v>
      </c>
      <c r="AL12" s="5440" t="s">
        <v>63</v>
      </c>
      <c r="AM12" s="5441" t="s">
        <v>64</v>
      </c>
      <c r="AN12" s="7439"/>
    </row>
    <row r="13" spans="1:90" x14ac:dyDescent="0.25">
      <c r="A13" s="7531" t="s">
        <v>4333</v>
      </c>
      <c r="B13" s="5442" t="s">
        <v>1056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31"/>
      <c r="B14" s="1251" t="s">
        <v>4334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31"/>
      <c r="B15" s="5446" t="s">
        <v>4335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42" t="s">
        <v>82</v>
      </c>
      <c r="B16" s="7442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532" t="s">
        <v>4337</v>
      </c>
      <c r="B18" s="7483" t="s">
        <v>1413</v>
      </c>
      <c r="C18" s="7406" t="s">
        <v>4338</v>
      </c>
      <c r="D18" s="7496"/>
      <c r="E18" s="7496"/>
      <c r="F18" s="7495"/>
      <c r="G18" s="7533" t="s">
        <v>4339</v>
      </c>
      <c r="H18" s="7533"/>
      <c r="I18" s="7533"/>
      <c r="J18" s="7533"/>
      <c r="K18" s="7533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532"/>
      <c r="B19" s="7483"/>
      <c r="C19" s="7534" t="s">
        <v>4340</v>
      </c>
      <c r="D19" s="7535" t="s">
        <v>4341</v>
      </c>
      <c r="E19" s="7535" t="s">
        <v>4342</v>
      </c>
      <c r="F19" s="7495" t="s">
        <v>4343</v>
      </c>
      <c r="G19" s="7534" t="s">
        <v>4344</v>
      </c>
      <c r="H19" s="7535" t="s">
        <v>4345</v>
      </c>
      <c r="I19" s="7535" t="s">
        <v>4346</v>
      </c>
      <c r="J19" s="7535" t="s">
        <v>4347</v>
      </c>
      <c r="K19" s="7495" t="s">
        <v>4348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532"/>
      <c r="B20" s="7483"/>
      <c r="C20" s="7534"/>
      <c r="D20" s="7535"/>
      <c r="E20" s="7535"/>
      <c r="F20" s="7495"/>
      <c r="G20" s="7534"/>
      <c r="H20" s="7535"/>
      <c r="I20" s="7535"/>
      <c r="J20" s="7535"/>
      <c r="K20" s="7495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4349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4350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4351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82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4352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328" t="s">
        <v>224</v>
      </c>
      <c r="B26" s="7541" t="s">
        <v>32</v>
      </c>
      <c r="C26" s="7542" t="s">
        <v>82</v>
      </c>
      <c r="D26" s="7542"/>
      <c r="E26" s="7542"/>
      <c r="F26" s="7547" t="s">
        <v>106</v>
      </c>
      <c r="G26" s="7548"/>
      <c r="H26" s="7548"/>
      <c r="I26" s="7548"/>
      <c r="J26" s="7548"/>
      <c r="K26" s="7548"/>
      <c r="L26" s="7548"/>
      <c r="M26" s="7548"/>
      <c r="N26" s="7548"/>
      <c r="O26" s="7548"/>
      <c r="P26" s="7548"/>
      <c r="Q26" s="7548"/>
      <c r="R26" s="7548"/>
      <c r="S26" s="7548"/>
      <c r="T26" s="7548"/>
      <c r="U26" s="7549"/>
      <c r="V26" s="7550" t="s">
        <v>4353</v>
      </c>
      <c r="W26" s="7551"/>
      <c r="X26" s="7551"/>
      <c r="Y26" s="7551"/>
      <c r="Z26" s="7551"/>
      <c r="AA26" s="7551"/>
      <c r="AB26" s="7551"/>
      <c r="AC26" s="7551"/>
      <c r="AD26" s="7551"/>
      <c r="AE26" s="7551"/>
      <c r="AF26" s="7551"/>
      <c r="AG26" s="7551"/>
      <c r="AH26" s="7551"/>
      <c r="AI26" s="7552"/>
      <c r="AJ26" s="7450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328"/>
      <c r="B27" s="7541"/>
      <c r="C27" s="7542"/>
      <c r="D27" s="7542"/>
      <c r="E27" s="7542"/>
      <c r="F27" s="7537" t="s">
        <v>3910</v>
      </c>
      <c r="G27" s="7538"/>
      <c r="H27" s="7537" t="s">
        <v>4354</v>
      </c>
      <c r="I27" s="7539"/>
      <c r="J27" s="7538" t="s">
        <v>1504</v>
      </c>
      <c r="K27" s="7539"/>
      <c r="L27" s="7537" t="s">
        <v>1505</v>
      </c>
      <c r="M27" s="7539"/>
      <c r="N27" s="7537" t="s">
        <v>1506</v>
      </c>
      <c r="O27" s="7539"/>
      <c r="P27" s="7537" t="s">
        <v>1507</v>
      </c>
      <c r="Q27" s="7539"/>
      <c r="R27" s="7537" t="s">
        <v>1508</v>
      </c>
      <c r="S27" s="7539"/>
      <c r="T27" s="7545" t="s">
        <v>956</v>
      </c>
      <c r="U27" s="7546"/>
      <c r="V27" s="7495" t="s">
        <v>4340</v>
      </c>
      <c r="W27" s="7540"/>
      <c r="X27" s="7411" t="s">
        <v>4341</v>
      </c>
      <c r="Y27" s="7411"/>
      <c r="Z27" s="7411"/>
      <c r="AA27" s="7543" t="s">
        <v>4345</v>
      </c>
      <c r="AB27" s="7543"/>
      <c r="AC27" s="7543"/>
      <c r="AD27" s="7543" t="s">
        <v>4348</v>
      </c>
      <c r="AE27" s="7543"/>
      <c r="AF27" s="7543"/>
      <c r="AG27" s="7530" t="s">
        <v>4355</v>
      </c>
      <c r="AH27" s="7530"/>
      <c r="AI27" s="7529"/>
      <c r="AJ27" s="596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328"/>
      <c r="B28" s="7541"/>
      <c r="C28" s="5466" t="s">
        <v>84</v>
      </c>
      <c r="D28" s="5467" t="s">
        <v>63</v>
      </c>
      <c r="E28" s="5468" t="s">
        <v>64</v>
      </c>
      <c r="F28" s="5466" t="s">
        <v>63</v>
      </c>
      <c r="G28" s="5468" t="s">
        <v>64</v>
      </c>
      <c r="H28" s="5466" t="s">
        <v>63</v>
      </c>
      <c r="I28" s="5468" t="s">
        <v>64</v>
      </c>
      <c r="J28" s="5467" t="s">
        <v>63</v>
      </c>
      <c r="K28" s="5410" t="s">
        <v>64</v>
      </c>
      <c r="L28" s="5466" t="s">
        <v>63</v>
      </c>
      <c r="M28" s="5468" t="s">
        <v>64</v>
      </c>
      <c r="N28" s="5466" t="s">
        <v>63</v>
      </c>
      <c r="O28" s="5468" t="s">
        <v>64</v>
      </c>
      <c r="P28" s="5466" t="s">
        <v>63</v>
      </c>
      <c r="Q28" s="5468" t="s">
        <v>64</v>
      </c>
      <c r="R28" s="5466" t="s">
        <v>63</v>
      </c>
      <c r="S28" s="5468" t="s">
        <v>64</v>
      </c>
      <c r="T28" s="5466" t="s">
        <v>63</v>
      </c>
      <c r="U28" s="5469" t="s">
        <v>64</v>
      </c>
      <c r="V28" s="5470" t="s">
        <v>4350</v>
      </c>
      <c r="W28" s="5365" t="s">
        <v>4351</v>
      </c>
      <c r="X28" s="5366" t="s">
        <v>4349</v>
      </c>
      <c r="Y28" s="5368" t="s">
        <v>4350</v>
      </c>
      <c r="Z28" s="5390" t="s">
        <v>4351</v>
      </c>
      <c r="AA28" s="5391" t="s">
        <v>4349</v>
      </c>
      <c r="AB28" s="5392" t="s">
        <v>4350</v>
      </c>
      <c r="AC28" s="5390" t="s">
        <v>4351</v>
      </c>
      <c r="AD28" s="5391" t="s">
        <v>4349</v>
      </c>
      <c r="AE28" s="5392" t="s">
        <v>4350</v>
      </c>
      <c r="AF28" s="5390" t="s">
        <v>4351</v>
      </c>
      <c r="AG28" s="5391" t="s">
        <v>4349</v>
      </c>
      <c r="AH28" s="5392" t="s">
        <v>4350</v>
      </c>
      <c r="AI28" s="5471" t="s">
        <v>4351</v>
      </c>
      <c r="AJ28" s="753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44" t="s">
        <v>4356</v>
      </c>
      <c r="B29" s="5472" t="s">
        <v>4357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44"/>
      <c r="B30" s="1964" t="s">
        <v>1056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44"/>
      <c r="B31" s="1964" t="s">
        <v>4358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44"/>
      <c r="B32" s="5473" t="s">
        <v>4359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44"/>
      <c r="B33" s="5474" t="s">
        <v>4360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406" t="s">
        <v>82</v>
      </c>
      <c r="B34" s="7406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533" t="s">
        <v>4361</v>
      </c>
      <c r="B35" s="5442" t="s">
        <v>4358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33"/>
      <c r="B36" s="1251" t="s">
        <v>4362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33"/>
      <c r="B37" s="1251" t="s">
        <v>4363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33"/>
      <c r="B38" s="1251" t="s">
        <v>1056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33"/>
      <c r="B39" s="1251" t="s">
        <v>1055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406" t="s">
        <v>82</v>
      </c>
      <c r="B40" s="7406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40" t="s">
        <v>4364</v>
      </c>
      <c r="B41" s="5442" t="s">
        <v>4358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40"/>
      <c r="B42" s="1251" t="s">
        <v>4362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40"/>
      <c r="B43" s="1251" t="s">
        <v>4363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40"/>
      <c r="B44" s="1251" t="s">
        <v>1056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40"/>
      <c r="B45" s="1251" t="s">
        <v>1055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406" t="s">
        <v>82</v>
      </c>
      <c r="B46" s="7406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40" t="s">
        <v>4365</v>
      </c>
      <c r="B47" s="5442" t="s">
        <v>4358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40"/>
      <c r="B48" s="1251" t="s">
        <v>4362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40"/>
      <c r="B49" s="1251" t="s">
        <v>4363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02" t="s">
        <v>82</v>
      </c>
      <c r="B50" s="7402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4366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41" t="s">
        <v>284</v>
      </c>
      <c r="B52" s="7542" t="s">
        <v>82</v>
      </c>
      <c r="C52" s="7542"/>
      <c r="D52" s="7542"/>
      <c r="E52" s="7554" t="s">
        <v>106</v>
      </c>
      <c r="F52" s="7555"/>
      <c r="G52" s="7555"/>
      <c r="H52" s="7555"/>
      <c r="I52" s="7555"/>
      <c r="J52" s="7555"/>
      <c r="K52" s="7555"/>
      <c r="L52" s="7555"/>
      <c r="M52" s="7555"/>
      <c r="N52" s="7555"/>
      <c r="O52" s="7555"/>
      <c r="P52" s="7555"/>
      <c r="Q52" s="7555"/>
      <c r="R52" s="7555"/>
      <c r="S52" s="7555"/>
      <c r="T52" s="7556"/>
      <c r="U52" s="6494" t="s">
        <v>4340</v>
      </c>
      <c r="V52" s="7323"/>
      <c r="W52" s="7557" t="s">
        <v>4341</v>
      </c>
      <c r="X52" s="6786"/>
      <c r="Y52" s="7362"/>
      <c r="Z52" s="7558" t="s">
        <v>4345</v>
      </c>
      <c r="AA52" s="7559"/>
      <c r="AB52" s="7560"/>
      <c r="AC52" s="7558" t="s">
        <v>4348</v>
      </c>
      <c r="AD52" s="7559"/>
      <c r="AE52" s="7560"/>
      <c r="AF52" s="7527" t="s">
        <v>4355</v>
      </c>
      <c r="AG52" s="7258"/>
      <c r="AH52" s="7564"/>
      <c r="AI52" s="7450" t="s">
        <v>41</v>
      </c>
      <c r="AJ52" s="7553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41"/>
      <c r="B53" s="7542"/>
      <c r="C53" s="7542"/>
      <c r="D53" s="7542"/>
      <c r="E53" s="7537" t="s">
        <v>3910</v>
      </c>
      <c r="F53" s="7538"/>
      <c r="G53" s="7537" t="s">
        <v>4354</v>
      </c>
      <c r="H53" s="7539"/>
      <c r="I53" s="7538" t="s">
        <v>1504</v>
      </c>
      <c r="J53" s="7539"/>
      <c r="K53" s="7537" t="s">
        <v>1505</v>
      </c>
      <c r="L53" s="7539"/>
      <c r="M53" s="7537" t="s">
        <v>1506</v>
      </c>
      <c r="N53" s="7539"/>
      <c r="O53" s="7537" t="s">
        <v>1507</v>
      </c>
      <c r="P53" s="7539"/>
      <c r="Q53" s="7537" t="s">
        <v>1508</v>
      </c>
      <c r="R53" s="7539"/>
      <c r="S53" s="7545" t="s">
        <v>956</v>
      </c>
      <c r="T53" s="7546"/>
      <c r="U53" s="7206"/>
      <c r="V53" s="7221"/>
      <c r="W53" s="7111"/>
      <c r="X53" s="7399"/>
      <c r="Y53" s="7272"/>
      <c r="Z53" s="7561"/>
      <c r="AA53" s="7562"/>
      <c r="AB53" s="7563"/>
      <c r="AC53" s="7561"/>
      <c r="AD53" s="7562"/>
      <c r="AE53" s="7563"/>
      <c r="AF53" s="7565"/>
      <c r="AG53" s="7566"/>
      <c r="AH53" s="7567"/>
      <c r="AI53" s="5965"/>
      <c r="AJ53" s="7553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41"/>
      <c r="B54" s="5466" t="s">
        <v>84</v>
      </c>
      <c r="C54" s="5497" t="s">
        <v>63</v>
      </c>
      <c r="D54" s="5468" t="s">
        <v>64</v>
      </c>
      <c r="E54" s="5466" t="s">
        <v>63</v>
      </c>
      <c r="F54" s="5468" t="s">
        <v>64</v>
      </c>
      <c r="G54" s="5466" t="s">
        <v>63</v>
      </c>
      <c r="H54" s="5468" t="s">
        <v>64</v>
      </c>
      <c r="I54" s="5466" t="s">
        <v>63</v>
      </c>
      <c r="J54" s="5468" t="s">
        <v>64</v>
      </c>
      <c r="K54" s="5466" t="s">
        <v>63</v>
      </c>
      <c r="L54" s="5468" t="s">
        <v>64</v>
      </c>
      <c r="M54" s="5466" t="s">
        <v>63</v>
      </c>
      <c r="N54" s="5468" t="s">
        <v>64</v>
      </c>
      <c r="O54" s="5466" t="s">
        <v>63</v>
      </c>
      <c r="P54" s="5468" t="s">
        <v>64</v>
      </c>
      <c r="Q54" s="5466" t="s">
        <v>63</v>
      </c>
      <c r="R54" s="5468" t="s">
        <v>64</v>
      </c>
      <c r="S54" s="5466" t="s">
        <v>63</v>
      </c>
      <c r="T54" s="5469" t="s">
        <v>64</v>
      </c>
      <c r="U54" s="5470" t="s">
        <v>4350</v>
      </c>
      <c r="V54" s="5007" t="s">
        <v>4351</v>
      </c>
      <c r="W54" s="5366" t="s">
        <v>4349</v>
      </c>
      <c r="X54" s="5368" t="s">
        <v>4350</v>
      </c>
      <c r="Y54" s="4866" t="s">
        <v>4351</v>
      </c>
      <c r="Z54" s="5391" t="s">
        <v>4349</v>
      </c>
      <c r="AA54" s="5392" t="s">
        <v>4350</v>
      </c>
      <c r="AB54" s="5165" t="s">
        <v>4351</v>
      </c>
      <c r="AC54" s="5391" t="s">
        <v>4349</v>
      </c>
      <c r="AD54" s="5392" t="s">
        <v>4350</v>
      </c>
      <c r="AE54" s="5165" t="s">
        <v>4351</v>
      </c>
      <c r="AF54" s="5391" t="s">
        <v>4349</v>
      </c>
      <c r="AG54" s="5392" t="s">
        <v>4350</v>
      </c>
      <c r="AH54" s="5471" t="s">
        <v>4351</v>
      </c>
      <c r="AI54" s="5965"/>
      <c r="AJ54" s="7553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4367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1063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4368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82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4369</v>
      </c>
      <c r="B59" s="10"/>
      <c r="C59" s="1250"/>
      <c r="D59" s="1250"/>
      <c r="E59" s="1250"/>
      <c r="F59" s="1250"/>
      <c r="G59" s="1250" t="s">
        <v>16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4370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41" t="s">
        <v>3344</v>
      </c>
      <c r="B61" s="7328" t="s">
        <v>32</v>
      </c>
      <c r="C61" s="7568" t="s">
        <v>82</v>
      </c>
      <c r="D61" s="7568"/>
      <c r="E61" s="7568"/>
      <c r="F61" s="7554" t="s">
        <v>106</v>
      </c>
      <c r="G61" s="7555"/>
      <c r="H61" s="7555"/>
      <c r="I61" s="7555"/>
      <c r="J61" s="7555"/>
      <c r="K61" s="7555"/>
      <c r="L61" s="7555"/>
      <c r="M61" s="7555"/>
      <c r="N61" s="7555"/>
      <c r="O61" s="7555"/>
      <c r="P61" s="7555"/>
      <c r="Q61" s="7555"/>
      <c r="R61" s="7555"/>
      <c r="S61" s="7555"/>
      <c r="T61" s="7555"/>
      <c r="U61" s="7556"/>
      <c r="V61" s="6494" t="s">
        <v>4340</v>
      </c>
      <c r="W61" s="7323"/>
      <c r="X61" s="7557" t="s">
        <v>4341</v>
      </c>
      <c r="Y61" s="6786"/>
      <c r="Z61" s="7362"/>
      <c r="AA61" s="7558" t="s">
        <v>4345</v>
      </c>
      <c r="AB61" s="7559"/>
      <c r="AC61" s="7560"/>
      <c r="AD61" s="7558" t="s">
        <v>4348</v>
      </c>
      <c r="AE61" s="7559"/>
      <c r="AF61" s="7560"/>
      <c r="AG61" s="7527" t="s">
        <v>4355</v>
      </c>
      <c r="AH61" s="7258"/>
      <c r="AI61" s="7564"/>
      <c r="AJ61" s="7450" t="s">
        <v>41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663"/>
      <c r="B62" s="7328"/>
      <c r="C62" s="7568"/>
      <c r="D62" s="7568"/>
      <c r="E62" s="7568"/>
      <c r="F62" s="7537" t="s">
        <v>3910</v>
      </c>
      <c r="G62" s="7538"/>
      <c r="H62" s="7537" t="s">
        <v>4354</v>
      </c>
      <c r="I62" s="7539"/>
      <c r="J62" s="7538" t="s">
        <v>1504</v>
      </c>
      <c r="K62" s="7539"/>
      <c r="L62" s="7537" t="s">
        <v>1505</v>
      </c>
      <c r="M62" s="7539"/>
      <c r="N62" s="7537" t="s">
        <v>1506</v>
      </c>
      <c r="O62" s="7539"/>
      <c r="P62" s="7537" t="s">
        <v>1507</v>
      </c>
      <c r="Q62" s="7539"/>
      <c r="R62" s="7537" t="s">
        <v>1508</v>
      </c>
      <c r="S62" s="7539"/>
      <c r="T62" s="7545" t="s">
        <v>956</v>
      </c>
      <c r="U62" s="7546"/>
      <c r="V62" s="7206"/>
      <c r="W62" s="7221"/>
      <c r="X62" s="7111"/>
      <c r="Y62" s="7399"/>
      <c r="Z62" s="7272"/>
      <c r="AA62" s="7561"/>
      <c r="AB62" s="7562"/>
      <c r="AC62" s="7563"/>
      <c r="AD62" s="7561"/>
      <c r="AE62" s="7562"/>
      <c r="AF62" s="7563"/>
      <c r="AG62" s="7565"/>
      <c r="AH62" s="7566"/>
      <c r="AI62" s="7567"/>
      <c r="AJ62" s="7450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319"/>
      <c r="B63" s="7328"/>
      <c r="C63" s="5466" t="s">
        <v>84</v>
      </c>
      <c r="D63" s="5467" t="s">
        <v>63</v>
      </c>
      <c r="E63" s="5009" t="s">
        <v>64</v>
      </c>
      <c r="F63" s="5502" t="s">
        <v>63</v>
      </c>
      <c r="G63" s="5009" t="s">
        <v>64</v>
      </c>
      <c r="H63" s="5048" t="s">
        <v>63</v>
      </c>
      <c r="I63" s="1510" t="s">
        <v>64</v>
      </c>
      <c r="J63" s="5502" t="s">
        <v>63</v>
      </c>
      <c r="K63" s="5009" t="s">
        <v>64</v>
      </c>
      <c r="L63" s="5048" t="s">
        <v>63</v>
      </c>
      <c r="M63" s="1510" t="s">
        <v>64</v>
      </c>
      <c r="N63" s="5502" t="s">
        <v>63</v>
      </c>
      <c r="O63" s="5009" t="s">
        <v>64</v>
      </c>
      <c r="P63" s="5048" t="s">
        <v>63</v>
      </c>
      <c r="Q63" s="1510" t="s">
        <v>64</v>
      </c>
      <c r="R63" s="5502" t="s">
        <v>63</v>
      </c>
      <c r="S63" s="5009" t="s">
        <v>64</v>
      </c>
      <c r="T63" s="5048" t="s">
        <v>63</v>
      </c>
      <c r="U63" s="5050" t="s">
        <v>64</v>
      </c>
      <c r="V63" s="5470" t="s">
        <v>4350</v>
      </c>
      <c r="W63" s="5007" t="s">
        <v>4351</v>
      </c>
      <c r="X63" s="5366" t="s">
        <v>4349</v>
      </c>
      <c r="Y63" s="5368" t="s">
        <v>4350</v>
      </c>
      <c r="Z63" s="5165" t="s">
        <v>4351</v>
      </c>
      <c r="AA63" s="5391" t="s">
        <v>4349</v>
      </c>
      <c r="AB63" s="5392" t="s">
        <v>4350</v>
      </c>
      <c r="AC63" s="5165" t="s">
        <v>4351</v>
      </c>
      <c r="AD63" s="5391" t="s">
        <v>4349</v>
      </c>
      <c r="AE63" s="5392" t="s">
        <v>4350</v>
      </c>
      <c r="AF63" s="5165" t="s">
        <v>4351</v>
      </c>
      <c r="AG63" s="5391" t="s">
        <v>4349</v>
      </c>
      <c r="AH63" s="5392" t="s">
        <v>4350</v>
      </c>
      <c r="AI63" s="5471" t="s">
        <v>4351</v>
      </c>
      <c r="AJ63" s="7450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83" t="s">
        <v>4371</v>
      </c>
      <c r="B64" s="5503" t="s">
        <v>4357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513"/>
      <c r="B65" s="1609" t="s">
        <v>4359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83" t="s">
        <v>4372</v>
      </c>
      <c r="B66" s="3777" t="s">
        <v>4357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512"/>
      <c r="B67" s="4145" t="s">
        <v>1056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513"/>
      <c r="B68" s="5145" t="s">
        <v>4358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69" t="s">
        <v>4373</v>
      </c>
      <c r="B69" s="3777" t="s">
        <v>4357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69"/>
      <c r="B70" s="4145" t="s">
        <v>1056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40"/>
      <c r="B71" s="5508" t="s">
        <v>4358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70" t="s">
        <v>4375</v>
      </c>
      <c r="B73" s="7570" t="s">
        <v>1182</v>
      </c>
      <c r="C73" s="7570" t="s">
        <v>2599</v>
      </c>
      <c r="D73" s="7572" t="s">
        <v>2600</v>
      </c>
      <c r="E73" s="7574" t="s">
        <v>4353</v>
      </c>
      <c r="F73" s="7574"/>
      <c r="G73" s="7574"/>
      <c r="H73" s="7574"/>
      <c r="I73" s="7550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71"/>
      <c r="B74" s="7571"/>
      <c r="C74" s="7571"/>
      <c r="D74" s="7573"/>
      <c r="E74" s="5509" t="s">
        <v>4340</v>
      </c>
      <c r="F74" s="5510" t="s">
        <v>4341</v>
      </c>
      <c r="G74" s="5510" t="s">
        <v>4345</v>
      </c>
      <c r="H74" s="5510" t="s">
        <v>4348</v>
      </c>
      <c r="I74" s="5511" t="s">
        <v>4355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70" t="s">
        <v>1089</v>
      </c>
      <c r="B75" s="5503" t="s">
        <v>4357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70"/>
      <c r="B76" s="1609" t="s">
        <v>4359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70" t="s">
        <v>1088</v>
      </c>
      <c r="B77" s="5503" t="s">
        <v>4357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62"/>
      <c r="B78" s="1699" t="s">
        <v>4359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75" t="s">
        <v>1062</v>
      </c>
      <c r="B79" s="830" t="s">
        <v>1056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76"/>
      <c r="B80" s="5512" t="s">
        <v>4357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76"/>
      <c r="B81" s="5513" t="s">
        <v>4358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4376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577" t="s">
        <v>4377</v>
      </c>
      <c r="B83" s="7570" t="s">
        <v>32</v>
      </c>
      <c r="C83" s="6377" t="s">
        <v>82</v>
      </c>
      <c r="D83" s="6377"/>
      <c r="E83" s="6377"/>
      <c r="F83" s="7554" t="s">
        <v>106</v>
      </c>
      <c r="G83" s="7555"/>
      <c r="H83" s="7555"/>
      <c r="I83" s="7555"/>
      <c r="J83" s="7555"/>
      <c r="K83" s="7555"/>
      <c r="L83" s="7555"/>
      <c r="M83" s="7555"/>
      <c r="N83" s="7555"/>
      <c r="O83" s="7555"/>
      <c r="P83" s="7555"/>
      <c r="Q83" s="7555"/>
      <c r="R83" s="7555"/>
      <c r="S83" s="7555"/>
      <c r="T83" s="7555"/>
      <c r="U83" s="7556"/>
      <c r="V83" s="7323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577"/>
      <c r="B84" s="6558"/>
      <c r="C84" s="6377"/>
      <c r="D84" s="6377"/>
      <c r="E84" s="6377"/>
      <c r="F84" s="7578" t="s">
        <v>3910</v>
      </c>
      <c r="G84" s="7578"/>
      <c r="H84" s="7402" t="s">
        <v>4354</v>
      </c>
      <c r="I84" s="7402"/>
      <c r="J84" s="7406" t="s">
        <v>1504</v>
      </c>
      <c r="K84" s="7406"/>
      <c r="L84" s="7578" t="s">
        <v>1505</v>
      </c>
      <c r="M84" s="7578"/>
      <c r="N84" s="7578" t="s">
        <v>1506</v>
      </c>
      <c r="O84" s="7578"/>
      <c r="P84" s="7402" t="s">
        <v>1507</v>
      </c>
      <c r="Q84" s="7402"/>
      <c r="R84" s="7568" t="s">
        <v>1508</v>
      </c>
      <c r="S84" s="7568"/>
      <c r="T84" s="7402" t="s">
        <v>956</v>
      </c>
      <c r="U84" s="7579"/>
      <c r="V84" s="5722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577"/>
      <c r="B85" s="7571"/>
      <c r="C85" s="5514" t="s">
        <v>84</v>
      </c>
      <c r="D85" s="5515" t="s">
        <v>63</v>
      </c>
      <c r="E85" s="5516" t="s">
        <v>64</v>
      </c>
      <c r="F85" s="5466" t="s">
        <v>63</v>
      </c>
      <c r="G85" s="5517" t="s">
        <v>64</v>
      </c>
      <c r="H85" s="5467" t="s">
        <v>63</v>
      </c>
      <c r="I85" s="5517" t="s">
        <v>64</v>
      </c>
      <c r="J85" s="5467" t="s">
        <v>63</v>
      </c>
      <c r="K85" s="5517" t="s">
        <v>64</v>
      </c>
      <c r="L85" s="5467" t="s">
        <v>63</v>
      </c>
      <c r="M85" s="5517" t="s">
        <v>64</v>
      </c>
      <c r="N85" s="5467" t="s">
        <v>63</v>
      </c>
      <c r="O85" s="5517" t="s">
        <v>64</v>
      </c>
      <c r="P85" s="5467" t="s">
        <v>63</v>
      </c>
      <c r="Q85" s="5517" t="s">
        <v>64</v>
      </c>
      <c r="R85" s="5467" t="s">
        <v>63</v>
      </c>
      <c r="S85" s="5517" t="s">
        <v>64</v>
      </c>
      <c r="T85" s="5467" t="s">
        <v>63</v>
      </c>
      <c r="U85" s="5518" t="s">
        <v>64</v>
      </c>
      <c r="V85" s="7221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70" t="s">
        <v>4378</v>
      </c>
      <c r="B86" s="4324" t="s">
        <v>4357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80"/>
      <c r="B87" s="867" t="s">
        <v>1056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62"/>
      <c r="B88" s="5523" t="s">
        <v>4358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70" t="s">
        <v>4379</v>
      </c>
      <c r="B89" s="4324" t="s">
        <v>4357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80"/>
      <c r="B90" s="4743" t="s">
        <v>1056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62"/>
      <c r="B91" s="1707" t="s">
        <v>4358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58" t="s">
        <v>4380</v>
      </c>
      <c r="B92" s="1262" t="s">
        <v>4357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58"/>
      <c r="B93" s="4743" t="s">
        <v>1056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71"/>
      <c r="B94" s="5523" t="s">
        <v>4358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81" t="s">
        <v>4381</v>
      </c>
      <c r="B95" s="7582"/>
      <c r="C95" s="7582"/>
      <c r="D95" s="7582"/>
      <c r="E95" s="7582"/>
      <c r="F95" s="7582"/>
      <c r="G95" s="7582"/>
      <c r="H95" s="7582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4377</v>
      </c>
      <c r="B96" s="5398" t="s">
        <v>1660</v>
      </c>
      <c r="C96" s="5526" t="s">
        <v>4358</v>
      </c>
      <c r="D96" s="5527" t="s">
        <v>4362</v>
      </c>
      <c r="E96" s="5510" t="s">
        <v>4357</v>
      </c>
      <c r="F96" s="5511" t="s">
        <v>1056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4382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4383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4384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583" t="s">
        <v>4385</v>
      </c>
      <c r="B100" s="7584"/>
      <c r="C100" s="7584"/>
      <c r="D100" s="7583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514" t="s">
        <v>1114</v>
      </c>
      <c r="B101" s="7586" t="s">
        <v>2599</v>
      </c>
      <c r="C101" s="7586" t="s">
        <v>2600</v>
      </c>
      <c r="D101" s="7554" t="s">
        <v>106</v>
      </c>
      <c r="E101" s="7555"/>
      <c r="F101" s="7555"/>
      <c r="G101" s="7555"/>
      <c r="H101" s="7555"/>
      <c r="I101" s="7555"/>
      <c r="J101" s="7555"/>
      <c r="K101" s="7555"/>
      <c r="L101" s="7555"/>
      <c r="M101" s="7555"/>
      <c r="N101" s="7555"/>
      <c r="O101" s="7555"/>
      <c r="P101" s="7555"/>
      <c r="Q101" s="7555"/>
      <c r="R101" s="7555"/>
      <c r="S101" s="7556"/>
      <c r="T101" s="7587" t="s">
        <v>4386</v>
      </c>
      <c r="U101" s="7588"/>
      <c r="V101" s="7588"/>
      <c r="W101" s="7588"/>
      <c r="X101" s="7589"/>
      <c r="Y101" s="7323" t="s">
        <v>41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51"/>
      <c r="B102" s="6558"/>
      <c r="C102" s="6558"/>
      <c r="D102" s="7412" t="s">
        <v>3910</v>
      </c>
      <c r="E102" s="7414"/>
      <c r="F102" s="7412" t="s">
        <v>4354</v>
      </c>
      <c r="G102" s="7413"/>
      <c r="H102" s="7414" t="s">
        <v>1504</v>
      </c>
      <c r="I102" s="7413"/>
      <c r="J102" s="7412" t="s">
        <v>1505</v>
      </c>
      <c r="K102" s="7413"/>
      <c r="L102" s="7412" t="s">
        <v>1506</v>
      </c>
      <c r="M102" s="7413"/>
      <c r="N102" s="7412" t="s">
        <v>1507</v>
      </c>
      <c r="O102" s="7413"/>
      <c r="P102" s="7412" t="s">
        <v>1508</v>
      </c>
      <c r="Q102" s="7413"/>
      <c r="R102" s="7411" t="s">
        <v>956</v>
      </c>
      <c r="S102" s="7594"/>
      <c r="T102" s="7595" t="s">
        <v>4340</v>
      </c>
      <c r="U102" s="7590" t="s">
        <v>4341</v>
      </c>
      <c r="V102" s="7590" t="s">
        <v>4345</v>
      </c>
      <c r="W102" s="7590" t="s">
        <v>4348</v>
      </c>
      <c r="X102" s="7592" t="s">
        <v>4355</v>
      </c>
      <c r="Y102" s="7323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585"/>
      <c r="B103" s="7571"/>
      <c r="C103" s="7571"/>
      <c r="D103" s="5502" t="s">
        <v>63</v>
      </c>
      <c r="E103" s="5009" t="s">
        <v>64</v>
      </c>
      <c r="F103" s="5048" t="s">
        <v>63</v>
      </c>
      <c r="G103" s="1510" t="s">
        <v>64</v>
      </c>
      <c r="H103" s="5502" t="s">
        <v>63</v>
      </c>
      <c r="I103" s="5009" t="s">
        <v>64</v>
      </c>
      <c r="J103" s="5048" t="s">
        <v>63</v>
      </c>
      <c r="K103" s="1510" t="s">
        <v>64</v>
      </c>
      <c r="L103" s="5502" t="s">
        <v>63</v>
      </c>
      <c r="M103" s="5009" t="s">
        <v>64</v>
      </c>
      <c r="N103" s="5048" t="s">
        <v>63</v>
      </c>
      <c r="O103" s="1510" t="s">
        <v>64</v>
      </c>
      <c r="P103" s="5502" t="s">
        <v>63</v>
      </c>
      <c r="Q103" s="5009" t="s">
        <v>64</v>
      </c>
      <c r="R103" s="5048" t="s">
        <v>63</v>
      </c>
      <c r="S103" s="5469" t="s">
        <v>64</v>
      </c>
      <c r="T103" s="7596"/>
      <c r="U103" s="7591"/>
      <c r="V103" s="7591"/>
      <c r="W103" s="7591"/>
      <c r="X103" s="7593"/>
      <c r="Y103" s="7323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4387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4388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597" t="s">
        <v>4389</v>
      </c>
      <c r="B106" s="7597"/>
      <c r="C106" s="7597"/>
      <c r="D106" s="759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1114</v>
      </c>
      <c r="B107" s="1992" t="s">
        <v>1115</v>
      </c>
      <c r="C107" s="5533" t="s">
        <v>4390</v>
      </c>
      <c r="D107" s="5156" t="s">
        <v>4391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1118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1119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1120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4392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4393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4394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83" t="s">
        <v>34</v>
      </c>
      <c r="B114" s="7598" t="s">
        <v>4395</v>
      </c>
      <c r="C114" s="7574" t="s">
        <v>4396</v>
      </c>
      <c r="D114" s="7574"/>
      <c r="E114" s="7574"/>
      <c r="F114" s="7574"/>
      <c r="G114" s="7550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512"/>
      <c r="B115" s="7368"/>
      <c r="C115" s="7599" t="s">
        <v>4397</v>
      </c>
      <c r="D115" s="7600" t="s">
        <v>4398</v>
      </c>
      <c r="E115" s="7600" t="s">
        <v>4345</v>
      </c>
      <c r="F115" s="7600" t="s">
        <v>4348</v>
      </c>
      <c r="G115" s="7577" t="s">
        <v>4355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513"/>
      <c r="B116" s="7369"/>
      <c r="C116" s="6672"/>
      <c r="D116" s="5706"/>
      <c r="E116" s="5706"/>
      <c r="F116" s="5706"/>
      <c r="G116" s="7601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3910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4354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1504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1505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1506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1507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1508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956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82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6" workbookViewId="0">
      <selection activeCell="G10" sqref="G10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02" t="s">
        <v>4399</v>
      </c>
      <c r="D1" s="7603"/>
      <c r="E1" s="7604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SEPTIEMBRE  / AÑO:  2025</v>
      </c>
      <c r="D2" s="91"/>
      <c r="E2" s="1999"/>
    </row>
    <row r="3" spans="3:5" ht="34.5" customHeight="1" x14ac:dyDescent="0.2">
      <c r="C3" s="5549" t="s">
        <v>4400</v>
      </c>
      <c r="D3" s="5549" t="s">
        <v>4401</v>
      </c>
      <c r="E3" s="5550" t="s">
        <v>4402</v>
      </c>
    </row>
    <row r="4" spans="3:5" ht="22.5" customHeight="1" x14ac:dyDescent="0.2">
      <c r="C4" s="5551" t="s">
        <v>4403</v>
      </c>
      <c r="D4" s="5552">
        <f>NOMBRE!A32</f>
        <v>0</v>
      </c>
      <c r="E4" s="1999"/>
    </row>
    <row r="5" spans="3:5" ht="22.5" customHeight="1" x14ac:dyDescent="0.2">
      <c r="C5" s="5551" t="s">
        <v>4404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4405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4406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4407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4408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4409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4410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4411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4412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4413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4414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4415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4416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4417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4418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4419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4420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4421</v>
      </c>
      <c r="D22" s="5556">
        <f>'A26'!B150</f>
        <v>1</v>
      </c>
      <c r="E22" s="5554" t="str">
        <f>IF('A26'!A150=0,"SIN DATOS","")</f>
        <v/>
      </c>
    </row>
    <row r="23" spans="3:5" ht="22.5" customHeight="1" x14ac:dyDescent="0.2">
      <c r="C23" s="5551" t="s">
        <v>4422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4423</v>
      </c>
      <c r="D24" s="5556">
        <f>'A28'!B351</f>
        <v>0</v>
      </c>
      <c r="E24" s="5554" t="str">
        <f>IF('A28'!A351=0,"SIN DATOS","")</f>
        <v/>
      </c>
    </row>
    <row r="25" spans="3:5" ht="22.5" customHeight="1" x14ac:dyDescent="0.2">
      <c r="C25" s="5551" t="s">
        <v>4424</v>
      </c>
      <c r="D25" s="5556">
        <f>'A29'!B202</f>
        <v>0</v>
      </c>
      <c r="E25" s="5554" t="str">
        <f>IF('A29'!A202=0,"SIN DATOS","")</f>
        <v/>
      </c>
    </row>
    <row r="26" spans="3:5" ht="22.5" customHeight="1" x14ac:dyDescent="0.2">
      <c r="C26" s="5551" t="s">
        <v>4425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4426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4427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4428</v>
      </c>
      <c r="D29" s="5556">
        <f>'A32'!B236</f>
        <v>0</v>
      </c>
      <c r="E29" s="5554" t="str">
        <f>IF('A32'!A236=0,"SIN DATOS","")</f>
        <v/>
      </c>
    </row>
    <row r="30" spans="3:5" ht="22.5" customHeight="1" x14ac:dyDescent="0.2">
      <c r="C30" s="5551" t="s">
        <v>4429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4430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82</v>
      </c>
      <c r="D32" s="5559">
        <f>SUM(D4:D31)</f>
        <v>1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05" t="s">
        <v>4431</v>
      </c>
      <c r="B1" s="7606"/>
      <c r="C1" s="7606"/>
      <c r="D1" s="7606"/>
      <c r="E1" s="7606"/>
      <c r="F1" s="76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SEPTIEMBRE  / AÑO:  2025</v>
      </c>
    </row>
    <row r="5" spans="1:6" ht="58.5" customHeight="1" x14ac:dyDescent="0.25">
      <c r="B5" s="5561" t="s">
        <v>4432</v>
      </c>
      <c r="E5" s="5561"/>
    </row>
    <row r="7" spans="1:6" x14ac:dyDescent="0.25">
      <c r="B7" s="7608" t="str">
        <f>IF(Control!D32&gt;0,"ANTES DE EJECUTAR LA MACRO REVISE LA HOJA CONTROL, EXISTEN ERRORES","")</f>
        <v>ANTES DE EJECUTAR LA MACRO REVISE LA HOJA CONTROL, EXISTEN ERRORES</v>
      </c>
      <c r="C7" s="7609"/>
      <c r="D7" s="7609"/>
      <c r="E7" s="7610"/>
    </row>
    <row r="8" spans="1:6" x14ac:dyDescent="0.25">
      <c r="B8" s="7611"/>
      <c r="C8" s="7612"/>
      <c r="D8" s="7612"/>
      <c r="E8" s="761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2025-12-19T14:11:32Z</dcterms:modified>
  <cp:category/>
  <cp:contentStatus/>
</cp:coreProperties>
</file>