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andawilliams/Desktop/AW Grad School/Portfolio Projects/"/>
    </mc:Choice>
  </mc:AlternateContent>
  <xr:revisionPtr revIDLastSave="0" documentId="8_{2C1B1019-D029-B041-8B45-D66A732402A1}" xr6:coauthVersionLast="47" xr6:coauthVersionMax="47" xr10:uidLastSave="{00000000-0000-0000-0000-000000000000}"/>
  <bookViews>
    <workbookView xWindow="8780" yWindow="4100" windowWidth="27640" windowHeight="16940" xr2:uid="{72C7BF9E-F7AD-AA48-9B85-94E0BEBDA258}"/>
  </bookViews>
  <sheets>
    <sheet name="NCAA Comparison" sheetId="1" r:id="rId1"/>
  </sheets>
  <definedNames>
    <definedName name="solver_adj" localSheetId="0" hidden="1">'NCAA Comparison'!$S$5:$V$28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'NCAA Comparison'!$R$5:$R$28</definedName>
    <definedName name="solver_lhs10" localSheetId="0" hidden="1">'NCAA Comparison'!$S$40:$V$40</definedName>
    <definedName name="solver_lhs11" localSheetId="0" hidden="1">'NCAA Comparison'!$S$40:$V$40</definedName>
    <definedName name="solver_lhs12" localSheetId="0" hidden="1">'NCAA Comparison'!$S$41:$V$41</definedName>
    <definedName name="solver_lhs13" localSheetId="0" hidden="1">'NCAA Comparison'!$S$41:$V$41</definedName>
    <definedName name="solver_lhs14" localSheetId="0" hidden="1">'NCAA Comparison'!$S$42:$V$44</definedName>
    <definedName name="solver_lhs15" localSheetId="0" hidden="1">'NCAA Comparison'!$S$46:$V$46</definedName>
    <definedName name="solver_lhs16" localSheetId="0" hidden="1">'NCAA Comparison'!$S$48:$V$48</definedName>
    <definedName name="solver_lhs17" localSheetId="0" hidden="1">'NCAA Comparison'!$S$49:$V$49</definedName>
    <definedName name="solver_lhs18" localSheetId="0" hidden="1">'NCAA Comparison'!$S$5:$V$28</definedName>
    <definedName name="solver_lhs19" localSheetId="0" hidden="1">'NCAA Comparison'!$U$5:$U$8</definedName>
    <definedName name="solver_lhs2" localSheetId="0" hidden="1">'NCAA Comparison'!$S$29:$V$29</definedName>
    <definedName name="solver_lhs20" localSheetId="0" hidden="1">'NCAA Comparison'!$U$9:$U$12</definedName>
    <definedName name="solver_lhs21" localSheetId="0" hidden="1">'NCAA Comparison'!$V$13:$V$16</definedName>
    <definedName name="solver_lhs22" localSheetId="0" hidden="1">'NCAA Comparison'!$V$17:$V$20</definedName>
    <definedName name="solver_lhs23" localSheetId="0" hidden="1">'NCAA Comparison'!$V$21:$V$24</definedName>
    <definedName name="solver_lhs24" localSheetId="0" hidden="1">'NCAA Comparison'!$V$25:$V$28</definedName>
    <definedName name="solver_lhs25" localSheetId="0" hidden="1">'NCAA Comparison'!$V$5:$V$8</definedName>
    <definedName name="solver_lhs26" localSheetId="0" hidden="1">'NCAA Comparison'!$V$9:$V$12</definedName>
    <definedName name="solver_lhs3" localSheetId="0" hidden="1">'NCAA Comparison'!$S$32:$V$32</definedName>
    <definedName name="solver_lhs4" localSheetId="0" hidden="1">'NCAA Comparison'!$S$33:$V$33</definedName>
    <definedName name="solver_lhs5" localSheetId="0" hidden="1">'NCAA Comparison'!$S$34:$V$34</definedName>
    <definedName name="solver_lhs6" localSheetId="0" hidden="1">'NCAA Comparison'!$S$35:$V$35</definedName>
    <definedName name="solver_lhs7" localSheetId="0" hidden="1">'NCAA Comparison'!$S$36:$V$36</definedName>
    <definedName name="solver_lhs8" localSheetId="0" hidden="1">'NCAA Comparison'!$S$37:$V$37</definedName>
    <definedName name="solver_lhs9" localSheetId="0" hidden="1">'NCAA Comparison'!$S$39:$V$39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18</definedName>
    <definedName name="solver_opt" localSheetId="0" hidden="1">'NCAA Comparison'!$I$30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1</definedName>
    <definedName name="solver_rel11" localSheetId="0" hidden="1">3</definedName>
    <definedName name="solver_rel12" localSheetId="0" hidden="1">1</definedName>
    <definedName name="solver_rel13" localSheetId="0" hidden="1">3</definedName>
    <definedName name="solver_rel14" localSheetId="0" hidden="1">1</definedName>
    <definedName name="solver_rel15" localSheetId="0" hidden="1">3</definedName>
    <definedName name="solver_rel16" localSheetId="0" hidden="1">1</definedName>
    <definedName name="solver_rel17" localSheetId="0" hidden="1">1</definedName>
    <definedName name="solver_rel18" localSheetId="0" hidden="1">5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'NCAA Comparison'!$W$5:$W$28</definedName>
    <definedName name="solver_rhs10" localSheetId="0" hidden="1">'NCAA Comparison'!$X$40</definedName>
    <definedName name="solver_rhs11" localSheetId="0" hidden="1">'NCAA Comparison'!$W$40</definedName>
    <definedName name="solver_rhs12" localSheetId="0" hidden="1">'NCAA Comparison'!$X$41</definedName>
    <definedName name="solver_rhs13" localSheetId="0" hidden="1">'NCAA Comparison'!$W$41</definedName>
    <definedName name="solver_rhs14" localSheetId="0" hidden="1">1</definedName>
    <definedName name="solver_rhs15" localSheetId="0" hidden="1">'NCAA Comparison'!$W$46</definedName>
    <definedName name="solver_rhs16" localSheetId="0" hidden="1">'NCAA Comparison'!$X$48</definedName>
    <definedName name="solver_rhs17" localSheetId="0" hidden="1">'NCAA Comparison'!$X$49</definedName>
    <definedName name="solver_rhs18" localSheetId="0" hidden="1">"binary"</definedName>
    <definedName name="solver_rhs19" localSheetId="0" hidden="1">1</definedName>
    <definedName name="solver_rhs2" localSheetId="0" hidden="1">'NCAA Comparison'!$S$30:$V$30</definedName>
    <definedName name="solver_rhs20" localSheetId="0" hidden="1">1</definedName>
    <definedName name="solver_rhs21" localSheetId="0" hidden="1">1</definedName>
    <definedName name="solver_rhs22" localSheetId="0" hidden="1">1</definedName>
    <definedName name="solver_rhs23" localSheetId="0" hidden="1">1</definedName>
    <definedName name="solver_rhs24" localSheetId="0" hidden="1">1</definedName>
    <definedName name="solver_rhs25" localSheetId="0" hidden="1">1</definedName>
    <definedName name="solver_rhs26" localSheetId="0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hs8" localSheetId="0" hidden="1">1</definedName>
    <definedName name="solver_rhs9" localSheetId="0" hidden="1">'NCAA Comparison'!$X$39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0" i="1" l="1"/>
  <c r="AI49" i="1"/>
  <c r="AH49" i="1"/>
  <c r="AG49" i="1"/>
  <c r="AF49" i="1"/>
  <c r="V49" i="1"/>
  <c r="U49" i="1"/>
  <c r="T49" i="1"/>
  <c r="S49" i="1"/>
  <c r="AI48" i="1"/>
  <c r="AH48" i="1"/>
  <c r="AG48" i="1"/>
  <c r="AF48" i="1"/>
  <c r="V48" i="1"/>
  <c r="U48" i="1"/>
  <c r="T48" i="1"/>
  <c r="S48" i="1"/>
  <c r="AJ47" i="1"/>
  <c r="AI46" i="1"/>
  <c r="AH46" i="1"/>
  <c r="AG46" i="1"/>
  <c r="AF46" i="1"/>
  <c r="V46" i="1"/>
  <c r="U46" i="1"/>
  <c r="T46" i="1"/>
  <c r="S46" i="1"/>
  <c r="AJ45" i="1"/>
  <c r="AI44" i="1"/>
  <c r="AH44" i="1"/>
  <c r="AG44" i="1"/>
  <c r="AF44" i="1"/>
  <c r="V44" i="1"/>
  <c r="U44" i="1"/>
  <c r="T44" i="1"/>
  <c r="S44" i="1"/>
  <c r="AI43" i="1"/>
  <c r="AH43" i="1"/>
  <c r="AG43" i="1"/>
  <c r="AF43" i="1"/>
  <c r="V43" i="1"/>
  <c r="U43" i="1"/>
  <c r="T43" i="1"/>
  <c r="S43" i="1"/>
  <c r="AI42" i="1"/>
  <c r="AH42" i="1"/>
  <c r="AG42" i="1"/>
  <c r="AF42" i="1"/>
  <c r="V42" i="1"/>
  <c r="U42" i="1"/>
  <c r="T42" i="1"/>
  <c r="S42" i="1"/>
  <c r="AI41" i="1"/>
  <c r="AH41" i="1"/>
  <c r="AG41" i="1"/>
  <c r="AF41" i="1"/>
  <c r="V41" i="1"/>
  <c r="U41" i="1"/>
  <c r="T41" i="1"/>
  <c r="S41" i="1"/>
  <c r="AI40" i="1"/>
  <c r="AH40" i="1"/>
  <c r="AG40" i="1"/>
  <c r="AF40" i="1"/>
  <c r="V40" i="1"/>
  <c r="U40" i="1"/>
  <c r="T40" i="1"/>
  <c r="S40" i="1"/>
  <c r="AI39" i="1"/>
  <c r="AH39" i="1"/>
  <c r="AG39" i="1"/>
  <c r="AF39" i="1"/>
  <c r="V39" i="1"/>
  <c r="U39" i="1"/>
  <c r="T39" i="1"/>
  <c r="S39" i="1"/>
  <c r="AI37" i="1"/>
  <c r="AH37" i="1"/>
  <c r="AG37" i="1"/>
  <c r="AF37" i="1"/>
  <c r="V37" i="1"/>
  <c r="U37" i="1"/>
  <c r="T37" i="1"/>
  <c r="S37" i="1"/>
  <c r="AI36" i="1"/>
  <c r="AH36" i="1"/>
  <c r="AG36" i="1"/>
  <c r="AF36" i="1"/>
  <c r="V36" i="1"/>
  <c r="U36" i="1"/>
  <c r="T36" i="1"/>
  <c r="S36" i="1"/>
  <c r="AI35" i="1"/>
  <c r="AH35" i="1"/>
  <c r="AG35" i="1"/>
  <c r="AF35" i="1"/>
  <c r="V35" i="1"/>
  <c r="U35" i="1"/>
  <c r="T35" i="1"/>
  <c r="S35" i="1"/>
  <c r="AI34" i="1"/>
  <c r="AH34" i="1"/>
  <c r="AG34" i="1"/>
  <c r="AF34" i="1"/>
  <c r="V34" i="1"/>
  <c r="U34" i="1"/>
  <c r="T34" i="1"/>
  <c r="S34" i="1"/>
  <c r="AI33" i="1"/>
  <c r="AH33" i="1"/>
  <c r="AG33" i="1"/>
  <c r="AF33" i="1"/>
  <c r="V33" i="1"/>
  <c r="U33" i="1"/>
  <c r="T33" i="1"/>
  <c r="S33" i="1"/>
  <c r="AI32" i="1"/>
  <c r="AH32" i="1"/>
  <c r="AG32" i="1"/>
  <c r="AF32" i="1"/>
  <c r="V32" i="1"/>
  <c r="U32" i="1"/>
  <c r="T32" i="1"/>
  <c r="S32" i="1"/>
  <c r="I31" i="1"/>
  <c r="I30" i="1"/>
  <c r="AI29" i="1"/>
  <c r="AH29" i="1"/>
  <c r="AG29" i="1"/>
  <c r="AF29" i="1"/>
  <c r="V29" i="1"/>
  <c r="U29" i="1"/>
  <c r="T29" i="1"/>
  <c r="S29" i="1"/>
  <c r="AE28" i="1"/>
  <c r="R28" i="1"/>
  <c r="AE27" i="1"/>
  <c r="R27" i="1"/>
  <c r="AE26" i="1"/>
  <c r="R26" i="1"/>
  <c r="J26" i="1"/>
  <c r="AE25" i="1"/>
  <c r="R25" i="1"/>
  <c r="L25" i="1"/>
  <c r="J25" i="1"/>
  <c r="AE24" i="1"/>
  <c r="R24" i="1"/>
  <c r="AE23" i="1"/>
  <c r="R23" i="1"/>
  <c r="AE22" i="1"/>
  <c r="R22" i="1"/>
  <c r="J22" i="1"/>
  <c r="AE21" i="1"/>
  <c r="R21" i="1"/>
  <c r="L21" i="1"/>
  <c r="J21" i="1"/>
  <c r="AE20" i="1"/>
  <c r="R20" i="1"/>
  <c r="AE19" i="1"/>
  <c r="R19" i="1"/>
  <c r="AE18" i="1"/>
  <c r="R18" i="1"/>
  <c r="J18" i="1"/>
  <c r="AE17" i="1"/>
  <c r="R17" i="1"/>
  <c r="L17" i="1"/>
  <c r="J17" i="1"/>
  <c r="AE16" i="1"/>
  <c r="R16" i="1"/>
  <c r="AE15" i="1"/>
  <c r="R15" i="1"/>
  <c r="AE14" i="1"/>
  <c r="R14" i="1"/>
  <c r="J14" i="1"/>
  <c r="AE13" i="1"/>
  <c r="R13" i="1"/>
  <c r="L13" i="1"/>
  <c r="J13" i="1"/>
  <c r="AE12" i="1"/>
  <c r="R12" i="1"/>
  <c r="AE11" i="1"/>
  <c r="R11" i="1"/>
  <c r="AE10" i="1"/>
  <c r="R10" i="1"/>
  <c r="J10" i="1"/>
  <c r="AE9" i="1"/>
  <c r="R9" i="1"/>
  <c r="L9" i="1"/>
  <c r="J9" i="1"/>
  <c r="AE8" i="1"/>
  <c r="R8" i="1"/>
  <c r="AE7" i="1"/>
  <c r="R7" i="1"/>
  <c r="AE6" i="1"/>
  <c r="R6" i="1"/>
  <c r="J6" i="1"/>
  <c r="AE5" i="1"/>
  <c r="R5" i="1"/>
  <c r="L5" i="1"/>
  <c r="J5" i="1"/>
</calcChain>
</file>

<file path=xl/sharedStrings.xml><?xml version="1.0" encoding="utf-8"?>
<sst xmlns="http://schemas.openxmlformats.org/spreadsheetml/2006/main" count="334" uniqueCount="76">
  <si>
    <t>Model</t>
  </si>
  <si>
    <t>Original</t>
  </si>
  <si>
    <t>Changing Variabes</t>
  </si>
  <si>
    <t>South</t>
  </si>
  <si>
    <t>East</t>
  </si>
  <si>
    <t>Midwest</t>
  </si>
  <si>
    <t>West</t>
  </si>
  <si>
    <t>Original Team Selected</t>
  </si>
  <si>
    <t>Atlanta</t>
  </si>
  <si>
    <t>Newark</t>
  </si>
  <si>
    <t>IND</t>
  </si>
  <si>
    <t>S Fran</t>
  </si>
  <si>
    <t>Model Teams Selected</t>
  </si>
  <si>
    <t xml:space="preserve">Seed 1 </t>
  </si>
  <si>
    <t>Travel Distance</t>
  </si>
  <si>
    <t>Conf.</t>
  </si>
  <si>
    <t>Seed</t>
  </si>
  <si>
    <t>Sum of assignment</t>
  </si>
  <si>
    <t>RHS - All Assigned</t>
  </si>
  <si>
    <t>SEC</t>
  </si>
  <si>
    <t>Auburn</t>
  </si>
  <si>
    <t>ACC</t>
  </si>
  <si>
    <t>Duke</t>
  </si>
  <si>
    <t>B12</t>
  </si>
  <si>
    <t>Houston</t>
  </si>
  <si>
    <t>Florida</t>
  </si>
  <si>
    <t>Seed 2</t>
  </si>
  <si>
    <t>B10</t>
  </si>
  <si>
    <t>Mich St.</t>
  </si>
  <si>
    <t>Alabama</t>
  </si>
  <si>
    <t>Tennessee</t>
  </si>
  <si>
    <t>BEAST</t>
  </si>
  <si>
    <t>St. Johns</t>
  </si>
  <si>
    <t>Seed 3</t>
  </si>
  <si>
    <t>ISU</t>
  </si>
  <si>
    <t>Wisconsin</t>
  </si>
  <si>
    <t>Kentucky</t>
  </si>
  <si>
    <t>Texas Tech</t>
  </si>
  <si>
    <t>Seed 4</t>
  </si>
  <si>
    <t>Texas A&amp;M</t>
  </si>
  <si>
    <t>Arizona</t>
  </si>
  <si>
    <t>Purdue</t>
  </si>
  <si>
    <t>Maryland</t>
  </si>
  <si>
    <t>Seed 5</t>
  </si>
  <si>
    <t>Michigan</t>
  </si>
  <si>
    <t>Oregon</t>
  </si>
  <si>
    <t>Clemson</t>
  </si>
  <si>
    <t>AAC</t>
  </si>
  <si>
    <t>Memphis</t>
  </si>
  <si>
    <t>Seed 6</t>
  </si>
  <si>
    <t>Mississippi</t>
  </si>
  <si>
    <t>BYU</t>
  </si>
  <si>
    <t>Illinois</t>
  </si>
  <si>
    <t>Missouri</t>
  </si>
  <si>
    <t>Sum of teams in Each Regiion</t>
  </si>
  <si>
    <t>RHS - 6 teams per Region</t>
  </si>
  <si>
    <t>Seed Constraint</t>
  </si>
  <si>
    <t>Seed 1 totals</t>
  </si>
  <si>
    <t>Seed 2 totals</t>
  </si>
  <si>
    <t>Seed 3 totals</t>
  </si>
  <si>
    <t xml:space="preserve">Overall Comparison:  The original selections had an overall milage traveled of 30,200 which is 10,523 miles more than the model travel distance. Seed 1 teams and seed 3 teams actually travel less miles with the original selections by 767 miles but seeds 2, 4, 5 and 6 travel much further with the original selections than with the model selections. Additionally, the original selection has 2 regions that violate conference restrictions, 1 region that violates the Blue Blood requirement and 1 region that violates the rivals requirement. </t>
  </si>
  <si>
    <t>Seed 4 totals</t>
  </si>
  <si>
    <t>Seed 5 totals</t>
  </si>
  <si>
    <t>Seed 6 totals</t>
  </si>
  <si>
    <t>Conference Constraint</t>
  </si>
  <si>
    <t>RHS MIN</t>
  </si>
  <si>
    <t>RHS MAX</t>
  </si>
  <si>
    <t>Sign</t>
  </si>
  <si>
    <t>Eq</t>
  </si>
  <si>
    <t>GT, LT</t>
  </si>
  <si>
    <t>LT</t>
  </si>
  <si>
    <t>Violations</t>
  </si>
  <si>
    <t>Big Blue</t>
  </si>
  <si>
    <t>GT</t>
  </si>
  <si>
    <t>Rivals A</t>
  </si>
  <si>
    <t>Rivals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</si>
</sst>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1"/>
      <color theme="1"/>
      <name val="Aptos Narrow"/>
      <scheme val="minor"/>
    </font>
    <font>
      <sz val="11"/>
      <color theme="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F7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FF813B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CE49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C8D7"/>
        <bgColor indexed="64"/>
      </patternFill>
    </fill>
  </fills>
  <borders count="31">
    <border>
      <left/>
      <right/>
      <top/>
      <bottom/>
      <diagonal/>
    </border>
    <border>
      <left style="thick">
        <color theme="6" tint="0.39994506668294322"/>
      </left>
      <right style="thick">
        <color theme="6" tint="0.39994506668294322"/>
      </right>
      <top style="thick">
        <color theme="6" tint="0.39994506668294322"/>
      </top>
      <bottom style="thick">
        <color theme="6" tint="0.399945066682943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theme="6" tint="0.39994506668294322"/>
      </left>
      <right style="thin">
        <color indexed="64"/>
      </right>
      <top style="thick">
        <color theme="6" tint="0.399945066682943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6" tint="0.39994506668294322"/>
      </top>
      <bottom style="thin">
        <color indexed="64"/>
      </bottom>
      <diagonal/>
    </border>
    <border>
      <left style="thin">
        <color indexed="64"/>
      </left>
      <right style="thick">
        <color theme="6" tint="0.39994506668294322"/>
      </right>
      <top style="thick">
        <color theme="6" tint="0.39994506668294322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6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6" tint="0.39994506668294322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theme="6" tint="0.39994506668294322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theme="6" tint="0.39994506668294322"/>
      </right>
      <top style="thin">
        <color indexed="64"/>
      </top>
      <bottom style="medium">
        <color indexed="64"/>
      </bottom>
      <diagonal/>
    </border>
    <border>
      <left style="thick">
        <color theme="6" tint="0.39994506668294322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6" tint="0.39994506668294322"/>
      </right>
      <top style="medium">
        <color indexed="64"/>
      </top>
      <bottom style="thin">
        <color indexed="64"/>
      </bottom>
      <diagonal/>
    </border>
    <border>
      <left style="thick">
        <color theme="6" tint="0.39994506668294322"/>
      </left>
      <right style="thin">
        <color indexed="64"/>
      </right>
      <top style="thin">
        <color indexed="64"/>
      </top>
      <bottom style="thick">
        <color theme="6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6" tint="0.39994506668294322"/>
      </bottom>
      <diagonal/>
    </border>
    <border>
      <left style="thin">
        <color indexed="64"/>
      </left>
      <right style="thick">
        <color theme="6" tint="0.39994506668294322"/>
      </right>
      <top style="thin">
        <color indexed="64"/>
      </top>
      <bottom style="thick">
        <color theme="6" tint="0.3999450666829432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4" xfId="0" applyBorder="1"/>
    <xf numFmtId="0" fontId="0" fillId="3" borderId="5" xfId="0" applyFill="1" applyBorder="1"/>
    <xf numFmtId="0" fontId="0" fillId="4" borderId="0" xfId="0" applyFill="1"/>
    <xf numFmtId="0" fontId="0" fillId="5" borderId="2" xfId="0" applyFill="1" applyBorder="1"/>
    <xf numFmtId="0" fontId="3" fillId="6" borderId="3" xfId="0" applyFont="1" applyFill="1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0" borderId="5" xfId="0" applyBorder="1"/>
    <xf numFmtId="0" fontId="0" fillId="0" borderId="9" xfId="0" applyBorder="1"/>
    <xf numFmtId="0" fontId="0" fillId="3" borderId="10" xfId="0" applyFill="1" applyBorder="1"/>
    <xf numFmtId="0" fontId="0" fillId="2" borderId="10" xfId="0" applyFill="1" applyBorder="1"/>
    <xf numFmtId="0" fontId="0" fillId="0" borderId="10" xfId="0" applyBorder="1"/>
    <xf numFmtId="0" fontId="0" fillId="0" borderId="11" xfId="0" applyBorder="1"/>
    <xf numFmtId="0" fontId="0" fillId="7" borderId="0" xfId="0" applyFill="1"/>
    <xf numFmtId="0" fontId="0" fillId="5" borderId="9" xfId="0" applyFill="1" applyBorder="1"/>
    <xf numFmtId="0" fontId="3" fillId="8" borderId="0" xfId="0" applyFont="1" applyFill="1"/>
    <xf numFmtId="0" fontId="0" fillId="3" borderId="12" xfId="0" applyFill="1" applyBorder="1"/>
    <xf numFmtId="0" fontId="0" fillId="0" borderId="13" xfId="0" applyBorder="1"/>
    <xf numFmtId="0" fontId="0" fillId="9" borderId="0" xfId="0" applyFill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" borderId="16" xfId="0" applyFill="1" applyBorder="1"/>
    <xf numFmtId="0" fontId="0" fillId="2" borderId="17" xfId="0" applyFill="1" applyBorder="1"/>
    <xf numFmtId="0" fontId="0" fillId="5" borderId="14" xfId="0" applyFill="1" applyBorder="1"/>
    <xf numFmtId="0" fontId="0" fillId="0" borderId="18" xfId="0" applyBorder="1"/>
    <xf numFmtId="0" fontId="0" fillId="0" borderId="19" xfId="0" applyBorder="1"/>
    <xf numFmtId="0" fontId="0" fillId="3" borderId="4" xfId="0" applyFill="1" applyBorder="1"/>
    <xf numFmtId="0" fontId="0" fillId="10" borderId="0" xfId="0" applyFill="1"/>
    <xf numFmtId="0" fontId="0" fillId="11" borderId="2" xfId="0" applyFill="1" applyBorder="1"/>
    <xf numFmtId="0" fontId="3" fillId="12" borderId="3" xfId="0" applyFont="1" applyFill="1" applyBorder="1"/>
    <xf numFmtId="0" fontId="0" fillId="0" borderId="20" xfId="0" applyBorder="1"/>
    <xf numFmtId="0" fontId="0" fillId="0" borderId="21" xfId="0" applyBorder="1"/>
    <xf numFmtId="0" fontId="0" fillId="11" borderId="9" xfId="0" applyFill="1" applyBorder="1"/>
    <xf numFmtId="0" fontId="3" fillId="6" borderId="0" xfId="0" applyFont="1" applyFill="1"/>
    <xf numFmtId="0" fontId="0" fillId="3" borderId="11" xfId="0" applyFill="1" applyBorder="1"/>
    <xf numFmtId="0" fontId="0" fillId="3" borderId="13" xfId="0" applyFill="1" applyBorder="1"/>
    <xf numFmtId="0" fontId="0" fillId="13" borderId="0" xfId="0" applyFill="1"/>
    <xf numFmtId="0" fontId="0" fillId="11" borderId="14" xfId="0" applyFill="1" applyBorder="1"/>
    <xf numFmtId="0" fontId="0" fillId="14" borderId="2" xfId="0" applyFill="1" applyBorder="1"/>
    <xf numFmtId="0" fontId="0" fillId="14" borderId="9" xfId="0" applyFill="1" applyBorder="1"/>
    <xf numFmtId="0" fontId="0" fillId="14" borderId="14" xfId="0" applyFill="1" applyBorder="1"/>
    <xf numFmtId="0" fontId="0" fillId="3" borderId="18" xfId="0" applyFill="1" applyBorder="1"/>
    <xf numFmtId="0" fontId="0" fillId="15" borderId="2" xfId="0" applyFill="1" applyBorder="1"/>
    <xf numFmtId="0" fontId="0" fillId="3" borderId="20" xfId="0" applyFill="1" applyBorder="1"/>
    <xf numFmtId="0" fontId="0" fillId="15" borderId="9" xfId="0" applyFill="1" applyBorder="1"/>
    <xf numFmtId="0" fontId="4" fillId="0" borderId="0" xfId="0" applyFont="1"/>
    <xf numFmtId="0" fontId="0" fillId="15" borderId="14" xfId="0" applyFill="1" applyBorder="1"/>
    <xf numFmtId="0" fontId="5" fillId="0" borderId="0" xfId="0" applyFont="1"/>
    <xf numFmtId="0" fontId="0" fillId="16" borderId="2" xfId="0" applyFill="1" applyBorder="1"/>
    <xf numFmtId="0" fontId="3" fillId="8" borderId="3" xfId="0" applyFont="1" applyFill="1" applyBorder="1"/>
    <xf numFmtId="0" fontId="3" fillId="12" borderId="0" xfId="0" applyFont="1" applyFill="1"/>
    <xf numFmtId="0" fontId="0" fillId="16" borderId="9" xfId="0" applyFill="1" applyBorder="1"/>
    <xf numFmtId="0" fontId="0" fillId="17" borderId="0" xfId="0" applyFill="1"/>
    <xf numFmtId="0" fontId="0" fillId="16" borderId="14" xfId="0" applyFill="1" applyBorder="1"/>
    <xf numFmtId="0" fontId="0" fillId="18" borderId="2" xfId="0" applyFill="1" applyBorder="1"/>
    <xf numFmtId="0" fontId="0" fillId="18" borderId="9" xfId="0" applyFill="1" applyBorder="1"/>
    <xf numFmtId="0" fontId="0" fillId="18" borderId="14" xfId="0" applyFill="1" applyBorder="1"/>
    <xf numFmtId="0" fontId="0" fillId="0" borderId="22" xfId="0" applyBorder="1"/>
    <xf numFmtId="0" fontId="0" fillId="0" borderId="23" xfId="0" applyBorder="1"/>
    <xf numFmtId="0" fontId="0" fillId="3" borderId="23" xfId="0" applyFill="1" applyBorder="1"/>
    <xf numFmtId="0" fontId="0" fillId="0" borderId="24" xfId="0" applyBorder="1"/>
    <xf numFmtId="0" fontId="2" fillId="3" borderId="0" xfId="0" applyFont="1" applyFill="1"/>
    <xf numFmtId="0" fontId="2" fillId="2" borderId="0" xfId="0" applyFont="1" applyFill="1"/>
    <xf numFmtId="0" fontId="0" fillId="5" borderId="0" xfId="0" applyFill="1"/>
    <xf numFmtId="0" fontId="6" fillId="0" borderId="0" xfId="0" applyFont="1" applyAlignment="1">
      <alignment vertical="top" wrapText="1"/>
    </xf>
    <xf numFmtId="0" fontId="0" fillId="11" borderId="0" xfId="0" applyFill="1"/>
    <xf numFmtId="0" fontId="0" fillId="14" borderId="0" xfId="0" applyFill="1"/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25" xfId="0" applyFont="1" applyBorder="1" applyAlignment="1">
      <alignment horizontal="left" vertical="top" wrapText="1"/>
    </xf>
    <xf numFmtId="0" fontId="0" fillId="15" borderId="0" xfId="0" applyFill="1"/>
    <xf numFmtId="0" fontId="7" fillId="0" borderId="9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26" xfId="0" applyFont="1" applyBorder="1" applyAlignment="1">
      <alignment horizontal="left" vertical="top" wrapText="1"/>
    </xf>
    <xf numFmtId="0" fontId="0" fillId="16" borderId="0" xfId="0" applyFill="1"/>
    <xf numFmtId="0" fontId="0" fillId="18" borderId="0" xfId="0" applyFill="1"/>
    <xf numFmtId="0" fontId="0" fillId="0" borderId="0" xfId="0" applyAlignment="1">
      <alignment horizontal="right"/>
    </xf>
    <xf numFmtId="0" fontId="0" fillId="4" borderId="9" xfId="0" applyFill="1" applyBorder="1"/>
    <xf numFmtId="0" fontId="2" fillId="4" borderId="0" xfId="0" applyFont="1" applyFill="1"/>
    <xf numFmtId="0" fontId="0" fillId="10" borderId="9" xfId="0" applyFill="1" applyBorder="1"/>
    <xf numFmtId="0" fontId="0" fillId="9" borderId="9" xfId="0" applyFill="1" applyBorder="1"/>
    <xf numFmtId="0" fontId="0" fillId="13" borderId="9" xfId="0" applyFill="1" applyBorder="1"/>
    <xf numFmtId="0" fontId="7" fillId="0" borderId="14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27" xfId="0" applyFont="1" applyBorder="1" applyAlignment="1">
      <alignment horizontal="left" vertical="top" wrapText="1"/>
    </xf>
    <xf numFmtId="0" fontId="0" fillId="7" borderId="9" xfId="0" applyFill="1" applyBorder="1"/>
    <xf numFmtId="0" fontId="0" fillId="17" borderId="9" xfId="0" applyFill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3" fillId="8" borderId="9" xfId="0" applyFont="1" applyFill="1" applyBorder="1"/>
    <xf numFmtId="0" fontId="3" fillId="6" borderId="9" xfId="0" applyFont="1" applyFill="1" applyBorder="1"/>
    <xf numFmtId="0" fontId="3" fillId="1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56C1-729B-5346-B9B9-B48F39F1B667}">
  <dimension ref="A1:AJ50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1" max="1" width="17.83203125" bestFit="1" customWidth="1"/>
    <col min="4" max="4" width="18.5" customWidth="1"/>
    <col min="9" max="9" width="10.5" customWidth="1"/>
    <col min="11" max="11" width="7.1640625" customWidth="1"/>
    <col min="12" max="12" width="12.83203125" customWidth="1"/>
    <col min="15" max="15" width="11.6640625" customWidth="1"/>
    <col min="18" max="18" width="23" bestFit="1" customWidth="1"/>
    <col min="23" max="23" width="14.5" bestFit="1" customWidth="1"/>
    <col min="31" max="31" width="23" bestFit="1" customWidth="1"/>
  </cols>
  <sheetData>
    <row r="1" spans="1:35" ht="20" thickBot="1" x14ac:dyDescent="0.3">
      <c r="N1" s="1" t="s">
        <v>0</v>
      </c>
      <c r="AA1" s="1" t="s">
        <v>1</v>
      </c>
    </row>
    <row r="2" spans="1:35" ht="17" thickTop="1" thickBot="1" x14ac:dyDescent="0.25">
      <c r="A2" s="2" t="s">
        <v>2</v>
      </c>
      <c r="F2" s="3" t="s">
        <v>3</v>
      </c>
      <c r="G2" s="3" t="s">
        <v>4</v>
      </c>
      <c r="H2" s="3" t="s">
        <v>5</v>
      </c>
      <c r="I2" s="3" t="s">
        <v>6</v>
      </c>
      <c r="S2" s="3" t="s">
        <v>3</v>
      </c>
      <c r="T2" s="3" t="s">
        <v>4</v>
      </c>
      <c r="U2" s="3" t="s">
        <v>5</v>
      </c>
      <c r="V2" s="3" t="s">
        <v>6</v>
      </c>
      <c r="AF2" s="3" t="s">
        <v>3</v>
      </c>
      <c r="AG2" s="3" t="s">
        <v>4</v>
      </c>
      <c r="AH2" s="3" t="s">
        <v>5</v>
      </c>
      <c r="AI2" s="3" t="s">
        <v>6</v>
      </c>
    </row>
    <row r="3" spans="1:35" ht="16" thickTop="1" x14ac:dyDescent="0.2">
      <c r="A3" s="4" t="s">
        <v>7</v>
      </c>
      <c r="F3" t="s">
        <v>8</v>
      </c>
      <c r="G3" t="s">
        <v>9</v>
      </c>
      <c r="H3" t="s">
        <v>10</v>
      </c>
      <c r="I3" t="s">
        <v>11</v>
      </c>
      <c r="S3" t="s">
        <v>8</v>
      </c>
      <c r="T3" t="s">
        <v>9</v>
      </c>
      <c r="U3" t="s">
        <v>10</v>
      </c>
      <c r="V3" t="s">
        <v>11</v>
      </c>
      <c r="AF3" t="s">
        <v>8</v>
      </c>
      <c r="AG3" t="s">
        <v>9</v>
      </c>
      <c r="AH3" t="s">
        <v>10</v>
      </c>
      <c r="AI3" t="s">
        <v>11</v>
      </c>
    </row>
    <row r="4" spans="1:35" ht="16" thickBot="1" x14ac:dyDescent="0.25">
      <c r="A4" s="5" t="s">
        <v>12</v>
      </c>
      <c r="K4" s="3" t="s">
        <v>13</v>
      </c>
      <c r="L4" s="3" t="s">
        <v>14</v>
      </c>
      <c r="N4" s="3" t="s">
        <v>15</v>
      </c>
      <c r="O4" s="3" t="s">
        <v>16</v>
      </c>
      <c r="P4" s="3"/>
      <c r="Q4" s="3"/>
      <c r="R4" s="3" t="s">
        <v>17</v>
      </c>
      <c r="W4" t="s">
        <v>18</v>
      </c>
      <c r="AA4" s="3" t="s">
        <v>15</v>
      </c>
      <c r="AB4" s="3" t="s">
        <v>16</v>
      </c>
      <c r="AC4" s="3"/>
      <c r="AD4" s="3"/>
      <c r="AE4" s="3" t="s">
        <v>17</v>
      </c>
    </row>
    <row r="5" spans="1:35" ht="16" thickTop="1" x14ac:dyDescent="0.2">
      <c r="B5" t="s">
        <v>19</v>
      </c>
      <c r="C5" s="6">
        <v>1</v>
      </c>
      <c r="D5" s="7" t="s">
        <v>20</v>
      </c>
      <c r="E5" s="7" t="s">
        <v>3</v>
      </c>
      <c r="F5" s="8">
        <v>114</v>
      </c>
      <c r="G5" s="9">
        <v>977</v>
      </c>
      <c r="H5" s="9">
        <v>591</v>
      </c>
      <c r="I5" s="10">
        <v>2485</v>
      </c>
      <c r="J5" s="5">
        <f>F6+G8+H7+I5</f>
        <v>4962</v>
      </c>
      <c r="K5" t="s">
        <v>0</v>
      </c>
      <c r="L5">
        <f>J5-J6</f>
        <v>537</v>
      </c>
      <c r="N5" s="11" t="s">
        <v>19</v>
      </c>
      <c r="O5" s="12">
        <v>1</v>
      </c>
      <c r="P5" s="13" t="s">
        <v>20</v>
      </c>
      <c r="Q5" s="7" t="s">
        <v>6</v>
      </c>
      <c r="R5" s="7">
        <f>SUM(S5:V5)</f>
        <v>1</v>
      </c>
      <c r="S5" s="14">
        <v>0</v>
      </c>
      <c r="T5" s="15">
        <v>0</v>
      </c>
      <c r="U5" s="15">
        <v>0</v>
      </c>
      <c r="V5" s="16">
        <v>1</v>
      </c>
      <c r="W5">
        <v>1</v>
      </c>
      <c r="AA5" s="11" t="s">
        <v>19</v>
      </c>
      <c r="AB5" s="12">
        <v>1</v>
      </c>
      <c r="AC5" s="13" t="s">
        <v>20</v>
      </c>
      <c r="AD5" s="7" t="s">
        <v>3</v>
      </c>
      <c r="AE5" s="7">
        <f>SUM(AF5:AI5)</f>
        <v>1</v>
      </c>
      <c r="AF5" s="8">
        <v>1</v>
      </c>
      <c r="AG5" s="9"/>
      <c r="AH5" s="9"/>
      <c r="AI5" s="17"/>
    </row>
    <row r="6" spans="1:35" x14ac:dyDescent="0.2">
      <c r="B6" t="s">
        <v>21</v>
      </c>
      <c r="C6" s="18">
        <v>1</v>
      </c>
      <c r="D6" t="s">
        <v>22</v>
      </c>
      <c r="E6" t="s">
        <v>4</v>
      </c>
      <c r="F6" s="19">
        <v>383</v>
      </c>
      <c r="G6" s="20">
        <v>482</v>
      </c>
      <c r="H6" s="21">
        <v>600</v>
      </c>
      <c r="I6" s="22">
        <v>2832</v>
      </c>
      <c r="J6" s="4">
        <f>F5+G6+H7+I8</f>
        <v>4425</v>
      </c>
      <c r="K6" t="s">
        <v>1</v>
      </c>
      <c r="N6" s="23" t="s">
        <v>21</v>
      </c>
      <c r="O6" s="24">
        <v>1</v>
      </c>
      <c r="P6" s="25" t="s">
        <v>22</v>
      </c>
      <c r="Q6" t="s">
        <v>3</v>
      </c>
      <c r="R6">
        <f t="shared" ref="R6:R28" si="0">SUM(S6:V6)</f>
        <v>1</v>
      </c>
      <c r="S6" s="26">
        <v>1</v>
      </c>
      <c r="T6" s="21">
        <v>0</v>
      </c>
      <c r="U6" s="21">
        <v>0</v>
      </c>
      <c r="V6" s="27">
        <v>0</v>
      </c>
      <c r="W6">
        <v>1</v>
      </c>
      <c r="AA6" s="23" t="s">
        <v>21</v>
      </c>
      <c r="AB6" s="24">
        <v>1</v>
      </c>
      <c r="AC6" s="25" t="s">
        <v>22</v>
      </c>
      <c r="AD6" t="s">
        <v>4</v>
      </c>
      <c r="AE6">
        <f t="shared" ref="AE6:AE28" si="1">SUM(AF6:AI6)</f>
        <v>1</v>
      </c>
      <c r="AF6" s="21"/>
      <c r="AG6" s="20">
        <v>1</v>
      </c>
      <c r="AH6" s="21"/>
      <c r="AI6" s="22"/>
    </row>
    <row r="7" spans="1:35" x14ac:dyDescent="0.2">
      <c r="B7" t="s">
        <v>23</v>
      </c>
      <c r="C7" s="18">
        <v>1</v>
      </c>
      <c r="D7" t="s">
        <v>24</v>
      </c>
      <c r="E7" t="s">
        <v>5</v>
      </c>
      <c r="F7" s="21">
        <v>824</v>
      </c>
      <c r="G7" s="21">
        <v>1624</v>
      </c>
      <c r="H7" s="20">
        <v>1034</v>
      </c>
      <c r="I7" s="22">
        <v>1932</v>
      </c>
      <c r="N7" s="28" t="s">
        <v>23</v>
      </c>
      <c r="O7" s="24">
        <v>1</v>
      </c>
      <c r="P7" t="s">
        <v>24</v>
      </c>
      <c r="Q7" t="s">
        <v>5</v>
      </c>
      <c r="R7">
        <f t="shared" si="0"/>
        <v>1</v>
      </c>
      <c r="S7" s="29">
        <v>0</v>
      </c>
      <c r="T7" s="21">
        <v>0</v>
      </c>
      <c r="U7" s="19">
        <v>1</v>
      </c>
      <c r="V7" s="27">
        <v>0</v>
      </c>
      <c r="W7">
        <v>1</v>
      </c>
      <c r="AA7" s="28" t="s">
        <v>23</v>
      </c>
      <c r="AB7" s="24">
        <v>1</v>
      </c>
      <c r="AC7" t="s">
        <v>24</v>
      </c>
      <c r="AD7" t="s">
        <v>5</v>
      </c>
      <c r="AE7">
        <f t="shared" si="1"/>
        <v>1</v>
      </c>
      <c r="AF7" s="21"/>
      <c r="AG7" s="21"/>
      <c r="AH7" s="20">
        <v>1</v>
      </c>
      <c r="AI7" s="22"/>
    </row>
    <row r="8" spans="1:35" ht="16" thickBot="1" x14ac:dyDescent="0.25">
      <c r="B8" t="s">
        <v>19</v>
      </c>
      <c r="C8" s="30">
        <v>1</v>
      </c>
      <c r="D8" s="31" t="s">
        <v>25</v>
      </c>
      <c r="E8" s="31" t="s">
        <v>6</v>
      </c>
      <c r="F8" s="32">
        <v>333</v>
      </c>
      <c r="G8" s="33">
        <v>1060</v>
      </c>
      <c r="H8" s="32">
        <v>866</v>
      </c>
      <c r="I8" s="34">
        <v>2795</v>
      </c>
      <c r="K8" s="3" t="s">
        <v>26</v>
      </c>
      <c r="L8" s="3" t="s">
        <v>14</v>
      </c>
      <c r="N8" s="11" t="s">
        <v>19</v>
      </c>
      <c r="O8" s="35">
        <v>1</v>
      </c>
      <c r="P8" s="31" t="s">
        <v>25</v>
      </c>
      <c r="Q8" s="31" t="s">
        <v>4</v>
      </c>
      <c r="R8" s="31">
        <f t="shared" si="0"/>
        <v>1</v>
      </c>
      <c r="S8" s="36">
        <v>0</v>
      </c>
      <c r="T8" s="33">
        <v>1</v>
      </c>
      <c r="U8" s="32">
        <v>0</v>
      </c>
      <c r="V8" s="37">
        <v>0</v>
      </c>
      <c r="W8">
        <v>1</v>
      </c>
      <c r="AA8" s="11" t="s">
        <v>19</v>
      </c>
      <c r="AB8" s="35">
        <v>1</v>
      </c>
      <c r="AC8" s="31" t="s">
        <v>25</v>
      </c>
      <c r="AD8" s="31" t="s">
        <v>6</v>
      </c>
      <c r="AE8" s="31">
        <f t="shared" si="1"/>
        <v>1</v>
      </c>
      <c r="AF8" s="32"/>
      <c r="AG8" s="32"/>
      <c r="AH8" s="32"/>
      <c r="AI8" s="34">
        <v>1</v>
      </c>
    </row>
    <row r="9" spans="1:35" x14ac:dyDescent="0.2">
      <c r="B9" t="s">
        <v>27</v>
      </c>
      <c r="C9" s="6">
        <v>2</v>
      </c>
      <c r="D9" s="7" t="s">
        <v>28</v>
      </c>
      <c r="E9" s="7" t="s">
        <v>3</v>
      </c>
      <c r="F9" s="8">
        <v>774</v>
      </c>
      <c r="G9" s="9">
        <v>668</v>
      </c>
      <c r="H9" s="38">
        <v>265</v>
      </c>
      <c r="I9" s="17">
        <v>2344</v>
      </c>
      <c r="J9" s="5">
        <f>F10+G12+H11+I11</f>
        <v>3096</v>
      </c>
      <c r="K9" t="s">
        <v>0</v>
      </c>
      <c r="L9">
        <f>J9-J10</f>
        <v>-1988</v>
      </c>
      <c r="N9" s="39" t="s">
        <v>27</v>
      </c>
      <c r="O9" s="40">
        <v>2</v>
      </c>
      <c r="P9" s="7" t="s">
        <v>28</v>
      </c>
      <c r="Q9" s="7" t="s">
        <v>5</v>
      </c>
      <c r="R9" s="41">
        <f t="shared" si="0"/>
        <v>1</v>
      </c>
      <c r="S9" s="42">
        <v>0</v>
      </c>
      <c r="T9" s="9">
        <v>0</v>
      </c>
      <c r="U9" s="38">
        <v>1</v>
      </c>
      <c r="V9" s="43">
        <v>0</v>
      </c>
      <c r="W9">
        <v>1</v>
      </c>
      <c r="AA9" s="39" t="s">
        <v>27</v>
      </c>
      <c r="AB9" s="40">
        <v>2</v>
      </c>
      <c r="AC9" s="7" t="s">
        <v>28</v>
      </c>
      <c r="AD9" s="7" t="s">
        <v>3</v>
      </c>
      <c r="AE9" s="41">
        <f t="shared" si="1"/>
        <v>1</v>
      </c>
      <c r="AF9" s="8">
        <v>1</v>
      </c>
      <c r="AG9" s="9"/>
      <c r="AH9" s="9"/>
      <c r="AI9" s="17"/>
    </row>
    <row r="10" spans="1:35" x14ac:dyDescent="0.2">
      <c r="B10" t="s">
        <v>19</v>
      </c>
      <c r="C10" s="18">
        <v>2</v>
      </c>
      <c r="D10" t="s">
        <v>29</v>
      </c>
      <c r="E10" t="s">
        <v>4</v>
      </c>
      <c r="F10" s="19">
        <v>206</v>
      </c>
      <c r="G10" s="20">
        <v>1005</v>
      </c>
      <c r="H10" s="21">
        <v>533</v>
      </c>
      <c r="I10" s="22">
        <v>2336</v>
      </c>
      <c r="J10" s="4">
        <f>F9+G10+H11+I12</f>
        <v>5084</v>
      </c>
      <c r="K10" t="s">
        <v>1</v>
      </c>
      <c r="N10" s="11" t="s">
        <v>19</v>
      </c>
      <c r="O10" s="44">
        <v>2</v>
      </c>
      <c r="P10" s="45" t="s">
        <v>29</v>
      </c>
      <c r="Q10" t="s">
        <v>3</v>
      </c>
      <c r="R10">
        <f t="shared" si="0"/>
        <v>1</v>
      </c>
      <c r="S10" s="26">
        <v>1</v>
      </c>
      <c r="T10" s="21">
        <v>0</v>
      </c>
      <c r="U10" s="21">
        <v>0</v>
      </c>
      <c r="V10" s="27">
        <v>0</v>
      </c>
      <c r="W10">
        <v>1</v>
      </c>
      <c r="AA10" s="11" t="s">
        <v>19</v>
      </c>
      <c r="AB10" s="44">
        <v>2</v>
      </c>
      <c r="AC10" s="45" t="s">
        <v>29</v>
      </c>
      <c r="AD10" t="s">
        <v>4</v>
      </c>
      <c r="AE10">
        <f t="shared" si="1"/>
        <v>1</v>
      </c>
      <c r="AF10" s="21"/>
      <c r="AG10" s="20">
        <v>1</v>
      </c>
      <c r="AH10" s="21"/>
      <c r="AI10" s="22"/>
    </row>
    <row r="11" spans="1:35" x14ac:dyDescent="0.2">
      <c r="B11" t="s">
        <v>19</v>
      </c>
      <c r="C11" s="18">
        <v>2</v>
      </c>
      <c r="D11" t="s">
        <v>30</v>
      </c>
      <c r="E11" t="s">
        <v>5</v>
      </c>
      <c r="F11" s="21">
        <v>213</v>
      </c>
      <c r="G11" s="21">
        <v>694</v>
      </c>
      <c r="H11" s="20">
        <v>360</v>
      </c>
      <c r="I11" s="46">
        <v>2496</v>
      </c>
      <c r="N11" s="11" t="s">
        <v>19</v>
      </c>
      <c r="O11" s="44">
        <v>2</v>
      </c>
      <c r="P11" t="s">
        <v>30</v>
      </c>
      <c r="Q11" t="s">
        <v>6</v>
      </c>
      <c r="R11">
        <f t="shared" si="0"/>
        <v>1</v>
      </c>
      <c r="S11" s="29">
        <v>0</v>
      </c>
      <c r="T11" s="21">
        <v>0</v>
      </c>
      <c r="U11" s="21">
        <v>0</v>
      </c>
      <c r="V11" s="47">
        <v>1</v>
      </c>
      <c r="W11">
        <v>1</v>
      </c>
      <c r="AA11" s="11" t="s">
        <v>19</v>
      </c>
      <c r="AB11" s="44">
        <v>2</v>
      </c>
      <c r="AC11" t="s">
        <v>30</v>
      </c>
      <c r="AD11" t="s">
        <v>5</v>
      </c>
      <c r="AE11">
        <f t="shared" si="1"/>
        <v>1</v>
      </c>
      <c r="AF11" s="21"/>
      <c r="AG11" s="21"/>
      <c r="AH11" s="20">
        <v>1</v>
      </c>
      <c r="AI11" s="22"/>
    </row>
    <row r="12" spans="1:35" ht="16" thickBot="1" x14ac:dyDescent="0.25">
      <c r="B12" t="s">
        <v>31</v>
      </c>
      <c r="C12" s="30">
        <v>2</v>
      </c>
      <c r="D12" s="31" t="s">
        <v>32</v>
      </c>
      <c r="E12" s="31" t="s">
        <v>6</v>
      </c>
      <c r="F12" s="32">
        <v>890</v>
      </c>
      <c r="G12" s="33">
        <v>34</v>
      </c>
      <c r="H12" s="32">
        <v>755</v>
      </c>
      <c r="I12" s="34">
        <v>2945</v>
      </c>
      <c r="K12" s="3" t="s">
        <v>33</v>
      </c>
      <c r="L12" s="3" t="s">
        <v>14</v>
      </c>
      <c r="N12" s="48" t="s">
        <v>31</v>
      </c>
      <c r="O12" s="49">
        <v>2</v>
      </c>
      <c r="P12" s="31" t="s">
        <v>32</v>
      </c>
      <c r="Q12" s="31" t="s">
        <v>4</v>
      </c>
      <c r="R12" s="31">
        <f t="shared" si="0"/>
        <v>1</v>
      </c>
      <c r="S12" s="36">
        <v>0</v>
      </c>
      <c r="T12" s="33">
        <v>1</v>
      </c>
      <c r="U12" s="32">
        <v>0</v>
      </c>
      <c r="V12" s="37">
        <v>0</v>
      </c>
      <c r="W12">
        <v>1</v>
      </c>
      <c r="AA12" s="48" t="s">
        <v>31</v>
      </c>
      <c r="AB12" s="49">
        <v>2</v>
      </c>
      <c r="AC12" s="31" t="s">
        <v>32</v>
      </c>
      <c r="AD12" s="31" t="s">
        <v>6</v>
      </c>
      <c r="AE12" s="31">
        <f t="shared" si="1"/>
        <v>1</v>
      </c>
      <c r="AF12" s="32"/>
      <c r="AG12" s="32"/>
      <c r="AH12" s="32"/>
      <c r="AI12" s="34">
        <v>1</v>
      </c>
    </row>
    <row r="13" spans="1:35" x14ac:dyDescent="0.2">
      <c r="B13" t="s">
        <v>23</v>
      </c>
      <c r="C13" s="6">
        <v>3</v>
      </c>
      <c r="D13" s="7" t="s">
        <v>34</v>
      </c>
      <c r="E13" s="7" t="s">
        <v>3</v>
      </c>
      <c r="F13" s="8">
        <v>994</v>
      </c>
      <c r="G13" s="38">
        <v>1104</v>
      </c>
      <c r="H13" s="9">
        <v>493</v>
      </c>
      <c r="I13" s="17">
        <v>1838</v>
      </c>
      <c r="J13" s="5">
        <f>F16+G13+H15+I14</f>
        <v>4577</v>
      </c>
      <c r="K13" t="s">
        <v>0</v>
      </c>
      <c r="L13">
        <f>J13-J14</f>
        <v>998</v>
      </c>
      <c r="N13" s="28" t="s">
        <v>23</v>
      </c>
      <c r="O13" s="50">
        <v>3</v>
      </c>
      <c r="P13" s="7" t="s">
        <v>34</v>
      </c>
      <c r="Q13" s="7" t="s">
        <v>4</v>
      </c>
      <c r="R13">
        <f t="shared" si="0"/>
        <v>1</v>
      </c>
      <c r="S13" s="42">
        <v>0</v>
      </c>
      <c r="T13" s="38">
        <v>1</v>
      </c>
      <c r="U13" s="9">
        <v>0</v>
      </c>
      <c r="V13" s="43">
        <v>0</v>
      </c>
      <c r="W13">
        <v>1</v>
      </c>
      <c r="AA13" s="28" t="s">
        <v>23</v>
      </c>
      <c r="AB13" s="50">
        <v>3</v>
      </c>
      <c r="AC13" s="7" t="s">
        <v>34</v>
      </c>
      <c r="AD13" s="7" t="s">
        <v>3</v>
      </c>
      <c r="AE13">
        <f t="shared" si="1"/>
        <v>1</v>
      </c>
      <c r="AF13" s="8">
        <v>1</v>
      </c>
      <c r="AG13" s="9"/>
      <c r="AH13" s="9"/>
      <c r="AI13" s="17"/>
    </row>
    <row r="14" spans="1:35" x14ac:dyDescent="0.2">
      <c r="B14" t="s">
        <v>27</v>
      </c>
      <c r="C14" s="18">
        <v>3</v>
      </c>
      <c r="D14" t="s">
        <v>35</v>
      </c>
      <c r="E14" t="s">
        <v>4</v>
      </c>
      <c r="F14" s="21">
        <v>881</v>
      </c>
      <c r="G14" s="20">
        <v>970</v>
      </c>
      <c r="H14" s="21">
        <v>331</v>
      </c>
      <c r="I14" s="46">
        <v>2095</v>
      </c>
      <c r="J14" s="4">
        <f>F13+G14+H15+I16</f>
        <v>3579</v>
      </c>
      <c r="K14" t="s">
        <v>1</v>
      </c>
      <c r="N14" s="39" t="s">
        <v>27</v>
      </c>
      <c r="O14" s="51">
        <v>3</v>
      </c>
      <c r="P14" t="s">
        <v>35</v>
      </c>
      <c r="Q14" t="s">
        <v>6</v>
      </c>
      <c r="R14">
        <f t="shared" si="0"/>
        <v>1</v>
      </c>
      <c r="S14" s="29">
        <v>0</v>
      </c>
      <c r="T14" s="21">
        <v>0</v>
      </c>
      <c r="U14" s="21">
        <v>0</v>
      </c>
      <c r="V14" s="47">
        <v>1</v>
      </c>
      <c r="W14">
        <v>1</v>
      </c>
      <c r="AA14" s="39" t="s">
        <v>27</v>
      </c>
      <c r="AB14" s="51">
        <v>3</v>
      </c>
      <c r="AC14" t="s">
        <v>35</v>
      </c>
      <c r="AD14" t="s">
        <v>4</v>
      </c>
      <c r="AE14">
        <f t="shared" si="1"/>
        <v>1</v>
      </c>
      <c r="AF14" s="21"/>
      <c r="AG14" s="20">
        <v>1</v>
      </c>
      <c r="AH14" s="21"/>
      <c r="AI14" s="22"/>
    </row>
    <row r="15" spans="1:35" x14ac:dyDescent="0.2">
      <c r="B15" t="s">
        <v>19</v>
      </c>
      <c r="C15" s="18">
        <v>3</v>
      </c>
      <c r="D15" t="s">
        <v>36</v>
      </c>
      <c r="E15" t="s">
        <v>5</v>
      </c>
      <c r="F15" s="21">
        <v>380</v>
      </c>
      <c r="G15" s="21">
        <v>691</v>
      </c>
      <c r="H15" s="20">
        <v>191</v>
      </c>
      <c r="I15" s="22">
        <v>2485</v>
      </c>
      <c r="N15" s="11" t="s">
        <v>19</v>
      </c>
      <c r="O15" s="51">
        <v>3</v>
      </c>
      <c r="P15" s="25" t="s">
        <v>36</v>
      </c>
      <c r="Q15" t="s">
        <v>5</v>
      </c>
      <c r="R15">
        <f t="shared" si="0"/>
        <v>1</v>
      </c>
      <c r="S15" s="29">
        <v>0</v>
      </c>
      <c r="T15" s="21">
        <v>0</v>
      </c>
      <c r="U15" s="19">
        <v>1</v>
      </c>
      <c r="V15" s="27">
        <v>0</v>
      </c>
      <c r="W15">
        <v>1</v>
      </c>
      <c r="AA15" s="11" t="s">
        <v>19</v>
      </c>
      <c r="AB15" s="51">
        <v>3</v>
      </c>
      <c r="AC15" s="25" t="s">
        <v>36</v>
      </c>
      <c r="AD15" t="s">
        <v>5</v>
      </c>
      <c r="AE15">
        <f t="shared" si="1"/>
        <v>1</v>
      </c>
      <c r="AF15" s="21"/>
      <c r="AG15" s="21"/>
      <c r="AH15" s="20">
        <v>1</v>
      </c>
      <c r="AI15" s="22"/>
    </row>
    <row r="16" spans="1:35" ht="16" thickBot="1" x14ac:dyDescent="0.25">
      <c r="B16" t="s">
        <v>23</v>
      </c>
      <c r="C16" s="30">
        <v>3</v>
      </c>
      <c r="D16" s="31" t="s">
        <v>37</v>
      </c>
      <c r="E16" s="31" t="s">
        <v>6</v>
      </c>
      <c r="F16" s="33">
        <v>1187</v>
      </c>
      <c r="G16" s="32">
        <v>1932</v>
      </c>
      <c r="H16" s="32">
        <v>1103</v>
      </c>
      <c r="I16" s="34">
        <v>1424</v>
      </c>
      <c r="K16" s="3" t="s">
        <v>38</v>
      </c>
      <c r="L16" s="3" t="s">
        <v>14</v>
      </c>
      <c r="N16" s="28" t="s">
        <v>23</v>
      </c>
      <c r="O16" s="52">
        <v>3</v>
      </c>
      <c r="P16" s="31" t="s">
        <v>37</v>
      </c>
      <c r="Q16" s="31" t="s">
        <v>3</v>
      </c>
      <c r="R16" s="31">
        <f t="shared" si="0"/>
        <v>1</v>
      </c>
      <c r="S16" s="53">
        <v>1</v>
      </c>
      <c r="T16" s="32">
        <v>0</v>
      </c>
      <c r="U16" s="32">
        <v>0</v>
      </c>
      <c r="V16" s="37">
        <v>0</v>
      </c>
      <c r="W16">
        <v>1</v>
      </c>
      <c r="AA16" s="28" t="s">
        <v>23</v>
      </c>
      <c r="AB16" s="52">
        <v>3</v>
      </c>
      <c r="AC16" s="31" t="s">
        <v>37</v>
      </c>
      <c r="AD16" s="31" t="s">
        <v>6</v>
      </c>
      <c r="AE16" s="31">
        <f t="shared" si="1"/>
        <v>1</v>
      </c>
      <c r="AF16" s="32"/>
      <c r="AG16" s="32"/>
      <c r="AH16" s="32"/>
      <c r="AI16" s="34">
        <v>1</v>
      </c>
    </row>
    <row r="17" spans="2:35" x14ac:dyDescent="0.2">
      <c r="B17" t="s">
        <v>19</v>
      </c>
      <c r="C17" s="6">
        <v>4</v>
      </c>
      <c r="D17" s="7" t="s">
        <v>39</v>
      </c>
      <c r="E17" s="7" t="s">
        <v>3</v>
      </c>
      <c r="F17" s="8">
        <v>887</v>
      </c>
      <c r="G17" s="9">
        <v>1663</v>
      </c>
      <c r="H17" s="9">
        <v>1026</v>
      </c>
      <c r="I17" s="17">
        <v>2005</v>
      </c>
      <c r="J17" s="5">
        <f>F17+G20+H19+I18</f>
        <v>2047</v>
      </c>
      <c r="K17" t="s">
        <v>0</v>
      </c>
      <c r="L17">
        <f>J17-J18</f>
        <v>-4161</v>
      </c>
      <c r="N17" s="11" t="s">
        <v>19</v>
      </c>
      <c r="O17" s="54">
        <v>4</v>
      </c>
      <c r="P17" s="7" t="s">
        <v>39</v>
      </c>
      <c r="Q17" s="7" t="s">
        <v>3</v>
      </c>
      <c r="R17">
        <f t="shared" si="0"/>
        <v>1</v>
      </c>
      <c r="S17" s="55">
        <v>1</v>
      </c>
      <c r="T17" s="9">
        <v>0</v>
      </c>
      <c r="U17" s="9">
        <v>0</v>
      </c>
      <c r="V17" s="43">
        <v>0</v>
      </c>
      <c r="W17">
        <v>1</v>
      </c>
      <c r="AA17" s="11" t="s">
        <v>19</v>
      </c>
      <c r="AB17" s="54">
        <v>4</v>
      </c>
      <c r="AC17" s="7" t="s">
        <v>39</v>
      </c>
      <c r="AD17" s="7" t="s">
        <v>3</v>
      </c>
      <c r="AE17">
        <f t="shared" si="1"/>
        <v>1</v>
      </c>
      <c r="AF17" s="8">
        <v>1</v>
      </c>
      <c r="AG17" s="9"/>
      <c r="AH17" s="9"/>
      <c r="AI17" s="17"/>
    </row>
    <row r="18" spans="2:35" x14ac:dyDescent="0.2">
      <c r="B18" t="s">
        <v>23</v>
      </c>
      <c r="C18" s="18">
        <v>4</v>
      </c>
      <c r="D18" t="s">
        <v>40</v>
      </c>
      <c r="E18" t="s">
        <v>4</v>
      </c>
      <c r="F18" s="21">
        <v>1736</v>
      </c>
      <c r="G18" s="20">
        <v>2388</v>
      </c>
      <c r="H18" s="21">
        <v>1681</v>
      </c>
      <c r="I18" s="46">
        <v>871</v>
      </c>
      <c r="J18" s="4">
        <f>F17+G18+H19+I20</f>
        <v>6208</v>
      </c>
      <c r="K18" t="s">
        <v>1</v>
      </c>
      <c r="N18" s="28" t="s">
        <v>23</v>
      </c>
      <c r="O18" s="56">
        <v>4</v>
      </c>
      <c r="P18" s="25" t="s">
        <v>40</v>
      </c>
      <c r="Q18" t="s">
        <v>6</v>
      </c>
      <c r="R18">
        <f t="shared" si="0"/>
        <v>1</v>
      </c>
      <c r="S18" s="29">
        <v>0</v>
      </c>
      <c r="T18" s="21">
        <v>0</v>
      </c>
      <c r="U18" s="21">
        <v>0</v>
      </c>
      <c r="V18" s="47">
        <v>1</v>
      </c>
      <c r="W18">
        <v>1</v>
      </c>
      <c r="AA18" s="28" t="s">
        <v>23</v>
      </c>
      <c r="AB18" s="56">
        <v>4</v>
      </c>
      <c r="AC18" s="25" t="s">
        <v>40</v>
      </c>
      <c r="AD18" t="s">
        <v>4</v>
      </c>
      <c r="AE18">
        <f t="shared" si="1"/>
        <v>1</v>
      </c>
      <c r="AF18" s="21"/>
      <c r="AG18" s="20">
        <v>1</v>
      </c>
      <c r="AH18" s="21"/>
      <c r="AI18" s="22"/>
    </row>
    <row r="19" spans="2:35" x14ac:dyDescent="0.2">
      <c r="B19" t="s">
        <v>27</v>
      </c>
      <c r="C19" s="18">
        <v>4</v>
      </c>
      <c r="D19" t="s">
        <v>41</v>
      </c>
      <c r="E19" t="s">
        <v>5</v>
      </c>
      <c r="F19" s="21">
        <v>607</v>
      </c>
      <c r="G19" s="21">
        <v>771</v>
      </c>
      <c r="H19" s="20">
        <v>70</v>
      </c>
      <c r="I19" s="22">
        <v>2274</v>
      </c>
      <c r="N19" s="39" t="s">
        <v>27</v>
      </c>
      <c r="O19" s="56">
        <v>4</v>
      </c>
      <c r="P19" s="25" t="s">
        <v>41</v>
      </c>
      <c r="Q19" t="s">
        <v>5</v>
      </c>
      <c r="R19">
        <f t="shared" si="0"/>
        <v>1</v>
      </c>
      <c r="S19" s="29">
        <v>0</v>
      </c>
      <c r="T19" s="21">
        <v>0</v>
      </c>
      <c r="U19" s="19">
        <v>1</v>
      </c>
      <c r="V19" s="27">
        <v>0</v>
      </c>
      <c r="W19">
        <v>1</v>
      </c>
      <c r="AA19" s="39" t="s">
        <v>27</v>
      </c>
      <c r="AB19" s="56">
        <v>4</v>
      </c>
      <c r="AC19" s="25" t="s">
        <v>41</v>
      </c>
      <c r="AD19" t="s">
        <v>5</v>
      </c>
      <c r="AE19">
        <f t="shared" si="1"/>
        <v>1</v>
      </c>
      <c r="AF19" s="21"/>
      <c r="AG19" s="21"/>
      <c r="AH19" s="20">
        <v>1</v>
      </c>
      <c r="AI19" s="22"/>
    </row>
    <row r="20" spans="2:35" ht="16" thickBot="1" x14ac:dyDescent="0.25">
      <c r="B20" t="s">
        <v>27</v>
      </c>
      <c r="C20" s="30">
        <v>4</v>
      </c>
      <c r="D20" s="31" t="s">
        <v>42</v>
      </c>
      <c r="E20" s="31" t="s">
        <v>6</v>
      </c>
      <c r="F20" s="32">
        <v>638</v>
      </c>
      <c r="G20" s="33">
        <v>219</v>
      </c>
      <c r="H20" s="32">
        <v>593</v>
      </c>
      <c r="I20" s="34">
        <v>2863</v>
      </c>
      <c r="K20" s="57" t="s">
        <v>43</v>
      </c>
      <c r="L20" s="57" t="s">
        <v>14</v>
      </c>
      <c r="N20" s="39" t="s">
        <v>27</v>
      </c>
      <c r="O20" s="58">
        <v>4</v>
      </c>
      <c r="P20" s="31" t="s">
        <v>42</v>
      </c>
      <c r="Q20" s="31" t="s">
        <v>4</v>
      </c>
      <c r="R20" s="31">
        <f t="shared" si="0"/>
        <v>1</v>
      </c>
      <c r="S20" s="36">
        <v>0</v>
      </c>
      <c r="T20" s="33">
        <v>1</v>
      </c>
      <c r="U20" s="32">
        <v>0</v>
      </c>
      <c r="V20" s="37">
        <v>0</v>
      </c>
      <c r="W20">
        <v>1</v>
      </c>
      <c r="AA20" s="39" t="s">
        <v>27</v>
      </c>
      <c r="AB20" s="58">
        <v>4</v>
      </c>
      <c r="AC20" s="31" t="s">
        <v>42</v>
      </c>
      <c r="AD20" s="31" t="s">
        <v>6</v>
      </c>
      <c r="AE20" s="31">
        <f t="shared" si="1"/>
        <v>1</v>
      </c>
      <c r="AF20" s="32"/>
      <c r="AG20" s="32"/>
      <c r="AH20" s="32"/>
      <c r="AI20" s="34">
        <v>1</v>
      </c>
    </row>
    <row r="21" spans="2:35" x14ac:dyDescent="0.2">
      <c r="B21" t="s">
        <v>27</v>
      </c>
      <c r="C21" s="6">
        <v>5</v>
      </c>
      <c r="D21" s="7" t="s">
        <v>44</v>
      </c>
      <c r="E21" s="7" t="s">
        <v>3</v>
      </c>
      <c r="F21" s="8">
        <v>603</v>
      </c>
      <c r="G21" s="38">
        <v>709</v>
      </c>
      <c r="H21" s="9">
        <v>268</v>
      </c>
      <c r="I21" s="17">
        <v>2408</v>
      </c>
      <c r="J21" s="5">
        <f>F24+G21+H23+I22</f>
        <v>2164</v>
      </c>
      <c r="K21" s="59" t="s">
        <v>0</v>
      </c>
      <c r="L21" s="59">
        <f>J21-J22</f>
        <v>-4111</v>
      </c>
      <c r="N21" s="39" t="s">
        <v>27</v>
      </c>
      <c r="O21" s="60">
        <v>5</v>
      </c>
      <c r="P21" s="61" t="s">
        <v>44</v>
      </c>
      <c r="Q21" s="7" t="s">
        <v>4</v>
      </c>
      <c r="R21" s="62">
        <f t="shared" si="0"/>
        <v>1</v>
      </c>
      <c r="S21" s="42">
        <v>0</v>
      </c>
      <c r="T21" s="38">
        <v>1</v>
      </c>
      <c r="U21" s="9">
        <v>0</v>
      </c>
      <c r="V21" s="43">
        <v>0</v>
      </c>
      <c r="W21">
        <v>1</v>
      </c>
      <c r="AA21" s="39" t="s">
        <v>27</v>
      </c>
      <c r="AB21" s="60">
        <v>5</v>
      </c>
      <c r="AC21" s="61" t="s">
        <v>44</v>
      </c>
      <c r="AD21" s="7" t="s">
        <v>3</v>
      </c>
      <c r="AE21" s="62">
        <f t="shared" si="1"/>
        <v>1</v>
      </c>
      <c r="AF21" s="8">
        <v>1</v>
      </c>
      <c r="AG21" s="9"/>
      <c r="AH21" s="9"/>
      <c r="AI21" s="17"/>
    </row>
    <row r="22" spans="2:35" x14ac:dyDescent="0.2">
      <c r="B22" t="s">
        <v>27</v>
      </c>
      <c r="C22" s="18">
        <v>5</v>
      </c>
      <c r="D22" t="s">
        <v>45</v>
      </c>
      <c r="E22" t="s">
        <v>4</v>
      </c>
      <c r="F22" s="21">
        <v>2679</v>
      </c>
      <c r="G22" s="20">
        <v>3009</v>
      </c>
      <c r="H22" s="21">
        <v>2399</v>
      </c>
      <c r="I22" s="46">
        <v>529</v>
      </c>
      <c r="J22" s="4">
        <f>F21+G22+H23+I24</f>
        <v>6275</v>
      </c>
      <c r="K22" s="59" t="s">
        <v>1</v>
      </c>
      <c r="L22" s="59"/>
      <c r="N22" s="39" t="s">
        <v>27</v>
      </c>
      <c r="O22" s="63">
        <v>5</v>
      </c>
      <c r="P22" t="s">
        <v>45</v>
      </c>
      <c r="Q22" t="s">
        <v>6</v>
      </c>
      <c r="R22">
        <f t="shared" si="0"/>
        <v>1</v>
      </c>
      <c r="S22" s="29">
        <v>0</v>
      </c>
      <c r="T22" s="21">
        <v>0</v>
      </c>
      <c r="U22" s="21">
        <v>0</v>
      </c>
      <c r="V22" s="47">
        <v>1</v>
      </c>
      <c r="W22">
        <v>1</v>
      </c>
      <c r="AA22" s="39" t="s">
        <v>27</v>
      </c>
      <c r="AB22" s="63">
        <v>5</v>
      </c>
      <c r="AC22" t="s">
        <v>45</v>
      </c>
      <c r="AD22" t="s">
        <v>4</v>
      </c>
      <c r="AE22">
        <f t="shared" si="1"/>
        <v>1</v>
      </c>
      <c r="AF22" s="21"/>
      <c r="AG22" s="20">
        <v>1</v>
      </c>
      <c r="AH22" s="21"/>
      <c r="AI22" s="22"/>
    </row>
    <row r="23" spans="2:35" x14ac:dyDescent="0.2">
      <c r="B23" t="s">
        <v>21</v>
      </c>
      <c r="C23" s="18">
        <v>5</v>
      </c>
      <c r="D23" t="s">
        <v>46</v>
      </c>
      <c r="E23" t="s">
        <v>5</v>
      </c>
      <c r="F23" s="21">
        <v>129</v>
      </c>
      <c r="G23" s="21">
        <v>752</v>
      </c>
      <c r="H23" s="20">
        <v>551</v>
      </c>
      <c r="I23" s="22">
        <v>2619</v>
      </c>
      <c r="N23" s="23" t="s">
        <v>21</v>
      </c>
      <c r="O23" s="63">
        <v>5</v>
      </c>
      <c r="P23" t="s">
        <v>46</v>
      </c>
      <c r="Q23" t="s">
        <v>5</v>
      </c>
      <c r="R23">
        <f t="shared" si="0"/>
        <v>1</v>
      </c>
      <c r="S23" s="29">
        <v>0</v>
      </c>
      <c r="T23" s="21">
        <v>0</v>
      </c>
      <c r="U23" s="19">
        <v>1</v>
      </c>
      <c r="V23" s="27">
        <v>0</v>
      </c>
      <c r="W23">
        <v>1</v>
      </c>
      <c r="AA23" s="23" t="s">
        <v>21</v>
      </c>
      <c r="AB23" s="63">
        <v>5</v>
      </c>
      <c r="AC23" t="s">
        <v>46</v>
      </c>
      <c r="AD23" t="s">
        <v>5</v>
      </c>
      <c r="AE23">
        <f t="shared" si="1"/>
        <v>1</v>
      </c>
      <c r="AF23" s="21"/>
      <c r="AG23" s="21"/>
      <c r="AH23" s="20">
        <v>1</v>
      </c>
      <c r="AI23" s="22"/>
    </row>
    <row r="24" spans="2:35" ht="16" thickBot="1" x14ac:dyDescent="0.25">
      <c r="B24" t="s">
        <v>47</v>
      </c>
      <c r="C24" s="30">
        <v>5</v>
      </c>
      <c r="D24" s="31" t="s">
        <v>48</v>
      </c>
      <c r="E24" s="31" t="s">
        <v>6</v>
      </c>
      <c r="F24" s="33">
        <v>375</v>
      </c>
      <c r="G24" s="32">
        <v>1131</v>
      </c>
      <c r="H24" s="32">
        <v>478</v>
      </c>
      <c r="I24" s="34">
        <v>2112</v>
      </c>
      <c r="K24" s="57" t="s">
        <v>49</v>
      </c>
      <c r="L24" s="57" t="s">
        <v>14</v>
      </c>
      <c r="N24" s="64" t="s">
        <v>47</v>
      </c>
      <c r="O24" s="65">
        <v>5</v>
      </c>
      <c r="P24" s="31" t="s">
        <v>48</v>
      </c>
      <c r="Q24" s="31" t="s">
        <v>3</v>
      </c>
      <c r="R24" s="31">
        <f t="shared" si="0"/>
        <v>1</v>
      </c>
      <c r="S24" s="53">
        <v>1</v>
      </c>
      <c r="T24" s="32">
        <v>0</v>
      </c>
      <c r="U24" s="32">
        <v>0</v>
      </c>
      <c r="V24" s="37">
        <v>0</v>
      </c>
      <c r="W24">
        <v>1</v>
      </c>
      <c r="AA24" s="64" t="s">
        <v>47</v>
      </c>
      <c r="AB24" s="65">
        <v>5</v>
      </c>
      <c r="AC24" s="31" t="s">
        <v>48</v>
      </c>
      <c r="AD24" s="31" t="s">
        <v>6</v>
      </c>
      <c r="AE24" s="31">
        <f t="shared" si="1"/>
        <v>1</v>
      </c>
      <c r="AF24" s="32"/>
      <c r="AG24" s="32"/>
      <c r="AH24" s="32"/>
      <c r="AI24" s="34">
        <v>1</v>
      </c>
    </row>
    <row r="25" spans="2:35" x14ac:dyDescent="0.2">
      <c r="B25" t="s">
        <v>19</v>
      </c>
      <c r="C25" s="6">
        <v>6</v>
      </c>
      <c r="D25" s="7" t="s">
        <v>50</v>
      </c>
      <c r="E25" s="7" t="s">
        <v>3</v>
      </c>
      <c r="F25" s="8">
        <v>337</v>
      </c>
      <c r="G25" s="38">
        <v>1171</v>
      </c>
      <c r="H25" s="9">
        <v>538</v>
      </c>
      <c r="I25" s="17">
        <v>2188</v>
      </c>
      <c r="J25" s="5">
        <f>F27+G25+H28+I26</f>
        <v>2926</v>
      </c>
      <c r="K25" s="59" t="s">
        <v>0</v>
      </c>
      <c r="L25" s="59">
        <f>J25-J26</f>
        <v>-1703</v>
      </c>
      <c r="N25" s="11" t="s">
        <v>19</v>
      </c>
      <c r="O25" s="66">
        <v>6</v>
      </c>
      <c r="P25" s="7" t="s">
        <v>50</v>
      </c>
      <c r="Q25" s="7" t="s">
        <v>4</v>
      </c>
      <c r="R25">
        <f t="shared" si="0"/>
        <v>1</v>
      </c>
      <c r="S25" s="42">
        <v>0</v>
      </c>
      <c r="T25" s="38">
        <v>1</v>
      </c>
      <c r="U25" s="9">
        <v>0</v>
      </c>
      <c r="V25" s="43">
        <v>0</v>
      </c>
      <c r="W25">
        <v>1</v>
      </c>
      <c r="AA25" s="11" t="s">
        <v>19</v>
      </c>
      <c r="AB25" s="66">
        <v>6</v>
      </c>
      <c r="AC25" s="7" t="s">
        <v>50</v>
      </c>
      <c r="AD25" s="7" t="s">
        <v>3</v>
      </c>
      <c r="AE25">
        <f t="shared" si="1"/>
        <v>1</v>
      </c>
      <c r="AF25" s="8">
        <v>1</v>
      </c>
      <c r="AG25" s="9"/>
      <c r="AH25" s="9"/>
      <c r="AI25" s="17"/>
    </row>
    <row r="26" spans="2:35" x14ac:dyDescent="0.2">
      <c r="B26" t="s">
        <v>23</v>
      </c>
      <c r="C26" s="18">
        <v>6</v>
      </c>
      <c r="D26" t="s">
        <v>51</v>
      </c>
      <c r="E26" t="s">
        <v>4</v>
      </c>
      <c r="F26" s="21">
        <v>1520</v>
      </c>
      <c r="G26" s="20">
        <v>2189</v>
      </c>
      <c r="H26" s="21">
        <v>1515</v>
      </c>
      <c r="I26" s="46">
        <v>778</v>
      </c>
      <c r="J26" s="4">
        <f>F25+G26+H27+I28</f>
        <v>4629</v>
      </c>
      <c r="K26" s="59" t="s">
        <v>1</v>
      </c>
      <c r="L26" s="59"/>
      <c r="N26" s="28" t="s">
        <v>23</v>
      </c>
      <c r="O26" s="67">
        <v>6</v>
      </c>
      <c r="P26" t="s">
        <v>51</v>
      </c>
      <c r="Q26" t="s">
        <v>6</v>
      </c>
      <c r="R26">
        <f t="shared" si="0"/>
        <v>1</v>
      </c>
      <c r="S26" s="29">
        <v>0</v>
      </c>
      <c r="T26" s="21">
        <v>0</v>
      </c>
      <c r="U26" s="21">
        <v>0</v>
      </c>
      <c r="V26" s="47">
        <v>1</v>
      </c>
      <c r="W26">
        <v>1</v>
      </c>
      <c r="AA26" s="28" t="s">
        <v>23</v>
      </c>
      <c r="AB26" s="67">
        <v>6</v>
      </c>
      <c r="AC26" t="s">
        <v>51</v>
      </c>
      <c r="AD26" t="s">
        <v>4</v>
      </c>
      <c r="AE26">
        <f t="shared" si="1"/>
        <v>1</v>
      </c>
      <c r="AF26" s="21"/>
      <c r="AG26" s="20">
        <v>1</v>
      </c>
      <c r="AH26" s="21"/>
      <c r="AI26" s="22"/>
    </row>
    <row r="27" spans="2:35" x14ac:dyDescent="0.2">
      <c r="B27" t="s">
        <v>27</v>
      </c>
      <c r="C27" s="18">
        <v>6</v>
      </c>
      <c r="D27" t="s">
        <v>52</v>
      </c>
      <c r="E27" t="s">
        <v>5</v>
      </c>
      <c r="F27" s="19">
        <v>617</v>
      </c>
      <c r="G27" s="21">
        <v>827</v>
      </c>
      <c r="H27" s="20">
        <v>126</v>
      </c>
      <c r="I27" s="22">
        <v>2192</v>
      </c>
      <c r="N27" s="39" t="s">
        <v>27</v>
      </c>
      <c r="O27" s="67">
        <v>6</v>
      </c>
      <c r="P27" t="s">
        <v>52</v>
      </c>
      <c r="Q27" t="s">
        <v>3</v>
      </c>
      <c r="R27">
        <f t="shared" si="0"/>
        <v>1</v>
      </c>
      <c r="S27" s="26">
        <v>1</v>
      </c>
      <c r="T27" s="21">
        <v>0</v>
      </c>
      <c r="U27" s="21">
        <v>0</v>
      </c>
      <c r="V27" s="27">
        <v>0</v>
      </c>
      <c r="W27">
        <v>1</v>
      </c>
      <c r="AA27" s="39" t="s">
        <v>27</v>
      </c>
      <c r="AB27" s="67">
        <v>6</v>
      </c>
      <c r="AC27" t="s">
        <v>52</v>
      </c>
      <c r="AD27" t="s">
        <v>5</v>
      </c>
      <c r="AE27">
        <f t="shared" si="1"/>
        <v>1</v>
      </c>
      <c r="AF27" s="21"/>
      <c r="AG27" s="21"/>
      <c r="AH27" s="20">
        <v>1</v>
      </c>
      <c r="AI27" s="22"/>
    </row>
    <row r="28" spans="2:35" ht="16" thickBot="1" x14ac:dyDescent="0.25">
      <c r="B28" t="s">
        <v>19</v>
      </c>
      <c r="C28" s="30">
        <v>6</v>
      </c>
      <c r="D28" s="31" t="s">
        <v>53</v>
      </c>
      <c r="E28" s="31" t="s">
        <v>6</v>
      </c>
      <c r="F28" s="32">
        <v>677</v>
      </c>
      <c r="G28" s="32">
        <v>1067</v>
      </c>
      <c r="H28" s="33">
        <v>360</v>
      </c>
      <c r="I28" s="34">
        <v>1977</v>
      </c>
      <c r="N28" s="11" t="s">
        <v>19</v>
      </c>
      <c r="O28" s="68">
        <v>6</v>
      </c>
      <c r="P28" s="31" t="s">
        <v>53</v>
      </c>
      <c r="Q28" s="31" t="s">
        <v>5</v>
      </c>
      <c r="R28" s="31">
        <f t="shared" si="0"/>
        <v>1</v>
      </c>
      <c r="S28" s="69">
        <v>0</v>
      </c>
      <c r="T28" s="70">
        <v>0</v>
      </c>
      <c r="U28" s="71">
        <v>1</v>
      </c>
      <c r="V28" s="72">
        <v>0</v>
      </c>
      <c r="W28">
        <v>1</v>
      </c>
      <c r="AA28" s="11" t="s">
        <v>19</v>
      </c>
      <c r="AB28" s="68">
        <v>6</v>
      </c>
      <c r="AC28" s="31" t="s">
        <v>53</v>
      </c>
      <c r="AD28" s="31" t="s">
        <v>6</v>
      </c>
      <c r="AE28" s="31">
        <f t="shared" si="1"/>
        <v>1</v>
      </c>
      <c r="AF28" s="32"/>
      <c r="AG28" s="32"/>
      <c r="AH28" s="32"/>
      <c r="AI28" s="34">
        <v>1</v>
      </c>
    </row>
    <row r="29" spans="2:35" x14ac:dyDescent="0.2">
      <c r="R29" t="s">
        <v>54</v>
      </c>
      <c r="S29">
        <f>SUM(S5:S28)</f>
        <v>6</v>
      </c>
      <c r="T29">
        <f>SUM(T5:T28)</f>
        <v>6</v>
      </c>
      <c r="U29">
        <f>SUM(U5:U28)</f>
        <v>6</v>
      </c>
      <c r="V29">
        <f>SUM(V5:V28)</f>
        <v>6</v>
      </c>
      <c r="AE29" t="s">
        <v>54</v>
      </c>
      <c r="AF29">
        <f>SUM(AF5:AF28)</f>
        <v>6</v>
      </c>
      <c r="AG29">
        <f>SUM(AG5:AG28)</f>
        <v>6</v>
      </c>
      <c r="AH29">
        <f>SUM(AH5:AH28)</f>
        <v>6</v>
      </c>
      <c r="AI29">
        <f>SUM(AI5:AI28)</f>
        <v>6</v>
      </c>
    </row>
    <row r="30" spans="2:35" x14ac:dyDescent="0.2">
      <c r="I30" s="73">
        <f>SUMPRODUCT(F5:I28,S5:V28)</f>
        <v>19677</v>
      </c>
      <c r="J30" s="3" t="s">
        <v>0</v>
      </c>
      <c r="K30" s="3" t="s">
        <v>14</v>
      </c>
      <c r="R30" t="s">
        <v>55</v>
      </c>
      <c r="S30">
        <v>6</v>
      </c>
      <c r="T30">
        <v>6</v>
      </c>
      <c r="U30">
        <v>6</v>
      </c>
      <c r="V30">
        <v>6</v>
      </c>
      <c r="AE30" t="s">
        <v>55</v>
      </c>
      <c r="AF30">
        <v>6</v>
      </c>
      <c r="AG30">
        <v>6</v>
      </c>
      <c r="AH30">
        <v>6</v>
      </c>
      <c r="AI30">
        <v>6</v>
      </c>
    </row>
    <row r="31" spans="2:35" x14ac:dyDescent="0.2">
      <c r="I31" s="74">
        <f>F5+G6+H7+I8+F9+G10+H11+I12+F13+G14+H15+I16+F17+G18+H19+I20+F21+G22+H23+I24+F25+G26+H27+I28</f>
        <v>30200</v>
      </c>
      <c r="J31" s="3" t="s">
        <v>1</v>
      </c>
      <c r="K31" s="3" t="s">
        <v>14</v>
      </c>
      <c r="R31" s="3" t="s">
        <v>56</v>
      </c>
      <c r="AE31" s="3" t="s">
        <v>56</v>
      </c>
    </row>
    <row r="32" spans="2:35" x14ac:dyDescent="0.2">
      <c r="I32" s="3"/>
      <c r="J32" s="3"/>
      <c r="K32" s="3"/>
      <c r="R32" s="18" t="s">
        <v>57</v>
      </c>
      <c r="S32" s="75">
        <f>SUM(S5:S8)</f>
        <v>1</v>
      </c>
      <c r="T32" s="75">
        <f>SUM(T5:T8)</f>
        <v>1</v>
      </c>
      <c r="U32" s="75">
        <f>SUM(U5:U8)</f>
        <v>1</v>
      </c>
      <c r="V32" s="75">
        <f>SUM(V5:V8)</f>
        <v>1</v>
      </c>
      <c r="AE32" s="18" t="s">
        <v>57</v>
      </c>
      <c r="AF32" s="75">
        <f>SUM(AF5:AF8)</f>
        <v>1</v>
      </c>
      <c r="AG32" s="75">
        <f>SUM(AG5:AG8)</f>
        <v>1</v>
      </c>
      <c r="AH32" s="75">
        <f>SUM(AH5:AH8)</f>
        <v>1</v>
      </c>
      <c r="AI32" s="75">
        <f>SUM(AI5:AI8)</f>
        <v>1</v>
      </c>
    </row>
    <row r="33" spans="3:36" ht="15" customHeight="1" x14ac:dyDescent="0.2">
      <c r="C33" s="76"/>
      <c r="D33" s="76"/>
      <c r="E33" s="76"/>
      <c r="F33" s="76"/>
      <c r="G33" s="76"/>
      <c r="H33" s="76"/>
      <c r="I33" s="76"/>
      <c r="J33" s="76"/>
      <c r="K33" s="76"/>
      <c r="L33" s="76"/>
      <c r="R33" s="18" t="s">
        <v>58</v>
      </c>
      <c r="S33" s="77">
        <f>SUM(S9:S12)</f>
        <v>1</v>
      </c>
      <c r="T33" s="77">
        <f>SUM(T9:T12)</f>
        <v>1</v>
      </c>
      <c r="U33" s="77">
        <f>SUM(U9:U12)</f>
        <v>1</v>
      </c>
      <c r="V33" s="77">
        <f>SUM(V9:V12)</f>
        <v>1</v>
      </c>
      <c r="AE33" s="18" t="s">
        <v>58</v>
      </c>
      <c r="AF33" s="77">
        <f>SUM(AF9:AF12)</f>
        <v>1</v>
      </c>
      <c r="AG33" s="77">
        <f>SUM(AG9:AG12)</f>
        <v>1</v>
      </c>
      <c r="AH33" s="77">
        <f>SUM(AH9:AH12)</f>
        <v>1</v>
      </c>
      <c r="AI33" s="77">
        <f>SUM(AI9:AI12)</f>
        <v>1</v>
      </c>
    </row>
    <row r="34" spans="3:36" ht="15" customHeight="1" thickBot="1" x14ac:dyDescent="0.25">
      <c r="C34" s="76"/>
      <c r="D34" s="76"/>
      <c r="E34" s="76"/>
      <c r="F34" s="76"/>
      <c r="G34" s="76"/>
      <c r="H34" s="76"/>
      <c r="I34" s="76"/>
      <c r="J34" s="76"/>
      <c r="K34" s="76"/>
      <c r="L34" s="76"/>
      <c r="R34" s="18" t="s">
        <v>59</v>
      </c>
      <c r="S34" s="78">
        <f>SUM(S13:S16)</f>
        <v>1</v>
      </c>
      <c r="T34" s="78">
        <f>SUM(T13:T16)</f>
        <v>1</v>
      </c>
      <c r="U34" s="78">
        <f>SUM(U13:U16)</f>
        <v>1</v>
      </c>
      <c r="V34" s="78">
        <f>SUM(V13:V16)</f>
        <v>1</v>
      </c>
      <c r="AE34" s="18" t="s">
        <v>59</v>
      </c>
      <c r="AF34" s="78">
        <f>SUM(AF13:AF16)</f>
        <v>1</v>
      </c>
      <c r="AG34" s="78">
        <f>SUM(AG13:AG16)</f>
        <v>1</v>
      </c>
      <c r="AH34" s="78">
        <f>SUM(AH13:AH16)</f>
        <v>1</v>
      </c>
      <c r="AI34" s="78">
        <f>SUM(AI13:AI16)</f>
        <v>1</v>
      </c>
    </row>
    <row r="35" spans="3:36" ht="15" customHeight="1" x14ac:dyDescent="0.2">
      <c r="C35" s="79" t="s">
        <v>60</v>
      </c>
      <c r="D35" s="80"/>
      <c r="E35" s="80"/>
      <c r="F35" s="80"/>
      <c r="G35" s="80"/>
      <c r="H35" s="80"/>
      <c r="I35" s="81"/>
      <c r="J35" s="76"/>
      <c r="K35" s="76"/>
      <c r="L35" s="76"/>
      <c r="R35" s="18" t="s">
        <v>61</v>
      </c>
      <c r="S35" s="82">
        <f>SUM(S17:S20)</f>
        <v>1</v>
      </c>
      <c r="T35" s="82">
        <f>SUM(T17:T20)</f>
        <v>1</v>
      </c>
      <c r="U35" s="82">
        <f>SUM(U17:U20)</f>
        <v>1</v>
      </c>
      <c r="V35" s="82">
        <f>SUM(V17:V20)</f>
        <v>1</v>
      </c>
      <c r="AE35" s="18" t="s">
        <v>61</v>
      </c>
      <c r="AF35" s="82">
        <f>SUM(AF17:AF20)</f>
        <v>1</v>
      </c>
      <c r="AG35" s="82">
        <f>SUM(AG17:AG20)</f>
        <v>1</v>
      </c>
      <c r="AH35" s="82">
        <f>SUM(AH17:AH20)</f>
        <v>1</v>
      </c>
      <c r="AI35" s="82">
        <f>SUM(AI17:AI20)</f>
        <v>1</v>
      </c>
    </row>
    <row r="36" spans="3:36" ht="15" customHeight="1" x14ac:dyDescent="0.2">
      <c r="C36" s="83"/>
      <c r="D36" s="84"/>
      <c r="E36" s="84"/>
      <c r="F36" s="84"/>
      <c r="G36" s="84"/>
      <c r="H36" s="84"/>
      <c r="I36" s="85"/>
      <c r="J36" s="76"/>
      <c r="K36" s="76"/>
      <c r="L36" s="76"/>
      <c r="R36" s="18" t="s">
        <v>62</v>
      </c>
      <c r="S36" s="86">
        <f>SUM(S21:S24)</f>
        <v>1</v>
      </c>
      <c r="T36" s="86">
        <f>SUM(T21:T24)</f>
        <v>1</v>
      </c>
      <c r="U36" s="86">
        <f>SUM(U21:U24)</f>
        <v>1</v>
      </c>
      <c r="V36" s="86">
        <f>SUM(V21:V24)</f>
        <v>1</v>
      </c>
      <c r="AE36" s="18" t="s">
        <v>62</v>
      </c>
      <c r="AF36" s="86">
        <f>SUM(AF21:AF24)</f>
        <v>1</v>
      </c>
      <c r="AG36" s="86">
        <f>SUM(AG21:AG24)</f>
        <v>1</v>
      </c>
      <c r="AH36" s="86">
        <f>SUM(AH21:AH24)</f>
        <v>1</v>
      </c>
      <c r="AI36" s="86">
        <f>SUM(AI21:AI24)</f>
        <v>1</v>
      </c>
    </row>
    <row r="37" spans="3:36" ht="15" customHeight="1" x14ac:dyDescent="0.2">
      <c r="C37" s="83"/>
      <c r="D37" s="84"/>
      <c r="E37" s="84"/>
      <c r="F37" s="84"/>
      <c r="G37" s="84"/>
      <c r="H37" s="84"/>
      <c r="I37" s="85"/>
      <c r="J37" s="76"/>
      <c r="K37" s="76"/>
      <c r="L37" s="76"/>
      <c r="R37" s="18" t="s">
        <v>63</v>
      </c>
      <c r="S37" s="87">
        <f>SUM(S25:S28)</f>
        <v>1</v>
      </c>
      <c r="T37" s="87">
        <f t="shared" ref="T37:V37" si="2">SUM(T25:T28)</f>
        <v>1</v>
      </c>
      <c r="U37" s="87">
        <f t="shared" si="2"/>
        <v>1</v>
      </c>
      <c r="V37" s="87">
        <f t="shared" si="2"/>
        <v>1</v>
      </c>
      <c r="AE37" s="18" t="s">
        <v>63</v>
      </c>
      <c r="AF37" s="87">
        <f>SUM(AF25:AF28)</f>
        <v>1</v>
      </c>
      <c r="AG37" s="87">
        <f t="shared" ref="AG37:AI37" si="3">SUM(AG25:AG28)</f>
        <v>1</v>
      </c>
      <c r="AH37" s="87">
        <f t="shared" si="3"/>
        <v>1</v>
      </c>
      <c r="AI37" s="87">
        <f t="shared" si="3"/>
        <v>1</v>
      </c>
    </row>
    <row r="38" spans="3:36" ht="15" customHeight="1" x14ac:dyDescent="0.2">
      <c r="C38" s="83"/>
      <c r="D38" s="84"/>
      <c r="E38" s="84"/>
      <c r="F38" s="84"/>
      <c r="G38" s="84"/>
      <c r="H38" s="84"/>
      <c r="I38" s="85"/>
      <c r="J38" s="76"/>
      <c r="K38" s="76"/>
      <c r="L38" s="76"/>
      <c r="R38" s="3" t="s">
        <v>64</v>
      </c>
      <c r="W38" s="88" t="s">
        <v>65</v>
      </c>
      <c r="X38" t="s">
        <v>66</v>
      </c>
      <c r="Y38" t="s">
        <v>67</v>
      </c>
      <c r="AE38" s="3" t="s">
        <v>64</v>
      </c>
      <c r="AJ38" s="88"/>
    </row>
    <row r="39" spans="3:36" ht="15" customHeight="1" x14ac:dyDescent="0.2">
      <c r="C39" s="83"/>
      <c r="D39" s="84"/>
      <c r="E39" s="84"/>
      <c r="F39" s="84"/>
      <c r="G39" s="84"/>
      <c r="H39" s="84"/>
      <c r="I39" s="85"/>
      <c r="J39" s="76"/>
      <c r="K39" s="76"/>
      <c r="L39" s="76"/>
      <c r="R39" s="89" t="s">
        <v>19</v>
      </c>
      <c r="S39" s="11">
        <f>S5+S8+S10+S11+S15+S17+S25+S28</f>
        <v>2</v>
      </c>
      <c r="T39" s="11">
        <f t="shared" ref="T39:V39" si="4">T5+T8+T10+T11+T15+T17+T25+T28</f>
        <v>2</v>
      </c>
      <c r="U39" s="11">
        <f t="shared" si="4"/>
        <v>2</v>
      </c>
      <c r="V39" s="11">
        <f t="shared" si="4"/>
        <v>2</v>
      </c>
      <c r="X39">
        <v>2</v>
      </c>
      <c r="Y39" t="s">
        <v>68</v>
      </c>
      <c r="AE39" s="89" t="s">
        <v>19</v>
      </c>
      <c r="AF39" s="90">
        <f>AF5+AF8+AF10+AF11+AF15+AF17+AF25+AF28</f>
        <v>3</v>
      </c>
      <c r="AG39" s="90">
        <f t="shared" ref="AG39:AI39" si="5">AG5+AG8+AG10+AG11+AG15+AG17+AG25+AG28</f>
        <v>1</v>
      </c>
      <c r="AH39" s="11">
        <f t="shared" si="5"/>
        <v>2</v>
      </c>
      <c r="AI39" s="11">
        <f t="shared" si="5"/>
        <v>2</v>
      </c>
    </row>
    <row r="40" spans="3:36" ht="15" customHeight="1" x14ac:dyDescent="0.2">
      <c r="C40" s="83"/>
      <c r="D40" s="84"/>
      <c r="E40" s="84"/>
      <c r="F40" s="84"/>
      <c r="G40" s="84"/>
      <c r="H40" s="84"/>
      <c r="I40" s="85"/>
      <c r="J40" s="76"/>
      <c r="K40" s="76"/>
      <c r="L40" s="76"/>
      <c r="R40" s="91" t="s">
        <v>27</v>
      </c>
      <c r="S40" s="39">
        <f>S9+S14+S19+S20+S21+S22+S27</f>
        <v>1</v>
      </c>
      <c r="T40" s="39">
        <f t="shared" ref="T40:V40" si="6">T9+T14+T19+T20+T21+T22+T27</f>
        <v>2</v>
      </c>
      <c r="U40" s="39">
        <f t="shared" si="6"/>
        <v>2</v>
      </c>
      <c r="V40" s="39">
        <f t="shared" si="6"/>
        <v>2</v>
      </c>
      <c r="W40">
        <v>1</v>
      </c>
      <c r="X40">
        <v>2</v>
      </c>
      <c r="Y40" t="s">
        <v>69</v>
      </c>
      <c r="AE40" s="91" t="s">
        <v>27</v>
      </c>
      <c r="AF40" s="39">
        <f>AF9+AF14+AF19+AF20+AF21+AF22+AF27</f>
        <v>2</v>
      </c>
      <c r="AG40" s="39">
        <f t="shared" ref="AG40:AI40" si="7">AG9+AG14+AG19+AG20+AG21+AG22+AG27</f>
        <v>2</v>
      </c>
      <c r="AH40" s="39">
        <f t="shared" si="7"/>
        <v>2</v>
      </c>
      <c r="AI40" s="39">
        <f t="shared" si="7"/>
        <v>1</v>
      </c>
    </row>
    <row r="41" spans="3:36" ht="15" customHeight="1" x14ac:dyDescent="0.2">
      <c r="C41" s="83"/>
      <c r="D41" s="84"/>
      <c r="E41" s="84"/>
      <c r="F41" s="84"/>
      <c r="G41" s="84"/>
      <c r="H41" s="84"/>
      <c r="I41" s="85"/>
      <c r="J41" s="76"/>
      <c r="K41" s="76"/>
      <c r="L41" s="76"/>
      <c r="R41" s="92" t="s">
        <v>23</v>
      </c>
      <c r="S41" s="28">
        <f>S7+S13+S16+S18+S26</f>
        <v>1</v>
      </c>
      <c r="T41" s="28">
        <f t="shared" ref="T41:V41" si="8">T7+T13+T16+T18+T26</f>
        <v>1</v>
      </c>
      <c r="U41" s="28">
        <f t="shared" si="8"/>
        <v>1</v>
      </c>
      <c r="V41" s="28">
        <f t="shared" si="8"/>
        <v>2</v>
      </c>
      <c r="W41">
        <v>1</v>
      </c>
      <c r="X41">
        <v>2</v>
      </c>
      <c r="Y41" t="s">
        <v>69</v>
      </c>
      <c r="AE41" s="92" t="s">
        <v>23</v>
      </c>
      <c r="AF41" s="28">
        <f>AF7+AF13+AF16+AF18+AF26</f>
        <v>1</v>
      </c>
      <c r="AG41" s="28">
        <f t="shared" ref="AG41:AI41" si="9">AG7+AG13+AG16+AG18+AG26</f>
        <v>2</v>
      </c>
      <c r="AH41" s="28">
        <f t="shared" si="9"/>
        <v>1</v>
      </c>
      <c r="AI41" s="28">
        <f t="shared" si="9"/>
        <v>1</v>
      </c>
    </row>
    <row r="42" spans="3:36" ht="15" customHeight="1" x14ac:dyDescent="0.2">
      <c r="C42" s="83"/>
      <c r="D42" s="84"/>
      <c r="E42" s="84"/>
      <c r="F42" s="84"/>
      <c r="G42" s="84"/>
      <c r="H42" s="84"/>
      <c r="I42" s="85"/>
      <c r="J42" s="76"/>
      <c r="K42" s="76"/>
      <c r="L42" s="76"/>
      <c r="R42" s="93" t="s">
        <v>31</v>
      </c>
      <c r="S42" s="48">
        <f>+S12</f>
        <v>0</v>
      </c>
      <c r="T42" s="48">
        <f t="shared" ref="T42:V42" si="10">+T12</f>
        <v>1</v>
      </c>
      <c r="U42" s="48">
        <f t="shared" si="10"/>
        <v>0</v>
      </c>
      <c r="V42" s="48">
        <f t="shared" si="10"/>
        <v>0</v>
      </c>
      <c r="X42">
        <v>1</v>
      </c>
      <c r="Y42" t="s">
        <v>70</v>
      </c>
      <c r="AE42" s="93" t="s">
        <v>31</v>
      </c>
      <c r="AF42" s="48">
        <f>+AF12</f>
        <v>0</v>
      </c>
      <c r="AG42" s="48">
        <f t="shared" ref="AG42:AI42" si="11">+AG12</f>
        <v>0</v>
      </c>
      <c r="AH42" s="48">
        <f t="shared" si="11"/>
        <v>0</v>
      </c>
      <c r="AI42" s="48">
        <f t="shared" si="11"/>
        <v>1</v>
      </c>
    </row>
    <row r="43" spans="3:36" ht="15" customHeight="1" thickBot="1" x14ac:dyDescent="0.25">
      <c r="C43" s="94"/>
      <c r="D43" s="95"/>
      <c r="E43" s="95"/>
      <c r="F43" s="95"/>
      <c r="G43" s="95"/>
      <c r="H43" s="95"/>
      <c r="I43" s="96"/>
      <c r="J43" s="76"/>
      <c r="K43" s="76"/>
      <c r="L43" s="76"/>
      <c r="R43" s="97" t="s">
        <v>21</v>
      </c>
      <c r="S43" s="23">
        <f>S6+S23</f>
        <v>1</v>
      </c>
      <c r="T43" s="23">
        <f t="shared" ref="T43:V43" si="12">T6+T23</f>
        <v>0</v>
      </c>
      <c r="U43" s="23">
        <f t="shared" si="12"/>
        <v>1</v>
      </c>
      <c r="V43" s="23">
        <f t="shared" si="12"/>
        <v>0</v>
      </c>
      <c r="X43">
        <v>1</v>
      </c>
      <c r="Y43" t="s">
        <v>70</v>
      </c>
      <c r="AE43" s="97" t="s">
        <v>21</v>
      </c>
      <c r="AF43" s="23">
        <f>AF6+AF23</f>
        <v>0</v>
      </c>
      <c r="AG43" s="23">
        <f t="shared" ref="AG43:AI43" si="13">AG6+AG23</f>
        <v>1</v>
      </c>
      <c r="AH43" s="23">
        <f t="shared" si="13"/>
        <v>1</v>
      </c>
      <c r="AI43" s="23">
        <f t="shared" si="13"/>
        <v>0</v>
      </c>
    </row>
    <row r="44" spans="3:36" ht="16" customHeight="1" thickBot="1" x14ac:dyDescent="0.25">
      <c r="C44" s="76"/>
      <c r="D44" s="76"/>
      <c r="E44" s="76"/>
      <c r="F44" s="76"/>
      <c r="G44" s="76"/>
      <c r="H44" s="76"/>
      <c r="I44" s="76"/>
      <c r="J44" s="76"/>
      <c r="K44" s="76"/>
      <c r="L44" s="76"/>
      <c r="R44" s="98" t="s">
        <v>47</v>
      </c>
      <c r="S44" s="64">
        <f>S24</f>
        <v>1</v>
      </c>
      <c r="T44" s="64">
        <f t="shared" ref="T44:V44" si="14">T24</f>
        <v>0</v>
      </c>
      <c r="U44" s="64">
        <f t="shared" si="14"/>
        <v>0</v>
      </c>
      <c r="V44" s="64">
        <f t="shared" si="14"/>
        <v>0</v>
      </c>
      <c r="X44">
        <v>1</v>
      </c>
      <c r="Y44" t="s">
        <v>70</v>
      </c>
      <c r="AE44" s="98" t="s">
        <v>47</v>
      </c>
      <c r="AF44" s="64">
        <f>AF24</f>
        <v>0</v>
      </c>
      <c r="AG44" s="64">
        <f t="shared" ref="AG44:AI44" si="15">AG24</f>
        <v>0</v>
      </c>
      <c r="AH44" s="64">
        <f t="shared" si="15"/>
        <v>0</v>
      </c>
      <c r="AI44" s="64">
        <f t="shared" si="15"/>
        <v>1</v>
      </c>
    </row>
    <row r="45" spans="3:36" ht="16" customHeight="1" thickBot="1" x14ac:dyDescent="0.25">
      <c r="C45" s="76"/>
      <c r="D45" s="76"/>
      <c r="E45" s="76"/>
      <c r="F45" s="76"/>
      <c r="G45" s="76"/>
      <c r="H45" s="76"/>
      <c r="I45" s="76"/>
      <c r="J45" s="76"/>
      <c r="K45" s="76"/>
      <c r="L45" s="76"/>
      <c r="AE45" s="99" t="s">
        <v>71</v>
      </c>
      <c r="AF45" s="100">
        <v>1</v>
      </c>
      <c r="AG45" s="100">
        <v>1</v>
      </c>
      <c r="AH45" s="100"/>
      <c r="AI45" s="101"/>
      <c r="AJ45" s="3">
        <f>SUM(AF45:AI45)</f>
        <v>2</v>
      </c>
    </row>
    <row r="46" spans="3:36" ht="16" customHeight="1" thickBot="1" x14ac:dyDescent="0.25">
      <c r="C46" s="76"/>
      <c r="D46" s="76"/>
      <c r="E46" s="76"/>
      <c r="F46" s="76"/>
      <c r="G46" s="76"/>
      <c r="H46" s="76"/>
      <c r="I46" s="76"/>
      <c r="J46" s="76"/>
      <c r="K46" s="76"/>
      <c r="L46" s="76"/>
      <c r="R46" s="102" t="s">
        <v>72</v>
      </c>
      <c r="S46">
        <f>S6+S15+S19+S21+S18</f>
        <v>1</v>
      </c>
      <c r="T46">
        <f t="shared" ref="T46:V46" si="16">T6+T15+T19+T21+T18</f>
        <v>1</v>
      </c>
      <c r="U46">
        <f t="shared" si="16"/>
        <v>2</v>
      </c>
      <c r="V46">
        <f t="shared" si="16"/>
        <v>1</v>
      </c>
      <c r="W46">
        <v>1</v>
      </c>
      <c r="Y46" t="s">
        <v>73</v>
      </c>
      <c r="AE46" s="102" t="s">
        <v>72</v>
      </c>
      <c r="AF46">
        <f>AF6+AF15+AF19+AF21+AF18</f>
        <v>1</v>
      </c>
      <c r="AG46">
        <f t="shared" ref="AG46:AI46" si="17">AG6+AG15+AG19+AG21+AG18</f>
        <v>2</v>
      </c>
      <c r="AH46">
        <f t="shared" si="17"/>
        <v>2</v>
      </c>
      <c r="AI46" s="3">
        <f t="shared" si="17"/>
        <v>0</v>
      </c>
    </row>
    <row r="47" spans="3:36" ht="16" customHeight="1" thickBot="1" x14ac:dyDescent="0.25">
      <c r="C47" s="76"/>
      <c r="D47" s="76"/>
      <c r="E47" s="76"/>
      <c r="F47" s="76"/>
      <c r="G47" s="76"/>
      <c r="H47" s="76"/>
      <c r="I47" s="76"/>
      <c r="J47" s="76"/>
      <c r="K47" s="76"/>
      <c r="L47" s="76"/>
      <c r="AE47" s="99" t="s">
        <v>71</v>
      </c>
      <c r="AF47" s="100"/>
      <c r="AG47" s="100"/>
      <c r="AH47" s="100"/>
      <c r="AI47" s="101">
        <v>1</v>
      </c>
      <c r="AJ47" s="3">
        <f>SUM(AF47:AI47)</f>
        <v>1</v>
      </c>
    </row>
    <row r="48" spans="3:36" ht="15" customHeight="1" x14ac:dyDescent="0.2">
      <c r="C48" s="76"/>
      <c r="D48" s="76"/>
      <c r="E48" s="76"/>
      <c r="F48" s="76"/>
      <c r="G48" s="76"/>
      <c r="H48" s="76"/>
      <c r="I48" s="76"/>
      <c r="J48" s="76"/>
      <c r="K48" s="76"/>
      <c r="L48" s="76"/>
      <c r="R48" s="103" t="s">
        <v>74</v>
      </c>
      <c r="S48">
        <f>S5+S10</f>
        <v>1</v>
      </c>
      <c r="T48">
        <f t="shared" ref="T48:V48" si="18">T5+T10</f>
        <v>0</v>
      </c>
      <c r="U48">
        <f t="shared" si="18"/>
        <v>0</v>
      </c>
      <c r="V48">
        <f t="shared" si="18"/>
        <v>1</v>
      </c>
      <c r="X48">
        <v>1</v>
      </c>
      <c r="Y48" t="s">
        <v>70</v>
      </c>
      <c r="AE48" s="103" t="s">
        <v>74</v>
      </c>
      <c r="AF48">
        <f>AF5+AF10</f>
        <v>1</v>
      </c>
      <c r="AG48">
        <f t="shared" ref="AG48:AI48" si="19">AG5+AG10</f>
        <v>1</v>
      </c>
      <c r="AH48">
        <f t="shared" si="19"/>
        <v>0</v>
      </c>
      <c r="AI48">
        <f t="shared" si="19"/>
        <v>0</v>
      </c>
    </row>
    <row r="49" spans="3:36" ht="16" customHeight="1" thickBot="1" x14ac:dyDescent="0.25">
      <c r="C49" s="76"/>
      <c r="D49" s="76"/>
      <c r="E49" s="76"/>
      <c r="F49" s="76"/>
      <c r="G49" s="76"/>
      <c r="H49" s="76"/>
      <c r="I49" s="76"/>
      <c r="J49" s="76"/>
      <c r="K49" s="76"/>
      <c r="L49" s="76"/>
      <c r="R49" s="104" t="s">
        <v>75</v>
      </c>
      <c r="S49">
        <f>S9+S21</f>
        <v>0</v>
      </c>
      <c r="T49">
        <f t="shared" ref="T49:V49" si="20">T9+T21</f>
        <v>1</v>
      </c>
      <c r="U49">
        <f t="shared" si="20"/>
        <v>1</v>
      </c>
      <c r="V49">
        <f t="shared" si="20"/>
        <v>0</v>
      </c>
      <c r="X49">
        <v>1</v>
      </c>
      <c r="Y49" t="s">
        <v>70</v>
      </c>
      <c r="AE49" s="104" t="s">
        <v>75</v>
      </c>
      <c r="AF49" s="3">
        <f>AF9+AF21</f>
        <v>2</v>
      </c>
      <c r="AG49">
        <f t="shared" ref="AG49:AI49" si="21">AG9+AG21</f>
        <v>0</v>
      </c>
      <c r="AH49">
        <f t="shared" si="21"/>
        <v>0</v>
      </c>
      <c r="AI49">
        <f t="shared" si="21"/>
        <v>0</v>
      </c>
    </row>
    <row r="50" spans="3:36" ht="16" thickBot="1" x14ac:dyDescent="0.25">
      <c r="AE50" s="99" t="s">
        <v>71</v>
      </c>
      <c r="AF50" s="100">
        <v>1</v>
      </c>
      <c r="AG50" s="100"/>
      <c r="AH50" s="100"/>
      <c r="AI50" s="101"/>
      <c r="AJ50" s="3">
        <f>SUM(AF50:AI50)</f>
        <v>1</v>
      </c>
    </row>
  </sheetData>
  <mergeCells count="1">
    <mergeCell ref="C35:I43"/>
  </mergeCells>
  <printOptions gridLines="1"/>
  <pageMargins left="0.7" right="0.7" top="0.75" bottom="0.75" header="0.3" footer="0.3"/>
  <pageSetup orientation="landscape" r:id="rId1"/>
  <ignoredErrors>
    <ignoredError sqref="R5:R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NCAA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Williams</dc:creator>
  <cp:lastModifiedBy>Amanda Williams</cp:lastModifiedBy>
  <dcterms:created xsi:type="dcterms:W3CDTF">2025-04-15T16:21:57Z</dcterms:created>
  <dcterms:modified xsi:type="dcterms:W3CDTF">2025-04-15T16:23:12Z</dcterms:modified>
</cp:coreProperties>
</file>