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153c3537f214740/Documents/"/>
    </mc:Choice>
  </mc:AlternateContent>
  <xr:revisionPtr revIDLastSave="2379" documentId="8_{716A5073-B204-4C35-99B7-1E9C2B56297E}" xr6:coauthVersionLast="47" xr6:coauthVersionMax="47" xr10:uidLastSave="{2AB6AD06-0AAB-4CA3-8676-951DF5B8CB60}"/>
  <bookViews>
    <workbookView xWindow="28680" yWindow="630" windowWidth="29040" windowHeight="15360" xr2:uid="{8C6915AE-F61F-452E-B4F8-1EAA8D7C65C4}"/>
  </bookViews>
  <sheets>
    <sheet name="Defensive Data &amp; Analysis" sheetId="1" r:id="rId1"/>
    <sheet name="Data Collection" sheetId="4" r:id="rId2"/>
    <sheet name="Offense Data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J101" i="1" l="1"/>
  <c r="J102" i="1"/>
  <c r="J103" i="1"/>
  <c r="J104" i="1"/>
  <c r="J105" i="1"/>
  <c r="J106" i="1"/>
  <c r="J107" i="1"/>
  <c r="J108" i="1"/>
  <c r="J109" i="1"/>
  <c r="J110" i="1"/>
  <c r="J111" i="1"/>
  <c r="J112" i="1"/>
  <c r="J113" i="1"/>
  <c r="J114" i="1"/>
  <c r="J115" i="1"/>
  <c r="J116" i="1"/>
  <c r="J117" i="1"/>
  <c r="J118" i="1"/>
  <c r="J119" i="1"/>
  <c r="J101" i="2"/>
  <c r="J102" i="2"/>
  <c r="J103" i="2"/>
  <c r="J104" i="2"/>
  <c r="J105" i="2"/>
  <c r="J106" i="2"/>
  <c r="J107" i="2"/>
  <c r="J108" i="2"/>
  <c r="J109" i="2"/>
  <c r="J110" i="2"/>
  <c r="J111" i="2"/>
  <c r="J112" i="2"/>
  <c r="J113" i="2"/>
  <c r="J114" i="2"/>
  <c r="J115" i="2"/>
  <c r="J116" i="2"/>
  <c r="J117" i="2"/>
  <c r="J118" i="2"/>
  <c r="J119" i="2"/>
  <c r="J120" i="2"/>
  <c r="AN9" i="1"/>
  <c r="AN8" i="1"/>
  <c r="J2" i="1"/>
  <c r="P3" i="1"/>
  <c r="P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2" i="1"/>
  <c r="J121" i="2"/>
  <c r="J100" i="2"/>
  <c r="J99" i="2"/>
  <c r="J98" i="2"/>
  <c r="J97" i="2"/>
  <c r="J96" i="2"/>
  <c r="J95" i="2"/>
  <c r="J94" i="2"/>
  <c r="J93" i="2"/>
  <c r="J92" i="2"/>
  <c r="J91" i="2"/>
  <c r="J90" i="2"/>
  <c r="J89" i="2"/>
  <c r="J88" i="2"/>
  <c r="J87" i="2"/>
  <c r="J86" i="2"/>
  <c r="J85" i="2"/>
  <c r="J84" i="2"/>
  <c r="J83" i="2"/>
  <c r="J82" i="2"/>
  <c r="J81" i="2"/>
  <c r="J80" i="2"/>
  <c r="J79" i="2"/>
  <c r="J78" i="2"/>
  <c r="J77" i="2"/>
  <c r="J76" i="2"/>
  <c r="J75" i="2"/>
  <c r="J74" i="2"/>
  <c r="J73" i="2"/>
  <c r="J72" i="2"/>
  <c r="J71" i="2"/>
  <c r="J70" i="2"/>
  <c r="J69" i="2"/>
  <c r="J68" i="2"/>
  <c r="J67" i="2"/>
  <c r="J66" i="2"/>
  <c r="J65" i="2"/>
  <c r="J64" i="2"/>
  <c r="J63" i="2"/>
  <c r="J62" i="2"/>
  <c r="J61" i="2"/>
  <c r="J60" i="2"/>
  <c r="J59" i="2"/>
  <c r="J58" i="2"/>
  <c r="J57" i="2"/>
  <c r="J56" i="2"/>
  <c r="J55" i="2"/>
  <c r="J54" i="2"/>
  <c r="J53" i="2"/>
  <c r="J52" i="2"/>
  <c r="J51" i="2"/>
  <c r="J50" i="2"/>
  <c r="J49" i="2"/>
  <c r="J48" i="2"/>
  <c r="J47" i="2"/>
  <c r="J46" i="2"/>
  <c r="J45" i="2"/>
  <c r="J44" i="2"/>
  <c r="J43" i="2"/>
  <c r="J42" i="2"/>
  <c r="J41" i="2"/>
  <c r="J40" i="2"/>
  <c r="J39" i="2"/>
  <c r="J38" i="2"/>
  <c r="J37" i="2"/>
  <c r="J36" i="2"/>
  <c r="J35" i="2"/>
  <c r="J34" i="2"/>
  <c r="J33" i="2"/>
  <c r="J32" i="2"/>
  <c r="J31" i="2"/>
  <c r="J30" i="2"/>
  <c r="J29" i="2"/>
  <c r="J28" i="2"/>
  <c r="J27" i="2"/>
  <c r="J26" i="2"/>
  <c r="J25" i="2"/>
  <c r="J24" i="2"/>
  <c r="J23" i="2"/>
  <c r="J22" i="2"/>
  <c r="J21" i="2"/>
  <c r="J20" i="2"/>
  <c r="J19" i="2"/>
  <c r="J18" i="2"/>
  <c r="J17" i="2"/>
  <c r="J16" i="2"/>
  <c r="J15" i="2"/>
  <c r="J14" i="2"/>
  <c r="J13" i="2"/>
  <c r="J12" i="2"/>
  <c r="J11" i="2"/>
  <c r="J10" i="2"/>
  <c r="J9" i="2"/>
  <c r="J8" i="2"/>
  <c r="J7" i="2"/>
  <c r="J6" i="2"/>
  <c r="J5" i="2"/>
  <c r="J4" i="2"/>
  <c r="J3" i="2"/>
  <c r="J2" i="2"/>
  <c r="J3" i="1"/>
  <c r="J4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J39" i="1"/>
  <c r="J40" i="1"/>
  <c r="J41" i="1"/>
  <c r="J42" i="1"/>
  <c r="J43" i="1"/>
  <c r="J44" i="1"/>
  <c r="J45" i="1"/>
  <c r="J46" i="1"/>
  <c r="J47" i="1"/>
  <c r="J48" i="1"/>
  <c r="J49" i="1"/>
  <c r="J50" i="1"/>
  <c r="J51" i="1"/>
  <c r="J52" i="1"/>
  <c r="J53" i="1"/>
  <c r="J54" i="1"/>
  <c r="J55" i="1"/>
  <c r="J56" i="1"/>
  <c r="J57" i="1"/>
  <c r="J58" i="1"/>
  <c r="J59" i="1"/>
  <c r="J60" i="1"/>
  <c r="J61" i="1"/>
  <c r="J62" i="1"/>
  <c r="J63" i="1"/>
  <c r="J64" i="1"/>
  <c r="J65" i="1"/>
  <c r="J66" i="1"/>
  <c r="J67" i="1"/>
  <c r="J68" i="1"/>
  <c r="J69" i="1"/>
  <c r="J70" i="1"/>
  <c r="J71" i="1"/>
  <c r="J72" i="1"/>
  <c r="J73" i="1"/>
  <c r="J74" i="1"/>
  <c r="J75" i="1"/>
  <c r="J76" i="1"/>
  <c r="J77" i="1"/>
  <c r="J78" i="1"/>
  <c r="J79" i="1"/>
  <c r="J80" i="1"/>
  <c r="J81" i="1"/>
  <c r="J82" i="1"/>
  <c r="J83" i="1"/>
  <c r="J84" i="1"/>
  <c r="J85" i="1"/>
  <c r="J86" i="1"/>
  <c r="J87" i="1"/>
  <c r="J88" i="1"/>
  <c r="J89" i="1"/>
  <c r="J90" i="1"/>
  <c r="J91" i="1"/>
  <c r="J92" i="1"/>
  <c r="J93" i="1"/>
  <c r="J94" i="1"/>
  <c r="J95" i="1"/>
  <c r="J96" i="1"/>
  <c r="J97" i="1"/>
  <c r="J98" i="1"/>
  <c r="J99" i="1"/>
  <c r="J100" i="1"/>
  <c r="J120" i="1"/>
  <c r="J121" i="1"/>
  <c r="R2" i="1" l="1"/>
  <c r="R11" i="1"/>
  <c r="Q2" i="1"/>
  <c r="R16" i="1"/>
  <c r="R26" i="1"/>
  <c r="Q30" i="1"/>
  <c r="Q11" i="1"/>
  <c r="R6" i="1"/>
  <c r="R3" i="1"/>
  <c r="R15" i="1"/>
  <c r="R4" i="1"/>
  <c r="R21" i="1"/>
  <c r="R29" i="1"/>
  <c r="R13" i="1"/>
  <c r="R28" i="1"/>
  <c r="R14" i="1"/>
  <c r="R30" i="1"/>
  <c r="R10" i="1"/>
  <c r="R17" i="1"/>
  <c r="R22" i="1"/>
  <c r="R12" i="1"/>
  <c r="R27" i="1"/>
  <c r="R19" i="1"/>
  <c r="R31" i="1"/>
  <c r="R20" i="1"/>
  <c r="R23" i="1"/>
  <c r="R5" i="1"/>
  <c r="R18" i="1"/>
  <c r="R7" i="1"/>
  <c r="R25" i="1"/>
  <c r="R24" i="1"/>
  <c r="R9" i="1"/>
  <c r="R8" i="1"/>
  <c r="Q31" i="1"/>
  <c r="Q16" i="1"/>
  <c r="Q17" i="1"/>
  <c r="Q10" i="1"/>
  <c r="Q22" i="1"/>
  <c r="Q12" i="1"/>
  <c r="Q27" i="1"/>
  <c r="Q19" i="1"/>
  <c r="Q20" i="1"/>
  <c r="Q5" i="1"/>
  <c r="Q18" i="1"/>
  <c r="Q7" i="1"/>
  <c r="Q25" i="1"/>
  <c r="Q24" i="1"/>
  <c r="Q9" i="1"/>
  <c r="Q8" i="1"/>
  <c r="Q26" i="1"/>
  <c r="Q23" i="1"/>
  <c r="Q29" i="1"/>
  <c r="Q6" i="1"/>
  <c r="Q13" i="1"/>
  <c r="Q3" i="1"/>
  <c r="Q15" i="1"/>
  <c r="Q4" i="1"/>
  <c r="Q21" i="1"/>
  <c r="Q28" i="1"/>
  <c r="Q14" i="1"/>
  <c r="S11" i="1" l="1"/>
  <c r="S16" i="1"/>
  <c r="S26" i="1"/>
  <c r="S30" i="1"/>
  <c r="S3" i="1"/>
  <c r="S4" i="1"/>
  <c r="S10" i="1"/>
  <c r="S5" i="1"/>
  <c r="S24" i="1"/>
  <c r="S14" i="1"/>
  <c r="S20" i="1"/>
  <c r="S31" i="1"/>
  <c r="S6" i="1"/>
  <c r="S15" i="1"/>
  <c r="S19" i="1"/>
  <c r="S17" i="1"/>
  <c r="S28" i="1"/>
  <c r="S25" i="1"/>
  <c r="S8" i="1"/>
  <c r="S22" i="1"/>
  <c r="S23" i="1"/>
  <c r="S7" i="1"/>
  <c r="S9" i="1"/>
  <c r="S2" i="1"/>
  <c r="S27" i="1"/>
  <c r="S29" i="1"/>
  <c r="S18" i="1"/>
  <c r="S12" i="1"/>
  <c r="S21" i="1"/>
  <c r="S13" i="1"/>
  <c r="T2" i="1" l="1"/>
  <c r="T10" i="1"/>
  <c r="T21" i="1"/>
  <c r="T23" i="1"/>
  <c r="T6" i="1"/>
  <c r="T3" i="1"/>
  <c r="T19" i="1"/>
  <c r="T15" i="1"/>
  <c r="T22" i="1"/>
  <c r="T31" i="1"/>
  <c r="T30" i="1"/>
  <c r="T5" i="1"/>
  <c r="T7" i="1"/>
  <c r="T18" i="1"/>
  <c r="T8" i="1"/>
  <c r="T20" i="1"/>
  <c r="T26" i="1"/>
  <c r="T17" i="1"/>
  <c r="T4" i="1"/>
  <c r="T25" i="1"/>
  <c r="T14" i="1"/>
  <c r="T16" i="1"/>
  <c r="T9" i="1"/>
  <c r="T13" i="1"/>
  <c r="T12" i="1"/>
  <c r="T29" i="1"/>
  <c r="T27" i="1"/>
  <c r="T28" i="1"/>
  <c r="T24" i="1"/>
  <c r="T11" i="1"/>
  <c r="AN2" i="1"/>
  <c r="AN3" i="1"/>
  <c r="AN6" i="1" l="1"/>
  <c r="Z9" i="1"/>
  <c r="Z25" i="1"/>
  <c r="Z2" i="1"/>
  <c r="Z8" i="1"/>
  <c r="Z23" i="1"/>
  <c r="Z4" i="1"/>
  <c r="AE4" i="1" s="1"/>
  <c r="AG4" i="1" s="1"/>
  <c r="Z31" i="1"/>
  <c r="AE31" i="1" s="1"/>
  <c r="Z24" i="1"/>
  <c r="Z17" i="1"/>
  <c r="Z26" i="1"/>
  <c r="Z14" i="1"/>
  <c r="Z21" i="1"/>
  <c r="Z13" i="1"/>
  <c r="AE13" i="1" s="1"/>
  <c r="AG13" i="1" s="1"/>
  <c r="Z18" i="1"/>
  <c r="Z10" i="1"/>
  <c r="Z19" i="1"/>
  <c r="Z7" i="1"/>
  <c r="Z30" i="1"/>
  <c r="Z11" i="1"/>
  <c r="Z28" i="1"/>
  <c r="Z20" i="1"/>
  <c r="Z22" i="1"/>
  <c r="Z6" i="1"/>
  <c r="Z27" i="1"/>
  <c r="Z29" i="1"/>
  <c r="Z15" i="1"/>
  <c r="AD15" i="1" s="1"/>
  <c r="AF15" i="1" s="1"/>
  <c r="Z3" i="1"/>
  <c r="AD3" i="1" s="1"/>
  <c r="AF3" i="1" s="1"/>
  <c r="Z5" i="1"/>
  <c r="Z12" i="1"/>
  <c r="Z16" i="1"/>
  <c r="AN4" i="1"/>
  <c r="AD2" i="1" l="1"/>
  <c r="AF2" i="1" s="1"/>
  <c r="AC2" i="1"/>
  <c r="AJ2" i="1" s="1"/>
  <c r="AC27" i="1"/>
  <c r="AE27" i="1"/>
  <c r="AG27" i="1" s="1"/>
  <c r="AD27" i="1"/>
  <c r="AF27" i="1" s="1"/>
  <c r="AC19" i="1"/>
  <c r="AE19" i="1"/>
  <c r="AG19" i="1" s="1"/>
  <c r="AD19" i="1"/>
  <c r="AF19" i="1" s="1"/>
  <c r="AE24" i="1"/>
  <c r="AG24" i="1" s="1"/>
  <c r="AD24" i="1"/>
  <c r="AF24" i="1" s="1"/>
  <c r="AC24" i="1"/>
  <c r="AD6" i="1"/>
  <c r="AF6" i="1" s="1"/>
  <c r="AC6" i="1"/>
  <c r="AE6" i="1"/>
  <c r="AG6" i="1" s="1"/>
  <c r="AC10" i="1"/>
  <c r="AE10" i="1"/>
  <c r="AG10" i="1" s="1"/>
  <c r="AD10" i="1"/>
  <c r="AF10" i="1" s="1"/>
  <c r="AE16" i="1"/>
  <c r="AG16" i="1" s="1"/>
  <c r="AD16" i="1"/>
  <c r="AF16" i="1" s="1"/>
  <c r="AC16" i="1"/>
  <c r="AC18" i="1"/>
  <c r="AE18" i="1"/>
  <c r="AG18" i="1" s="1"/>
  <c r="AD18" i="1"/>
  <c r="AF18" i="1" s="1"/>
  <c r="AC12" i="1"/>
  <c r="AE12" i="1"/>
  <c r="AG12" i="1" s="1"/>
  <c r="AD12" i="1"/>
  <c r="AF12" i="1" s="1"/>
  <c r="AD13" i="1"/>
  <c r="AF13" i="1" s="1"/>
  <c r="AC13" i="1"/>
  <c r="AD5" i="1"/>
  <c r="AF5" i="1" s="1"/>
  <c r="AC5" i="1"/>
  <c r="AE5" i="1"/>
  <c r="AG5" i="1" s="1"/>
  <c r="AD21" i="1"/>
  <c r="AF21" i="1" s="1"/>
  <c r="AC21" i="1"/>
  <c r="AE21" i="1"/>
  <c r="AG21" i="1" s="1"/>
  <c r="AE8" i="1"/>
  <c r="AG8" i="1" s="1"/>
  <c r="AD8" i="1"/>
  <c r="AF8" i="1" s="1"/>
  <c r="AC8" i="1"/>
  <c r="AC11" i="1"/>
  <c r="AE11" i="1"/>
  <c r="AG11" i="1" s="1"/>
  <c r="AD11" i="1"/>
  <c r="AF11" i="1" s="1"/>
  <c r="AC14" i="1"/>
  <c r="AD14" i="1"/>
  <c r="AF14" i="1" s="1"/>
  <c r="AE14" i="1"/>
  <c r="AG14" i="1" s="1"/>
  <c r="AC30" i="1"/>
  <c r="AD30" i="1"/>
  <c r="AF30" i="1" s="1"/>
  <c r="AE30" i="1"/>
  <c r="AG30" i="1" s="1"/>
  <c r="AE25" i="1"/>
  <c r="AG25" i="1" s="1"/>
  <c r="AD25" i="1"/>
  <c r="AF25" i="1" s="1"/>
  <c r="AC25" i="1"/>
  <c r="AD22" i="1"/>
  <c r="AF22" i="1" s="1"/>
  <c r="AC22" i="1"/>
  <c r="AE22" i="1"/>
  <c r="AG22" i="1" s="1"/>
  <c r="AC4" i="1"/>
  <c r="AD4" i="1"/>
  <c r="AF4" i="1" s="1"/>
  <c r="AC20" i="1"/>
  <c r="AE20" i="1"/>
  <c r="AG20" i="1" s="1"/>
  <c r="AD20" i="1"/>
  <c r="AF20" i="1" s="1"/>
  <c r="AD23" i="1"/>
  <c r="AF23" i="1" s="1"/>
  <c r="AC23" i="1"/>
  <c r="AE23" i="1"/>
  <c r="AG23" i="1" s="1"/>
  <c r="AE28" i="1"/>
  <c r="AG28" i="1" s="1"/>
  <c r="AC28" i="1"/>
  <c r="AD28" i="1"/>
  <c r="AF28" i="1" s="1"/>
  <c r="AC3" i="1"/>
  <c r="AE3" i="1"/>
  <c r="AG3" i="1" s="1"/>
  <c r="AE2" i="1"/>
  <c r="AG2" i="1" s="1"/>
  <c r="AC15" i="1"/>
  <c r="AE15" i="1"/>
  <c r="AG15" i="1" s="1"/>
  <c r="AC26" i="1"/>
  <c r="AE26" i="1"/>
  <c r="AG26" i="1" s="1"/>
  <c r="AD26" i="1"/>
  <c r="AF26" i="1" s="1"/>
  <c r="AD29" i="1"/>
  <c r="AF29" i="1" s="1"/>
  <c r="AC29" i="1"/>
  <c r="AE29" i="1"/>
  <c r="AG29" i="1" s="1"/>
  <c r="AD7" i="1"/>
  <c r="AF7" i="1" s="1"/>
  <c r="AC7" i="1"/>
  <c r="AE7" i="1"/>
  <c r="AG7" i="1" s="1"/>
  <c r="AD17" i="1"/>
  <c r="AF17" i="1" s="1"/>
  <c r="AE17" i="1"/>
  <c r="AG17" i="1" s="1"/>
  <c r="AC17" i="1"/>
  <c r="AE9" i="1"/>
  <c r="AG9" i="1" s="1"/>
  <c r="AD9" i="1"/>
  <c r="AF9" i="1" s="1"/>
  <c r="AC9" i="1"/>
  <c r="AC31" i="1"/>
  <c r="AG31" i="1"/>
  <c r="AD31" i="1"/>
  <c r="AF31" i="1" s="1"/>
  <c r="AA9" i="1"/>
  <c r="AB9" i="1" s="1"/>
  <c r="AA2" i="1"/>
  <c r="AB2" i="1" s="1"/>
  <c r="AA8" i="1"/>
  <c r="AB8" i="1" s="1"/>
  <c r="AA25" i="1"/>
  <c r="AB25" i="1" s="1"/>
  <c r="AA23" i="1"/>
  <c r="AB23" i="1" s="1"/>
  <c r="AA4" i="1"/>
  <c r="AB4" i="1" s="1"/>
  <c r="AA28" i="1"/>
  <c r="AB28" i="1" s="1"/>
  <c r="AA13" i="1"/>
  <c r="AB13" i="1" s="1"/>
  <c r="AA29" i="1"/>
  <c r="AB29" i="1" s="1"/>
  <c r="AA14" i="1"/>
  <c r="AB14" i="1" s="1"/>
  <c r="AA15" i="1"/>
  <c r="AB15" i="1" s="1"/>
  <c r="AA26" i="1"/>
  <c r="AB26" i="1" s="1"/>
  <c r="AA18" i="1"/>
  <c r="AB18" i="1" s="1"/>
  <c r="AA31" i="1"/>
  <c r="AB31" i="1" s="1"/>
  <c r="AA21" i="1"/>
  <c r="AB21" i="1" s="1"/>
  <c r="AA27" i="1"/>
  <c r="AB27" i="1" s="1"/>
  <c r="AA12" i="1"/>
  <c r="AB12" i="1" s="1"/>
  <c r="AA6" i="1"/>
  <c r="AB6" i="1" s="1"/>
  <c r="AA7" i="1"/>
  <c r="AB7" i="1" s="1"/>
  <c r="AA17" i="1"/>
  <c r="AB17" i="1" s="1"/>
  <c r="AA11" i="1"/>
  <c r="AB11" i="1" s="1"/>
  <c r="AA30" i="1"/>
  <c r="AB30" i="1" s="1"/>
  <c r="AA16" i="1"/>
  <c r="AB16" i="1" s="1"/>
  <c r="AA22" i="1"/>
  <c r="AB22" i="1" s="1"/>
  <c r="AA19" i="1"/>
  <c r="AB19" i="1" s="1"/>
  <c r="AA24" i="1"/>
  <c r="AB24" i="1" s="1"/>
  <c r="AA5" i="1"/>
  <c r="AB5" i="1" s="1"/>
  <c r="AA3" i="1"/>
  <c r="AB3" i="1" s="1"/>
  <c r="AA20" i="1"/>
  <c r="AB20" i="1" s="1"/>
  <c r="AA10" i="1"/>
  <c r="AB10" i="1" s="1"/>
  <c r="AH19" i="1" l="1"/>
  <c r="AH4" i="1"/>
  <c r="AH18" i="1"/>
  <c r="AH3" i="1"/>
  <c r="AH12" i="1"/>
  <c r="AH24" i="1"/>
  <c r="AH9" i="1"/>
  <c r="AH7" i="1"/>
  <c r="AH8" i="1"/>
  <c r="AH27" i="1"/>
  <c r="AH17" i="1"/>
  <c r="AH30" i="1"/>
  <c r="AH6" i="1"/>
  <c r="AH26" i="1"/>
  <c r="AH20" i="1"/>
  <c r="AH22" i="1"/>
  <c r="AH14" i="1"/>
  <c r="AH13" i="1"/>
  <c r="AH16" i="1"/>
  <c r="AH29" i="1"/>
  <c r="AH15" i="1"/>
  <c r="AH5" i="1"/>
  <c r="AH23" i="1"/>
  <c r="AH28" i="1"/>
  <c r="AH25" i="1"/>
  <c r="AH11" i="1"/>
  <c r="AH21" i="1"/>
  <c r="AH10" i="1"/>
  <c r="AH2" i="1"/>
  <c r="AP3" i="1"/>
  <c r="AP2" i="1"/>
  <c r="AO2" i="1"/>
  <c r="AO3" i="1"/>
  <c r="AJ9" i="1"/>
  <c r="AJ10" i="1" s="1"/>
  <c r="AJ11" i="1" s="1"/>
  <c r="AJ31" i="1"/>
  <c r="AJ21" i="1"/>
  <c r="AJ25" i="1"/>
  <c r="AJ3" i="1"/>
  <c r="AJ4" i="1" s="1"/>
  <c r="AJ5" i="1" s="1"/>
  <c r="AJ6" i="1" s="1"/>
  <c r="AJ7" i="1" s="1"/>
  <c r="AJ8" i="1" s="1"/>
  <c r="AJ29" i="1"/>
  <c r="AJ12" i="1"/>
  <c r="AJ19" i="1"/>
  <c r="AJ20" i="1" s="1"/>
  <c r="AJ30" i="1"/>
  <c r="AJ22" i="1"/>
  <c r="AJ23" i="1" s="1"/>
  <c r="AJ13" i="1"/>
  <c r="AJ14" i="1" s="1"/>
  <c r="AJ15" i="1" s="1"/>
  <c r="AJ16" i="1" s="1"/>
  <c r="AJ17" i="1" s="1"/>
  <c r="AJ18" i="1" s="1"/>
  <c r="AJ26" i="1"/>
  <c r="AJ24" i="1"/>
  <c r="AJ27" i="1"/>
  <c r="AJ28" i="1" s="1"/>
  <c r="AH31" i="1"/>
  <c r="AO8" i="1" l="1"/>
  <c r="AO9" i="1"/>
  <c r="AO4" i="1"/>
  <c r="AR2" i="1"/>
  <c r="AR3" i="1"/>
  <c r="AP4" i="1"/>
  <c r="AQ3" i="1"/>
  <c r="AQ2" i="1"/>
  <c r="AN11" i="1" l="1"/>
  <c r="AN14" i="1" s="1"/>
  <c r="AN12" i="1"/>
  <c r="AR4" i="1"/>
  <c r="AQ4" i="1"/>
  <c r="AN15" i="1" l="1"/>
  <c r="AO15" i="1" s="1"/>
</calcChain>
</file>

<file path=xl/sharedStrings.xml><?xml version="1.0" encoding="utf-8"?>
<sst xmlns="http://schemas.openxmlformats.org/spreadsheetml/2006/main" count="881" uniqueCount="101">
  <si>
    <t>slugOpponent</t>
  </si>
  <si>
    <t>PtsQuotient</t>
  </si>
  <si>
    <t>ReboundsQuotient</t>
  </si>
  <si>
    <t>AssistsQuotient</t>
  </si>
  <si>
    <t>StealsQuotient</t>
  </si>
  <si>
    <t>BlocksQuotient</t>
  </si>
  <si>
    <t>ThreeQuotient</t>
  </si>
  <si>
    <t>TwoQuotient</t>
  </si>
  <si>
    <t>TimeFrame</t>
  </si>
  <si>
    <t>ATL</t>
  </si>
  <si>
    <t>Season</t>
  </si>
  <si>
    <t>BKN</t>
  </si>
  <si>
    <t>BOS</t>
  </si>
  <si>
    <t>CHA</t>
  </si>
  <si>
    <t>CHI</t>
  </si>
  <si>
    <t>CLE</t>
  </si>
  <si>
    <t>DAL</t>
  </si>
  <si>
    <t>DEN</t>
  </si>
  <si>
    <t>DET</t>
  </si>
  <si>
    <t>GSW</t>
  </si>
  <si>
    <t>HOU</t>
  </si>
  <si>
    <t>IND</t>
  </si>
  <si>
    <t>LAC</t>
  </si>
  <si>
    <t>LAL</t>
  </si>
  <si>
    <t>MEM</t>
  </si>
  <si>
    <t>MIA</t>
  </si>
  <si>
    <t>MIL</t>
  </si>
  <si>
    <t>MIN</t>
  </si>
  <si>
    <t>NOP</t>
  </si>
  <si>
    <t>NYK</t>
  </si>
  <si>
    <t>OKC</t>
  </si>
  <si>
    <t>ORL</t>
  </si>
  <si>
    <t>PHI</t>
  </si>
  <si>
    <t>PHX</t>
  </si>
  <si>
    <t>POR</t>
  </si>
  <si>
    <t>SAC</t>
  </si>
  <si>
    <t>SAS</t>
  </si>
  <si>
    <t>TOR</t>
  </si>
  <si>
    <t>UTA</t>
  </si>
  <si>
    <t>WAS</t>
  </si>
  <si>
    <t>Last4</t>
  </si>
  <si>
    <t>Last8</t>
  </si>
  <si>
    <t>Last16</t>
  </si>
  <si>
    <t>TeamTimeframe</t>
  </si>
  <si>
    <t>Team</t>
  </si>
  <si>
    <t>Inverted Def Quotient</t>
  </si>
  <si>
    <t>Offensive Quotient</t>
  </si>
  <si>
    <t>slugTeam</t>
  </si>
  <si>
    <t>Total</t>
  </si>
  <si>
    <t>Matchup</t>
  </si>
  <si>
    <t>Difference</t>
  </si>
  <si>
    <t>Points Given</t>
  </si>
  <si>
    <t>Rank</t>
  </si>
  <si>
    <t>TeamTimeFrame</t>
  </si>
  <si>
    <t>Total Score</t>
  </si>
  <si>
    <t>Points</t>
  </si>
  <si>
    <t>City</t>
  </si>
  <si>
    <t>Boston</t>
  </si>
  <si>
    <t>Golden State</t>
  </si>
  <si>
    <t>Minnesota</t>
  </si>
  <si>
    <t>Dallas</t>
  </si>
  <si>
    <t>Oklahoma City</t>
  </si>
  <si>
    <t>Charlotte</t>
  </si>
  <si>
    <t>Miami</t>
  </si>
  <si>
    <t>Orlando</t>
  </si>
  <si>
    <t>Los Angeles Lakers</t>
  </si>
  <si>
    <t>Cleveland</t>
  </si>
  <si>
    <t>Sacramento</t>
  </si>
  <si>
    <t>Toronto</t>
  </si>
  <si>
    <t>Atlanta</t>
  </si>
  <si>
    <t>Milwaukee</t>
  </si>
  <si>
    <t>Phoenix</t>
  </si>
  <si>
    <t>San Antonio</t>
  </si>
  <si>
    <t>Memphis</t>
  </si>
  <si>
    <t>Denver</t>
  </si>
  <si>
    <t>Houston</t>
  </si>
  <si>
    <t>Philadelphia</t>
  </si>
  <si>
    <t>Chicago</t>
  </si>
  <si>
    <t>New Orleans</t>
  </si>
  <si>
    <t>Detroit</t>
  </si>
  <si>
    <t>New York</t>
  </si>
  <si>
    <t>Los Angeles Clippers</t>
  </si>
  <si>
    <t>Utah</t>
  </si>
  <si>
    <t>Portland</t>
  </si>
  <si>
    <t>Washington</t>
  </si>
  <si>
    <t>Brooklyn</t>
  </si>
  <si>
    <t>Indiana</t>
  </si>
  <si>
    <t>Offensive Contribution</t>
  </si>
  <si>
    <t>Defensive Contribution</t>
  </si>
  <si>
    <t>Median MOV</t>
  </si>
  <si>
    <t>Median Points For</t>
  </si>
  <si>
    <t>Median Points Against</t>
  </si>
  <si>
    <t>MOV</t>
  </si>
  <si>
    <t>Winner</t>
  </si>
  <si>
    <t>Offense</t>
  </si>
  <si>
    <t>Defense</t>
  </si>
  <si>
    <t>Projection</t>
  </si>
  <si>
    <t>Moneyline Odds</t>
  </si>
  <si>
    <t>Implied Odds</t>
  </si>
  <si>
    <t>Tier</t>
  </si>
  <si>
    <t>Change Timeframe Here ---&gt;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</si>
</sst>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;[Red]\(0\)"/>
  </numFmts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3" fillId="0" borderId="0" applyFont="0" applyFill="0" applyBorder="0" applyAlignment="0" applyProtection="0"/>
  </cellStyleXfs>
  <cellXfs count="16">
    <xf numFmtId="0" fontId="0" fillId="0" borderId="0" xfId="0"/>
    <xf numFmtId="2" fontId="0" fillId="0" borderId="0" xfId="0" applyNumberFormat="1" applyAlignment="1">
      <alignment horizontal="center"/>
    </xf>
    <xf numFmtId="0" fontId="0" fillId="2" borderId="0" xfId="0" applyFill="1"/>
    <xf numFmtId="0" fontId="0" fillId="0" borderId="0" xfId="0" applyAlignment="1">
      <alignment horizontal="center"/>
    </xf>
    <xf numFmtId="1" fontId="0" fillId="0" borderId="0" xfId="0" applyNumberFormat="1" applyAlignment="1">
      <alignment horizontal="center"/>
    </xf>
    <xf numFmtId="0" fontId="1" fillId="3" borderId="0" xfId="0" applyFont="1" applyFill="1" applyAlignment="1">
      <alignment horizontal="center"/>
    </xf>
    <xf numFmtId="0" fontId="2" fillId="0" borderId="0" xfId="0" applyFont="1"/>
    <xf numFmtId="0" fontId="2" fillId="2" borderId="0" xfId="0" applyFont="1" applyFill="1"/>
    <xf numFmtId="0" fontId="2" fillId="2" borderId="0" xfId="0" applyFont="1" applyFill="1" applyAlignment="1">
      <alignment horizontal="center"/>
    </xf>
    <xf numFmtId="2" fontId="2" fillId="2" borderId="0" xfId="0" applyNumberFormat="1" applyFont="1" applyFill="1" applyAlignment="1">
      <alignment horizontal="center"/>
    </xf>
    <xf numFmtId="0" fontId="2" fillId="0" borderId="0" xfId="0" applyFont="1" applyAlignment="1">
      <alignment horizontal="center"/>
    </xf>
    <xf numFmtId="0" fontId="2" fillId="2" borderId="0" xfId="0" applyFont="1" applyFill="1" applyAlignment="1">
      <alignment horizontal="center" vertical="center"/>
    </xf>
    <xf numFmtId="164" fontId="0" fillId="0" borderId="0" xfId="0" applyNumberFormat="1" applyAlignment="1">
      <alignment horizontal="center"/>
    </xf>
    <xf numFmtId="9" fontId="0" fillId="0" borderId="0" xfId="1" applyFont="1" applyAlignment="1">
      <alignment horizontal="center"/>
    </xf>
    <xf numFmtId="9" fontId="0" fillId="0" borderId="0" xfId="0" applyNumberFormat="1" applyAlignment="1">
      <alignment horizontal="center"/>
    </xf>
    <xf numFmtId="0" fontId="2" fillId="2" borderId="0" xfId="0" applyFont="1" applyFill="1" applyAlignment="1">
      <alignment horizontal="center" vertic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D8BAC5-F60A-4DA2-BEC2-A58656AC7B04}">
  <dimension ref="A1:AX121"/>
  <sheetViews>
    <sheetView tabSelected="1" topLeftCell="E1" zoomScale="97" zoomScaleNormal="115" workbookViewId="0">
      <selection activeCell="L5" sqref="L5"/>
    </sheetView>
  </sheetViews>
  <sheetFormatPr defaultRowHeight="15" x14ac:dyDescent="0.25"/>
  <cols>
    <col min="10" max="10" width="15" bestFit="1" customWidth="1"/>
    <col min="11" max="11" width="15" customWidth="1"/>
    <col min="12" max="12" width="26.5703125" bestFit="1" customWidth="1"/>
    <col min="13" max="13" width="6.5703125" bestFit="1" customWidth="1"/>
    <col min="14" max="14" width="15" hidden="1" customWidth="1"/>
    <col min="15" max="15" width="5.5703125" hidden="1" customWidth="1"/>
    <col min="16" max="16" width="15" style="3" hidden="1" customWidth="1"/>
    <col min="17" max="17" width="20.140625" style="1" hidden="1" customWidth="1"/>
    <col min="18" max="18" width="17.5703125" style="1" hidden="1" customWidth="1"/>
    <col min="19" max="19" width="5.28515625" style="3" hidden="1" customWidth="1"/>
    <col min="20" max="24" width="5.140625" style="3" hidden="1" customWidth="1"/>
    <col min="25" max="25" width="5.140625" style="3" customWidth="1"/>
    <col min="26" max="26" width="15.28515625" style="3" hidden="1" customWidth="1"/>
    <col min="27" max="27" width="5.5703125" style="3" hidden="1" customWidth="1"/>
    <col min="28" max="28" width="18.5703125" style="3" bestFit="1" customWidth="1"/>
    <col min="29" max="29" width="10.140625" style="3" bestFit="1" customWidth="1"/>
    <col min="30" max="30" width="20.85546875" style="3" bestFit="1" customWidth="1"/>
    <col min="31" max="31" width="21.140625" style="3" bestFit="1" customWidth="1"/>
    <col min="32" max="32" width="16.5703125" style="3" bestFit="1" customWidth="1"/>
    <col min="33" max="33" width="20.140625" style="3" bestFit="1" customWidth="1"/>
    <col min="34" max="34" width="12.28515625" style="3" bestFit="1" customWidth="1"/>
    <col min="35" max="35" width="6.28515625" style="3" hidden="1" customWidth="1"/>
    <col min="36" max="36" width="11.7109375" style="3" hidden="1" customWidth="1"/>
    <col min="37" max="37" width="11.7109375" style="3" customWidth="1"/>
    <col min="39" max="39" width="14.7109375" bestFit="1" customWidth="1"/>
    <col min="40" max="40" width="10.85546875" bestFit="1" customWidth="1"/>
    <col min="41" max="41" width="7.7109375" bestFit="1" customWidth="1"/>
    <col min="42" max="42" width="8" bestFit="1" customWidth="1"/>
    <col min="43" max="43" width="11.7109375" hidden="1" customWidth="1"/>
    <col min="44" max="44" width="5.28515625" hidden="1" customWidth="1"/>
    <col min="46" max="46" width="5.5703125" hidden="1" customWidth="1"/>
    <col min="47" max="47" width="18.5703125" hidden="1" customWidth="1"/>
    <col min="48" max="49" width="0" hidden="1" customWidth="1"/>
    <col min="50" max="50" width="6.85546875" hidden="1" customWidth="1"/>
    <col min="51" max="51" width="0" hidden="1" customWidth="1"/>
  </cols>
  <sheetData>
    <row r="1" spans="1:5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2" t="s">
        <v>43</v>
      </c>
      <c r="L1" t="s">
        <v>100</v>
      </c>
      <c r="M1" s="5" t="s">
        <v>10</v>
      </c>
      <c r="N1" s="6"/>
      <c r="O1" s="7" t="s">
        <v>44</v>
      </c>
      <c r="P1" s="8" t="s">
        <v>43</v>
      </c>
      <c r="Q1" s="9" t="s">
        <v>45</v>
      </c>
      <c r="R1" s="9" t="s">
        <v>46</v>
      </c>
      <c r="S1" s="8" t="s">
        <v>48</v>
      </c>
      <c r="T1" s="8" t="s">
        <v>52</v>
      </c>
      <c r="U1" s="10"/>
      <c r="V1" s="10"/>
      <c r="W1" s="10"/>
      <c r="X1" s="10"/>
      <c r="Y1" s="8" t="s">
        <v>52</v>
      </c>
      <c r="Z1" s="8" t="s">
        <v>53</v>
      </c>
      <c r="AA1" s="8" t="s">
        <v>44</v>
      </c>
      <c r="AB1" s="8" t="s">
        <v>44</v>
      </c>
      <c r="AC1" s="8" t="s">
        <v>54</v>
      </c>
      <c r="AD1" s="8" t="s">
        <v>87</v>
      </c>
      <c r="AE1" s="8" t="s">
        <v>88</v>
      </c>
      <c r="AF1" s="8" t="s">
        <v>90</v>
      </c>
      <c r="AG1" s="8" t="s">
        <v>91</v>
      </c>
      <c r="AH1" s="8" t="s">
        <v>89</v>
      </c>
      <c r="AI1" s="8" t="s">
        <v>55</v>
      </c>
      <c r="AJ1" s="8" t="s">
        <v>51</v>
      </c>
      <c r="AK1" s="8" t="s">
        <v>99</v>
      </c>
      <c r="AM1" s="8" t="s">
        <v>49</v>
      </c>
      <c r="AN1" s="8" t="s">
        <v>48</v>
      </c>
      <c r="AO1" s="8" t="s">
        <v>94</v>
      </c>
      <c r="AP1" s="8" t="s">
        <v>95</v>
      </c>
      <c r="AQ1" s="8" t="s">
        <v>51</v>
      </c>
      <c r="AR1" s="8" t="s">
        <v>92</v>
      </c>
      <c r="AT1" s="2" t="s">
        <v>44</v>
      </c>
      <c r="AU1" s="2" t="s">
        <v>56</v>
      </c>
      <c r="AX1" t="s">
        <v>40</v>
      </c>
    </row>
    <row r="2" spans="1:50" x14ac:dyDescent="0.25">
      <c r="A2" t="s">
        <v>9</v>
      </c>
      <c r="B2">
        <v>1.0480807000000001</v>
      </c>
      <c r="C2">
        <v>1.0220897</v>
      </c>
      <c r="D2">
        <v>1.0764381000000001</v>
      </c>
      <c r="E2">
        <v>1.1587288</v>
      </c>
      <c r="F2">
        <v>1.0595081</v>
      </c>
      <c r="G2">
        <v>1.0756125000000001</v>
      </c>
      <c r="H2">
        <v>1.0385175</v>
      </c>
      <c r="I2" t="s">
        <v>10</v>
      </c>
      <c r="J2" t="str">
        <f>A2&amp;I2</f>
        <v>ATLSeason</v>
      </c>
      <c r="O2" t="s">
        <v>30</v>
      </c>
      <c r="P2" s="3" t="str">
        <f>O2&amp;$M$1</f>
        <v>OKCSeason</v>
      </c>
      <c r="Q2" s="1">
        <f t="shared" ref="Q2:Q31" si="0">1/INDEX(B:B,MATCH(P2,J:J,0))</f>
        <v>1.081240754040002</v>
      </c>
      <c r="R2" s="1">
        <f>INDEX('Offense Data'!B:B,MATCH(P2,'Offense Data'!J:J,0))</f>
        <v>1.0294414999999999</v>
      </c>
      <c r="S2" s="1">
        <f t="shared" ref="S2:S31" si="1">SUM(R2,Q2)</f>
        <v>2.1106822540400021</v>
      </c>
      <c r="T2" s="1">
        <f>RANK($S2,$S$2:$S$31,0)+COUNTIFS(S$2:S2,S2)-1</f>
        <v>1</v>
      </c>
      <c r="U2" s="1"/>
      <c r="V2" s="1"/>
      <c r="W2" s="1"/>
      <c r="X2" s="1"/>
      <c r="Y2" s="3">
        <v>1</v>
      </c>
      <c r="Z2" s="3" t="str">
        <f t="shared" ref="Z2:Z31" si="2">INDEX(P:P,MATCH(Y2,T:T,0))</f>
        <v>OKCSeason</v>
      </c>
      <c r="AA2" s="3" t="str">
        <f t="shared" ref="AA2:AA31" si="3">INDEX(O:O,MATCH(Z2,P:P,0))</f>
        <v>OKC</v>
      </c>
      <c r="AB2" s="3" t="str">
        <f t="shared" ref="AB2:AB31" si="4">INDEX(AU:AU,MATCH(AA2,AT:AT,0))</f>
        <v>Oklahoma City</v>
      </c>
      <c r="AC2" s="1">
        <f>INDEX(S:S,MATCH(Z2,P:P,0))</f>
        <v>2.1106822540400021</v>
      </c>
      <c r="AD2" s="1">
        <f>INDEX(R:R,MATCH(Z2,P:P,0))</f>
        <v>1.0294414999999999</v>
      </c>
      <c r="AE2" s="1">
        <f t="shared" ref="AE2:AE31" si="5">INDEX(Q:Q,MATCH(Z2,P:P,0))</f>
        <v>1.081240754040002</v>
      </c>
      <c r="AF2" s="4">
        <f>113*AD2</f>
        <v>116.32688949999999</v>
      </c>
      <c r="AG2" s="4">
        <f>113/AE2</f>
        <v>104.5095642</v>
      </c>
      <c r="AH2" s="4">
        <f>AF2-AG2</f>
        <v>11.817325299999993</v>
      </c>
      <c r="AI2" s="3">
        <v>0.5</v>
      </c>
      <c r="AJ2" s="3">
        <f>IF(AC2=AC1,AJ1,SUM(AI$2:AI2))</f>
        <v>0.5</v>
      </c>
      <c r="AK2" s="3">
        <v>1</v>
      </c>
      <c r="AM2" s="3" t="s">
        <v>23</v>
      </c>
      <c r="AN2" s="1">
        <f>INDEX(S:S,MATCH(AM2,O:O,0))</f>
        <v>1.9958158846705418</v>
      </c>
      <c r="AO2" s="1">
        <f>INDEX(AD:AD,MATCH(AM2,AA:AA,0))</f>
        <v>0.98907129999999999</v>
      </c>
      <c r="AP2" s="1">
        <f>INDEX(AE:AE,MATCH(AM2,AA:AA,0))</f>
        <v>1.0067445846705418</v>
      </c>
      <c r="AQ2" s="3">
        <f>INDEX(AJ:AJ,MATCH(AM2,AA:AA,0))</f>
        <v>10.25</v>
      </c>
      <c r="AR2" s="4">
        <f>ROUNDDOWN(INDEX(AH:AH,MATCH(AM2,AA:AA,0)),0)</f>
        <v>0</v>
      </c>
      <c r="AT2" t="s">
        <v>12</v>
      </c>
      <c r="AU2" t="s">
        <v>57</v>
      </c>
      <c r="AX2" t="s">
        <v>41</v>
      </c>
    </row>
    <row r="3" spans="1:50" x14ac:dyDescent="0.25">
      <c r="A3" t="s">
        <v>11</v>
      </c>
      <c r="B3">
        <v>0.99649650000000001</v>
      </c>
      <c r="C3">
        <v>0.97339620000000004</v>
      </c>
      <c r="D3">
        <v>1.0257821</v>
      </c>
      <c r="E3">
        <v>1.0014014</v>
      </c>
      <c r="F3">
        <v>1.1295923000000001</v>
      </c>
      <c r="G3">
        <v>0.99513499999999999</v>
      </c>
      <c r="H3">
        <v>0.97431009999999996</v>
      </c>
      <c r="I3" t="s">
        <v>10</v>
      </c>
      <c r="J3" t="str">
        <f t="shared" ref="J3:J66" si="6">A3&amp;I3</f>
        <v>BKNSeason</v>
      </c>
      <c r="O3" t="s">
        <v>12</v>
      </c>
      <c r="P3" s="3" t="str">
        <f t="shared" ref="P3:P31" si="7">O3&amp;$M$1</f>
        <v>BOSSeason</v>
      </c>
      <c r="Q3" s="1">
        <f t="shared" si="0"/>
        <v>1.0427362316325923</v>
      </c>
      <c r="R3" s="1">
        <f>INDEX('Offense Data'!B:B,MATCH(P3,'Offense Data'!J:J,0))</f>
        <v>1.0371585999999999</v>
      </c>
      <c r="S3" s="1">
        <f t="shared" si="1"/>
        <v>2.0798948316325925</v>
      </c>
      <c r="T3" s="1">
        <f>RANK($S3,$S$2:$S$31,0)+COUNTIFS(S$2:S3,S3)-1</f>
        <v>3</v>
      </c>
      <c r="U3" s="1"/>
      <c r="V3" s="1"/>
      <c r="W3" s="1"/>
      <c r="X3" s="1"/>
      <c r="Y3" s="3">
        <v>2</v>
      </c>
      <c r="Z3" s="3" t="str">
        <f t="shared" si="2"/>
        <v>CLESeason</v>
      </c>
      <c r="AA3" s="3" t="str">
        <f t="shared" si="3"/>
        <v>CLE</v>
      </c>
      <c r="AB3" s="3" t="str">
        <f t="shared" si="4"/>
        <v>Cleveland</v>
      </c>
      <c r="AC3" s="1">
        <f t="shared" ref="AC3:AC31" si="8">INDEX(S:S,MATCH(Z3,P:P,0))</f>
        <v>2.0899930755849279</v>
      </c>
      <c r="AD3" s="1">
        <f>INDEX(R:R,MATCH(Z3,P:P,0))</f>
        <v>1.0805051000000001</v>
      </c>
      <c r="AE3" s="1">
        <f t="shared" si="5"/>
        <v>1.0094879755849278</v>
      </c>
      <c r="AF3" s="4">
        <f t="shared" ref="AF3:AF30" si="9">113*AD3</f>
        <v>122.09707630000001</v>
      </c>
      <c r="AG3" s="4">
        <f>113/AE3</f>
        <v>111.93793559999999</v>
      </c>
      <c r="AH3" s="4">
        <f t="shared" ref="AH3:AH30" si="10">AF3-AG3</f>
        <v>10.159140700000023</v>
      </c>
      <c r="AI3" s="3">
        <v>0.5</v>
      </c>
      <c r="AJ3" s="3">
        <f>IF(AC3=AC2,AJ2,SUM(AI$2:AI3))</f>
        <v>1</v>
      </c>
      <c r="AK3" s="3">
        <v>1</v>
      </c>
      <c r="AM3" s="3" t="s">
        <v>29</v>
      </c>
      <c r="AN3" s="1">
        <f>INDEX(S:S,MATCH(AM3,O:O,0))</f>
        <v>2.062681138460821</v>
      </c>
      <c r="AO3" s="1">
        <f>INDEX(AD:AD,MATCH(AM3,AA:AA,0))</f>
        <v>1.0421853999999999</v>
      </c>
      <c r="AP3" s="1">
        <f>INDEX(AE:AE,MATCH(AM3,AA:AA,0))</f>
        <v>1.0204957384608211</v>
      </c>
      <c r="AQ3" s="3">
        <f>INDEX(AJ:AJ,MATCH(AM3,AA:AA,0))</f>
        <v>2.5</v>
      </c>
      <c r="AR3" s="4">
        <f>ROUNDDOWN(INDEX(AH:AH,MATCH(AM3,AA:AA,0)),0)</f>
        <v>7</v>
      </c>
      <c r="AT3" t="s">
        <v>19</v>
      </c>
      <c r="AU3" t="s">
        <v>58</v>
      </c>
      <c r="AX3" t="s">
        <v>42</v>
      </c>
    </row>
    <row r="4" spans="1:50" x14ac:dyDescent="0.25">
      <c r="A4" t="s">
        <v>12</v>
      </c>
      <c r="B4">
        <v>0.95901530000000001</v>
      </c>
      <c r="C4">
        <v>1.0123451999999999</v>
      </c>
      <c r="D4">
        <v>0.91723379999999999</v>
      </c>
      <c r="E4">
        <v>0.81706279999999998</v>
      </c>
      <c r="F4">
        <v>0.84807759999999999</v>
      </c>
      <c r="G4">
        <v>0.95360129999999999</v>
      </c>
      <c r="H4">
        <v>0.99611380000000005</v>
      </c>
      <c r="I4" t="s">
        <v>10</v>
      </c>
      <c r="J4" t="str">
        <f t="shared" si="6"/>
        <v>BOSSeason</v>
      </c>
      <c r="O4" t="s">
        <v>27</v>
      </c>
      <c r="P4" s="3" t="str">
        <f t="shared" si="7"/>
        <v>MINSeason</v>
      </c>
      <c r="Q4" s="1">
        <f t="shared" si="0"/>
        <v>1.0476774980455577</v>
      </c>
      <c r="R4" s="1">
        <f>INDEX('Offense Data'!B:B,MATCH(P4,'Offense Data'!J:J,0))</f>
        <v>0.98304780000000003</v>
      </c>
      <c r="S4" s="1">
        <f t="shared" si="1"/>
        <v>2.0307252980455575</v>
      </c>
      <c r="T4" s="1">
        <f>RANK($S4,$S$2:$S$31,0)+COUNTIFS(S$2:S4,S4)-1</f>
        <v>9</v>
      </c>
      <c r="U4" s="1"/>
      <c r="V4" s="1"/>
      <c r="W4" s="1"/>
      <c r="X4" s="1"/>
      <c r="Y4" s="3">
        <v>3</v>
      </c>
      <c r="Z4" s="3" t="str">
        <f t="shared" si="2"/>
        <v>BOSSeason</v>
      </c>
      <c r="AA4" s="3" t="str">
        <f t="shared" si="3"/>
        <v>BOS</v>
      </c>
      <c r="AB4" s="3" t="str">
        <f t="shared" si="4"/>
        <v>Boston</v>
      </c>
      <c r="AC4" s="1">
        <f t="shared" si="8"/>
        <v>2.0798948316325925</v>
      </c>
      <c r="AD4" s="1">
        <f t="shared" ref="AD4:AD31" si="11">INDEX(R:R,MATCH(Z4,P:P,0))</f>
        <v>1.0371585999999999</v>
      </c>
      <c r="AE4" s="1">
        <f>INDEX(Q:Q,MATCH(Z4,P:P,0))</f>
        <v>1.0427362316325923</v>
      </c>
      <c r="AF4" s="4">
        <f t="shared" si="9"/>
        <v>117.19892179999999</v>
      </c>
      <c r="AG4" s="4">
        <f t="shared" ref="AG4:AG30" si="12">113/AE4</f>
        <v>108.36872889999999</v>
      </c>
      <c r="AH4" s="4">
        <f t="shared" si="10"/>
        <v>8.8301929000000001</v>
      </c>
      <c r="AI4" s="3">
        <v>0.5</v>
      </c>
      <c r="AJ4" s="3">
        <f>IF(AC4=AC3,AJ3,SUM(AI$2:AI4))</f>
        <v>1.5</v>
      </c>
      <c r="AK4" s="3">
        <v>1</v>
      </c>
      <c r="AM4" s="3" t="s">
        <v>50</v>
      </c>
      <c r="AN4" s="1">
        <f>AN2-AN3</f>
        <v>-6.6865253790279189E-2</v>
      </c>
      <c r="AO4" s="1">
        <f>AO2-AO3</f>
        <v>-5.3114099999999942E-2</v>
      </c>
      <c r="AP4" s="1">
        <f>AP2-AP3</f>
        <v>-1.3751153790279247E-2</v>
      </c>
      <c r="AQ4" s="3">
        <f>AQ2-AQ3</f>
        <v>7.75</v>
      </c>
      <c r="AR4" s="4">
        <f>ROUNDDOWN(AR2-AR3,0)</f>
        <v>-7</v>
      </c>
      <c r="AT4" t="s">
        <v>27</v>
      </c>
      <c r="AU4" t="s">
        <v>59</v>
      </c>
      <c r="AX4" t="s">
        <v>10</v>
      </c>
    </row>
    <row r="5" spans="1:50" x14ac:dyDescent="0.25">
      <c r="A5" t="s">
        <v>13</v>
      </c>
      <c r="B5">
        <v>0.99080999999999997</v>
      </c>
      <c r="C5">
        <v>0.99996490000000005</v>
      </c>
      <c r="D5">
        <v>0.99623289999999998</v>
      </c>
      <c r="E5">
        <v>0.99624040000000003</v>
      </c>
      <c r="F5">
        <v>1.0993599000000001</v>
      </c>
      <c r="G5">
        <v>0.98388880000000001</v>
      </c>
      <c r="H5">
        <v>0.98033269999999995</v>
      </c>
      <c r="I5" t="s">
        <v>10</v>
      </c>
      <c r="J5" t="str">
        <f t="shared" si="6"/>
        <v>CHASeason</v>
      </c>
      <c r="O5" t="s">
        <v>15</v>
      </c>
      <c r="P5" s="3" t="str">
        <f t="shared" si="7"/>
        <v>CLESeason</v>
      </c>
      <c r="Q5" s="1">
        <f t="shared" si="0"/>
        <v>1.0094879755849278</v>
      </c>
      <c r="R5" s="1">
        <f>INDEX('Offense Data'!B:B,MATCH(P5,'Offense Data'!J:J,0))</f>
        <v>1.0805051000000001</v>
      </c>
      <c r="S5" s="1">
        <f t="shared" si="1"/>
        <v>2.0899930755849279</v>
      </c>
      <c r="T5" s="1">
        <f>RANK($S5,$S$2:$S$31,0)+COUNTIFS(S$2:S5,S5)-1</f>
        <v>2</v>
      </c>
      <c r="U5" s="1"/>
      <c r="V5" s="1"/>
      <c r="W5" s="1"/>
      <c r="X5" s="1"/>
      <c r="Y5" s="3">
        <v>4</v>
      </c>
      <c r="Z5" s="3" t="str">
        <f t="shared" si="2"/>
        <v>MEMSeason</v>
      </c>
      <c r="AA5" s="3" t="str">
        <f t="shared" si="3"/>
        <v>MEM</v>
      </c>
      <c r="AB5" s="3" t="str">
        <f t="shared" si="4"/>
        <v>Memphis</v>
      </c>
      <c r="AC5" s="1">
        <f t="shared" si="8"/>
        <v>2.0672011742272431</v>
      </c>
      <c r="AD5" s="1">
        <f t="shared" si="11"/>
        <v>1.0895324</v>
      </c>
      <c r="AE5" s="1">
        <f t="shared" si="5"/>
        <v>0.97766877422724319</v>
      </c>
      <c r="AF5" s="4">
        <f t="shared" si="9"/>
        <v>123.1171612</v>
      </c>
      <c r="AG5" s="4">
        <f>113/AE5</f>
        <v>115.58106690000001</v>
      </c>
      <c r="AH5" s="4">
        <f t="shared" si="10"/>
        <v>7.5360942999999878</v>
      </c>
      <c r="AI5" s="3">
        <v>0.5</v>
      </c>
      <c r="AJ5" s="3">
        <f>IF(AC5=AC4,AJ4,SUM(AI$2:AI5))</f>
        <v>2</v>
      </c>
      <c r="AK5" s="3">
        <v>1</v>
      </c>
      <c r="AN5" s="1"/>
      <c r="AO5" s="1"/>
      <c r="AP5" s="1"/>
      <c r="AT5" t="s">
        <v>16</v>
      </c>
      <c r="AU5" t="s">
        <v>60</v>
      </c>
    </row>
    <row r="6" spans="1:50" x14ac:dyDescent="0.25">
      <c r="A6" t="s">
        <v>14</v>
      </c>
      <c r="B6">
        <v>1.0589953999999999</v>
      </c>
      <c r="C6">
        <v>1.0595817999999999</v>
      </c>
      <c r="D6">
        <v>1.09944</v>
      </c>
      <c r="E6">
        <v>0.98585719999999999</v>
      </c>
      <c r="F6">
        <v>0.98538539999999997</v>
      </c>
      <c r="G6">
        <v>0.9945349</v>
      </c>
      <c r="H6">
        <v>1.1277588000000001</v>
      </c>
      <c r="I6" t="s">
        <v>10</v>
      </c>
      <c r="J6" t="str">
        <f t="shared" si="6"/>
        <v>CHISeason</v>
      </c>
      <c r="O6" t="s">
        <v>28</v>
      </c>
      <c r="P6" s="3" t="str">
        <f t="shared" si="7"/>
        <v>NOPSeason</v>
      </c>
      <c r="Q6" s="1">
        <f t="shared" si="0"/>
        <v>0.95734290625181295</v>
      </c>
      <c r="R6" s="1">
        <f>INDEX('Offense Data'!B:B,MATCH(P6,'Offense Data'!J:J,0))</f>
        <v>0.97092630000000002</v>
      </c>
      <c r="S6" s="1">
        <f t="shared" si="1"/>
        <v>1.928269206251813</v>
      </c>
      <c r="T6" s="1">
        <f>RANK($S6,$S$2:$S$31,0)+COUNTIFS(S$2:S6,S6)-1</f>
        <v>29</v>
      </c>
      <c r="U6" s="1"/>
      <c r="V6" s="1"/>
      <c r="W6" s="1"/>
      <c r="X6" s="1"/>
      <c r="Y6" s="3">
        <v>5</v>
      </c>
      <c r="Z6" s="3" t="str">
        <f t="shared" si="2"/>
        <v>NYKSeason</v>
      </c>
      <c r="AA6" s="3" t="str">
        <f t="shared" si="3"/>
        <v>NYK</v>
      </c>
      <c r="AB6" s="3" t="str">
        <f t="shared" si="4"/>
        <v>New York</v>
      </c>
      <c r="AC6" s="1">
        <f t="shared" si="8"/>
        <v>2.062681138460821</v>
      </c>
      <c r="AD6" s="1">
        <f t="shared" si="11"/>
        <v>1.0421853999999999</v>
      </c>
      <c r="AE6" s="1">
        <f t="shared" si="5"/>
        <v>1.0204957384608211</v>
      </c>
      <c r="AF6" s="4">
        <f t="shared" si="9"/>
        <v>117.7669502</v>
      </c>
      <c r="AG6" s="4">
        <f t="shared" si="12"/>
        <v>110.73049669999999</v>
      </c>
      <c r="AH6" s="4">
        <f t="shared" si="10"/>
        <v>7.0364535000000075</v>
      </c>
      <c r="AI6" s="3">
        <v>0.5</v>
      </c>
      <c r="AJ6" s="3">
        <f>IF(AC6=AC5,AJ5,SUM(AI$2:AI6))</f>
        <v>2.5</v>
      </c>
      <c r="AK6" s="3">
        <v>1</v>
      </c>
      <c r="AM6" s="8" t="s">
        <v>93</v>
      </c>
      <c r="AN6" s="3" t="str">
        <f>IF(AN3&gt;AN2,AM3,AM2)</f>
        <v>NYK</v>
      </c>
      <c r="AO6" s="3"/>
      <c r="AP6" s="1"/>
      <c r="AT6" t="s">
        <v>30</v>
      </c>
      <c r="AU6" t="s">
        <v>61</v>
      </c>
    </row>
    <row r="7" spans="1:50" x14ac:dyDescent="0.25">
      <c r="A7" t="s">
        <v>15</v>
      </c>
      <c r="B7">
        <v>0.99060119999999996</v>
      </c>
      <c r="C7">
        <v>0.98285129999999998</v>
      </c>
      <c r="D7">
        <v>0.9790837</v>
      </c>
      <c r="E7">
        <v>0.90151099999999995</v>
      </c>
      <c r="F7">
        <v>0.89048150000000004</v>
      </c>
      <c r="G7">
        <v>0.99977799999999994</v>
      </c>
      <c r="H7">
        <v>0.99222849999999996</v>
      </c>
      <c r="I7" t="s">
        <v>10</v>
      </c>
      <c r="J7" t="str">
        <f t="shared" si="6"/>
        <v>CLESeason</v>
      </c>
      <c r="O7" t="s">
        <v>22</v>
      </c>
      <c r="P7" s="3" t="str">
        <f t="shared" si="7"/>
        <v>LACSeason</v>
      </c>
      <c r="Q7" s="1">
        <f t="shared" si="0"/>
        <v>1.0566510796543738</v>
      </c>
      <c r="R7" s="1">
        <f>INDEX('Offense Data'!B:B,MATCH(P7,'Offense Data'!J:J,0))</f>
        <v>0.97586280000000003</v>
      </c>
      <c r="S7" s="1">
        <f t="shared" si="1"/>
        <v>2.032513879654374</v>
      </c>
      <c r="T7" s="1">
        <f>RANK($S7,$S$2:$S$31,0)+COUNTIFS(S$2:S7,S7)-1</f>
        <v>8</v>
      </c>
      <c r="U7" s="1"/>
      <c r="V7" s="1"/>
      <c r="W7" s="1"/>
      <c r="X7" s="1"/>
      <c r="Y7" s="3">
        <v>6</v>
      </c>
      <c r="Z7" s="3" t="str">
        <f t="shared" si="2"/>
        <v>HOUSeason</v>
      </c>
      <c r="AA7" s="3" t="str">
        <f t="shared" si="3"/>
        <v>HOU</v>
      </c>
      <c r="AB7" s="3" t="str">
        <f t="shared" si="4"/>
        <v>Houston</v>
      </c>
      <c r="AC7" s="1">
        <f t="shared" si="8"/>
        <v>2.0508765861930423</v>
      </c>
      <c r="AD7" s="1">
        <f t="shared" si="11"/>
        <v>1.0079148</v>
      </c>
      <c r="AE7" s="1">
        <f t="shared" si="5"/>
        <v>1.0429617861930425</v>
      </c>
      <c r="AF7" s="4">
        <f t="shared" si="9"/>
        <v>113.89437239999999</v>
      </c>
      <c r="AG7" s="4">
        <f t="shared" si="12"/>
        <v>108.3452927</v>
      </c>
      <c r="AH7" s="4">
        <f t="shared" si="10"/>
        <v>5.549079699999993</v>
      </c>
      <c r="AI7" s="3">
        <v>0.5</v>
      </c>
      <c r="AJ7" s="3">
        <f>IF(AC7=AC6,AJ6,SUM(AI$2:AI7))</f>
        <v>3</v>
      </c>
      <c r="AK7" s="3">
        <v>1</v>
      </c>
      <c r="AT7" t="s">
        <v>21</v>
      </c>
      <c r="AU7" t="s">
        <v>86</v>
      </c>
    </row>
    <row r="8" spans="1:50" x14ac:dyDescent="0.25">
      <c r="A8" t="s">
        <v>16</v>
      </c>
      <c r="B8">
        <v>0.99619199999999997</v>
      </c>
      <c r="C8">
        <v>1.0081773000000001</v>
      </c>
      <c r="D8">
        <v>0.99631899999999995</v>
      </c>
      <c r="E8">
        <v>1.0249980000000001</v>
      </c>
      <c r="F8">
        <v>0.91269299999999998</v>
      </c>
      <c r="G8">
        <v>0.97179400000000005</v>
      </c>
      <c r="H8">
        <v>1.0136665</v>
      </c>
      <c r="I8" t="s">
        <v>10</v>
      </c>
      <c r="J8" t="str">
        <f t="shared" si="6"/>
        <v>DALSeason</v>
      </c>
      <c r="O8" t="s">
        <v>21</v>
      </c>
      <c r="P8" s="3" t="str">
        <f t="shared" si="7"/>
        <v>INDSeason</v>
      </c>
      <c r="Q8" s="1">
        <f t="shared" si="0"/>
        <v>0.98463933104391554</v>
      </c>
      <c r="R8" s="1">
        <f>INDEX('Offense Data'!B:B,MATCH(P8,'Offense Data'!J:J,0))</f>
        <v>1.0248278</v>
      </c>
      <c r="S8" s="1">
        <f t="shared" si="1"/>
        <v>2.0094671310439156</v>
      </c>
      <c r="T8" s="1">
        <f>RANK($S8,$S$2:$S$31,0)+COUNTIFS(S$2:S8,S8)-1</f>
        <v>13</v>
      </c>
      <c r="U8" s="1"/>
      <c r="V8" s="1"/>
      <c r="W8" s="1"/>
      <c r="X8" s="1"/>
      <c r="Y8" s="3">
        <v>7</v>
      </c>
      <c r="Z8" s="3" t="str">
        <f t="shared" si="2"/>
        <v>DENSeason</v>
      </c>
      <c r="AA8" s="3" t="str">
        <f t="shared" si="3"/>
        <v>DEN</v>
      </c>
      <c r="AB8" s="3" t="str">
        <f t="shared" si="4"/>
        <v>Denver</v>
      </c>
      <c r="AC8" s="1">
        <f t="shared" si="8"/>
        <v>2.0365630689580976</v>
      </c>
      <c r="AD8" s="1">
        <f t="shared" si="11"/>
        <v>1.0677932999999999</v>
      </c>
      <c r="AE8" s="1">
        <f t="shared" si="5"/>
        <v>0.96876976895809774</v>
      </c>
      <c r="AF8" s="4">
        <f t="shared" si="9"/>
        <v>120.6606429</v>
      </c>
      <c r="AG8" s="4">
        <f t="shared" si="12"/>
        <v>116.64278100000001</v>
      </c>
      <c r="AH8" s="4">
        <f t="shared" si="10"/>
        <v>4.0178618999999856</v>
      </c>
      <c r="AI8" s="3">
        <v>0.5</v>
      </c>
      <c r="AJ8" s="3">
        <f>IF(AC8=AC7,AJ7,SUM(AI$2:AI8))</f>
        <v>3.5</v>
      </c>
      <c r="AK8" s="3">
        <v>2</v>
      </c>
      <c r="AM8" s="15" t="s">
        <v>96</v>
      </c>
      <c r="AN8" s="3" t="str">
        <f>AM2</f>
        <v>LAL</v>
      </c>
      <c r="AO8" s="4">
        <f>ROUNDDOWN((1+(AO2-AP3))*113,0)</f>
        <v>109</v>
      </c>
      <c r="AT8" t="s">
        <v>13</v>
      </c>
      <c r="AU8" t="s">
        <v>62</v>
      </c>
    </row>
    <row r="9" spans="1:50" x14ac:dyDescent="0.25">
      <c r="A9" t="s">
        <v>17</v>
      </c>
      <c r="B9">
        <v>1.0322370000000001</v>
      </c>
      <c r="C9">
        <v>0.96110470000000003</v>
      </c>
      <c r="D9">
        <v>1.1326345</v>
      </c>
      <c r="E9">
        <v>1.0913028</v>
      </c>
      <c r="F9">
        <v>1.0388951</v>
      </c>
      <c r="G9">
        <v>1.0446595999999999</v>
      </c>
      <c r="H9">
        <v>1.0624085999999999</v>
      </c>
      <c r="I9" t="s">
        <v>10</v>
      </c>
      <c r="J9" t="str">
        <f t="shared" si="6"/>
        <v>DENSeason</v>
      </c>
      <c r="O9" t="s">
        <v>29</v>
      </c>
      <c r="P9" s="3" t="str">
        <f t="shared" si="7"/>
        <v>NYKSeason</v>
      </c>
      <c r="Q9" s="1">
        <f t="shared" si="0"/>
        <v>1.0204957384608211</v>
      </c>
      <c r="R9" s="1">
        <f>INDEX('Offense Data'!B:B,MATCH(P9,'Offense Data'!J:J,0))</f>
        <v>1.0421853999999999</v>
      </c>
      <c r="S9" s="1">
        <f t="shared" si="1"/>
        <v>2.062681138460821</v>
      </c>
      <c r="T9" s="1">
        <f>RANK($S9,$S$2:$S$31,0)+COUNTIFS(S$2:S9,S9)-1</f>
        <v>5</v>
      </c>
      <c r="U9" s="1"/>
      <c r="V9" s="1"/>
      <c r="W9" s="1"/>
      <c r="X9" s="1"/>
      <c r="Y9" s="3">
        <v>8</v>
      </c>
      <c r="Z9" s="3" t="str">
        <f t="shared" si="2"/>
        <v>LACSeason</v>
      </c>
      <c r="AA9" s="3" t="str">
        <f t="shared" si="3"/>
        <v>LAC</v>
      </c>
      <c r="AB9" s="3" t="str">
        <f t="shared" si="4"/>
        <v>Los Angeles Clippers</v>
      </c>
      <c r="AC9" s="1">
        <f t="shared" si="8"/>
        <v>2.032513879654374</v>
      </c>
      <c r="AD9" s="1">
        <f t="shared" si="11"/>
        <v>0.97586280000000003</v>
      </c>
      <c r="AE9" s="1">
        <f t="shared" si="5"/>
        <v>1.0566510796543738</v>
      </c>
      <c r="AF9" s="4">
        <f t="shared" si="9"/>
        <v>110.27249640000001</v>
      </c>
      <c r="AG9" s="4">
        <f t="shared" si="12"/>
        <v>106.94164059999999</v>
      </c>
      <c r="AH9" s="4">
        <f t="shared" si="10"/>
        <v>3.3308558000000232</v>
      </c>
      <c r="AI9" s="3">
        <v>0.5</v>
      </c>
      <c r="AJ9" s="3">
        <f>IF(AC9=AC8,AJ8,SUM(AI$2:AI9))</f>
        <v>4</v>
      </c>
      <c r="AK9" s="3">
        <v>2</v>
      </c>
      <c r="AM9" s="15"/>
      <c r="AN9" s="3" t="str">
        <f>AM3</f>
        <v>NYK</v>
      </c>
      <c r="AO9" s="4">
        <f>ROUNDDOWN((1+(AO3-AP2))*113,0)</f>
        <v>117</v>
      </c>
      <c r="AT9" t="s">
        <v>25</v>
      </c>
      <c r="AU9" t="s">
        <v>63</v>
      </c>
    </row>
    <row r="10" spans="1:50" x14ac:dyDescent="0.25">
      <c r="A10" t="s">
        <v>18</v>
      </c>
      <c r="B10">
        <v>1.0012865</v>
      </c>
      <c r="C10">
        <v>0.96252289999999996</v>
      </c>
      <c r="D10">
        <v>0.96325380000000005</v>
      </c>
      <c r="E10">
        <v>1.1362535</v>
      </c>
      <c r="F10">
        <v>0.96056569999999997</v>
      </c>
      <c r="G10">
        <v>1.0214449999999999</v>
      </c>
      <c r="H10">
        <v>0.97431009999999996</v>
      </c>
      <c r="I10" t="s">
        <v>10</v>
      </c>
      <c r="J10" t="str">
        <f t="shared" si="6"/>
        <v>DETSeason</v>
      </c>
      <c r="O10" t="s">
        <v>17</v>
      </c>
      <c r="P10" s="3" t="str">
        <f t="shared" si="7"/>
        <v>DENSeason</v>
      </c>
      <c r="Q10" s="1">
        <f t="shared" si="0"/>
        <v>0.96876976895809774</v>
      </c>
      <c r="R10" s="1">
        <f>INDEX('Offense Data'!B:B,MATCH(P10,'Offense Data'!J:J,0))</f>
        <v>1.0677932999999999</v>
      </c>
      <c r="S10" s="1">
        <f t="shared" si="1"/>
        <v>2.0365630689580976</v>
      </c>
      <c r="T10" s="1">
        <f>RANK($S10,$S$2:$S$31,0)+COUNTIFS(S$2:S10,S10)-1</f>
        <v>7</v>
      </c>
      <c r="U10" s="1"/>
      <c r="V10" s="1"/>
      <c r="W10" s="1"/>
      <c r="X10" s="1"/>
      <c r="Y10" s="3">
        <v>9</v>
      </c>
      <c r="Z10" s="3" t="str">
        <f t="shared" si="2"/>
        <v>MINSeason</v>
      </c>
      <c r="AA10" s="3" t="str">
        <f t="shared" si="3"/>
        <v>MIN</v>
      </c>
      <c r="AB10" s="3" t="str">
        <f t="shared" si="4"/>
        <v>Minnesota</v>
      </c>
      <c r="AC10" s="1">
        <f t="shared" si="8"/>
        <v>2.0307252980455575</v>
      </c>
      <c r="AD10" s="1">
        <f t="shared" si="11"/>
        <v>0.98304780000000003</v>
      </c>
      <c r="AE10" s="1">
        <f t="shared" si="5"/>
        <v>1.0476774980455577</v>
      </c>
      <c r="AF10" s="4">
        <f t="shared" si="9"/>
        <v>111.0844014</v>
      </c>
      <c r="AG10" s="4">
        <f t="shared" si="12"/>
        <v>107.8576186</v>
      </c>
      <c r="AH10" s="4">
        <f t="shared" si="10"/>
        <v>3.2267828000000094</v>
      </c>
      <c r="AI10" s="3">
        <v>0.5</v>
      </c>
      <c r="AJ10" s="3">
        <f>IF(AC10=AC9,AJ9,SUM(AI$2:AI10))</f>
        <v>4.5</v>
      </c>
      <c r="AK10" s="3">
        <v>2</v>
      </c>
      <c r="AT10" t="s">
        <v>31</v>
      </c>
      <c r="AU10" t="s">
        <v>64</v>
      </c>
    </row>
    <row r="11" spans="1:50" x14ac:dyDescent="0.25">
      <c r="A11" t="s">
        <v>19</v>
      </c>
      <c r="B11">
        <v>0.9871008</v>
      </c>
      <c r="C11">
        <v>1.0201986999999999</v>
      </c>
      <c r="D11">
        <v>1.0091607</v>
      </c>
      <c r="E11">
        <v>0.90650549999999996</v>
      </c>
      <c r="F11">
        <v>1.1831860999999999</v>
      </c>
      <c r="G11">
        <v>1.0013255999999999</v>
      </c>
      <c r="H11">
        <v>0.97356350000000003</v>
      </c>
      <c r="I11" t="s">
        <v>10</v>
      </c>
      <c r="J11" t="str">
        <f t="shared" si="6"/>
        <v>GSWSeason</v>
      </c>
      <c r="O11" t="s">
        <v>19</v>
      </c>
      <c r="P11" s="3" t="str">
        <f t="shared" si="7"/>
        <v>GSWSeason</v>
      </c>
      <c r="Q11" s="1">
        <f t="shared" si="0"/>
        <v>1.0130677636974865</v>
      </c>
      <c r="R11" s="1">
        <f>INDEX('Offense Data'!B:B,MATCH(P11,'Offense Data'!J:J,0))</f>
        <v>0.98433740000000003</v>
      </c>
      <c r="S11" s="1">
        <f t="shared" si="1"/>
        <v>1.9974051636974866</v>
      </c>
      <c r="T11" s="1">
        <f>RANK($S11,$S$2:$S$31,0)+COUNTIFS(S$2:S11,S11)-1</f>
        <v>15</v>
      </c>
      <c r="U11" s="1"/>
      <c r="V11" s="1"/>
      <c r="W11" s="1"/>
      <c r="X11" s="1"/>
      <c r="Y11" s="3">
        <v>10</v>
      </c>
      <c r="Z11" s="3" t="str">
        <f t="shared" si="2"/>
        <v>DALSeason</v>
      </c>
      <c r="AA11" s="3" t="str">
        <f t="shared" si="3"/>
        <v>DAL</v>
      </c>
      <c r="AB11" s="3" t="str">
        <f t="shared" si="4"/>
        <v>Dallas</v>
      </c>
      <c r="AC11" s="1">
        <f t="shared" si="8"/>
        <v>2.0258216562943687</v>
      </c>
      <c r="AD11" s="1">
        <f t="shared" si="11"/>
        <v>1.0219990999999999</v>
      </c>
      <c r="AE11" s="1">
        <f t="shared" si="5"/>
        <v>1.003822556294369</v>
      </c>
      <c r="AF11" s="4">
        <f t="shared" si="9"/>
        <v>115.48589829999999</v>
      </c>
      <c r="AG11" s="4">
        <f t="shared" si="12"/>
        <v>112.56969599999999</v>
      </c>
      <c r="AH11" s="4">
        <f t="shared" si="10"/>
        <v>2.9162022999999948</v>
      </c>
      <c r="AI11" s="3">
        <v>0.5</v>
      </c>
      <c r="AJ11" s="3">
        <f>IF(AC11=AC10,AJ10,SUM(AI$2:AI11))</f>
        <v>5</v>
      </c>
      <c r="AK11" s="3">
        <v>2</v>
      </c>
      <c r="AM11" s="11" t="s">
        <v>92</v>
      </c>
      <c r="AN11" s="4">
        <f>ROUNDDOWN(ABS(AO8-AO9),0)</f>
        <v>8</v>
      </c>
      <c r="AT11" t="s">
        <v>23</v>
      </c>
      <c r="AU11" t="s">
        <v>65</v>
      </c>
    </row>
    <row r="12" spans="1:50" x14ac:dyDescent="0.25">
      <c r="A12" t="s">
        <v>20</v>
      </c>
      <c r="B12">
        <v>0.95880790000000005</v>
      </c>
      <c r="C12">
        <v>0.97093189999999996</v>
      </c>
      <c r="D12">
        <v>0.858456</v>
      </c>
      <c r="E12">
        <v>0.93854479999999996</v>
      </c>
      <c r="F12">
        <v>1.1620467999999999</v>
      </c>
      <c r="G12">
        <v>0.9293766</v>
      </c>
      <c r="H12">
        <v>0.97445309999999996</v>
      </c>
      <c r="I12" t="s">
        <v>10</v>
      </c>
      <c r="J12" t="str">
        <f t="shared" si="6"/>
        <v>HOUSeason</v>
      </c>
      <c r="O12" t="s">
        <v>32</v>
      </c>
      <c r="P12" s="3" t="str">
        <f t="shared" si="7"/>
        <v>PHISeason</v>
      </c>
      <c r="Q12" s="1">
        <f t="shared" si="0"/>
        <v>1.0047133110849618</v>
      </c>
      <c r="R12" s="1">
        <f>INDEX('Offense Data'!B:B,MATCH(P12,'Offense Data'!J:J,0))</f>
        <v>0.96426420000000002</v>
      </c>
      <c r="S12" s="1">
        <f t="shared" si="1"/>
        <v>1.9689775110849617</v>
      </c>
      <c r="T12" s="1">
        <f>RANK($S12,$S$2:$S$31,0)+COUNTIFS(S$2:S12,S12)-1</f>
        <v>23</v>
      </c>
      <c r="U12" s="1"/>
      <c r="V12" s="1"/>
      <c r="W12" s="1"/>
      <c r="X12" s="1"/>
      <c r="Y12" s="3">
        <v>11</v>
      </c>
      <c r="Z12" s="3" t="str">
        <f t="shared" si="2"/>
        <v>MILSeason</v>
      </c>
      <c r="AA12" s="3" t="str">
        <f t="shared" si="3"/>
        <v>MIL</v>
      </c>
      <c r="AB12" s="3" t="str">
        <f t="shared" si="4"/>
        <v>Milwaukee</v>
      </c>
      <c r="AC12" s="1">
        <f t="shared" si="8"/>
        <v>2.0221858792009249</v>
      </c>
      <c r="AD12" s="1">
        <f t="shared" si="11"/>
        <v>1.0132934</v>
      </c>
      <c r="AE12" s="1">
        <f t="shared" si="5"/>
        <v>1.0088924792009248</v>
      </c>
      <c r="AF12" s="4">
        <f t="shared" si="9"/>
        <v>114.50215420000001</v>
      </c>
      <c r="AG12" s="4">
        <f t="shared" si="12"/>
        <v>112.00400670000001</v>
      </c>
      <c r="AH12" s="4">
        <f t="shared" si="10"/>
        <v>2.4981475000000017</v>
      </c>
      <c r="AI12" s="3">
        <v>0.75</v>
      </c>
      <c r="AJ12" s="3">
        <f>IF(AC12=AC11,AJ11,SUM(AI$2:AI12))</f>
        <v>5.75</v>
      </c>
      <c r="AK12" s="3">
        <v>2</v>
      </c>
      <c r="AM12" s="11" t="s">
        <v>48</v>
      </c>
      <c r="AN12" s="4">
        <f>SUM(AO8,AO9)</f>
        <v>226</v>
      </c>
      <c r="AT12" t="s">
        <v>15</v>
      </c>
      <c r="AU12" t="s">
        <v>66</v>
      </c>
    </row>
    <row r="13" spans="1:50" x14ac:dyDescent="0.25">
      <c r="A13" t="s">
        <v>21</v>
      </c>
      <c r="B13">
        <v>1.0156003</v>
      </c>
      <c r="C13">
        <v>1.0033852000000001</v>
      </c>
      <c r="D13">
        <v>0.99026800000000004</v>
      </c>
      <c r="E13">
        <v>0.91464880000000004</v>
      </c>
      <c r="F13">
        <v>0.91199070000000004</v>
      </c>
      <c r="G13">
        <v>0.96895969999999998</v>
      </c>
      <c r="H13">
        <v>1.037706</v>
      </c>
      <c r="I13" t="s">
        <v>10</v>
      </c>
      <c r="J13" t="str">
        <f t="shared" si="6"/>
        <v>INDSeason</v>
      </c>
      <c r="O13" t="s">
        <v>20</v>
      </c>
      <c r="P13" s="3" t="str">
        <f t="shared" si="7"/>
        <v>HOUSeason</v>
      </c>
      <c r="Q13" s="1">
        <f t="shared" si="0"/>
        <v>1.0429617861930425</v>
      </c>
      <c r="R13" s="1">
        <f>INDEX('Offense Data'!B:B,MATCH(P13,'Offense Data'!J:J,0))</f>
        <v>1.0079148</v>
      </c>
      <c r="S13" s="1">
        <f t="shared" si="1"/>
        <v>2.0508765861930423</v>
      </c>
      <c r="T13" s="1">
        <f>RANK($S13,$S$2:$S$31,0)+COUNTIFS(S$2:S13,S13)-1</f>
        <v>6</v>
      </c>
      <c r="U13" s="1"/>
      <c r="V13" s="1"/>
      <c r="W13" s="1"/>
      <c r="X13" s="1"/>
      <c r="Y13" s="3">
        <v>12</v>
      </c>
      <c r="Z13" s="3" t="str">
        <f t="shared" si="2"/>
        <v>SACSeason</v>
      </c>
      <c r="AA13" s="3" t="str">
        <f t="shared" si="3"/>
        <v>SAC</v>
      </c>
      <c r="AB13" s="3" t="str">
        <f t="shared" si="4"/>
        <v>Sacramento</v>
      </c>
      <c r="AC13" s="1">
        <f t="shared" si="8"/>
        <v>2.0174961307988428</v>
      </c>
      <c r="AD13" s="1">
        <f t="shared" si="11"/>
        <v>1.0310572</v>
      </c>
      <c r="AE13" s="1">
        <f>INDEX(Q:Q,MATCH(Z13,P:P,0))</f>
        <v>0.98643893079884293</v>
      </c>
      <c r="AF13" s="4">
        <f t="shared" si="9"/>
        <v>116.5094636</v>
      </c>
      <c r="AG13" s="4">
        <f t="shared" si="12"/>
        <v>114.5534675</v>
      </c>
      <c r="AH13" s="4">
        <f t="shared" si="10"/>
        <v>1.9559961000000072</v>
      </c>
      <c r="AI13" s="3">
        <v>0.75</v>
      </c>
      <c r="AJ13" s="3">
        <f>IF(AC13=AC12,AJ12,SUM(AI$2:AI13))</f>
        <v>6.5</v>
      </c>
      <c r="AK13" s="3">
        <v>2</v>
      </c>
      <c r="AT13" t="s">
        <v>35</v>
      </c>
      <c r="AU13" t="s">
        <v>67</v>
      </c>
    </row>
    <row r="14" spans="1:50" x14ac:dyDescent="0.25">
      <c r="A14" t="s">
        <v>22</v>
      </c>
      <c r="B14">
        <v>0.94638619999999996</v>
      </c>
      <c r="C14">
        <v>0.95684990000000003</v>
      </c>
      <c r="D14">
        <v>0.94425780000000004</v>
      </c>
      <c r="E14">
        <v>1.1437453</v>
      </c>
      <c r="F14">
        <v>0.91521710000000001</v>
      </c>
      <c r="G14">
        <v>0.96108689999999997</v>
      </c>
      <c r="H14">
        <v>0.9302608</v>
      </c>
      <c r="I14" t="s">
        <v>10</v>
      </c>
      <c r="J14" t="str">
        <f t="shared" si="6"/>
        <v>LACSeason</v>
      </c>
      <c r="O14" t="s">
        <v>26</v>
      </c>
      <c r="P14" s="3" t="str">
        <f t="shared" si="7"/>
        <v>MILSeason</v>
      </c>
      <c r="Q14" s="1">
        <f t="shared" si="0"/>
        <v>1.0088924792009248</v>
      </c>
      <c r="R14" s="1">
        <f>INDEX('Offense Data'!B:B,MATCH(P14,'Offense Data'!J:J,0))</f>
        <v>1.0132934</v>
      </c>
      <c r="S14" s="1">
        <f t="shared" si="1"/>
        <v>2.0221858792009249</v>
      </c>
      <c r="T14" s="1">
        <f>RANK($S14,$S$2:$S$31,0)+COUNTIFS(S$2:S14,S14)-1</f>
        <v>11</v>
      </c>
      <c r="U14" s="1"/>
      <c r="V14" s="1"/>
      <c r="W14" s="1"/>
      <c r="X14" s="1"/>
      <c r="Y14" s="3">
        <v>13</v>
      </c>
      <c r="Z14" s="3" t="str">
        <f t="shared" si="2"/>
        <v>INDSeason</v>
      </c>
      <c r="AA14" s="3" t="str">
        <f t="shared" si="3"/>
        <v>IND</v>
      </c>
      <c r="AB14" s="3" t="str">
        <f t="shared" si="4"/>
        <v>Indiana</v>
      </c>
      <c r="AC14" s="1">
        <f t="shared" si="8"/>
        <v>2.0094671310439156</v>
      </c>
      <c r="AD14" s="1">
        <f t="shared" si="11"/>
        <v>1.0248278</v>
      </c>
      <c r="AE14" s="1">
        <f t="shared" si="5"/>
        <v>0.98463933104391554</v>
      </c>
      <c r="AF14" s="4">
        <f t="shared" si="9"/>
        <v>115.8055414</v>
      </c>
      <c r="AG14" s="4">
        <f t="shared" si="12"/>
        <v>114.7628339</v>
      </c>
      <c r="AH14" s="4">
        <f t="shared" si="10"/>
        <v>1.0427074999999917</v>
      </c>
      <c r="AI14" s="3">
        <v>0.75</v>
      </c>
      <c r="AJ14" s="3">
        <f>IF(AC14=AC13,AJ13,SUM(AI$2:AI14))</f>
        <v>7.25</v>
      </c>
      <c r="AK14" s="3">
        <v>3</v>
      </c>
      <c r="AM14" s="11" t="s">
        <v>97</v>
      </c>
      <c r="AN14" s="12">
        <f>100+AN11*20</f>
        <v>260</v>
      </c>
      <c r="AT14" t="s">
        <v>37</v>
      </c>
      <c r="AU14" t="s">
        <v>68</v>
      </c>
    </row>
    <row r="15" spans="1:50" x14ac:dyDescent="0.25">
      <c r="A15" t="s">
        <v>23</v>
      </c>
      <c r="B15">
        <v>0.99330059999999998</v>
      </c>
      <c r="C15">
        <v>0.98414619999999997</v>
      </c>
      <c r="D15">
        <v>1.0373448999999999</v>
      </c>
      <c r="E15">
        <v>0.94591879999999995</v>
      </c>
      <c r="F15">
        <v>0.83455749999999995</v>
      </c>
      <c r="G15">
        <v>0.99156869999999997</v>
      </c>
      <c r="H15">
        <v>1.0306945000000001</v>
      </c>
      <c r="I15" t="s">
        <v>10</v>
      </c>
      <c r="J15" t="str">
        <f t="shared" si="6"/>
        <v>LALSeason</v>
      </c>
      <c r="O15" t="s">
        <v>35</v>
      </c>
      <c r="P15" s="3" t="str">
        <f t="shared" si="7"/>
        <v>SACSeason</v>
      </c>
      <c r="Q15" s="1">
        <f t="shared" si="0"/>
        <v>0.98643893079884293</v>
      </c>
      <c r="R15" s="1">
        <f>INDEX('Offense Data'!B:B,MATCH(P15,'Offense Data'!J:J,0))</f>
        <v>1.0310572</v>
      </c>
      <c r="S15" s="1">
        <f t="shared" si="1"/>
        <v>2.0174961307988428</v>
      </c>
      <c r="T15" s="1">
        <f>RANK($S15,$S$2:$S$31,0)+COUNTIFS(S$2:S15,S15)-1</f>
        <v>12</v>
      </c>
      <c r="U15" s="1"/>
      <c r="V15" s="1"/>
      <c r="W15" s="1"/>
      <c r="X15" s="1"/>
      <c r="Y15" s="3">
        <v>14</v>
      </c>
      <c r="Z15" s="3" t="str">
        <f t="shared" si="2"/>
        <v>MIASeason</v>
      </c>
      <c r="AA15" s="3" t="str">
        <f t="shared" si="3"/>
        <v>MIA</v>
      </c>
      <c r="AB15" s="3" t="str">
        <f t="shared" si="4"/>
        <v>Miami</v>
      </c>
      <c r="AC15" s="1">
        <f t="shared" si="8"/>
        <v>2.0017929222092121</v>
      </c>
      <c r="AD15" s="1">
        <f>INDEX(R:R,MATCH(Z15,P:P,0))</f>
        <v>0.98042050000000003</v>
      </c>
      <c r="AE15" s="1">
        <f t="shared" si="5"/>
        <v>1.0213724222092122</v>
      </c>
      <c r="AF15" s="4">
        <f t="shared" si="9"/>
        <v>110.78751650000001</v>
      </c>
      <c r="AG15" s="4">
        <f t="shared" si="12"/>
        <v>110.63545240000001</v>
      </c>
      <c r="AH15" s="4">
        <f t="shared" si="10"/>
        <v>0.15206410000000403</v>
      </c>
      <c r="AI15" s="3">
        <v>0.75</v>
      </c>
      <c r="AJ15" s="3">
        <f>IF(AC15=AC14,AJ14,SUM(AI$2:AI15))</f>
        <v>8</v>
      </c>
      <c r="AK15" s="3">
        <v>3</v>
      </c>
      <c r="AM15" s="11" t="s">
        <v>98</v>
      </c>
      <c r="AN15" s="13">
        <f>AN14/(100+AN14)</f>
        <v>0.72222222222222221</v>
      </c>
      <c r="AO15" s="14">
        <f>1-AN15</f>
        <v>0.27777777777777779</v>
      </c>
      <c r="AT15" t="s">
        <v>9</v>
      </c>
      <c r="AU15" t="s">
        <v>69</v>
      </c>
    </row>
    <row r="16" spans="1:50" x14ac:dyDescent="0.25">
      <c r="A16" t="s">
        <v>24</v>
      </c>
      <c r="B16">
        <v>1.0228413000000001</v>
      </c>
      <c r="C16">
        <v>0.97765100000000005</v>
      </c>
      <c r="D16">
        <v>0.99174770000000001</v>
      </c>
      <c r="E16">
        <v>1.1212698999999999</v>
      </c>
      <c r="F16">
        <v>1.1337149</v>
      </c>
      <c r="G16">
        <v>1.0198973</v>
      </c>
      <c r="H16">
        <v>0.99521479999999996</v>
      </c>
      <c r="I16" t="s">
        <v>10</v>
      </c>
      <c r="J16" t="str">
        <f t="shared" si="6"/>
        <v>MEMSeason</v>
      </c>
      <c r="O16" t="s">
        <v>33</v>
      </c>
      <c r="P16" s="3" t="str">
        <f t="shared" si="7"/>
        <v>PHXSeason</v>
      </c>
      <c r="Q16" s="1">
        <f t="shared" si="0"/>
        <v>0.99642542343596585</v>
      </c>
      <c r="R16" s="1">
        <f>INDEX('Offense Data'!B:B,MATCH(P16,'Offense Data'!J:J,0))</f>
        <v>0.99982439999999995</v>
      </c>
      <c r="S16" s="1">
        <f t="shared" si="1"/>
        <v>1.9962498234359658</v>
      </c>
      <c r="T16" s="1">
        <f>RANK($S16,$S$2:$S$31,0)+COUNTIFS(S$2:S16,S16)-1</f>
        <v>16</v>
      </c>
      <c r="U16" s="1"/>
      <c r="V16" s="1"/>
      <c r="W16" s="1"/>
      <c r="X16" s="1"/>
      <c r="Y16" s="3">
        <v>15</v>
      </c>
      <c r="Z16" s="3" t="str">
        <f t="shared" si="2"/>
        <v>GSWSeason</v>
      </c>
      <c r="AA16" s="3" t="str">
        <f t="shared" si="3"/>
        <v>GSW</v>
      </c>
      <c r="AB16" s="3" t="str">
        <f t="shared" si="4"/>
        <v>Golden State</v>
      </c>
      <c r="AC16" s="1">
        <f t="shared" si="8"/>
        <v>1.9974051636974866</v>
      </c>
      <c r="AD16" s="1">
        <f t="shared" si="11"/>
        <v>0.98433740000000003</v>
      </c>
      <c r="AE16" s="1">
        <f t="shared" si="5"/>
        <v>1.0130677636974865</v>
      </c>
      <c r="AF16" s="4">
        <f t="shared" si="9"/>
        <v>111.2301262</v>
      </c>
      <c r="AG16" s="4">
        <f t="shared" si="12"/>
        <v>111.54239040000002</v>
      </c>
      <c r="AH16" s="4">
        <f t="shared" si="10"/>
        <v>-0.31226420000001553</v>
      </c>
      <c r="AI16" s="3">
        <v>0.75</v>
      </c>
      <c r="AJ16" s="3">
        <f>IF(AC16=AC15,AJ15,SUM(AI$2:AI16))</f>
        <v>8.75</v>
      </c>
      <c r="AK16" s="3">
        <v>3</v>
      </c>
      <c r="AT16" t="s">
        <v>26</v>
      </c>
      <c r="AU16" t="s">
        <v>70</v>
      </c>
    </row>
    <row r="17" spans="1:47" x14ac:dyDescent="0.25">
      <c r="A17" t="s">
        <v>25</v>
      </c>
      <c r="B17">
        <v>0.97907480000000002</v>
      </c>
      <c r="C17">
        <v>1.0369299999999999</v>
      </c>
      <c r="D17">
        <v>1.0315635000000001</v>
      </c>
      <c r="E17">
        <v>0.88337869999999996</v>
      </c>
      <c r="F17">
        <v>1.0023294</v>
      </c>
      <c r="G17">
        <v>1.0174076999999999</v>
      </c>
      <c r="H17">
        <v>0.99252059999999998</v>
      </c>
      <c r="I17" t="s">
        <v>10</v>
      </c>
      <c r="J17" t="str">
        <f t="shared" si="6"/>
        <v>MIASeason</v>
      </c>
      <c r="O17" t="s">
        <v>25</v>
      </c>
      <c r="P17" s="3" t="str">
        <f t="shared" si="7"/>
        <v>MIASeason</v>
      </c>
      <c r="Q17" s="1">
        <f t="shared" si="0"/>
        <v>1.0213724222092122</v>
      </c>
      <c r="R17" s="1">
        <f>INDEX('Offense Data'!B:B,MATCH(P17,'Offense Data'!J:J,0))</f>
        <v>0.98042050000000003</v>
      </c>
      <c r="S17" s="1">
        <f t="shared" si="1"/>
        <v>2.0017929222092121</v>
      </c>
      <c r="T17" s="1">
        <f>RANK($S17,$S$2:$S$31,0)+COUNTIFS(S$2:S17,S17)-1</f>
        <v>14</v>
      </c>
      <c r="U17" s="1"/>
      <c r="V17" s="1"/>
      <c r="W17" s="1"/>
      <c r="X17" s="1"/>
      <c r="Y17" s="3">
        <v>16</v>
      </c>
      <c r="Z17" s="3" t="str">
        <f t="shared" si="2"/>
        <v>PHXSeason</v>
      </c>
      <c r="AA17" s="3" t="str">
        <f t="shared" si="3"/>
        <v>PHX</v>
      </c>
      <c r="AB17" s="3" t="str">
        <f t="shared" si="4"/>
        <v>Phoenix</v>
      </c>
      <c r="AC17" s="1">
        <f t="shared" si="8"/>
        <v>1.9962498234359658</v>
      </c>
      <c r="AD17" s="1">
        <f t="shared" si="11"/>
        <v>0.99982439999999995</v>
      </c>
      <c r="AE17" s="1">
        <f t="shared" si="5"/>
        <v>0.99642542343596585</v>
      </c>
      <c r="AF17" s="4">
        <f t="shared" si="9"/>
        <v>112.98015719999999</v>
      </c>
      <c r="AG17" s="4">
        <f t="shared" si="12"/>
        <v>113.40537619999999</v>
      </c>
      <c r="AH17" s="4">
        <f t="shared" si="10"/>
        <v>-0.42521899999999846</v>
      </c>
      <c r="AI17" s="3">
        <v>0.75</v>
      </c>
      <c r="AJ17" s="3">
        <f>IF(AC17=AC16,AJ16,SUM(AI$2:AI17))</f>
        <v>9.5</v>
      </c>
      <c r="AK17" s="3">
        <v>3</v>
      </c>
      <c r="AT17" t="s">
        <v>33</v>
      </c>
      <c r="AU17" t="s">
        <v>71</v>
      </c>
    </row>
    <row r="18" spans="1:47" x14ac:dyDescent="0.25">
      <c r="A18" t="s">
        <v>26</v>
      </c>
      <c r="B18">
        <v>0.99118589999999995</v>
      </c>
      <c r="C18">
        <v>1.0275571999999999</v>
      </c>
      <c r="D18">
        <v>0.97457559999999999</v>
      </c>
      <c r="E18">
        <v>0.89380210000000004</v>
      </c>
      <c r="F18">
        <v>0.77433169999999996</v>
      </c>
      <c r="G18">
        <v>1.0400167</v>
      </c>
      <c r="H18">
        <v>0.95434669999999999</v>
      </c>
      <c r="I18" t="s">
        <v>10</v>
      </c>
      <c r="J18" t="str">
        <f t="shared" si="6"/>
        <v>MILSeason</v>
      </c>
      <c r="O18" t="s">
        <v>38</v>
      </c>
      <c r="P18" s="3" t="str">
        <f t="shared" si="7"/>
        <v>UTASeason</v>
      </c>
      <c r="Q18" s="1">
        <f t="shared" si="0"/>
        <v>0.95080415687774167</v>
      </c>
      <c r="R18" s="1">
        <f>INDEX('Offense Data'!B:B,MATCH(P18,'Offense Data'!J:J,0))</f>
        <v>0.98272740000000003</v>
      </c>
      <c r="S18" s="1">
        <f t="shared" si="1"/>
        <v>1.9335315568777416</v>
      </c>
      <c r="T18" s="1">
        <f>RANK($S18,$S$2:$S$31,0)+COUNTIFS(S$2:S18,S18)-1</f>
        <v>28</v>
      </c>
      <c r="U18" s="1"/>
      <c r="V18" s="1"/>
      <c r="W18" s="1"/>
      <c r="X18" s="1"/>
      <c r="Y18" s="3">
        <v>17</v>
      </c>
      <c r="Z18" s="3" t="str">
        <f t="shared" si="2"/>
        <v>LALSeason</v>
      </c>
      <c r="AA18" s="3" t="str">
        <f t="shared" si="3"/>
        <v>LAL</v>
      </c>
      <c r="AB18" s="3" t="str">
        <f t="shared" si="4"/>
        <v>Los Angeles Lakers</v>
      </c>
      <c r="AC18" s="1">
        <f t="shared" si="8"/>
        <v>1.9958158846705418</v>
      </c>
      <c r="AD18" s="1">
        <f t="shared" si="11"/>
        <v>0.98907129999999999</v>
      </c>
      <c r="AE18" s="1">
        <f t="shared" si="5"/>
        <v>1.0067445846705418</v>
      </c>
      <c r="AF18" s="4">
        <f t="shared" si="9"/>
        <v>111.7650569</v>
      </c>
      <c r="AG18" s="4">
        <f t="shared" si="12"/>
        <v>112.2429678</v>
      </c>
      <c r="AH18" s="4">
        <f t="shared" si="10"/>
        <v>-0.4779108999999977</v>
      </c>
      <c r="AI18" s="3">
        <v>0.75</v>
      </c>
      <c r="AJ18" s="3">
        <f>IF(AC18=AC17,AJ17,SUM(AI$2:AI18))</f>
        <v>10.25</v>
      </c>
      <c r="AK18" s="3">
        <v>3</v>
      </c>
      <c r="AT18" t="s">
        <v>36</v>
      </c>
      <c r="AU18" t="s">
        <v>72</v>
      </c>
    </row>
    <row r="19" spans="1:47" x14ac:dyDescent="0.25">
      <c r="A19" t="s">
        <v>27</v>
      </c>
      <c r="B19">
        <v>0.95449220000000001</v>
      </c>
      <c r="C19">
        <v>0.96772320000000001</v>
      </c>
      <c r="D19">
        <v>0.92684480000000002</v>
      </c>
      <c r="E19">
        <v>1.0987946</v>
      </c>
      <c r="F19">
        <v>0.91933969999999998</v>
      </c>
      <c r="G19">
        <v>0.94251510000000005</v>
      </c>
      <c r="H19">
        <v>0.97729650000000001</v>
      </c>
      <c r="I19" t="s">
        <v>10</v>
      </c>
      <c r="J19" t="str">
        <f t="shared" si="6"/>
        <v>MINSeason</v>
      </c>
      <c r="O19" t="s">
        <v>16</v>
      </c>
      <c r="P19" s="3" t="str">
        <f t="shared" si="7"/>
        <v>DALSeason</v>
      </c>
      <c r="Q19" s="1">
        <f t="shared" si="0"/>
        <v>1.003822556294369</v>
      </c>
      <c r="R19" s="1">
        <f>INDEX('Offense Data'!B:B,MATCH(P19,'Offense Data'!J:J,0))</f>
        <v>1.0219990999999999</v>
      </c>
      <c r="S19" s="1">
        <f t="shared" si="1"/>
        <v>2.0258216562943687</v>
      </c>
      <c r="T19" s="1">
        <f>RANK($S19,$S$2:$S$31,0)+COUNTIFS(S$2:S19,S19)-1</f>
        <v>10</v>
      </c>
      <c r="U19" s="1"/>
      <c r="V19" s="1"/>
      <c r="W19" s="1"/>
      <c r="X19" s="1"/>
      <c r="Y19" s="3">
        <v>18</v>
      </c>
      <c r="Z19" s="3" t="str">
        <f t="shared" si="2"/>
        <v>ORLSeason</v>
      </c>
      <c r="AA19" s="3" t="str">
        <f t="shared" si="3"/>
        <v>ORL</v>
      </c>
      <c r="AB19" s="3" t="str">
        <f t="shared" si="4"/>
        <v>Orlando</v>
      </c>
      <c r="AC19" s="1">
        <f t="shared" si="8"/>
        <v>1.9925579558745499</v>
      </c>
      <c r="AD19" s="1">
        <f t="shared" si="11"/>
        <v>0.91786820000000002</v>
      </c>
      <c r="AE19" s="1">
        <f t="shared" si="5"/>
        <v>1.0746897558745498</v>
      </c>
      <c r="AF19" s="4">
        <f t="shared" si="9"/>
        <v>103.7191066</v>
      </c>
      <c r="AG19" s="4">
        <f t="shared" si="12"/>
        <v>105.14662429999998</v>
      </c>
      <c r="AH19" s="4">
        <f t="shared" si="10"/>
        <v>-1.4275176999999815</v>
      </c>
      <c r="AI19" s="3">
        <v>0.75</v>
      </c>
      <c r="AJ19" s="3">
        <f>IF(AC19=AC18,AJ18,SUM(AI$2:AI19))</f>
        <v>11</v>
      </c>
      <c r="AK19" s="3">
        <v>3</v>
      </c>
      <c r="AT19" t="s">
        <v>24</v>
      </c>
      <c r="AU19" t="s">
        <v>73</v>
      </c>
    </row>
    <row r="20" spans="1:47" x14ac:dyDescent="0.25">
      <c r="A20" t="s">
        <v>28</v>
      </c>
      <c r="B20">
        <v>1.0445578</v>
      </c>
      <c r="C20">
        <v>1.0507827999999999</v>
      </c>
      <c r="D20">
        <v>1.0792809999999999</v>
      </c>
      <c r="E20">
        <v>1.0567998000000001</v>
      </c>
      <c r="F20">
        <v>1.0903855</v>
      </c>
      <c r="G20">
        <v>1.0582094</v>
      </c>
      <c r="H20">
        <v>1.0582795</v>
      </c>
      <c r="I20" t="s">
        <v>10</v>
      </c>
      <c r="J20" t="str">
        <f t="shared" si="6"/>
        <v>NOPSeason</v>
      </c>
      <c r="O20" t="s">
        <v>31</v>
      </c>
      <c r="P20" s="3" t="str">
        <f t="shared" si="7"/>
        <v>ORLSeason</v>
      </c>
      <c r="Q20" s="1">
        <f t="shared" si="0"/>
        <v>1.0746897558745498</v>
      </c>
      <c r="R20" s="1">
        <f>INDEX('Offense Data'!B:B,MATCH(P20,'Offense Data'!J:J,0))</f>
        <v>0.91786820000000002</v>
      </c>
      <c r="S20" s="1">
        <f t="shared" si="1"/>
        <v>1.9925579558745499</v>
      </c>
      <c r="T20" s="1">
        <f>RANK($S20,$S$2:$S$31,0)+COUNTIFS(S$2:S20,S20)-1</f>
        <v>18</v>
      </c>
      <c r="U20" s="1"/>
      <c r="V20" s="1"/>
      <c r="W20" s="1"/>
      <c r="X20" s="1"/>
      <c r="Y20" s="3">
        <v>19</v>
      </c>
      <c r="Z20" s="3" t="str">
        <f t="shared" si="2"/>
        <v>SASSeason</v>
      </c>
      <c r="AA20" s="3" t="str">
        <f t="shared" si="3"/>
        <v>SAS</v>
      </c>
      <c r="AB20" s="3" t="str">
        <f t="shared" si="4"/>
        <v>San Antonio</v>
      </c>
      <c r="AC20" s="1">
        <f t="shared" si="8"/>
        <v>1.9898375302022386</v>
      </c>
      <c r="AD20" s="1">
        <f t="shared" si="11"/>
        <v>0.99729489999999998</v>
      </c>
      <c r="AE20" s="1">
        <f t="shared" si="5"/>
        <v>0.99254263020223865</v>
      </c>
      <c r="AF20" s="4">
        <f t="shared" si="9"/>
        <v>112.6943237</v>
      </c>
      <c r="AG20" s="4">
        <f t="shared" si="12"/>
        <v>113.84901419999998</v>
      </c>
      <c r="AH20" s="4">
        <f t="shared" si="10"/>
        <v>-1.1546904999999867</v>
      </c>
      <c r="AI20" s="3">
        <v>0.75</v>
      </c>
      <c r="AJ20" s="3">
        <f>IF(AC20=AC19,AJ19,SUM(AI$2:AI20))</f>
        <v>11.75</v>
      </c>
      <c r="AK20" s="3">
        <v>4</v>
      </c>
      <c r="AT20" t="s">
        <v>17</v>
      </c>
      <c r="AU20" t="s">
        <v>74</v>
      </c>
    </row>
    <row r="21" spans="1:47" x14ac:dyDescent="0.25">
      <c r="A21" t="s">
        <v>29</v>
      </c>
      <c r="B21">
        <v>0.97991589999999995</v>
      </c>
      <c r="C21">
        <v>0.9327396</v>
      </c>
      <c r="D21">
        <v>0.96641980000000005</v>
      </c>
      <c r="E21">
        <v>0.80661510000000003</v>
      </c>
      <c r="F21">
        <v>0.97293350000000001</v>
      </c>
      <c r="G21">
        <v>1.0075162</v>
      </c>
      <c r="H21">
        <v>0.98625569999999996</v>
      </c>
      <c r="I21" t="s">
        <v>10</v>
      </c>
      <c r="J21" t="str">
        <f t="shared" si="6"/>
        <v>NYKSeason</v>
      </c>
      <c r="O21" t="s">
        <v>11</v>
      </c>
      <c r="P21" s="3" t="str">
        <f t="shared" si="7"/>
        <v>BKNSeason</v>
      </c>
      <c r="Q21" s="1">
        <f t="shared" si="0"/>
        <v>1.003515817667197</v>
      </c>
      <c r="R21" s="1">
        <f>INDEX('Offense Data'!B:B,MATCH(P21,'Offense Data'!J:J,0))</f>
        <v>0.93238469999999996</v>
      </c>
      <c r="S21" s="1">
        <f t="shared" si="1"/>
        <v>1.9359005176671968</v>
      </c>
      <c r="T21" s="1">
        <f>RANK($S21,$S$2:$S$31,0)+COUNTIFS(S$2:S21,S21)-1</f>
        <v>27</v>
      </c>
      <c r="U21" s="1"/>
      <c r="V21" s="1"/>
      <c r="W21" s="1"/>
      <c r="X21" s="1"/>
      <c r="Y21" s="3">
        <v>20</v>
      </c>
      <c r="Z21" s="3" t="str">
        <f t="shared" si="2"/>
        <v>DETSeason</v>
      </c>
      <c r="AA21" s="3" t="str">
        <f t="shared" si="3"/>
        <v>DET</v>
      </c>
      <c r="AB21" s="3" t="str">
        <f t="shared" si="4"/>
        <v>Detroit</v>
      </c>
      <c r="AC21" s="1">
        <f t="shared" si="8"/>
        <v>1.9893163529557225</v>
      </c>
      <c r="AD21" s="1">
        <f t="shared" si="11"/>
        <v>0.99060119999999996</v>
      </c>
      <c r="AE21" s="1">
        <f t="shared" si="5"/>
        <v>0.99871515295572244</v>
      </c>
      <c r="AF21" s="4">
        <f t="shared" si="9"/>
        <v>111.93793559999999</v>
      </c>
      <c r="AG21" s="4">
        <f t="shared" si="12"/>
        <v>113.1453745</v>
      </c>
      <c r="AH21" s="4">
        <f t="shared" si="10"/>
        <v>-1.2074389000000139</v>
      </c>
      <c r="AI21" s="3">
        <v>0.75</v>
      </c>
      <c r="AJ21" s="3">
        <f>IF(AC21=AC20,AJ20,SUM(AI$2:AI21))</f>
        <v>12.5</v>
      </c>
      <c r="AK21" s="3">
        <v>4</v>
      </c>
      <c r="AT21" t="s">
        <v>20</v>
      </c>
      <c r="AU21" t="s">
        <v>75</v>
      </c>
    </row>
    <row r="22" spans="1:47" x14ac:dyDescent="0.25">
      <c r="A22" t="s">
        <v>30</v>
      </c>
      <c r="B22">
        <v>0.9248634</v>
      </c>
      <c r="C22">
        <v>1.0487693</v>
      </c>
      <c r="D22">
        <v>0.91593590000000003</v>
      </c>
      <c r="E22">
        <v>0.79217439999999995</v>
      </c>
      <c r="F22">
        <v>0.95500910000000006</v>
      </c>
      <c r="G22">
        <v>0.93343120000000002</v>
      </c>
      <c r="H22">
        <v>0.86553409999999997</v>
      </c>
      <c r="I22" t="s">
        <v>10</v>
      </c>
      <c r="J22" t="str">
        <f t="shared" si="6"/>
        <v>OKCSeason</v>
      </c>
      <c r="O22" t="s">
        <v>9</v>
      </c>
      <c r="P22" s="3" t="str">
        <f t="shared" si="7"/>
        <v>ATLSeason</v>
      </c>
      <c r="Q22" s="1">
        <f t="shared" si="0"/>
        <v>0.95412500201558903</v>
      </c>
      <c r="R22" s="1">
        <f>INDEX('Offense Data'!B:B,MATCH(P22,'Offense Data'!J:J,0))</f>
        <v>1.0198936999999999</v>
      </c>
      <c r="S22" s="1">
        <f t="shared" si="1"/>
        <v>1.9740187020155888</v>
      </c>
      <c r="T22" s="1">
        <f>RANK($S22,$S$2:$S$31,0)+COUNTIFS(S$2:S22,S22)-1</f>
        <v>22</v>
      </c>
      <c r="U22" s="1"/>
      <c r="V22" s="1"/>
      <c r="W22" s="1"/>
      <c r="X22" s="1"/>
      <c r="Y22" s="3">
        <v>21</v>
      </c>
      <c r="Z22" s="3" t="str">
        <f t="shared" si="2"/>
        <v>CHISeason</v>
      </c>
      <c r="AA22" s="3" t="str">
        <f t="shared" si="3"/>
        <v>CHI</v>
      </c>
      <c r="AB22" s="3" t="str">
        <f t="shared" si="4"/>
        <v>Chicago</v>
      </c>
      <c r="AC22" s="1">
        <f t="shared" si="8"/>
        <v>1.9742309650041161</v>
      </c>
      <c r="AD22" s="1">
        <f t="shared" si="11"/>
        <v>1.0299398</v>
      </c>
      <c r="AE22" s="1">
        <f t="shared" si="5"/>
        <v>0.94429116500411625</v>
      </c>
      <c r="AF22" s="4">
        <f t="shared" si="9"/>
        <v>116.3831974</v>
      </c>
      <c r="AG22" s="4">
        <f t="shared" si="12"/>
        <v>119.6664802</v>
      </c>
      <c r="AH22" s="4">
        <f t="shared" si="10"/>
        <v>-3.2832827999999949</v>
      </c>
      <c r="AI22" s="3">
        <v>1</v>
      </c>
      <c r="AJ22" s="3">
        <f>IF(AC22=AC21,AJ21,SUM(AI$2:AI22))</f>
        <v>13.5</v>
      </c>
      <c r="AK22" s="3">
        <v>4</v>
      </c>
      <c r="AT22" t="s">
        <v>32</v>
      </c>
      <c r="AU22" t="s">
        <v>76</v>
      </c>
    </row>
    <row r="23" spans="1:47" x14ac:dyDescent="0.25">
      <c r="A23" t="s">
        <v>31</v>
      </c>
      <c r="B23">
        <v>0.93050109999999997</v>
      </c>
      <c r="C23">
        <v>0.93500680000000003</v>
      </c>
      <c r="D23">
        <v>0.85753219999999997</v>
      </c>
      <c r="E23">
        <v>0.98585719999999999</v>
      </c>
      <c r="F23">
        <v>0.86826990000000004</v>
      </c>
      <c r="G23">
        <v>0.82776839999999996</v>
      </c>
      <c r="H23">
        <v>0.96320260000000002</v>
      </c>
      <c r="I23" t="s">
        <v>10</v>
      </c>
      <c r="J23" t="str">
        <f t="shared" si="6"/>
        <v>ORLSeason</v>
      </c>
      <c r="O23" t="s">
        <v>23</v>
      </c>
      <c r="P23" s="3" t="str">
        <f t="shared" si="7"/>
        <v>LALSeason</v>
      </c>
      <c r="Q23" s="1">
        <f t="shared" si="0"/>
        <v>1.0067445846705418</v>
      </c>
      <c r="R23" s="1">
        <f>INDEX('Offense Data'!B:B,MATCH(P23,'Offense Data'!J:J,0))</f>
        <v>0.98907129999999999</v>
      </c>
      <c r="S23" s="1">
        <f t="shared" si="1"/>
        <v>1.9958158846705418</v>
      </c>
      <c r="T23" s="1">
        <f>RANK($S23,$S$2:$S$31,0)+COUNTIFS(S$2:S23,S23)-1</f>
        <v>17</v>
      </c>
      <c r="U23" s="1"/>
      <c r="V23" s="1"/>
      <c r="W23" s="1"/>
      <c r="X23" s="1"/>
      <c r="Y23" s="3">
        <v>22</v>
      </c>
      <c r="Z23" s="3" t="str">
        <f t="shared" si="2"/>
        <v>ATLSeason</v>
      </c>
      <c r="AA23" s="3" t="str">
        <f t="shared" si="3"/>
        <v>ATL</v>
      </c>
      <c r="AB23" s="3" t="str">
        <f t="shared" si="4"/>
        <v>Atlanta</v>
      </c>
      <c r="AC23" s="1">
        <f t="shared" si="8"/>
        <v>1.9740187020155888</v>
      </c>
      <c r="AD23" s="1">
        <f t="shared" si="11"/>
        <v>1.0198936999999999</v>
      </c>
      <c r="AE23" s="1">
        <f t="shared" si="5"/>
        <v>0.95412500201558903</v>
      </c>
      <c r="AF23" s="4">
        <f t="shared" si="9"/>
        <v>115.24798809999999</v>
      </c>
      <c r="AG23" s="4">
        <f t="shared" si="12"/>
        <v>118.4331191</v>
      </c>
      <c r="AH23" s="4">
        <f t="shared" si="10"/>
        <v>-3.1851310000000126</v>
      </c>
      <c r="AI23" s="3">
        <v>1</v>
      </c>
      <c r="AJ23" s="3">
        <f>IF(AC23=AC22,AJ22,SUM(AI$2:AI23))</f>
        <v>14.5</v>
      </c>
      <c r="AK23" s="3">
        <v>4</v>
      </c>
      <c r="AT23" t="s">
        <v>14</v>
      </c>
      <c r="AU23" t="s">
        <v>77</v>
      </c>
    </row>
    <row r="24" spans="1:47" x14ac:dyDescent="0.25">
      <c r="A24" t="s">
        <v>32</v>
      </c>
      <c r="B24">
        <v>0.99530879999999999</v>
      </c>
      <c r="C24">
        <v>0.99652079999999998</v>
      </c>
      <c r="D24">
        <v>1.0419489</v>
      </c>
      <c r="E24">
        <v>0.85948259999999999</v>
      </c>
      <c r="F24">
        <v>1.0188961000000001</v>
      </c>
      <c r="G24">
        <v>0.99576070000000005</v>
      </c>
      <c r="H24">
        <v>0.99427759999999998</v>
      </c>
      <c r="I24" t="s">
        <v>10</v>
      </c>
      <c r="J24" t="str">
        <f t="shared" si="6"/>
        <v>PHISeason</v>
      </c>
      <c r="O24" t="s">
        <v>37</v>
      </c>
      <c r="P24" s="3" t="str">
        <f t="shared" si="7"/>
        <v>TORSeason</v>
      </c>
      <c r="Q24" s="1">
        <f t="shared" si="0"/>
        <v>0.97067541051076467</v>
      </c>
      <c r="R24" s="1">
        <f>INDEX('Offense Data'!B:B,MATCH(P24,'Offense Data'!J:J,0))</f>
        <v>0.98267930000000003</v>
      </c>
      <c r="S24" s="1">
        <f t="shared" si="1"/>
        <v>1.9533547105107647</v>
      </c>
      <c r="T24" s="1">
        <f>RANK($S24,$S$2:$S$31,0)+COUNTIFS(S$2:S24,S24)-1</f>
        <v>25</v>
      </c>
      <c r="U24" s="1"/>
      <c r="V24" s="1"/>
      <c r="W24" s="1"/>
      <c r="X24" s="1"/>
      <c r="Y24" s="3">
        <v>23</v>
      </c>
      <c r="Z24" s="3" t="str">
        <f t="shared" si="2"/>
        <v>PHISeason</v>
      </c>
      <c r="AA24" s="3" t="str">
        <f t="shared" si="3"/>
        <v>PHI</v>
      </c>
      <c r="AB24" s="3" t="str">
        <f t="shared" si="4"/>
        <v>Philadelphia</v>
      </c>
      <c r="AC24" s="1">
        <f t="shared" si="8"/>
        <v>1.9689775110849617</v>
      </c>
      <c r="AD24" s="1">
        <f t="shared" si="11"/>
        <v>0.96426420000000002</v>
      </c>
      <c r="AE24" s="1">
        <f t="shared" si="5"/>
        <v>1.0047133110849618</v>
      </c>
      <c r="AF24" s="4">
        <f t="shared" si="9"/>
        <v>108.9618546</v>
      </c>
      <c r="AG24" s="4">
        <f t="shared" si="12"/>
        <v>112.4698944</v>
      </c>
      <c r="AH24" s="4">
        <f t="shared" si="10"/>
        <v>-3.5080398000000059</v>
      </c>
      <c r="AI24" s="3">
        <v>1</v>
      </c>
      <c r="AJ24" s="3">
        <f>IF(AC24=AC23,AJ23,SUM(AI$2:AI24))</f>
        <v>15.5</v>
      </c>
      <c r="AK24" s="3">
        <v>4</v>
      </c>
      <c r="AT24" t="s">
        <v>28</v>
      </c>
      <c r="AU24" t="s">
        <v>78</v>
      </c>
    </row>
    <row r="25" spans="1:47" x14ac:dyDescent="0.25">
      <c r="A25" t="s">
        <v>33</v>
      </c>
      <c r="B25">
        <v>1.0035874</v>
      </c>
      <c r="C25">
        <v>1.0143848</v>
      </c>
      <c r="D25">
        <v>1.0015320000000001</v>
      </c>
      <c r="E25">
        <v>0.99465349999999997</v>
      </c>
      <c r="F25">
        <v>0.84206289999999995</v>
      </c>
      <c r="G25">
        <v>1.0163081</v>
      </c>
      <c r="H25">
        <v>0.99199020000000004</v>
      </c>
      <c r="I25" t="s">
        <v>10</v>
      </c>
      <c r="J25" t="str">
        <f t="shared" si="6"/>
        <v>PHXSeason</v>
      </c>
      <c r="O25" t="s">
        <v>14</v>
      </c>
      <c r="P25" s="3" t="str">
        <f t="shared" si="7"/>
        <v>CHISeason</v>
      </c>
      <c r="Q25" s="1">
        <f t="shared" si="0"/>
        <v>0.94429116500411625</v>
      </c>
      <c r="R25" s="1">
        <f>INDEX('Offense Data'!B:B,MATCH(P25,'Offense Data'!J:J,0))</f>
        <v>1.0299398</v>
      </c>
      <c r="S25" s="1">
        <f t="shared" si="1"/>
        <v>1.9742309650041161</v>
      </c>
      <c r="T25" s="1">
        <f>RANK($S25,$S$2:$S$31,0)+COUNTIFS(S$2:S25,S25)-1</f>
        <v>21</v>
      </c>
      <c r="U25" s="1"/>
      <c r="V25" s="1"/>
      <c r="W25" s="1"/>
      <c r="X25" s="1"/>
      <c r="Y25" s="3">
        <v>24</v>
      </c>
      <c r="Z25" s="3" t="str">
        <f t="shared" si="2"/>
        <v>CHASeason</v>
      </c>
      <c r="AA25" s="3" t="str">
        <f t="shared" si="3"/>
        <v>CHA</v>
      </c>
      <c r="AB25" s="3" t="str">
        <f t="shared" si="4"/>
        <v>Charlotte</v>
      </c>
      <c r="AC25" s="1">
        <f t="shared" si="8"/>
        <v>1.9546911394505506</v>
      </c>
      <c r="AD25" s="1">
        <f t="shared" si="11"/>
        <v>0.94541589999999998</v>
      </c>
      <c r="AE25" s="1">
        <f t="shared" si="5"/>
        <v>1.0092752394505506</v>
      </c>
      <c r="AF25" s="4">
        <f t="shared" si="9"/>
        <v>106.83199669999999</v>
      </c>
      <c r="AG25" s="4">
        <f t="shared" si="12"/>
        <v>111.96153</v>
      </c>
      <c r="AH25" s="4">
        <f t="shared" si="10"/>
        <v>-5.1295333000000056</v>
      </c>
      <c r="AI25" s="3">
        <v>1</v>
      </c>
      <c r="AJ25" s="3">
        <f>IF(AC25=AC24,AJ24,SUM(AI$2:AI25))</f>
        <v>16.5</v>
      </c>
      <c r="AK25" s="3">
        <v>4</v>
      </c>
      <c r="AT25" t="s">
        <v>29</v>
      </c>
      <c r="AU25" t="s">
        <v>80</v>
      </c>
    </row>
    <row r="26" spans="1:47" x14ac:dyDescent="0.25">
      <c r="A26" t="s">
        <v>34</v>
      </c>
      <c r="B26">
        <v>1.0141826</v>
      </c>
      <c r="C26">
        <v>1.0088526</v>
      </c>
      <c r="D26">
        <v>1.0059947</v>
      </c>
      <c r="E26">
        <v>1.1387506999999999</v>
      </c>
      <c r="F26">
        <v>1.1337149</v>
      </c>
      <c r="G26">
        <v>0.98584919999999998</v>
      </c>
      <c r="H26">
        <v>1.0161195999999999</v>
      </c>
      <c r="I26" t="s">
        <v>10</v>
      </c>
      <c r="J26" t="str">
        <f t="shared" si="6"/>
        <v>PORSeason</v>
      </c>
      <c r="O26" t="s">
        <v>13</v>
      </c>
      <c r="P26" s="3" t="str">
        <f t="shared" si="7"/>
        <v>CHASeason</v>
      </c>
      <c r="Q26" s="1">
        <f t="shared" si="0"/>
        <v>1.0092752394505506</v>
      </c>
      <c r="R26" s="1">
        <f>INDEX('Offense Data'!B:B,MATCH(P26,'Offense Data'!J:J,0))</f>
        <v>0.94541589999999998</v>
      </c>
      <c r="S26" s="1">
        <f t="shared" si="1"/>
        <v>1.9546911394505506</v>
      </c>
      <c r="T26" s="1">
        <f>RANK($S26,$S$2:$S$31,0)+COUNTIFS(S$2:S26,S26)-1</f>
        <v>24</v>
      </c>
      <c r="U26" s="1"/>
      <c r="V26" s="1"/>
      <c r="W26" s="1"/>
      <c r="X26" s="1"/>
      <c r="Y26" s="3">
        <v>25</v>
      </c>
      <c r="Z26" s="3" t="str">
        <f t="shared" si="2"/>
        <v>TORSeason</v>
      </c>
      <c r="AA26" s="3" t="str">
        <f t="shared" si="3"/>
        <v>TOR</v>
      </c>
      <c r="AB26" s="3" t="str">
        <f t="shared" si="4"/>
        <v>Toronto</v>
      </c>
      <c r="AC26" s="1">
        <f t="shared" si="8"/>
        <v>1.9533547105107647</v>
      </c>
      <c r="AD26" s="1">
        <f t="shared" si="11"/>
        <v>0.98267930000000003</v>
      </c>
      <c r="AE26" s="1">
        <f t="shared" si="5"/>
        <v>0.97067541051076467</v>
      </c>
      <c r="AF26" s="4">
        <f t="shared" si="9"/>
        <v>111.0427609</v>
      </c>
      <c r="AG26" s="4">
        <f t="shared" si="12"/>
        <v>116.41378649999999</v>
      </c>
      <c r="AH26" s="4">
        <f t="shared" si="10"/>
        <v>-5.3710255999999816</v>
      </c>
      <c r="AI26" s="3">
        <v>1</v>
      </c>
      <c r="AJ26" s="3">
        <f>IF(AC26=AC25,AJ25,SUM(AI$2:AI26))</f>
        <v>17.5</v>
      </c>
      <c r="AK26" s="3">
        <v>5</v>
      </c>
      <c r="AT26" t="s">
        <v>18</v>
      </c>
      <c r="AU26" t="s">
        <v>79</v>
      </c>
    </row>
    <row r="27" spans="1:47" x14ac:dyDescent="0.25">
      <c r="A27" t="s">
        <v>35</v>
      </c>
      <c r="B27">
        <v>1.0137475</v>
      </c>
      <c r="C27">
        <v>0.98396779999999995</v>
      </c>
      <c r="D27">
        <v>0.99506530000000004</v>
      </c>
      <c r="E27">
        <v>0.94109520000000002</v>
      </c>
      <c r="F27">
        <v>0.87995570000000001</v>
      </c>
      <c r="G27">
        <v>1.0700476000000001</v>
      </c>
      <c r="H27">
        <v>0.95005360000000005</v>
      </c>
      <c r="I27" t="s">
        <v>10</v>
      </c>
      <c r="J27" t="str">
        <f t="shared" si="6"/>
        <v>SACSeason</v>
      </c>
      <c r="O27" t="s">
        <v>24</v>
      </c>
      <c r="P27" s="3" t="str">
        <f t="shared" si="7"/>
        <v>MEMSeason</v>
      </c>
      <c r="Q27" s="1">
        <f t="shared" si="0"/>
        <v>0.97766877422724319</v>
      </c>
      <c r="R27" s="1">
        <f>INDEX('Offense Data'!B:B,MATCH(P27,'Offense Data'!J:J,0))</f>
        <v>1.0895324</v>
      </c>
      <c r="S27" s="1">
        <f t="shared" si="1"/>
        <v>2.0672011742272431</v>
      </c>
      <c r="T27" s="1">
        <f>RANK($S27,$S$2:$S$31,0)+COUNTIFS(S$2:S27,S27)-1</f>
        <v>4</v>
      </c>
      <c r="U27" s="1"/>
      <c r="V27" s="1"/>
      <c r="W27" s="1"/>
      <c r="X27" s="1"/>
      <c r="Y27" s="3">
        <v>26</v>
      </c>
      <c r="Z27" s="3" t="str">
        <f t="shared" si="2"/>
        <v>PORSeason</v>
      </c>
      <c r="AA27" s="3" t="str">
        <f t="shared" si="3"/>
        <v>POR</v>
      </c>
      <c r="AB27" s="3" t="str">
        <f t="shared" si="4"/>
        <v>Portland</v>
      </c>
      <c r="AC27" s="1">
        <f t="shared" si="8"/>
        <v>1.9443768332614462</v>
      </c>
      <c r="AD27" s="1">
        <f t="shared" si="11"/>
        <v>0.95836109999999997</v>
      </c>
      <c r="AE27" s="1">
        <f t="shared" si="5"/>
        <v>0.9860157332614462</v>
      </c>
      <c r="AF27" s="4">
        <f t="shared" si="9"/>
        <v>108.2948043</v>
      </c>
      <c r="AG27" s="4">
        <f t="shared" si="12"/>
        <v>114.60263380000001</v>
      </c>
      <c r="AH27" s="4">
        <f t="shared" si="10"/>
        <v>-6.3078295000000111</v>
      </c>
      <c r="AI27" s="3">
        <v>1</v>
      </c>
      <c r="AJ27" s="3">
        <f>IF(AC27=AC26,AJ26,SUM(AI$2:AI27))</f>
        <v>18.5</v>
      </c>
      <c r="AK27" s="3">
        <v>5</v>
      </c>
      <c r="AT27" t="s">
        <v>22</v>
      </c>
      <c r="AU27" t="s">
        <v>81</v>
      </c>
    </row>
    <row r="28" spans="1:47" x14ac:dyDescent="0.25">
      <c r="A28" t="s">
        <v>36</v>
      </c>
      <c r="B28">
        <v>1.0075133999999999</v>
      </c>
      <c r="C28">
        <v>1.0372808</v>
      </c>
      <c r="D28">
        <v>1.0004542000000001</v>
      </c>
      <c r="E28">
        <v>1.0335327999999999</v>
      </c>
      <c r="F28">
        <v>0.90587249999999997</v>
      </c>
      <c r="G28">
        <v>1.0152543999999999</v>
      </c>
      <c r="H28">
        <v>1.0512097</v>
      </c>
      <c r="I28" t="s">
        <v>10</v>
      </c>
      <c r="J28" t="str">
        <f t="shared" si="6"/>
        <v>SASSeason</v>
      </c>
      <c r="O28" t="s">
        <v>34</v>
      </c>
      <c r="P28" s="3" t="str">
        <f t="shared" si="7"/>
        <v>PORSeason</v>
      </c>
      <c r="Q28" s="1">
        <f t="shared" si="0"/>
        <v>0.9860157332614462</v>
      </c>
      <c r="R28" s="1">
        <f>INDEX('Offense Data'!B:B,MATCH(P28,'Offense Data'!J:J,0))</f>
        <v>0.95836109999999997</v>
      </c>
      <c r="S28" s="1">
        <f t="shared" si="1"/>
        <v>1.9443768332614462</v>
      </c>
      <c r="T28" s="1">
        <f>RANK($S28,$S$2:$S$31,0)+COUNTIFS(S$2:S28,S28)-1</f>
        <v>26</v>
      </c>
      <c r="U28" s="1"/>
      <c r="V28" s="1"/>
      <c r="W28" s="1"/>
      <c r="X28" s="1"/>
      <c r="Y28" s="3">
        <v>27</v>
      </c>
      <c r="Z28" s="3" t="str">
        <f t="shared" si="2"/>
        <v>BKNSeason</v>
      </c>
      <c r="AA28" s="3" t="str">
        <f t="shared" si="3"/>
        <v>BKN</v>
      </c>
      <c r="AB28" s="3" t="str">
        <f t="shared" si="4"/>
        <v>Brooklyn</v>
      </c>
      <c r="AC28" s="1">
        <f t="shared" si="8"/>
        <v>1.9359005176671968</v>
      </c>
      <c r="AD28" s="1">
        <f t="shared" si="11"/>
        <v>0.93238469999999996</v>
      </c>
      <c r="AE28" s="1">
        <f t="shared" si="5"/>
        <v>1.003515817667197</v>
      </c>
      <c r="AF28" s="4">
        <f t="shared" si="9"/>
        <v>105.35947109999999</v>
      </c>
      <c r="AG28" s="4">
        <f t="shared" si="12"/>
        <v>112.60410450000001</v>
      </c>
      <c r="AH28" s="4">
        <f t="shared" si="10"/>
        <v>-7.2446334000000121</v>
      </c>
      <c r="AI28" s="3">
        <v>1</v>
      </c>
      <c r="AJ28" s="3">
        <f>IF(AC28=AC27,AJ27,SUM(AI$2:AI28))</f>
        <v>19.5</v>
      </c>
      <c r="AK28" s="3">
        <v>5</v>
      </c>
      <c r="AT28" t="s">
        <v>38</v>
      </c>
      <c r="AU28" t="s">
        <v>82</v>
      </c>
    </row>
    <row r="29" spans="1:47" x14ac:dyDescent="0.25">
      <c r="A29" t="s">
        <v>37</v>
      </c>
      <c r="B29">
        <v>1.0302104999999999</v>
      </c>
      <c r="C29">
        <v>0.99656109999999998</v>
      </c>
      <c r="D29">
        <v>1.0091607</v>
      </c>
      <c r="E29">
        <v>1.1187727000000001</v>
      </c>
      <c r="F29">
        <v>1.1666957</v>
      </c>
      <c r="G29">
        <v>1.0291832000000001</v>
      </c>
      <c r="H29">
        <v>0.98326930000000001</v>
      </c>
      <c r="I29" t="s">
        <v>10</v>
      </c>
      <c r="J29" t="str">
        <f t="shared" si="6"/>
        <v>TORSeason</v>
      </c>
      <c r="O29" t="s">
        <v>36</v>
      </c>
      <c r="P29" s="3" t="str">
        <f t="shared" si="7"/>
        <v>SASSeason</v>
      </c>
      <c r="Q29" s="1">
        <f t="shared" si="0"/>
        <v>0.99254263020223865</v>
      </c>
      <c r="R29" s="1">
        <f>INDEX('Offense Data'!B:B,MATCH(P29,'Offense Data'!J:J,0))</f>
        <v>0.99729489999999998</v>
      </c>
      <c r="S29" s="1">
        <f t="shared" si="1"/>
        <v>1.9898375302022386</v>
      </c>
      <c r="T29" s="1">
        <f>RANK($S29,$S$2:$S$31,0)+COUNTIFS(S$2:S29,S29)-1</f>
        <v>19</v>
      </c>
      <c r="U29" s="1"/>
      <c r="V29" s="1"/>
      <c r="W29" s="1"/>
      <c r="X29" s="1"/>
      <c r="Y29" s="3">
        <v>28</v>
      </c>
      <c r="Z29" s="3" t="str">
        <f t="shared" si="2"/>
        <v>UTASeason</v>
      </c>
      <c r="AA29" s="3" t="str">
        <f t="shared" si="3"/>
        <v>UTA</v>
      </c>
      <c r="AB29" s="3" t="str">
        <f t="shared" si="4"/>
        <v>Utah</v>
      </c>
      <c r="AC29" s="1">
        <f t="shared" si="8"/>
        <v>1.9335315568777416</v>
      </c>
      <c r="AD29" s="1">
        <f t="shared" si="11"/>
        <v>0.98272740000000003</v>
      </c>
      <c r="AE29" s="1">
        <f t="shared" si="5"/>
        <v>0.95080415687774167</v>
      </c>
      <c r="AF29" s="4">
        <f t="shared" si="9"/>
        <v>111.04819620000001</v>
      </c>
      <c r="AG29" s="4">
        <f t="shared" si="12"/>
        <v>118.84676690000001</v>
      </c>
      <c r="AH29" s="4">
        <f t="shared" si="10"/>
        <v>-7.7985706999999991</v>
      </c>
      <c r="AI29" s="3">
        <v>1</v>
      </c>
      <c r="AJ29" s="3">
        <f>IF(AC29=AC28,AJ28,SUM(AI$2:AI29))</f>
        <v>20.5</v>
      </c>
      <c r="AK29" s="3">
        <v>5</v>
      </c>
      <c r="AT29" t="s">
        <v>34</v>
      </c>
      <c r="AU29" t="s">
        <v>83</v>
      </c>
    </row>
    <row r="30" spans="1:47" x14ac:dyDescent="0.25">
      <c r="A30" t="s">
        <v>38</v>
      </c>
      <c r="B30">
        <v>1.0517413</v>
      </c>
      <c r="C30">
        <v>0.96786709999999998</v>
      </c>
      <c r="D30">
        <v>1.0877254999999999</v>
      </c>
      <c r="E30">
        <v>1.1752324999999999</v>
      </c>
      <c r="F30">
        <v>1.2733455</v>
      </c>
      <c r="G30">
        <v>1.0755452000000001</v>
      </c>
      <c r="H30">
        <v>1.0454966000000001</v>
      </c>
      <c r="I30" t="s">
        <v>10</v>
      </c>
      <c r="J30" t="str">
        <f t="shared" si="6"/>
        <v>UTASeason</v>
      </c>
      <c r="O30" t="s">
        <v>18</v>
      </c>
      <c r="P30" s="3" t="str">
        <f t="shared" si="7"/>
        <v>DETSeason</v>
      </c>
      <c r="Q30" s="1">
        <f t="shared" si="0"/>
        <v>0.99871515295572244</v>
      </c>
      <c r="R30" s="1">
        <f>INDEX('Offense Data'!B:B,MATCH(P30,'Offense Data'!J:J,0))</f>
        <v>0.99060119999999996</v>
      </c>
      <c r="S30" s="1">
        <f t="shared" si="1"/>
        <v>1.9893163529557225</v>
      </c>
      <c r="T30" s="1">
        <f>RANK($S30,$S$2:$S$31,0)+COUNTIFS(S$2:S30,S30)-1</f>
        <v>20</v>
      </c>
      <c r="U30" s="1"/>
      <c r="V30" s="1"/>
      <c r="W30" s="1"/>
      <c r="X30" s="1"/>
      <c r="Y30" s="3">
        <v>29</v>
      </c>
      <c r="Z30" s="3" t="str">
        <f t="shared" si="2"/>
        <v>NOPSeason</v>
      </c>
      <c r="AA30" s="3" t="str">
        <f t="shared" si="3"/>
        <v>NOP</v>
      </c>
      <c r="AB30" s="3" t="str">
        <f t="shared" si="4"/>
        <v>New Orleans</v>
      </c>
      <c r="AC30" s="1">
        <f t="shared" si="8"/>
        <v>1.928269206251813</v>
      </c>
      <c r="AD30" s="1">
        <f t="shared" si="11"/>
        <v>0.97092630000000002</v>
      </c>
      <c r="AE30" s="1">
        <f t="shared" si="5"/>
        <v>0.95734290625181295</v>
      </c>
      <c r="AF30" s="4">
        <f t="shared" si="9"/>
        <v>109.7146719</v>
      </c>
      <c r="AG30" s="4">
        <f t="shared" si="12"/>
        <v>118.03503140000001</v>
      </c>
      <c r="AH30" s="4">
        <f t="shared" si="10"/>
        <v>-8.3203595000000092</v>
      </c>
      <c r="AI30" s="3">
        <v>1</v>
      </c>
      <c r="AJ30" s="3">
        <f>IF(AC30=AC29,AJ29,SUM(AI$2:AI30))</f>
        <v>21.5</v>
      </c>
      <c r="AK30" s="3">
        <v>5</v>
      </c>
      <c r="AT30" t="s">
        <v>39</v>
      </c>
      <c r="AU30" t="s">
        <v>84</v>
      </c>
    </row>
    <row r="31" spans="1:47" x14ac:dyDescent="0.25">
      <c r="A31" t="s">
        <v>39</v>
      </c>
      <c r="B31">
        <v>1.0807285</v>
      </c>
      <c r="C31">
        <v>1.1051531999999999</v>
      </c>
      <c r="D31">
        <v>1.0904493</v>
      </c>
      <c r="E31">
        <v>1.1221732</v>
      </c>
      <c r="F31">
        <v>1.1283643000000001</v>
      </c>
      <c r="G31">
        <v>1.079531</v>
      </c>
      <c r="H31">
        <v>1.0636635999999999</v>
      </c>
      <c r="I31" t="s">
        <v>10</v>
      </c>
      <c r="J31" t="str">
        <f t="shared" si="6"/>
        <v>WASSeason</v>
      </c>
      <c r="O31" t="s">
        <v>39</v>
      </c>
      <c r="P31" s="3" t="str">
        <f t="shared" si="7"/>
        <v>WASSeason</v>
      </c>
      <c r="Q31" s="1">
        <f t="shared" si="0"/>
        <v>0.92530177560784233</v>
      </c>
      <c r="R31" s="1">
        <f>INDEX('Offense Data'!B:B,MATCH(P31,'Offense Data'!J:J,0))</f>
        <v>0.94601380000000002</v>
      </c>
      <c r="S31" s="1">
        <f t="shared" si="1"/>
        <v>1.8713155756078423</v>
      </c>
      <c r="T31" s="1">
        <f>RANK($S31,$S$2:$S$31,0)+COUNTIFS(S$2:S31,S31)-1</f>
        <v>30</v>
      </c>
      <c r="U31" s="1"/>
      <c r="V31" s="1"/>
      <c r="W31" s="1"/>
      <c r="X31" s="1"/>
      <c r="Y31" s="3">
        <v>30</v>
      </c>
      <c r="Z31" s="3" t="str">
        <f t="shared" si="2"/>
        <v>WASSeason</v>
      </c>
      <c r="AA31" s="3" t="str">
        <f t="shared" si="3"/>
        <v>WAS</v>
      </c>
      <c r="AB31" s="3" t="str">
        <f t="shared" si="4"/>
        <v>Washington</v>
      </c>
      <c r="AC31" s="1">
        <f t="shared" si="8"/>
        <v>1.8713155756078423</v>
      </c>
      <c r="AD31" s="1">
        <f t="shared" si="11"/>
        <v>0.94601380000000002</v>
      </c>
      <c r="AE31" s="1">
        <f t="shared" si="5"/>
        <v>0.92530177560784233</v>
      </c>
      <c r="AF31" s="4">
        <f t="shared" ref="AF31" si="13">115*AD31</f>
        <v>108.79158700000001</v>
      </c>
      <c r="AG31" s="4">
        <f t="shared" ref="AG31" si="14">115/AE31</f>
        <v>124.2837775</v>
      </c>
      <c r="AH31" s="4">
        <f t="shared" ref="AH31" si="15">AF31-AG31</f>
        <v>-15.492190499999992</v>
      </c>
      <c r="AI31" s="3">
        <v>1</v>
      </c>
      <c r="AJ31" s="3">
        <f>IF(AC31=AC30,AJ30,SUM(AI$2:AI31))</f>
        <v>22.5</v>
      </c>
      <c r="AK31" s="3">
        <v>5</v>
      </c>
      <c r="AT31" t="s">
        <v>11</v>
      </c>
      <c r="AU31" t="s">
        <v>85</v>
      </c>
    </row>
    <row r="32" spans="1:47" x14ac:dyDescent="0.25">
      <c r="A32" t="s">
        <v>9</v>
      </c>
      <c r="B32">
        <v>1.0118317999999999</v>
      </c>
      <c r="C32">
        <v>1.0570733000000001</v>
      </c>
      <c r="D32">
        <v>1.0221827999999999</v>
      </c>
      <c r="E32">
        <v>1.2468828000000001</v>
      </c>
      <c r="F32">
        <v>0.9175217</v>
      </c>
      <c r="G32">
        <v>0.78805329999999996</v>
      </c>
      <c r="H32">
        <v>1.1404004000000001</v>
      </c>
      <c r="I32" t="s">
        <v>40</v>
      </c>
      <c r="J32" t="str">
        <f t="shared" si="6"/>
        <v>ATLLast4</v>
      </c>
      <c r="AF32" s="4"/>
      <c r="AG32" s="4"/>
      <c r="AH32" s="4"/>
    </row>
    <row r="33" spans="1:10" x14ac:dyDescent="0.25">
      <c r="A33" t="s">
        <v>11</v>
      </c>
      <c r="B33">
        <v>0.92365609999999998</v>
      </c>
      <c r="C33">
        <v>1.0657734000000001</v>
      </c>
      <c r="D33">
        <v>1.0248447000000001</v>
      </c>
      <c r="E33">
        <v>1.039069</v>
      </c>
      <c r="F33">
        <v>0.89779010000000004</v>
      </c>
      <c r="G33">
        <v>0.91939550000000003</v>
      </c>
      <c r="H33">
        <v>0.95863350000000003</v>
      </c>
      <c r="I33" t="s">
        <v>40</v>
      </c>
      <c r="J33" t="str">
        <f t="shared" si="6"/>
        <v>BKNLast4</v>
      </c>
    </row>
    <row r="34" spans="1:10" x14ac:dyDescent="0.25">
      <c r="A34" t="s">
        <v>12</v>
      </c>
      <c r="B34">
        <v>0.97005779999999997</v>
      </c>
      <c r="C34">
        <v>1.0779536999999999</v>
      </c>
      <c r="D34">
        <v>0.87950309999999998</v>
      </c>
      <c r="E34">
        <v>0.57356609999999997</v>
      </c>
      <c r="F34">
        <v>0.87016570000000004</v>
      </c>
      <c r="G34">
        <v>1.0579345</v>
      </c>
      <c r="H34">
        <v>0.92726010000000003</v>
      </c>
      <c r="I34" t="s">
        <v>40</v>
      </c>
      <c r="J34" t="str">
        <f t="shared" si="6"/>
        <v>BOSLast4</v>
      </c>
    </row>
    <row r="35" spans="1:10" x14ac:dyDescent="0.25">
      <c r="A35" t="s">
        <v>13</v>
      </c>
      <c r="B35">
        <v>0.95429870000000006</v>
      </c>
      <c r="C35">
        <v>0.98584039999999995</v>
      </c>
      <c r="D35">
        <v>0.92546580000000001</v>
      </c>
      <c r="E35">
        <v>1.1637573000000001</v>
      </c>
      <c r="F35">
        <v>1.1740330999999999</v>
      </c>
      <c r="G35">
        <v>0.84382869999999999</v>
      </c>
      <c r="H35">
        <v>1.0051127</v>
      </c>
      <c r="I35" t="s">
        <v>40</v>
      </c>
      <c r="J35" t="str">
        <f t="shared" si="6"/>
        <v>CHALast4</v>
      </c>
    </row>
    <row r="36" spans="1:10" x14ac:dyDescent="0.25">
      <c r="A36" t="s">
        <v>14</v>
      </c>
      <c r="B36">
        <v>1.0313429999999999</v>
      </c>
      <c r="C36">
        <v>1.0185748999999999</v>
      </c>
      <c r="D36">
        <v>1.1552795</v>
      </c>
      <c r="E36">
        <v>1.0224439000000001</v>
      </c>
      <c r="F36">
        <v>1.0773481</v>
      </c>
      <c r="G36">
        <v>1.0881612000000001</v>
      </c>
      <c r="H36">
        <v>1.0318383</v>
      </c>
      <c r="I36" t="s">
        <v>40</v>
      </c>
      <c r="J36" t="str">
        <f t="shared" si="6"/>
        <v>CHILast4</v>
      </c>
    </row>
    <row r="37" spans="1:10" x14ac:dyDescent="0.25">
      <c r="A37" t="s">
        <v>15</v>
      </c>
      <c r="B37">
        <v>1.0039106</v>
      </c>
      <c r="C37">
        <v>0.97822779999999998</v>
      </c>
      <c r="D37">
        <v>0.95031060000000001</v>
      </c>
      <c r="E37">
        <v>0.87281799999999998</v>
      </c>
      <c r="F37">
        <v>0.8287293</v>
      </c>
      <c r="G37">
        <v>1.0957178999999999</v>
      </c>
      <c r="H37">
        <v>0.92377410000000004</v>
      </c>
      <c r="I37" t="s">
        <v>40</v>
      </c>
      <c r="J37" t="str">
        <f t="shared" si="6"/>
        <v>CLELast4</v>
      </c>
    </row>
    <row r="38" spans="1:10" x14ac:dyDescent="0.25">
      <c r="A38" t="s">
        <v>16</v>
      </c>
      <c r="B38">
        <v>1.0403899000000001</v>
      </c>
      <c r="C38">
        <v>0.95538979999999996</v>
      </c>
      <c r="D38">
        <v>0.97515529999999995</v>
      </c>
      <c r="E38">
        <v>1.1221945</v>
      </c>
      <c r="F38">
        <v>1.1049724000000001</v>
      </c>
      <c r="G38">
        <v>1.0201511000000001</v>
      </c>
      <c r="H38">
        <v>1.0574018000000001</v>
      </c>
      <c r="I38" t="s">
        <v>40</v>
      </c>
      <c r="J38" t="str">
        <f t="shared" si="6"/>
        <v>DALLast4</v>
      </c>
    </row>
    <row r="39" spans="1:10" x14ac:dyDescent="0.25">
      <c r="A39" t="s">
        <v>17</v>
      </c>
      <c r="B39">
        <v>1.1223954</v>
      </c>
      <c r="C39">
        <v>0.94549329999999998</v>
      </c>
      <c r="D39">
        <v>1.2372671</v>
      </c>
      <c r="E39">
        <v>1.2219450999999999</v>
      </c>
      <c r="F39">
        <v>0.70441989999999999</v>
      </c>
      <c r="G39">
        <v>1.3299748</v>
      </c>
      <c r="H39">
        <v>1.1085289</v>
      </c>
      <c r="I39" t="s">
        <v>40</v>
      </c>
      <c r="J39" t="str">
        <f t="shared" si="6"/>
        <v>DENLast4</v>
      </c>
    </row>
    <row r="40" spans="1:10" x14ac:dyDescent="0.25">
      <c r="A40" t="s">
        <v>18</v>
      </c>
      <c r="B40">
        <v>1.0103309</v>
      </c>
      <c r="C40">
        <v>0.98203410000000002</v>
      </c>
      <c r="D40">
        <v>0.93913040000000003</v>
      </c>
      <c r="E40">
        <v>0.92269330000000005</v>
      </c>
      <c r="F40">
        <v>1.4088398</v>
      </c>
      <c r="G40">
        <v>1.0579345</v>
      </c>
      <c r="H40">
        <v>0.9342319</v>
      </c>
      <c r="I40" t="s">
        <v>40</v>
      </c>
      <c r="J40" t="str">
        <f t="shared" si="6"/>
        <v>DETLast4</v>
      </c>
    </row>
    <row r="41" spans="1:10" x14ac:dyDescent="0.25">
      <c r="A41" t="s">
        <v>19</v>
      </c>
      <c r="B41">
        <v>1.0053698</v>
      </c>
      <c r="C41">
        <v>0.98584039999999995</v>
      </c>
      <c r="D41">
        <v>1.0372671</v>
      </c>
      <c r="E41">
        <v>0.89359929999999999</v>
      </c>
      <c r="F41">
        <v>0.93232040000000005</v>
      </c>
      <c r="G41">
        <v>0.91939550000000003</v>
      </c>
      <c r="H41">
        <v>1.0341621999999999</v>
      </c>
      <c r="I41" t="s">
        <v>40</v>
      </c>
      <c r="J41" t="str">
        <f t="shared" si="6"/>
        <v>GSWLast4</v>
      </c>
    </row>
    <row r="42" spans="1:10" x14ac:dyDescent="0.25">
      <c r="A42" t="s">
        <v>20</v>
      </c>
      <c r="B42">
        <v>1.0046402000000001</v>
      </c>
      <c r="C42">
        <v>0.90210109999999999</v>
      </c>
      <c r="D42">
        <v>0.84782610000000003</v>
      </c>
      <c r="E42">
        <v>0.81047380000000002</v>
      </c>
      <c r="F42">
        <v>1.0359115999999999</v>
      </c>
      <c r="G42">
        <v>0.98236780000000001</v>
      </c>
      <c r="H42">
        <v>1.0283523000000001</v>
      </c>
      <c r="I42" t="s">
        <v>40</v>
      </c>
      <c r="J42" t="str">
        <f t="shared" si="6"/>
        <v>HOULast4</v>
      </c>
    </row>
    <row r="43" spans="1:10" x14ac:dyDescent="0.25">
      <c r="A43" t="s">
        <v>21</v>
      </c>
      <c r="B43">
        <v>1.0418491000000001</v>
      </c>
      <c r="C43">
        <v>1.0809987999999999</v>
      </c>
      <c r="D43">
        <v>1.1304348</v>
      </c>
      <c r="E43">
        <v>1.0806317999999999</v>
      </c>
      <c r="F43">
        <v>1.2430939000000001</v>
      </c>
      <c r="G43">
        <v>1.0327455999999999</v>
      </c>
      <c r="H43">
        <v>1.1155008</v>
      </c>
      <c r="I43" t="s">
        <v>40</v>
      </c>
      <c r="J43" t="str">
        <f t="shared" si="6"/>
        <v>INDLast4</v>
      </c>
    </row>
    <row r="44" spans="1:10" x14ac:dyDescent="0.25">
      <c r="A44" t="s">
        <v>22</v>
      </c>
      <c r="B44">
        <v>0.94729470000000005</v>
      </c>
      <c r="C44">
        <v>0.92265529999999996</v>
      </c>
      <c r="D44">
        <v>0.86459629999999998</v>
      </c>
      <c r="E44">
        <v>1.1970075</v>
      </c>
      <c r="F44">
        <v>0.78729280000000001</v>
      </c>
      <c r="G44">
        <v>1.0125945000000001</v>
      </c>
      <c r="H44">
        <v>0.87845689999999998</v>
      </c>
      <c r="I44" t="s">
        <v>40</v>
      </c>
      <c r="J44" t="str">
        <f t="shared" si="6"/>
        <v>LACLast4</v>
      </c>
    </row>
    <row r="45" spans="1:10" x14ac:dyDescent="0.25">
      <c r="A45" t="s">
        <v>23</v>
      </c>
      <c r="B45">
        <v>0.91927859999999995</v>
      </c>
      <c r="C45">
        <v>0.89068210000000003</v>
      </c>
      <c r="D45">
        <v>0.87204970000000004</v>
      </c>
      <c r="E45">
        <v>1.0972569000000001</v>
      </c>
      <c r="F45">
        <v>0.78729280000000001</v>
      </c>
      <c r="G45">
        <v>0.98236780000000001</v>
      </c>
      <c r="H45">
        <v>0.85056940000000003</v>
      </c>
      <c r="I45" t="s">
        <v>40</v>
      </c>
      <c r="J45" t="str">
        <f t="shared" si="6"/>
        <v>LALLast4</v>
      </c>
    </row>
    <row r="46" spans="1:10" x14ac:dyDescent="0.25">
      <c r="A46" t="s">
        <v>24</v>
      </c>
      <c r="B46">
        <v>1.0746804000000001</v>
      </c>
      <c r="C46">
        <v>0.94777710000000004</v>
      </c>
      <c r="D46">
        <v>1.0341615</v>
      </c>
      <c r="E46">
        <v>1.2468828000000001</v>
      </c>
      <c r="F46">
        <v>1.0359115999999999</v>
      </c>
      <c r="G46">
        <v>1.0579345</v>
      </c>
      <c r="H46">
        <v>1.0980711000000001</v>
      </c>
      <c r="I46" t="s">
        <v>40</v>
      </c>
      <c r="J46" t="str">
        <f t="shared" si="6"/>
        <v>MEMLast4</v>
      </c>
    </row>
    <row r="47" spans="1:10" x14ac:dyDescent="0.25">
      <c r="A47" t="s">
        <v>25</v>
      </c>
      <c r="B47">
        <v>1.0050779000000001</v>
      </c>
      <c r="C47">
        <v>1.0414129000000001</v>
      </c>
      <c r="D47">
        <v>1.0732919000000001</v>
      </c>
      <c r="E47">
        <v>0.97256860000000001</v>
      </c>
      <c r="F47">
        <v>0.91160220000000003</v>
      </c>
      <c r="G47">
        <v>1.1183879000000001</v>
      </c>
      <c r="H47">
        <v>0.99000699999999997</v>
      </c>
      <c r="I47" t="s">
        <v>40</v>
      </c>
      <c r="J47" t="str">
        <f t="shared" si="6"/>
        <v>MIALast4</v>
      </c>
    </row>
    <row r="48" spans="1:10" x14ac:dyDescent="0.25">
      <c r="A48" t="s">
        <v>26</v>
      </c>
      <c r="B48">
        <v>1.0541061</v>
      </c>
      <c r="C48">
        <v>1.1327649</v>
      </c>
      <c r="D48">
        <v>1.0136646</v>
      </c>
      <c r="E48">
        <v>0.79800499999999996</v>
      </c>
      <c r="F48">
        <v>0.8287293</v>
      </c>
      <c r="G48">
        <v>1.1637280000000001</v>
      </c>
      <c r="H48">
        <v>0.95514759999999999</v>
      </c>
      <c r="I48" t="s">
        <v>40</v>
      </c>
      <c r="J48" t="str">
        <f t="shared" si="6"/>
        <v>MILLast4</v>
      </c>
    </row>
    <row r="49" spans="1:10" x14ac:dyDescent="0.25">
      <c r="A49" t="s">
        <v>27</v>
      </c>
      <c r="B49">
        <v>0.92365609999999998</v>
      </c>
      <c r="C49">
        <v>0.83358710000000003</v>
      </c>
      <c r="D49">
        <v>0.99689439999999996</v>
      </c>
      <c r="E49">
        <v>0.9351621</v>
      </c>
      <c r="F49">
        <v>0.8287293</v>
      </c>
      <c r="G49">
        <v>0.92569270000000003</v>
      </c>
      <c r="H49">
        <v>0.95863350000000003</v>
      </c>
      <c r="I49" t="s">
        <v>40</v>
      </c>
      <c r="J49" t="str">
        <f t="shared" si="6"/>
        <v>MINLast4</v>
      </c>
    </row>
    <row r="50" spans="1:10" x14ac:dyDescent="0.25">
      <c r="A50" t="s">
        <v>28</v>
      </c>
      <c r="B50">
        <v>1.1031343</v>
      </c>
      <c r="C50">
        <v>1.0551157</v>
      </c>
      <c r="D50">
        <v>1.1850932000000001</v>
      </c>
      <c r="E50">
        <v>1.1221945</v>
      </c>
      <c r="F50">
        <v>1.1187845000000001</v>
      </c>
      <c r="G50">
        <v>1.2846348000000001</v>
      </c>
      <c r="H50">
        <v>1.045782</v>
      </c>
      <c r="I50" t="s">
        <v>40</v>
      </c>
      <c r="J50" t="str">
        <f t="shared" si="6"/>
        <v>NOPLast4</v>
      </c>
    </row>
    <row r="51" spans="1:10" x14ac:dyDescent="0.25">
      <c r="A51" t="s">
        <v>29</v>
      </c>
      <c r="B51">
        <v>0.94773240000000003</v>
      </c>
      <c r="C51">
        <v>1.0220005999999999</v>
      </c>
      <c r="D51">
        <v>0.89440989999999998</v>
      </c>
      <c r="E51">
        <v>0.52992519999999999</v>
      </c>
      <c r="F51">
        <v>1.4502762</v>
      </c>
      <c r="G51">
        <v>0.85012589999999999</v>
      </c>
      <c r="H51">
        <v>1.0022078000000001</v>
      </c>
      <c r="I51" t="s">
        <v>40</v>
      </c>
      <c r="J51" t="str">
        <f t="shared" si="6"/>
        <v>NYKLast4</v>
      </c>
    </row>
    <row r="52" spans="1:10" x14ac:dyDescent="0.25">
      <c r="A52" t="s">
        <v>30</v>
      </c>
      <c r="B52">
        <v>1.0046402000000001</v>
      </c>
      <c r="C52">
        <v>1.0334196</v>
      </c>
      <c r="D52">
        <v>0.94099379999999999</v>
      </c>
      <c r="E52">
        <v>0.62344140000000003</v>
      </c>
      <c r="F52">
        <v>1.1395028</v>
      </c>
      <c r="G52">
        <v>1.1146096000000001</v>
      </c>
      <c r="H52">
        <v>0.82791079999999995</v>
      </c>
      <c r="I52" t="s">
        <v>40</v>
      </c>
      <c r="J52" t="str">
        <f t="shared" si="6"/>
        <v>OKCLast4</v>
      </c>
    </row>
    <row r="53" spans="1:10" x14ac:dyDescent="0.25">
      <c r="A53" t="s">
        <v>31</v>
      </c>
      <c r="B53">
        <v>1.0024514</v>
      </c>
      <c r="C53">
        <v>0.93635809999999997</v>
      </c>
      <c r="D53">
        <v>0.95031060000000001</v>
      </c>
      <c r="E53">
        <v>1.2780549000000001</v>
      </c>
      <c r="F53">
        <v>1.2430939000000001</v>
      </c>
      <c r="G53">
        <v>0.86901759999999995</v>
      </c>
      <c r="H53">
        <v>1.0719266000000001</v>
      </c>
      <c r="I53" t="s">
        <v>40</v>
      </c>
      <c r="J53" t="str">
        <f t="shared" si="6"/>
        <v>ORLLast4</v>
      </c>
    </row>
    <row r="54" spans="1:10" x14ac:dyDescent="0.25">
      <c r="A54" t="s">
        <v>32</v>
      </c>
      <c r="B54">
        <v>1.0009922</v>
      </c>
      <c r="C54">
        <v>0.99345309999999998</v>
      </c>
      <c r="D54">
        <v>1.1304348</v>
      </c>
      <c r="E54">
        <v>0.76891109999999996</v>
      </c>
      <c r="F54">
        <v>0.62154699999999996</v>
      </c>
      <c r="G54">
        <v>1.0075567000000001</v>
      </c>
      <c r="H54">
        <v>1.0225424000000001</v>
      </c>
      <c r="I54" t="s">
        <v>40</v>
      </c>
      <c r="J54" t="str">
        <f t="shared" si="6"/>
        <v>PHILast4</v>
      </c>
    </row>
    <row r="55" spans="1:10" x14ac:dyDescent="0.25">
      <c r="A55" t="s">
        <v>33</v>
      </c>
      <c r="B55">
        <v>0.92453160000000001</v>
      </c>
      <c r="C55">
        <v>0.97746650000000002</v>
      </c>
      <c r="D55">
        <v>0.87950309999999998</v>
      </c>
      <c r="E55">
        <v>1.1720698000000001</v>
      </c>
      <c r="F55">
        <v>0.95303870000000002</v>
      </c>
      <c r="G55">
        <v>0.96725439999999996</v>
      </c>
      <c r="H55">
        <v>0.91331629999999997</v>
      </c>
      <c r="I55" t="s">
        <v>40</v>
      </c>
      <c r="J55" t="str">
        <f t="shared" si="6"/>
        <v>PHXLast4</v>
      </c>
    </row>
    <row r="56" spans="1:10" x14ac:dyDescent="0.25">
      <c r="A56" t="s">
        <v>34</v>
      </c>
      <c r="B56">
        <v>0.87988089999999997</v>
      </c>
      <c r="C56">
        <v>0.94016440000000001</v>
      </c>
      <c r="D56">
        <v>0.78881990000000002</v>
      </c>
      <c r="E56">
        <v>0.89359929999999999</v>
      </c>
      <c r="F56">
        <v>0.89779010000000004</v>
      </c>
      <c r="G56">
        <v>0.69269519999999996</v>
      </c>
      <c r="H56">
        <v>0.95282359999999999</v>
      </c>
      <c r="I56" t="s">
        <v>40</v>
      </c>
      <c r="J56" t="str">
        <f t="shared" si="6"/>
        <v>PORLast4</v>
      </c>
    </row>
    <row r="57" spans="1:10" x14ac:dyDescent="0.25">
      <c r="A57" t="s">
        <v>35</v>
      </c>
      <c r="B57">
        <v>1.0681141999999999</v>
      </c>
      <c r="C57">
        <v>1.0448386000000001</v>
      </c>
      <c r="D57">
        <v>1.1086957</v>
      </c>
      <c r="E57">
        <v>1.1221945</v>
      </c>
      <c r="F57">
        <v>0.8287293</v>
      </c>
      <c r="G57">
        <v>0.98236780000000001</v>
      </c>
      <c r="H57">
        <v>1.0632117000000001</v>
      </c>
      <c r="I57" t="s">
        <v>40</v>
      </c>
      <c r="J57" t="str">
        <f t="shared" si="6"/>
        <v>SACLast4</v>
      </c>
    </row>
    <row r="58" spans="1:10" x14ac:dyDescent="0.25">
      <c r="A58" t="s">
        <v>36</v>
      </c>
      <c r="B58">
        <v>1.0768692</v>
      </c>
      <c r="C58">
        <v>1.0562575999999999</v>
      </c>
      <c r="D58">
        <v>1.0527949999999999</v>
      </c>
      <c r="E58">
        <v>1.0598504</v>
      </c>
      <c r="F58">
        <v>1.1395028</v>
      </c>
      <c r="G58">
        <v>1.0201511000000001</v>
      </c>
      <c r="H58">
        <v>1.1677899</v>
      </c>
      <c r="I58" t="s">
        <v>40</v>
      </c>
      <c r="J58" t="str">
        <f t="shared" si="6"/>
        <v>SASLast4</v>
      </c>
    </row>
    <row r="59" spans="1:10" x14ac:dyDescent="0.25">
      <c r="A59" t="s">
        <v>37</v>
      </c>
      <c r="B59">
        <v>0.89593179999999994</v>
      </c>
      <c r="C59">
        <v>1.0200974</v>
      </c>
      <c r="D59">
        <v>0.90683230000000004</v>
      </c>
      <c r="E59">
        <v>1.0182876000000001</v>
      </c>
      <c r="F59">
        <v>1.1740330999999999</v>
      </c>
      <c r="G59">
        <v>0.78085640000000001</v>
      </c>
      <c r="H59">
        <v>0.92958399999999997</v>
      </c>
      <c r="I59" t="s">
        <v>40</v>
      </c>
      <c r="J59" t="str">
        <f t="shared" si="6"/>
        <v>TORLast4</v>
      </c>
    </row>
    <row r="60" spans="1:10" x14ac:dyDescent="0.25">
      <c r="A60" t="s">
        <v>38</v>
      </c>
      <c r="B60">
        <v>1.0943792999999999</v>
      </c>
      <c r="C60">
        <v>0.98660170000000003</v>
      </c>
      <c r="D60">
        <v>1.1031055999999999</v>
      </c>
      <c r="E60">
        <v>1.0972569000000001</v>
      </c>
      <c r="F60">
        <v>1.2845304</v>
      </c>
      <c r="G60">
        <v>1.1486145999999999</v>
      </c>
      <c r="H60">
        <v>1.0318383</v>
      </c>
      <c r="I60" t="s">
        <v>40</v>
      </c>
      <c r="J60" t="str">
        <f t="shared" si="6"/>
        <v>UTALast4</v>
      </c>
    </row>
    <row r="61" spans="1:10" x14ac:dyDescent="0.25">
      <c r="A61" t="s">
        <v>39</v>
      </c>
      <c r="B61">
        <v>1.0488531000000001</v>
      </c>
      <c r="C61">
        <v>1.1099269</v>
      </c>
      <c r="D61">
        <v>1.1403726999999999</v>
      </c>
      <c r="E61">
        <v>0.99750620000000001</v>
      </c>
      <c r="F61">
        <v>1.1187845000000001</v>
      </c>
      <c r="G61">
        <v>1.0881612000000001</v>
      </c>
      <c r="H61">
        <v>1.0318383</v>
      </c>
      <c r="I61" t="s">
        <v>40</v>
      </c>
      <c r="J61" t="str">
        <f t="shared" si="6"/>
        <v>WASLast4</v>
      </c>
    </row>
    <row r="62" spans="1:10" x14ac:dyDescent="0.25">
      <c r="A62" t="s">
        <v>9</v>
      </c>
      <c r="B62">
        <v>0.99403160000000002</v>
      </c>
      <c r="C62">
        <v>1.0613636</v>
      </c>
      <c r="D62">
        <v>0.99680780000000002</v>
      </c>
      <c r="E62">
        <v>1.2289828</v>
      </c>
      <c r="F62">
        <v>0.96204489999999998</v>
      </c>
      <c r="G62">
        <v>0.80856419999999996</v>
      </c>
      <c r="H62">
        <v>1.1025377000000001</v>
      </c>
      <c r="I62" t="s">
        <v>41</v>
      </c>
      <c r="J62" t="str">
        <f t="shared" si="6"/>
        <v>ATLLast8</v>
      </c>
    </row>
    <row r="63" spans="1:10" x14ac:dyDescent="0.25">
      <c r="A63" t="s">
        <v>11</v>
      </c>
      <c r="B63">
        <v>0.92725190000000002</v>
      </c>
      <c r="C63">
        <v>1.0085227000000001</v>
      </c>
      <c r="D63">
        <v>1.0024289</v>
      </c>
      <c r="E63">
        <v>0.98757550000000005</v>
      </c>
      <c r="F63">
        <v>1.0195585</v>
      </c>
      <c r="G63">
        <v>0.96347609999999995</v>
      </c>
      <c r="H63">
        <v>0.9303749</v>
      </c>
      <c r="I63" t="s">
        <v>41</v>
      </c>
      <c r="J63" t="str">
        <f t="shared" si="6"/>
        <v>BKNLast8</v>
      </c>
    </row>
    <row r="64" spans="1:10" x14ac:dyDescent="0.25">
      <c r="A64" t="s">
        <v>12</v>
      </c>
      <c r="B64">
        <v>0.94148370000000003</v>
      </c>
      <c r="C64">
        <v>1.05</v>
      </c>
      <c r="D64">
        <v>0.92560719999999996</v>
      </c>
      <c r="E64">
        <v>0.72735720000000004</v>
      </c>
      <c r="F64">
        <v>0.98295889999999997</v>
      </c>
      <c r="G64">
        <v>0.89168769999999997</v>
      </c>
      <c r="H64">
        <v>0.99819659999999999</v>
      </c>
      <c r="I64" t="s">
        <v>41</v>
      </c>
      <c r="J64" t="str">
        <f t="shared" si="6"/>
        <v>BOSLast8</v>
      </c>
    </row>
    <row r="65" spans="1:10" x14ac:dyDescent="0.25">
      <c r="A65" t="s">
        <v>13</v>
      </c>
      <c r="B65">
        <v>0.96727110000000005</v>
      </c>
      <c r="C65">
        <v>0.98737370000000002</v>
      </c>
      <c r="D65">
        <v>0.96599579999999996</v>
      </c>
      <c r="E65">
        <v>1.1147236</v>
      </c>
      <c r="F65">
        <v>1.1386521999999999</v>
      </c>
      <c r="G65">
        <v>0.86481949999999996</v>
      </c>
      <c r="H65">
        <v>1.0279531</v>
      </c>
      <c r="I65" t="s">
        <v>41</v>
      </c>
      <c r="J65" t="str">
        <f t="shared" si="6"/>
        <v>CHALast8</v>
      </c>
    </row>
    <row r="66" spans="1:10" x14ac:dyDescent="0.25">
      <c r="A66" t="s">
        <v>14</v>
      </c>
      <c r="B66">
        <v>1.0276038999999999</v>
      </c>
      <c r="C66">
        <v>1.0473485</v>
      </c>
      <c r="D66">
        <v>1.111728</v>
      </c>
      <c r="E66">
        <v>1.0241522999999999</v>
      </c>
      <c r="F66">
        <v>0.9585593</v>
      </c>
      <c r="G66">
        <v>0.96347609999999995</v>
      </c>
      <c r="H66">
        <v>1.0897848999999999</v>
      </c>
      <c r="I66" t="s">
        <v>41</v>
      </c>
      <c r="J66" t="str">
        <f t="shared" si="6"/>
        <v>CHILast8</v>
      </c>
    </row>
    <row r="67" spans="1:10" x14ac:dyDescent="0.25">
      <c r="A67" t="s">
        <v>15</v>
      </c>
      <c r="B67">
        <v>1.0000028999999999</v>
      </c>
      <c r="C67">
        <v>0.9483471</v>
      </c>
      <c r="D67">
        <v>0.97773010000000005</v>
      </c>
      <c r="E67">
        <v>0.93484780000000001</v>
      </c>
      <c r="F67">
        <v>0.91261179999999997</v>
      </c>
      <c r="G67">
        <v>1.0510648</v>
      </c>
      <c r="H67">
        <v>0.98649770000000003</v>
      </c>
      <c r="I67" t="s">
        <v>41</v>
      </c>
      <c r="J67" t="str">
        <f t="shared" ref="J67:J121" si="16">A67&amp;I67</f>
        <v>CLELast8</v>
      </c>
    </row>
    <row r="68" spans="1:10" x14ac:dyDescent="0.25">
      <c r="A68" t="s">
        <v>16</v>
      </c>
      <c r="B68">
        <v>1.0120340999999999</v>
      </c>
      <c r="C68">
        <v>0.99747470000000005</v>
      </c>
      <c r="D68">
        <v>0.97015960000000001</v>
      </c>
      <c r="E68">
        <v>1.1425917000000001</v>
      </c>
      <c r="F68">
        <v>1.1386521999999999</v>
      </c>
      <c r="G68">
        <v>1.0999159999999999</v>
      </c>
      <c r="H68">
        <v>0.96612129999999996</v>
      </c>
      <c r="I68" t="s">
        <v>41</v>
      </c>
      <c r="J68" t="str">
        <f t="shared" si="16"/>
        <v>DALLast8</v>
      </c>
    </row>
    <row r="69" spans="1:10" x14ac:dyDescent="0.25">
      <c r="A69" t="s">
        <v>17</v>
      </c>
      <c r="B69">
        <v>1.0616627000000001</v>
      </c>
      <c r="C69">
        <v>0.88888889999999998</v>
      </c>
      <c r="D69">
        <v>1.1991672</v>
      </c>
      <c r="E69">
        <v>1.212262</v>
      </c>
      <c r="F69">
        <v>0.76684739999999996</v>
      </c>
      <c r="G69">
        <v>1.1838791</v>
      </c>
      <c r="H69">
        <v>1.0897848999999999</v>
      </c>
      <c r="I69" t="s">
        <v>41</v>
      </c>
      <c r="J69" t="str">
        <f t="shared" si="16"/>
        <v>DENLast8</v>
      </c>
    </row>
    <row r="70" spans="1:10" x14ac:dyDescent="0.25">
      <c r="A70" t="s">
        <v>18</v>
      </c>
      <c r="B70">
        <v>0.99354500000000001</v>
      </c>
      <c r="C70">
        <v>0.99242419999999998</v>
      </c>
      <c r="D70">
        <v>0.92019430000000002</v>
      </c>
      <c r="E70">
        <v>1.1147236</v>
      </c>
      <c r="F70">
        <v>0.99922540000000004</v>
      </c>
      <c r="G70">
        <v>0.91519729999999999</v>
      </c>
      <c r="H70">
        <v>0.98157930000000004</v>
      </c>
      <c r="I70" t="s">
        <v>41</v>
      </c>
      <c r="J70" t="str">
        <f t="shared" si="16"/>
        <v>DETLast8</v>
      </c>
    </row>
    <row r="71" spans="1:10" x14ac:dyDescent="0.25">
      <c r="A71" t="s">
        <v>19</v>
      </c>
      <c r="B71">
        <v>0.99920679999999995</v>
      </c>
      <c r="C71">
        <v>1.0041321999999999</v>
      </c>
      <c r="D71">
        <v>1.0220175</v>
      </c>
      <c r="E71">
        <v>0.80944139999999998</v>
      </c>
      <c r="F71">
        <v>1.1787901999999999</v>
      </c>
      <c r="G71">
        <v>1.0510648</v>
      </c>
      <c r="H71">
        <v>0.97068849999999995</v>
      </c>
      <c r="I71" t="s">
        <v>41</v>
      </c>
      <c r="J71" t="str">
        <f t="shared" si="16"/>
        <v>GSWLast8</v>
      </c>
    </row>
    <row r="72" spans="1:10" x14ac:dyDescent="0.25">
      <c r="A72" t="s">
        <v>20</v>
      </c>
      <c r="B72">
        <v>0.99403160000000002</v>
      </c>
      <c r="C72">
        <v>0.92272730000000003</v>
      </c>
      <c r="D72">
        <v>0.87689099999999998</v>
      </c>
      <c r="E72">
        <v>1.0283325999999999</v>
      </c>
      <c r="F72">
        <v>1.087529</v>
      </c>
      <c r="G72">
        <v>0.97481110000000004</v>
      </c>
      <c r="H72">
        <v>1.0329769</v>
      </c>
      <c r="I72" t="s">
        <v>41</v>
      </c>
      <c r="J72" t="str">
        <f t="shared" si="16"/>
        <v>HOULast8</v>
      </c>
    </row>
    <row r="73" spans="1:10" x14ac:dyDescent="0.25">
      <c r="A73" t="s">
        <v>21</v>
      </c>
      <c r="B73">
        <v>0.97914299999999999</v>
      </c>
      <c r="C73">
        <v>1.0409090999999999</v>
      </c>
      <c r="D73">
        <v>1.0043025999999999</v>
      </c>
      <c r="E73">
        <v>0.92800740000000004</v>
      </c>
      <c r="F73">
        <v>1.087529</v>
      </c>
      <c r="G73">
        <v>0.90680099999999997</v>
      </c>
      <c r="H73">
        <v>1.0503671000000001</v>
      </c>
      <c r="I73" t="s">
        <v>41</v>
      </c>
      <c r="J73" t="str">
        <f t="shared" si="16"/>
        <v>INDLast8</v>
      </c>
    </row>
    <row r="74" spans="1:10" x14ac:dyDescent="0.25">
      <c r="A74" t="s">
        <v>22</v>
      </c>
      <c r="B74">
        <v>0.8964995</v>
      </c>
      <c r="C74">
        <v>0.92148759999999996</v>
      </c>
      <c r="D74">
        <v>0.85849470000000005</v>
      </c>
      <c r="E74">
        <v>1.1058565</v>
      </c>
      <c r="F74">
        <v>0.77952259999999995</v>
      </c>
      <c r="G74">
        <v>0.9686283</v>
      </c>
      <c r="H74">
        <v>0.82524330000000001</v>
      </c>
      <c r="I74" t="s">
        <v>41</v>
      </c>
      <c r="J74" t="str">
        <f t="shared" si="16"/>
        <v>LACLast8</v>
      </c>
    </row>
    <row r="75" spans="1:10" x14ac:dyDescent="0.25">
      <c r="A75" t="s">
        <v>23</v>
      </c>
      <c r="B75">
        <v>0.93184990000000001</v>
      </c>
      <c r="C75">
        <v>0.91363640000000002</v>
      </c>
      <c r="D75">
        <v>0.94434419999999997</v>
      </c>
      <c r="E75">
        <v>1.1035763999999999</v>
      </c>
      <c r="F75">
        <v>1.003873</v>
      </c>
      <c r="G75">
        <v>1.0050378</v>
      </c>
      <c r="H75">
        <v>0.90081149999999999</v>
      </c>
      <c r="I75" t="s">
        <v>41</v>
      </c>
      <c r="J75" t="str">
        <f t="shared" si="16"/>
        <v>LALLast8</v>
      </c>
    </row>
    <row r="76" spans="1:10" x14ac:dyDescent="0.25">
      <c r="A76" t="s">
        <v>24</v>
      </c>
      <c r="B76">
        <v>1.0334425</v>
      </c>
      <c r="C76">
        <v>0.95170449999999995</v>
      </c>
      <c r="D76">
        <v>1.0024289</v>
      </c>
      <c r="E76">
        <v>0.98757550000000005</v>
      </c>
      <c r="F76">
        <v>1.2809836999999999</v>
      </c>
      <c r="G76">
        <v>1.0390428</v>
      </c>
      <c r="H76">
        <v>0.99558800000000003</v>
      </c>
      <c r="I76" t="s">
        <v>41</v>
      </c>
      <c r="J76" t="str">
        <f t="shared" si="16"/>
        <v>MEMLast8</v>
      </c>
    </row>
    <row r="77" spans="1:10" x14ac:dyDescent="0.25">
      <c r="A77" t="s">
        <v>25</v>
      </c>
      <c r="B77">
        <v>1.0290634999999999</v>
      </c>
      <c r="C77">
        <v>0.99431820000000004</v>
      </c>
      <c r="D77">
        <v>1.1101665999999999</v>
      </c>
      <c r="E77">
        <v>0.92487229999999998</v>
      </c>
      <c r="F77">
        <v>0.83656079999999999</v>
      </c>
      <c r="G77">
        <v>1.1146096000000001</v>
      </c>
      <c r="H77">
        <v>1.034716</v>
      </c>
      <c r="I77" t="s">
        <v>41</v>
      </c>
      <c r="J77" t="str">
        <f t="shared" si="16"/>
        <v>MIALast8</v>
      </c>
    </row>
    <row r="78" spans="1:10" x14ac:dyDescent="0.25">
      <c r="A78" t="s">
        <v>26</v>
      </c>
      <c r="B78">
        <v>1.0159266</v>
      </c>
      <c r="C78">
        <v>1.0351239999999999</v>
      </c>
      <c r="D78">
        <v>1.0049839</v>
      </c>
      <c r="E78">
        <v>0.8322425</v>
      </c>
      <c r="F78">
        <v>0.8175481</v>
      </c>
      <c r="G78">
        <v>1.140371</v>
      </c>
      <c r="H78">
        <v>0.92009879999999999</v>
      </c>
      <c r="I78" t="s">
        <v>41</v>
      </c>
      <c r="J78" t="str">
        <f t="shared" si="16"/>
        <v>MILLast8</v>
      </c>
    </row>
    <row r="79" spans="1:10" x14ac:dyDescent="0.25">
      <c r="A79" t="s">
        <v>27</v>
      </c>
      <c r="B79">
        <v>0.9565669</v>
      </c>
      <c r="C79">
        <v>0.91919189999999995</v>
      </c>
      <c r="D79">
        <v>0.92435809999999996</v>
      </c>
      <c r="E79">
        <v>0.91964699999999999</v>
      </c>
      <c r="F79">
        <v>0.79008520000000004</v>
      </c>
      <c r="G79">
        <v>0.94878249999999997</v>
      </c>
      <c r="H79">
        <v>0.9467989</v>
      </c>
      <c r="I79" t="s">
        <v>41</v>
      </c>
      <c r="J79" t="str">
        <f t="shared" si="16"/>
        <v>MINLast8</v>
      </c>
    </row>
    <row r="80" spans="1:10" x14ac:dyDescent="0.25">
      <c r="A80" t="s">
        <v>28</v>
      </c>
      <c r="B80">
        <v>1.0816114999999999</v>
      </c>
      <c r="C80">
        <v>1.0767045</v>
      </c>
      <c r="D80">
        <v>1.1289035000000001</v>
      </c>
      <c r="E80">
        <v>1.0502787</v>
      </c>
      <c r="F80">
        <v>1.0979861</v>
      </c>
      <c r="G80">
        <v>1.1429471</v>
      </c>
      <c r="H80">
        <v>1.0521061</v>
      </c>
      <c r="I80" t="s">
        <v>41</v>
      </c>
      <c r="J80" t="str">
        <f t="shared" si="16"/>
        <v>NOPLast8</v>
      </c>
    </row>
    <row r="81" spans="1:10" x14ac:dyDescent="0.25">
      <c r="A81" t="s">
        <v>29</v>
      </c>
      <c r="B81">
        <v>0.98746310000000004</v>
      </c>
      <c r="C81">
        <v>0.96590909999999996</v>
      </c>
      <c r="D81">
        <v>0.88532270000000002</v>
      </c>
      <c r="E81">
        <v>0.75243850000000001</v>
      </c>
      <c r="F81">
        <v>1.045701</v>
      </c>
      <c r="G81">
        <v>1.0201511000000001</v>
      </c>
      <c r="H81">
        <v>0.98254540000000001</v>
      </c>
      <c r="I81" t="s">
        <v>41</v>
      </c>
      <c r="J81" t="str">
        <f t="shared" si="16"/>
        <v>NYKLast8</v>
      </c>
    </row>
    <row r="82" spans="1:10" x14ac:dyDescent="0.25">
      <c r="A82" t="s">
        <v>30</v>
      </c>
      <c r="B82">
        <v>0.97589000000000004</v>
      </c>
      <c r="C82">
        <v>1.0194805</v>
      </c>
      <c r="D82">
        <v>0.97967680000000001</v>
      </c>
      <c r="E82">
        <v>0.68077770000000004</v>
      </c>
      <c r="F82">
        <v>1.1054554000000001</v>
      </c>
      <c r="G82">
        <v>1.0795250000000001</v>
      </c>
      <c r="H82">
        <v>0.84466609999999998</v>
      </c>
      <c r="I82" t="s">
        <v>41</v>
      </c>
      <c r="J82" t="str">
        <f t="shared" si="16"/>
        <v>OKCLast8</v>
      </c>
    </row>
    <row r="83" spans="1:10" x14ac:dyDescent="0.25">
      <c r="A83" t="s">
        <v>31</v>
      </c>
      <c r="B83">
        <v>1.0104527999999999</v>
      </c>
      <c r="C83">
        <v>1.0028409</v>
      </c>
      <c r="D83">
        <v>0.95558639999999995</v>
      </c>
      <c r="E83">
        <v>1.0973061</v>
      </c>
      <c r="F83">
        <v>1.3332687999999999</v>
      </c>
      <c r="G83">
        <v>0.85012589999999999</v>
      </c>
      <c r="H83">
        <v>1.0651488</v>
      </c>
      <c r="I83" t="s">
        <v>41</v>
      </c>
      <c r="J83" t="str">
        <f t="shared" si="16"/>
        <v>ORLLast8</v>
      </c>
    </row>
    <row r="84" spans="1:10" x14ac:dyDescent="0.25">
      <c r="A84" t="s">
        <v>32</v>
      </c>
      <c r="B84">
        <v>1.0350349000000001</v>
      </c>
      <c r="C84">
        <v>1</v>
      </c>
      <c r="D84">
        <v>1.1412529</v>
      </c>
      <c r="E84">
        <v>0.86644429999999995</v>
      </c>
      <c r="F84">
        <v>0.77952259999999995</v>
      </c>
      <c r="G84">
        <v>0.99610719999999997</v>
      </c>
      <c r="H84">
        <v>1.0623822000000001</v>
      </c>
      <c r="I84" t="s">
        <v>41</v>
      </c>
      <c r="J84" t="str">
        <f t="shared" si="16"/>
        <v>PHILast8</v>
      </c>
    </row>
    <row r="85" spans="1:10" x14ac:dyDescent="0.25">
      <c r="A85" t="s">
        <v>33</v>
      </c>
      <c r="B85">
        <v>0.97432609999999997</v>
      </c>
      <c r="C85">
        <v>1</v>
      </c>
      <c r="D85">
        <v>0.91342820000000002</v>
      </c>
      <c r="E85">
        <v>1.1756850999999999</v>
      </c>
      <c r="F85">
        <v>0.81041830000000004</v>
      </c>
      <c r="G85">
        <v>0.99181359999999996</v>
      </c>
      <c r="H85">
        <v>0.96080770000000004</v>
      </c>
      <c r="I85" t="s">
        <v>41</v>
      </c>
      <c r="J85" t="str">
        <f t="shared" si="16"/>
        <v>PHXLast8</v>
      </c>
    </row>
    <row r="86" spans="1:10" x14ac:dyDescent="0.25">
      <c r="A86" t="s">
        <v>34</v>
      </c>
      <c r="B86">
        <v>0.94586269999999995</v>
      </c>
      <c r="C86">
        <v>0.99545450000000002</v>
      </c>
      <c r="D86">
        <v>0.86939630000000001</v>
      </c>
      <c r="E86">
        <v>1.0784951</v>
      </c>
      <c r="F86">
        <v>0.89930290000000002</v>
      </c>
      <c r="G86">
        <v>0.80100760000000004</v>
      </c>
      <c r="H86">
        <v>1.0086307000000001</v>
      </c>
      <c r="I86" t="s">
        <v>41</v>
      </c>
      <c r="J86" t="str">
        <f t="shared" si="16"/>
        <v>PORLast8</v>
      </c>
    </row>
    <row r="87" spans="1:10" x14ac:dyDescent="0.25">
      <c r="A87" t="s">
        <v>35</v>
      </c>
      <c r="B87">
        <v>1.053148</v>
      </c>
      <c r="C87">
        <v>1.0539772999999999</v>
      </c>
      <c r="D87">
        <v>1.0539556000000001</v>
      </c>
      <c r="E87">
        <v>0.92487229999999998</v>
      </c>
      <c r="F87">
        <v>0.75813319999999995</v>
      </c>
      <c r="G87">
        <v>1.0673804</v>
      </c>
      <c r="H87">
        <v>1.0173258000000001</v>
      </c>
      <c r="I87" t="s">
        <v>41</v>
      </c>
      <c r="J87" t="str">
        <f t="shared" si="16"/>
        <v>SACLast8</v>
      </c>
    </row>
    <row r="88" spans="1:10" x14ac:dyDescent="0.25">
      <c r="A88" t="s">
        <v>36</v>
      </c>
      <c r="B88">
        <v>1.1122643999999999</v>
      </c>
      <c r="C88">
        <v>1.0616882999999999</v>
      </c>
      <c r="D88">
        <v>1.1509864000000001</v>
      </c>
      <c r="E88">
        <v>1.0390817000000001</v>
      </c>
      <c r="F88">
        <v>0.98594669999999995</v>
      </c>
      <c r="G88">
        <v>1.1550917999999999</v>
      </c>
      <c r="H88">
        <v>1.1775639</v>
      </c>
      <c r="I88" t="s">
        <v>41</v>
      </c>
      <c r="J88" t="str">
        <f t="shared" si="16"/>
        <v>SASLast8</v>
      </c>
    </row>
    <row r="89" spans="1:10" x14ac:dyDescent="0.25">
      <c r="A89" t="s">
        <v>37</v>
      </c>
      <c r="B89">
        <v>0.93084900000000004</v>
      </c>
      <c r="C89">
        <v>1.0129870000000001</v>
      </c>
      <c r="D89">
        <v>0.91543569999999996</v>
      </c>
      <c r="E89">
        <v>1.0032513000000001</v>
      </c>
      <c r="F89">
        <v>1.1652096999999999</v>
      </c>
      <c r="G89">
        <v>0.80964380000000002</v>
      </c>
      <c r="H89">
        <v>0.93906990000000001</v>
      </c>
      <c r="I89" t="s">
        <v>41</v>
      </c>
      <c r="J89" t="str">
        <f t="shared" si="16"/>
        <v>TORLast8</v>
      </c>
    </row>
    <row r="90" spans="1:10" x14ac:dyDescent="0.25">
      <c r="A90" t="s">
        <v>38</v>
      </c>
      <c r="B90">
        <v>1.0958432</v>
      </c>
      <c r="C90">
        <v>1.0284091</v>
      </c>
      <c r="D90">
        <v>1.1101665999999999</v>
      </c>
      <c r="E90">
        <v>1.1129819000000001</v>
      </c>
      <c r="F90">
        <v>1.3855538000000001</v>
      </c>
      <c r="G90">
        <v>1.1807304999999999</v>
      </c>
      <c r="H90">
        <v>1.0086307000000001</v>
      </c>
      <c r="I90" t="s">
        <v>41</v>
      </c>
      <c r="J90" t="str">
        <f t="shared" si="16"/>
        <v>UTALast8</v>
      </c>
    </row>
    <row r="91" spans="1:10" x14ac:dyDescent="0.25">
      <c r="A91" t="s">
        <v>39</v>
      </c>
      <c r="B91">
        <v>1.0693503</v>
      </c>
      <c r="C91">
        <v>1.1409091</v>
      </c>
      <c r="D91">
        <v>1.1017349000000001</v>
      </c>
      <c r="E91">
        <v>1.0659544999999999</v>
      </c>
      <c r="F91">
        <v>1.1711851</v>
      </c>
      <c r="G91">
        <v>1.0428211999999999</v>
      </c>
      <c r="H91">
        <v>1.0608012</v>
      </c>
      <c r="I91" t="s">
        <v>41</v>
      </c>
      <c r="J91" t="str">
        <f t="shared" si="16"/>
        <v>WASLast8</v>
      </c>
    </row>
    <row r="92" spans="1:10" x14ac:dyDescent="0.25">
      <c r="A92" t="s">
        <v>9</v>
      </c>
      <c r="B92">
        <v>1.0360687</v>
      </c>
      <c r="C92">
        <v>1.0683014</v>
      </c>
      <c r="D92">
        <v>1.0779554</v>
      </c>
      <c r="E92">
        <v>1.1599345000000001</v>
      </c>
      <c r="F92">
        <v>0.95034249999999998</v>
      </c>
      <c r="G92">
        <v>0.86440680000000003</v>
      </c>
      <c r="H92">
        <v>1.1373694999999999</v>
      </c>
      <c r="I92" t="s">
        <v>42</v>
      </c>
      <c r="J92" t="str">
        <f t="shared" si="16"/>
        <v>ATLLast16</v>
      </c>
    </row>
    <row r="93" spans="1:10" x14ac:dyDescent="0.25">
      <c r="A93" t="s">
        <v>11</v>
      </c>
      <c r="B93">
        <v>0.98136429999999997</v>
      </c>
      <c r="C93">
        <v>0.98733369999999998</v>
      </c>
      <c r="D93">
        <v>1.0251298</v>
      </c>
      <c r="E93">
        <v>1.0654212999999999</v>
      </c>
      <c r="F93">
        <v>1.0159817</v>
      </c>
      <c r="G93">
        <v>0.97297959999999994</v>
      </c>
      <c r="H93">
        <v>0.97572780000000003</v>
      </c>
      <c r="I93" t="s">
        <v>42</v>
      </c>
      <c r="J93" t="str">
        <f t="shared" si="16"/>
        <v>BKNLast16</v>
      </c>
    </row>
    <row r="94" spans="1:10" x14ac:dyDescent="0.25">
      <c r="A94" t="s">
        <v>12</v>
      </c>
      <c r="B94">
        <v>0.93948529999999997</v>
      </c>
      <c r="C94">
        <v>1.0199689999999999</v>
      </c>
      <c r="D94">
        <v>0.88396799999999998</v>
      </c>
      <c r="E94">
        <v>0.78142959999999995</v>
      </c>
      <c r="F94">
        <v>0.91925020000000002</v>
      </c>
      <c r="G94">
        <v>0.96528720000000001</v>
      </c>
      <c r="H94">
        <v>0.93551079999999998</v>
      </c>
      <c r="I94" t="s">
        <v>42</v>
      </c>
      <c r="J94" t="str">
        <f t="shared" si="16"/>
        <v>BOSLast16</v>
      </c>
    </row>
    <row r="95" spans="1:10" x14ac:dyDescent="0.25">
      <c r="A95" t="s">
        <v>13</v>
      </c>
      <c r="B95">
        <v>0.97370199999999996</v>
      </c>
      <c r="C95">
        <v>1.0202868</v>
      </c>
      <c r="D95">
        <v>1.0042088</v>
      </c>
      <c r="E95">
        <v>1.072295</v>
      </c>
      <c r="F95">
        <v>1.0410959</v>
      </c>
      <c r="G95">
        <v>0.91702280000000003</v>
      </c>
      <c r="H95">
        <v>1.0133462</v>
      </c>
      <c r="I95" t="s">
        <v>42</v>
      </c>
      <c r="J95" t="str">
        <f t="shared" si="16"/>
        <v>CHALast16</v>
      </c>
    </row>
    <row r="96" spans="1:10" x14ac:dyDescent="0.25">
      <c r="A96" t="s">
        <v>14</v>
      </c>
      <c r="B96">
        <v>1.0280258</v>
      </c>
      <c r="C96">
        <v>1.0527367000000001</v>
      </c>
      <c r="D96">
        <v>1.1004455</v>
      </c>
      <c r="E96">
        <v>0.98981079999999999</v>
      </c>
      <c r="F96">
        <v>1.0273973000000001</v>
      </c>
      <c r="G96">
        <v>0.98550720000000003</v>
      </c>
      <c r="H96">
        <v>1.0893668000000001</v>
      </c>
      <c r="I96" t="s">
        <v>42</v>
      </c>
      <c r="J96" t="str">
        <f t="shared" si="16"/>
        <v>CHILast16</v>
      </c>
    </row>
    <row r="97" spans="1:10" x14ac:dyDescent="0.25">
      <c r="A97" t="s">
        <v>15</v>
      </c>
      <c r="B97">
        <v>1.0068474999999999</v>
      </c>
      <c r="C97">
        <v>0.97616190000000003</v>
      </c>
      <c r="D97">
        <v>0.99682490000000001</v>
      </c>
      <c r="E97">
        <v>0.90247449999999996</v>
      </c>
      <c r="F97">
        <v>0.89444000000000001</v>
      </c>
      <c r="G97">
        <v>0.9859985</v>
      </c>
      <c r="H97">
        <v>1.0351980999999999</v>
      </c>
      <c r="I97" t="s">
        <v>42</v>
      </c>
      <c r="J97" t="str">
        <f t="shared" si="16"/>
        <v>CLELast16</v>
      </c>
    </row>
    <row r="98" spans="1:10" x14ac:dyDescent="0.25">
      <c r="A98" t="s">
        <v>16</v>
      </c>
      <c r="B98">
        <v>1.0146485000000001</v>
      </c>
      <c r="C98">
        <v>1.0267679000000001</v>
      </c>
      <c r="D98">
        <v>0.95473680000000005</v>
      </c>
      <c r="E98">
        <v>1.0989811</v>
      </c>
      <c r="F98">
        <v>1.0636582999999999</v>
      </c>
      <c r="G98">
        <v>0.9859985</v>
      </c>
      <c r="H98">
        <v>1.0289744999999999</v>
      </c>
      <c r="I98" t="s">
        <v>42</v>
      </c>
      <c r="J98" t="str">
        <f t="shared" si="16"/>
        <v>DALLast16</v>
      </c>
    </row>
    <row r="99" spans="1:10" x14ac:dyDescent="0.25">
      <c r="A99" t="s">
        <v>17</v>
      </c>
      <c r="B99">
        <v>1.0251045999999999</v>
      </c>
      <c r="C99">
        <v>0.92345330000000003</v>
      </c>
      <c r="D99">
        <v>1.1138790000000001</v>
      </c>
      <c r="E99">
        <v>1.0874895</v>
      </c>
      <c r="F99">
        <v>0.86517659999999996</v>
      </c>
      <c r="G99">
        <v>1.0523213</v>
      </c>
      <c r="H99">
        <v>1.0468811</v>
      </c>
      <c r="I99" t="s">
        <v>42</v>
      </c>
      <c r="J99" t="str">
        <f t="shared" si="16"/>
        <v>DENLast16</v>
      </c>
    </row>
    <row r="100" spans="1:10" x14ac:dyDescent="0.25">
      <c r="A100" t="s">
        <v>18</v>
      </c>
      <c r="B100">
        <v>0.96888269999999999</v>
      </c>
      <c r="C100">
        <v>0.95618590000000003</v>
      </c>
      <c r="D100">
        <v>0.92815479999999995</v>
      </c>
      <c r="E100">
        <v>1.1135371000000001</v>
      </c>
      <c r="F100">
        <v>0.99113620000000002</v>
      </c>
      <c r="G100">
        <v>0.95504789999999995</v>
      </c>
      <c r="H100">
        <v>0.93769449999999999</v>
      </c>
      <c r="I100" t="s">
        <v>42</v>
      </c>
      <c r="J100" t="str">
        <f t="shared" si="16"/>
        <v>DETLast16</v>
      </c>
    </row>
    <row r="101" spans="1:10" x14ac:dyDescent="0.25">
      <c r="A101" t="s">
        <v>19</v>
      </c>
      <c r="B101">
        <v>1.0008147999999999</v>
      </c>
      <c r="C101">
        <v>0.99274200000000001</v>
      </c>
      <c r="D101">
        <v>1.0092299</v>
      </c>
      <c r="E101">
        <v>0.92176130000000001</v>
      </c>
      <c r="F101">
        <v>1.1712328999999999</v>
      </c>
      <c r="G101">
        <v>1.0260133</v>
      </c>
      <c r="H101">
        <v>0.99277369999999998</v>
      </c>
      <c r="I101" t="s">
        <v>42</v>
      </c>
      <c r="J101" t="str">
        <f t="shared" si="16"/>
        <v>GSWLast16</v>
      </c>
    </row>
    <row r="102" spans="1:10" x14ac:dyDescent="0.25">
      <c r="A102" t="s">
        <v>20</v>
      </c>
      <c r="B102">
        <v>0.98292449999999998</v>
      </c>
      <c r="C102">
        <v>0.94020510000000002</v>
      </c>
      <c r="D102">
        <v>0.85505430000000004</v>
      </c>
      <c r="E102">
        <v>0.94614259999999994</v>
      </c>
      <c r="F102">
        <v>1.1845285999999999</v>
      </c>
      <c r="G102">
        <v>0.97273399999999999</v>
      </c>
      <c r="H102">
        <v>0.99578180000000005</v>
      </c>
      <c r="I102" t="s">
        <v>42</v>
      </c>
      <c r="J102" t="str">
        <f t="shared" si="16"/>
        <v>HOULast16</v>
      </c>
    </row>
    <row r="103" spans="1:10" x14ac:dyDescent="0.25">
      <c r="A103" t="s">
        <v>21</v>
      </c>
      <c r="B103">
        <v>0.97252320000000003</v>
      </c>
      <c r="C103">
        <v>1.01007</v>
      </c>
      <c r="D103">
        <v>0.99938090000000002</v>
      </c>
      <c r="E103">
        <v>0.88511919999999999</v>
      </c>
      <c r="F103">
        <v>0.96417280000000005</v>
      </c>
      <c r="G103">
        <v>0.88464370000000003</v>
      </c>
      <c r="H103">
        <v>1.0390280000000001</v>
      </c>
      <c r="I103" t="s">
        <v>42</v>
      </c>
      <c r="J103" t="str">
        <f t="shared" si="16"/>
        <v>INDLast16</v>
      </c>
    </row>
    <row r="104" spans="1:10" x14ac:dyDescent="0.25">
      <c r="A104" t="s">
        <v>22</v>
      </c>
      <c r="B104">
        <v>0.94443960000000005</v>
      </c>
      <c r="C104">
        <v>0.95485419999999999</v>
      </c>
      <c r="D104">
        <v>0.95473680000000005</v>
      </c>
      <c r="E104">
        <v>1.1280931999999999</v>
      </c>
      <c r="F104">
        <v>0.82191780000000003</v>
      </c>
      <c r="G104">
        <v>1.0213707000000001</v>
      </c>
      <c r="H104">
        <v>0.89620359999999999</v>
      </c>
      <c r="I104" t="s">
        <v>42</v>
      </c>
      <c r="J104" t="str">
        <f t="shared" si="16"/>
        <v>LACLast16</v>
      </c>
    </row>
    <row r="105" spans="1:10" x14ac:dyDescent="0.25">
      <c r="A105" t="s">
        <v>23</v>
      </c>
      <c r="B105">
        <v>0.96865520000000005</v>
      </c>
      <c r="C105">
        <v>0.93812430000000002</v>
      </c>
      <c r="D105">
        <v>0.97910359999999996</v>
      </c>
      <c r="E105">
        <v>0.97434500000000002</v>
      </c>
      <c r="F105">
        <v>0.88613010000000003</v>
      </c>
      <c r="G105">
        <v>0.98185339999999999</v>
      </c>
      <c r="H105">
        <v>0.99409619999999999</v>
      </c>
      <c r="I105" t="s">
        <v>42</v>
      </c>
      <c r="J105" t="str">
        <f t="shared" si="16"/>
        <v>LALLast16</v>
      </c>
    </row>
    <row r="106" spans="1:10" x14ac:dyDescent="0.25">
      <c r="A106" t="s">
        <v>24</v>
      </c>
      <c r="B106">
        <v>1.0570664000000001</v>
      </c>
      <c r="C106">
        <v>0.93953920000000002</v>
      </c>
      <c r="D106">
        <v>1.0638337</v>
      </c>
      <c r="E106">
        <v>1.12127</v>
      </c>
      <c r="F106">
        <v>1.3484589</v>
      </c>
      <c r="G106">
        <v>1.1086957</v>
      </c>
      <c r="H106">
        <v>1.0117297999999999</v>
      </c>
      <c r="I106" t="s">
        <v>42</v>
      </c>
      <c r="J106" t="str">
        <f t="shared" si="16"/>
        <v>MEMLast16</v>
      </c>
    </row>
    <row r="107" spans="1:10" x14ac:dyDescent="0.25">
      <c r="A107" t="s">
        <v>25</v>
      </c>
      <c r="B107">
        <v>1.0078876999999999</v>
      </c>
      <c r="C107">
        <v>1.0514790000000001</v>
      </c>
      <c r="D107">
        <v>1.0795245</v>
      </c>
      <c r="E107">
        <v>0.94169499999999995</v>
      </c>
      <c r="F107">
        <v>0.98173520000000003</v>
      </c>
      <c r="G107">
        <v>1.0648489000000001</v>
      </c>
      <c r="H107">
        <v>1.0286287000000001</v>
      </c>
      <c r="I107" t="s">
        <v>42</v>
      </c>
      <c r="J107" t="str">
        <f t="shared" si="16"/>
        <v>MIALast16</v>
      </c>
    </row>
    <row r="108" spans="1:10" x14ac:dyDescent="0.25">
      <c r="A108" t="s">
        <v>26</v>
      </c>
      <c r="B108">
        <v>1.0034670999999999</v>
      </c>
      <c r="C108">
        <v>1.041417</v>
      </c>
      <c r="D108">
        <v>0.97675000000000001</v>
      </c>
      <c r="E108">
        <v>0.88928309999999999</v>
      </c>
      <c r="F108">
        <v>0.83476030000000001</v>
      </c>
      <c r="G108">
        <v>1.0664149000000001</v>
      </c>
      <c r="H108">
        <v>0.94119529999999996</v>
      </c>
      <c r="I108" t="s">
        <v>42</v>
      </c>
      <c r="J108" t="str">
        <f t="shared" si="16"/>
        <v>MILLast16</v>
      </c>
    </row>
    <row r="109" spans="1:10" x14ac:dyDescent="0.25">
      <c r="A109" t="s">
        <v>27</v>
      </c>
      <c r="B109">
        <v>0.96787000000000001</v>
      </c>
      <c r="C109">
        <v>0.94013500000000005</v>
      </c>
      <c r="D109">
        <v>0.92360779999999998</v>
      </c>
      <c r="E109">
        <v>1.0874895</v>
      </c>
      <c r="F109">
        <v>0.86517659999999996</v>
      </c>
      <c r="G109">
        <v>0.98111159999999997</v>
      </c>
      <c r="H109">
        <v>0.96335329999999997</v>
      </c>
      <c r="I109" t="s">
        <v>42</v>
      </c>
      <c r="J109" t="str">
        <f t="shared" si="16"/>
        <v>MINLast16</v>
      </c>
    </row>
    <row r="110" spans="1:10" x14ac:dyDescent="0.25">
      <c r="A110" t="s">
        <v>28</v>
      </c>
      <c r="B110">
        <v>1.0530755999999999</v>
      </c>
      <c r="C110">
        <v>1.0615410000000001</v>
      </c>
      <c r="D110">
        <v>1.0648797999999999</v>
      </c>
      <c r="E110">
        <v>1.0173055</v>
      </c>
      <c r="F110">
        <v>0.99315070000000005</v>
      </c>
      <c r="G110">
        <v>1.0606731</v>
      </c>
      <c r="H110">
        <v>1.0501809</v>
      </c>
      <c r="I110" t="s">
        <v>42</v>
      </c>
      <c r="J110" t="str">
        <f t="shared" si="16"/>
        <v>NOPLast16</v>
      </c>
    </row>
    <row r="111" spans="1:10" x14ac:dyDescent="0.25">
      <c r="A111" t="s">
        <v>29</v>
      </c>
      <c r="B111">
        <v>0.98448469999999999</v>
      </c>
      <c r="C111">
        <v>0.93754159999999997</v>
      </c>
      <c r="D111">
        <v>0.92593959999999997</v>
      </c>
      <c r="E111">
        <v>0.80786029999999998</v>
      </c>
      <c r="F111">
        <v>1.0757454</v>
      </c>
      <c r="G111">
        <v>0.99926309999999996</v>
      </c>
      <c r="H111">
        <v>1.0020054</v>
      </c>
      <c r="I111" t="s">
        <v>42</v>
      </c>
      <c r="J111" t="str">
        <f t="shared" si="16"/>
        <v>NYKLast16</v>
      </c>
    </row>
    <row r="112" spans="1:10" x14ac:dyDescent="0.25">
      <c r="A112" t="s">
        <v>30</v>
      </c>
      <c r="B112">
        <v>0.94452630000000004</v>
      </c>
      <c r="C112">
        <v>0.9999112</v>
      </c>
      <c r="D112">
        <v>0.92052469999999997</v>
      </c>
      <c r="E112">
        <v>0.72861069999999994</v>
      </c>
      <c r="F112">
        <v>0.92465750000000002</v>
      </c>
      <c r="G112">
        <v>0.93539669999999997</v>
      </c>
      <c r="H112">
        <v>0.8895189</v>
      </c>
      <c r="I112" t="s">
        <v>42</v>
      </c>
      <c r="J112" t="str">
        <f t="shared" si="16"/>
        <v>OKCLast16</v>
      </c>
    </row>
    <row r="113" spans="1:10" x14ac:dyDescent="0.25">
      <c r="A113" t="s">
        <v>31</v>
      </c>
      <c r="B113">
        <v>0.9598141</v>
      </c>
      <c r="C113">
        <v>0.97208349999999999</v>
      </c>
      <c r="D113">
        <v>0.87554460000000001</v>
      </c>
      <c r="E113">
        <v>0.99754370000000003</v>
      </c>
      <c r="F113">
        <v>1.0145548</v>
      </c>
      <c r="G113">
        <v>0.81273030000000002</v>
      </c>
      <c r="H113">
        <v>1.0095255999999999</v>
      </c>
      <c r="I113" t="s">
        <v>42</v>
      </c>
      <c r="J113" t="str">
        <f t="shared" si="16"/>
        <v>ORLLast16</v>
      </c>
    </row>
    <row r="114" spans="1:10" x14ac:dyDescent="0.25">
      <c r="A114" t="s">
        <v>32</v>
      </c>
      <c r="B114">
        <v>1.0171707999999999</v>
      </c>
      <c r="C114">
        <v>0.98821409999999998</v>
      </c>
      <c r="D114">
        <v>1.1014915000000001</v>
      </c>
      <c r="E114">
        <v>0.80422130000000003</v>
      </c>
      <c r="F114">
        <v>0.96575339999999998</v>
      </c>
      <c r="G114">
        <v>1.0147383999999999</v>
      </c>
      <c r="H114">
        <v>1.0280408999999999</v>
      </c>
      <c r="I114" t="s">
        <v>42</v>
      </c>
      <c r="J114" t="str">
        <f t="shared" si="16"/>
        <v>PHILast16</v>
      </c>
    </row>
    <row r="115" spans="1:10" x14ac:dyDescent="0.25">
      <c r="A115" t="s">
        <v>33</v>
      </c>
      <c r="B115">
        <v>0.99628369999999999</v>
      </c>
      <c r="C115">
        <v>1.0513216999999999</v>
      </c>
      <c r="D115">
        <v>0.96498189999999995</v>
      </c>
      <c r="E115">
        <v>1.1135371000000001</v>
      </c>
      <c r="F115">
        <v>0.77054789999999995</v>
      </c>
      <c r="G115">
        <v>1.028832</v>
      </c>
      <c r="H115">
        <v>0.9544205</v>
      </c>
      <c r="I115" t="s">
        <v>42</v>
      </c>
      <c r="J115" t="str">
        <f t="shared" si="16"/>
        <v>PHXLast16</v>
      </c>
    </row>
    <row r="116" spans="1:10" x14ac:dyDescent="0.25">
      <c r="A116" t="s">
        <v>34</v>
      </c>
      <c r="B116">
        <v>0.96699749999999995</v>
      </c>
      <c r="C116">
        <v>0.99896790000000002</v>
      </c>
      <c r="D116">
        <v>0.90849519999999995</v>
      </c>
      <c r="E116">
        <v>1.1522015999999999</v>
      </c>
      <c r="F116">
        <v>0.8732877</v>
      </c>
      <c r="G116">
        <v>0.892594</v>
      </c>
      <c r="H116">
        <v>1.0051171999999999</v>
      </c>
      <c r="I116" t="s">
        <v>42</v>
      </c>
      <c r="J116" t="str">
        <f t="shared" si="16"/>
        <v>PORLast16</v>
      </c>
    </row>
    <row r="117" spans="1:10" x14ac:dyDescent="0.25">
      <c r="A117" t="s">
        <v>35</v>
      </c>
      <c r="B117">
        <v>1.0316482</v>
      </c>
      <c r="C117">
        <v>0.99189309999999997</v>
      </c>
      <c r="D117">
        <v>1.0002861000000001</v>
      </c>
      <c r="E117">
        <v>0.92021470000000005</v>
      </c>
      <c r="F117">
        <v>0.95034249999999998</v>
      </c>
      <c r="G117">
        <v>1.0476234</v>
      </c>
      <c r="H117">
        <v>0.97425839999999997</v>
      </c>
      <c r="I117" t="s">
        <v>42</v>
      </c>
      <c r="J117" t="str">
        <f t="shared" si="16"/>
        <v>SACLast16</v>
      </c>
    </row>
    <row r="118" spans="1:10" x14ac:dyDescent="0.25">
      <c r="A118" t="s">
        <v>36</v>
      </c>
      <c r="B118">
        <v>1.0500529999999999</v>
      </c>
      <c r="C118">
        <v>1.0727640000000001</v>
      </c>
      <c r="D118">
        <v>1.0775933</v>
      </c>
      <c r="E118">
        <v>1.0564327</v>
      </c>
      <c r="F118">
        <v>0.97997889999999999</v>
      </c>
      <c r="G118">
        <v>1.0927952000000001</v>
      </c>
      <c r="H118">
        <v>1.0878597000000001</v>
      </c>
      <c r="I118" t="s">
        <v>42</v>
      </c>
      <c r="J118" t="str">
        <f t="shared" si="16"/>
        <v>SASLast16</v>
      </c>
    </row>
    <row r="119" spans="1:10" x14ac:dyDescent="0.25">
      <c r="A119" t="s">
        <v>37</v>
      </c>
      <c r="B119">
        <v>0.99696629999999997</v>
      </c>
      <c r="C119">
        <v>0.98947929999999995</v>
      </c>
      <c r="D119">
        <v>1.0278373000000001</v>
      </c>
      <c r="E119">
        <v>1.1572051999999999</v>
      </c>
      <c r="F119">
        <v>1.1603546</v>
      </c>
      <c r="G119">
        <v>1.0965365</v>
      </c>
      <c r="H119">
        <v>0.91072540000000002</v>
      </c>
      <c r="I119" t="s">
        <v>42</v>
      </c>
      <c r="J119" t="str">
        <f t="shared" si="16"/>
        <v>TORLast16</v>
      </c>
    </row>
    <row r="120" spans="1:10" x14ac:dyDescent="0.25">
      <c r="A120" t="s">
        <v>38</v>
      </c>
      <c r="B120">
        <v>1.0361792000000001</v>
      </c>
      <c r="C120">
        <v>1.0097217000000001</v>
      </c>
      <c r="D120">
        <v>1.0820350000000001</v>
      </c>
      <c r="E120">
        <v>1.0557981999999999</v>
      </c>
      <c r="F120">
        <v>1.3287671000000001</v>
      </c>
      <c r="G120">
        <v>1.0623434</v>
      </c>
      <c r="H120">
        <v>1.0062928</v>
      </c>
      <c r="I120" t="s">
        <v>42</v>
      </c>
      <c r="J120" t="str">
        <f t="shared" si="16"/>
        <v>UTALast16</v>
      </c>
    </row>
    <row r="121" spans="1:10" x14ac:dyDescent="0.25">
      <c r="A121" t="s">
        <v>39</v>
      </c>
      <c r="B121">
        <v>1.0803848</v>
      </c>
      <c r="C121">
        <v>1.1002797</v>
      </c>
      <c r="D121">
        <v>1.1033744000000001</v>
      </c>
      <c r="E121">
        <v>1.0949781999999999</v>
      </c>
      <c r="F121">
        <v>1.1404110000000001</v>
      </c>
      <c r="G121">
        <v>1.1162122000000001</v>
      </c>
      <c r="H121">
        <v>1.0456745999999999</v>
      </c>
      <c r="I121" t="s">
        <v>42</v>
      </c>
      <c r="J121" t="str">
        <f t="shared" si="16"/>
        <v>WASLast16</v>
      </c>
    </row>
  </sheetData>
  <sortState xmlns:xlrd2="http://schemas.microsoft.com/office/spreadsheetml/2017/richdata2" ref="O1:S31">
    <sortCondition descending="1" ref="S1:S31"/>
  </sortState>
  <mergeCells count="1">
    <mergeCell ref="AM8:AM9"/>
  </mergeCells>
  <conditionalFormatting sqref="Q2:Q31">
    <cfRule type="colorScale" priority="1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R2:R31">
    <cfRule type="colorScale" priority="1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C2:AC31">
    <cfRule type="colorScale" priority="1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D2:AD31">
    <cfRule type="colorScale" priority="1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E2:AE31">
    <cfRule type="colorScale" priority="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F2:AF31">
    <cfRule type="colorScale" priority="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G2:AG31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H2:AH31"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O2:AO3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O8:AO9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P2:AP3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dataValidations count="1">
    <dataValidation type="list" allowBlank="1" showInputMessage="1" showErrorMessage="1" sqref="M1" xr:uid="{DF1A2D9A-2F88-46B4-B436-DD907C51229B}">
      <formula1>$AX$1:$AX$4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5F09DB-F0CE-40C0-848D-88DF5EE4E314}">
  <dimension ref="A1:I121"/>
  <sheetViews>
    <sheetView topLeftCell="A106" workbookViewId="0">
      <selection sqref="A1:I121"/>
    </sheetView>
  </sheetViews>
  <sheetFormatPr defaultRowHeight="15" x14ac:dyDescent="0.25"/>
  <sheetData>
    <row r="1" spans="1:9" ht="17.100000000000001" customHeight="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>
        <v>1.0480807000000001</v>
      </c>
      <c r="C2">
        <v>1.0220897</v>
      </c>
      <c r="D2">
        <v>1.0764381000000001</v>
      </c>
      <c r="E2">
        <v>1.1587288</v>
      </c>
      <c r="F2">
        <v>1.0595081</v>
      </c>
      <c r="G2">
        <v>1.0756125000000001</v>
      </c>
      <c r="H2">
        <v>1.0385175</v>
      </c>
      <c r="I2" t="s">
        <v>10</v>
      </c>
    </row>
    <row r="3" spans="1:9" x14ac:dyDescent="0.25">
      <c r="A3" t="s">
        <v>11</v>
      </c>
      <c r="B3">
        <v>0.99649650000000001</v>
      </c>
      <c r="C3">
        <v>0.97339620000000004</v>
      </c>
      <c r="D3">
        <v>1.0257821</v>
      </c>
      <c r="E3">
        <v>1.0014014</v>
      </c>
      <c r="F3">
        <v>1.1295923000000001</v>
      </c>
      <c r="G3">
        <v>0.99513499999999999</v>
      </c>
      <c r="H3">
        <v>0.97431009999999996</v>
      </c>
      <c r="I3" t="s">
        <v>10</v>
      </c>
    </row>
    <row r="4" spans="1:9" x14ac:dyDescent="0.25">
      <c r="A4" t="s">
        <v>12</v>
      </c>
      <c r="B4">
        <v>0.95901530000000001</v>
      </c>
      <c r="C4">
        <v>1.0123451999999999</v>
      </c>
      <c r="D4">
        <v>0.91723379999999999</v>
      </c>
      <c r="E4">
        <v>0.81706279999999998</v>
      </c>
      <c r="F4">
        <v>0.84807759999999999</v>
      </c>
      <c r="G4">
        <v>0.95360129999999999</v>
      </c>
      <c r="H4">
        <v>0.99611380000000005</v>
      </c>
      <c r="I4" t="s">
        <v>10</v>
      </c>
    </row>
    <row r="5" spans="1:9" x14ac:dyDescent="0.25">
      <c r="A5" t="s">
        <v>13</v>
      </c>
      <c r="B5">
        <v>0.99080999999999997</v>
      </c>
      <c r="C5">
        <v>0.99996490000000005</v>
      </c>
      <c r="D5">
        <v>0.99623289999999998</v>
      </c>
      <c r="E5">
        <v>0.99624040000000003</v>
      </c>
      <c r="F5">
        <v>1.0993599000000001</v>
      </c>
      <c r="G5">
        <v>0.98388880000000001</v>
      </c>
      <c r="H5">
        <v>0.98033269999999995</v>
      </c>
      <c r="I5" t="s">
        <v>10</v>
      </c>
    </row>
    <row r="6" spans="1:9" x14ac:dyDescent="0.25">
      <c r="A6" t="s">
        <v>14</v>
      </c>
      <c r="B6">
        <v>1.0589953999999999</v>
      </c>
      <c r="C6">
        <v>1.0595817999999999</v>
      </c>
      <c r="D6">
        <v>1.09944</v>
      </c>
      <c r="E6">
        <v>0.98585719999999999</v>
      </c>
      <c r="F6">
        <v>0.98538539999999997</v>
      </c>
      <c r="G6">
        <v>0.9945349</v>
      </c>
      <c r="H6">
        <v>1.1277588000000001</v>
      </c>
      <c r="I6" t="s">
        <v>10</v>
      </c>
    </row>
    <row r="7" spans="1:9" x14ac:dyDescent="0.25">
      <c r="A7" t="s">
        <v>15</v>
      </c>
      <c r="B7">
        <v>0.99060119999999996</v>
      </c>
      <c r="C7">
        <v>0.98285129999999998</v>
      </c>
      <c r="D7">
        <v>0.9790837</v>
      </c>
      <c r="E7">
        <v>0.90151099999999995</v>
      </c>
      <c r="F7">
        <v>0.89048150000000004</v>
      </c>
      <c r="G7">
        <v>0.99977799999999994</v>
      </c>
      <c r="H7">
        <v>0.99222849999999996</v>
      </c>
      <c r="I7" t="s">
        <v>10</v>
      </c>
    </row>
    <row r="8" spans="1:9" x14ac:dyDescent="0.25">
      <c r="A8" t="s">
        <v>16</v>
      </c>
      <c r="B8">
        <v>0.99619199999999997</v>
      </c>
      <c r="C8">
        <v>1.0081773000000001</v>
      </c>
      <c r="D8">
        <v>0.99631899999999995</v>
      </c>
      <c r="E8">
        <v>1.0249980000000001</v>
      </c>
      <c r="F8">
        <v>0.91269299999999998</v>
      </c>
      <c r="G8">
        <v>0.97179400000000005</v>
      </c>
      <c r="H8">
        <v>1.0136665</v>
      </c>
      <c r="I8" t="s">
        <v>10</v>
      </c>
    </row>
    <row r="9" spans="1:9" x14ac:dyDescent="0.25">
      <c r="A9" t="s">
        <v>17</v>
      </c>
      <c r="B9">
        <v>1.0322370000000001</v>
      </c>
      <c r="C9">
        <v>0.96110470000000003</v>
      </c>
      <c r="D9">
        <v>1.1326345</v>
      </c>
      <c r="E9">
        <v>1.0913028</v>
      </c>
      <c r="F9">
        <v>1.0388951</v>
      </c>
      <c r="G9">
        <v>1.0446595999999999</v>
      </c>
      <c r="H9">
        <v>1.0624085999999999</v>
      </c>
      <c r="I9" t="s">
        <v>10</v>
      </c>
    </row>
    <row r="10" spans="1:9" x14ac:dyDescent="0.25">
      <c r="A10" t="s">
        <v>18</v>
      </c>
      <c r="B10">
        <v>1.0012865</v>
      </c>
      <c r="C10">
        <v>0.96252289999999996</v>
      </c>
      <c r="D10">
        <v>0.96325380000000005</v>
      </c>
      <c r="E10">
        <v>1.1362535</v>
      </c>
      <c r="F10">
        <v>0.96056569999999997</v>
      </c>
      <c r="G10">
        <v>1.0214449999999999</v>
      </c>
      <c r="H10">
        <v>0.97431009999999996</v>
      </c>
      <c r="I10" t="s">
        <v>10</v>
      </c>
    </row>
    <row r="11" spans="1:9" x14ac:dyDescent="0.25">
      <c r="A11" t="s">
        <v>19</v>
      </c>
      <c r="B11">
        <v>0.9871008</v>
      </c>
      <c r="C11">
        <v>1.0201986999999999</v>
      </c>
      <c r="D11">
        <v>1.0091607</v>
      </c>
      <c r="E11">
        <v>0.90650549999999996</v>
      </c>
      <c r="F11">
        <v>1.1831860999999999</v>
      </c>
      <c r="G11">
        <v>1.0013255999999999</v>
      </c>
      <c r="H11">
        <v>0.97356350000000003</v>
      </c>
      <c r="I11" t="s">
        <v>10</v>
      </c>
    </row>
    <row r="12" spans="1:9" x14ac:dyDescent="0.25">
      <c r="A12" t="s">
        <v>20</v>
      </c>
      <c r="B12">
        <v>0.95880790000000005</v>
      </c>
      <c r="C12">
        <v>0.97093189999999996</v>
      </c>
      <c r="D12">
        <v>0.858456</v>
      </c>
      <c r="E12">
        <v>0.93854479999999996</v>
      </c>
      <c r="F12">
        <v>1.1620467999999999</v>
      </c>
      <c r="G12">
        <v>0.9293766</v>
      </c>
      <c r="H12">
        <v>0.97445309999999996</v>
      </c>
      <c r="I12" t="s">
        <v>10</v>
      </c>
    </row>
    <row r="13" spans="1:9" x14ac:dyDescent="0.25">
      <c r="A13" t="s">
        <v>21</v>
      </c>
      <c r="B13">
        <v>1.0156003</v>
      </c>
      <c r="C13">
        <v>1.0033852000000001</v>
      </c>
      <c r="D13">
        <v>0.99026800000000004</v>
      </c>
      <c r="E13">
        <v>0.91464880000000004</v>
      </c>
      <c r="F13">
        <v>0.91199070000000004</v>
      </c>
      <c r="G13">
        <v>0.96895969999999998</v>
      </c>
      <c r="H13">
        <v>1.037706</v>
      </c>
      <c r="I13" t="s">
        <v>10</v>
      </c>
    </row>
    <row r="14" spans="1:9" x14ac:dyDescent="0.25">
      <c r="A14" t="s">
        <v>22</v>
      </c>
      <c r="B14">
        <v>0.94638619999999996</v>
      </c>
      <c r="C14">
        <v>0.95684990000000003</v>
      </c>
      <c r="D14">
        <v>0.94425780000000004</v>
      </c>
      <c r="E14">
        <v>1.1437453</v>
      </c>
      <c r="F14">
        <v>0.91521710000000001</v>
      </c>
      <c r="G14">
        <v>0.96108689999999997</v>
      </c>
      <c r="H14">
        <v>0.9302608</v>
      </c>
      <c r="I14" t="s">
        <v>10</v>
      </c>
    </row>
    <row r="15" spans="1:9" x14ac:dyDescent="0.25">
      <c r="A15" t="s">
        <v>23</v>
      </c>
      <c r="B15">
        <v>0.99330059999999998</v>
      </c>
      <c r="C15">
        <v>0.98414619999999997</v>
      </c>
      <c r="D15">
        <v>1.0373448999999999</v>
      </c>
      <c r="E15">
        <v>0.94591879999999995</v>
      </c>
      <c r="F15">
        <v>0.83455749999999995</v>
      </c>
      <c r="G15">
        <v>0.99156869999999997</v>
      </c>
      <c r="H15">
        <v>1.0306945000000001</v>
      </c>
      <c r="I15" t="s">
        <v>10</v>
      </c>
    </row>
    <row r="16" spans="1:9" x14ac:dyDescent="0.25">
      <c r="A16" t="s">
        <v>24</v>
      </c>
      <c r="B16">
        <v>1.0228413000000001</v>
      </c>
      <c r="C16">
        <v>0.97765100000000005</v>
      </c>
      <c r="D16">
        <v>0.99174770000000001</v>
      </c>
      <c r="E16">
        <v>1.1212698999999999</v>
      </c>
      <c r="F16">
        <v>1.1337149</v>
      </c>
      <c r="G16">
        <v>1.0198973</v>
      </c>
      <c r="H16">
        <v>0.99521479999999996</v>
      </c>
      <c r="I16" t="s">
        <v>10</v>
      </c>
    </row>
    <row r="17" spans="1:9" x14ac:dyDescent="0.25">
      <c r="A17" t="s">
        <v>25</v>
      </c>
      <c r="B17">
        <v>0.97907480000000002</v>
      </c>
      <c r="C17">
        <v>1.0369299999999999</v>
      </c>
      <c r="D17">
        <v>1.0315635000000001</v>
      </c>
      <c r="E17">
        <v>0.88337869999999996</v>
      </c>
      <c r="F17">
        <v>1.0023294</v>
      </c>
      <c r="G17">
        <v>1.0174076999999999</v>
      </c>
      <c r="H17">
        <v>0.99252059999999998</v>
      </c>
      <c r="I17" t="s">
        <v>10</v>
      </c>
    </row>
    <row r="18" spans="1:9" x14ac:dyDescent="0.25">
      <c r="A18" t="s">
        <v>26</v>
      </c>
      <c r="B18">
        <v>0.99118589999999995</v>
      </c>
      <c r="C18">
        <v>1.0275571999999999</v>
      </c>
      <c r="D18">
        <v>0.97457559999999999</v>
      </c>
      <c r="E18">
        <v>0.89380210000000004</v>
      </c>
      <c r="F18">
        <v>0.77433169999999996</v>
      </c>
      <c r="G18">
        <v>1.0400167</v>
      </c>
      <c r="H18">
        <v>0.95434669999999999</v>
      </c>
      <c r="I18" t="s">
        <v>10</v>
      </c>
    </row>
    <row r="19" spans="1:9" x14ac:dyDescent="0.25">
      <c r="A19" t="s">
        <v>27</v>
      </c>
      <c r="B19">
        <v>0.95449220000000001</v>
      </c>
      <c r="C19">
        <v>0.96772320000000001</v>
      </c>
      <c r="D19">
        <v>0.92684480000000002</v>
      </c>
      <c r="E19">
        <v>1.0987946</v>
      </c>
      <c r="F19">
        <v>0.91933969999999998</v>
      </c>
      <c r="G19">
        <v>0.94251510000000005</v>
      </c>
      <c r="H19">
        <v>0.97729650000000001</v>
      </c>
      <c r="I19" t="s">
        <v>10</v>
      </c>
    </row>
    <row r="20" spans="1:9" x14ac:dyDescent="0.25">
      <c r="A20" t="s">
        <v>28</v>
      </c>
      <c r="B20">
        <v>1.0445578</v>
      </c>
      <c r="C20">
        <v>1.0507827999999999</v>
      </c>
      <c r="D20">
        <v>1.0792809999999999</v>
      </c>
      <c r="E20">
        <v>1.0567998000000001</v>
      </c>
      <c r="F20">
        <v>1.0903855</v>
      </c>
      <c r="G20">
        <v>1.0582094</v>
      </c>
      <c r="H20">
        <v>1.0582795</v>
      </c>
      <c r="I20" t="s">
        <v>10</v>
      </c>
    </row>
    <row r="21" spans="1:9" x14ac:dyDescent="0.25">
      <c r="A21" t="s">
        <v>29</v>
      </c>
      <c r="B21">
        <v>0.97991589999999995</v>
      </c>
      <c r="C21">
        <v>0.9327396</v>
      </c>
      <c r="D21">
        <v>0.96641980000000005</v>
      </c>
      <c r="E21">
        <v>0.80661510000000003</v>
      </c>
      <c r="F21">
        <v>0.97293350000000001</v>
      </c>
      <c r="G21">
        <v>1.0075162</v>
      </c>
      <c r="H21">
        <v>0.98625569999999996</v>
      </c>
      <c r="I21" t="s">
        <v>10</v>
      </c>
    </row>
    <row r="22" spans="1:9" x14ac:dyDescent="0.25">
      <c r="A22" t="s">
        <v>30</v>
      </c>
      <c r="B22">
        <v>0.9248634</v>
      </c>
      <c r="C22">
        <v>1.0487693</v>
      </c>
      <c r="D22">
        <v>0.91593590000000003</v>
      </c>
      <c r="E22">
        <v>0.79217439999999995</v>
      </c>
      <c r="F22">
        <v>0.95500910000000006</v>
      </c>
      <c r="G22">
        <v>0.93343120000000002</v>
      </c>
      <c r="H22">
        <v>0.86553409999999997</v>
      </c>
      <c r="I22" t="s">
        <v>10</v>
      </c>
    </row>
    <row r="23" spans="1:9" x14ac:dyDescent="0.25">
      <c r="A23" t="s">
        <v>31</v>
      </c>
      <c r="B23">
        <v>0.93050109999999997</v>
      </c>
      <c r="C23">
        <v>0.93500680000000003</v>
      </c>
      <c r="D23">
        <v>0.85753219999999997</v>
      </c>
      <c r="E23">
        <v>0.98585719999999999</v>
      </c>
      <c r="F23">
        <v>0.86826990000000004</v>
      </c>
      <c r="G23">
        <v>0.82776839999999996</v>
      </c>
      <c r="H23">
        <v>0.96320260000000002</v>
      </c>
      <c r="I23" t="s">
        <v>10</v>
      </c>
    </row>
    <row r="24" spans="1:9" x14ac:dyDescent="0.25">
      <c r="A24" t="s">
        <v>32</v>
      </c>
      <c r="B24">
        <v>0.99530879999999999</v>
      </c>
      <c r="C24">
        <v>0.99652079999999998</v>
      </c>
      <c r="D24">
        <v>1.0419489</v>
      </c>
      <c r="E24">
        <v>0.85948259999999999</v>
      </c>
      <c r="F24">
        <v>1.0188961000000001</v>
      </c>
      <c r="G24">
        <v>0.99576070000000005</v>
      </c>
      <c r="H24">
        <v>0.99427759999999998</v>
      </c>
      <c r="I24" t="s">
        <v>10</v>
      </c>
    </row>
    <row r="25" spans="1:9" x14ac:dyDescent="0.25">
      <c r="A25" t="s">
        <v>33</v>
      </c>
      <c r="B25">
        <v>1.0035874</v>
      </c>
      <c r="C25">
        <v>1.0143848</v>
      </c>
      <c r="D25">
        <v>1.0015320000000001</v>
      </c>
      <c r="E25">
        <v>0.99465349999999997</v>
      </c>
      <c r="F25">
        <v>0.84206289999999995</v>
      </c>
      <c r="G25">
        <v>1.0163081</v>
      </c>
      <c r="H25">
        <v>0.99199020000000004</v>
      </c>
      <c r="I25" t="s">
        <v>10</v>
      </c>
    </row>
    <row r="26" spans="1:9" x14ac:dyDescent="0.25">
      <c r="A26" t="s">
        <v>34</v>
      </c>
      <c r="B26">
        <v>1.0141826</v>
      </c>
      <c r="C26">
        <v>1.0088526</v>
      </c>
      <c r="D26">
        <v>1.0059947</v>
      </c>
      <c r="E26">
        <v>1.1387506999999999</v>
      </c>
      <c r="F26">
        <v>1.1337149</v>
      </c>
      <c r="G26">
        <v>0.98584919999999998</v>
      </c>
      <c r="H26">
        <v>1.0161195999999999</v>
      </c>
      <c r="I26" t="s">
        <v>10</v>
      </c>
    </row>
    <row r="27" spans="1:9" x14ac:dyDescent="0.25">
      <c r="A27" t="s">
        <v>35</v>
      </c>
      <c r="B27">
        <v>1.0137475</v>
      </c>
      <c r="C27">
        <v>0.98396779999999995</v>
      </c>
      <c r="D27">
        <v>0.99506530000000004</v>
      </c>
      <c r="E27">
        <v>0.94109520000000002</v>
      </c>
      <c r="F27">
        <v>0.87995570000000001</v>
      </c>
      <c r="G27">
        <v>1.0700476000000001</v>
      </c>
      <c r="H27">
        <v>0.95005360000000005</v>
      </c>
      <c r="I27" t="s">
        <v>10</v>
      </c>
    </row>
    <row r="28" spans="1:9" x14ac:dyDescent="0.25">
      <c r="A28" t="s">
        <v>36</v>
      </c>
      <c r="B28">
        <v>1.0075133999999999</v>
      </c>
      <c r="C28">
        <v>1.0372808</v>
      </c>
      <c r="D28">
        <v>1.0004542000000001</v>
      </c>
      <c r="E28">
        <v>1.0335327999999999</v>
      </c>
      <c r="F28">
        <v>0.90587249999999997</v>
      </c>
      <c r="G28">
        <v>1.0152543999999999</v>
      </c>
      <c r="H28">
        <v>1.0512097</v>
      </c>
      <c r="I28" t="s">
        <v>10</v>
      </c>
    </row>
    <row r="29" spans="1:9" x14ac:dyDescent="0.25">
      <c r="A29" t="s">
        <v>37</v>
      </c>
      <c r="B29">
        <v>1.0302104999999999</v>
      </c>
      <c r="C29">
        <v>0.99656109999999998</v>
      </c>
      <c r="D29">
        <v>1.0091607</v>
      </c>
      <c r="E29">
        <v>1.1187727000000001</v>
      </c>
      <c r="F29">
        <v>1.1666957</v>
      </c>
      <c r="G29">
        <v>1.0291832000000001</v>
      </c>
      <c r="H29">
        <v>0.98326930000000001</v>
      </c>
      <c r="I29" t="s">
        <v>10</v>
      </c>
    </row>
    <row r="30" spans="1:9" x14ac:dyDescent="0.25">
      <c r="A30" t="s">
        <v>38</v>
      </c>
      <c r="B30">
        <v>1.0517413</v>
      </c>
      <c r="C30">
        <v>0.96786709999999998</v>
      </c>
      <c r="D30">
        <v>1.0877254999999999</v>
      </c>
      <c r="E30">
        <v>1.1752324999999999</v>
      </c>
      <c r="F30">
        <v>1.2733455</v>
      </c>
      <c r="G30">
        <v>1.0755452000000001</v>
      </c>
      <c r="H30">
        <v>1.0454966000000001</v>
      </c>
      <c r="I30" t="s">
        <v>10</v>
      </c>
    </row>
    <row r="31" spans="1:9" x14ac:dyDescent="0.25">
      <c r="A31" t="s">
        <v>39</v>
      </c>
      <c r="B31">
        <v>1.0807285</v>
      </c>
      <c r="C31">
        <v>1.1051531999999999</v>
      </c>
      <c r="D31">
        <v>1.0904493</v>
      </c>
      <c r="E31">
        <v>1.1221732</v>
      </c>
      <c r="F31">
        <v>1.1283643000000001</v>
      </c>
      <c r="G31">
        <v>1.079531</v>
      </c>
      <c r="H31">
        <v>1.0636635999999999</v>
      </c>
      <c r="I31" t="s">
        <v>10</v>
      </c>
    </row>
    <row r="32" spans="1:9" x14ac:dyDescent="0.25">
      <c r="A32" t="s">
        <v>9</v>
      </c>
      <c r="B32">
        <v>1.0118317999999999</v>
      </c>
      <c r="C32">
        <v>1.0570733000000001</v>
      </c>
      <c r="D32">
        <v>1.0221827999999999</v>
      </c>
      <c r="E32">
        <v>1.2468828000000001</v>
      </c>
      <c r="F32">
        <v>0.9175217</v>
      </c>
      <c r="G32">
        <v>0.78805329999999996</v>
      </c>
      <c r="H32">
        <v>1.1404004000000001</v>
      </c>
      <c r="I32" t="s">
        <v>40</v>
      </c>
    </row>
    <row r="33" spans="1:9" x14ac:dyDescent="0.25">
      <c r="A33" t="s">
        <v>11</v>
      </c>
      <c r="B33">
        <v>0.92365609999999998</v>
      </c>
      <c r="C33">
        <v>1.0657734000000001</v>
      </c>
      <c r="D33">
        <v>1.0248447000000001</v>
      </c>
      <c r="E33">
        <v>1.039069</v>
      </c>
      <c r="F33">
        <v>0.89779010000000004</v>
      </c>
      <c r="G33">
        <v>0.91939550000000003</v>
      </c>
      <c r="H33">
        <v>0.95863350000000003</v>
      </c>
      <c r="I33" t="s">
        <v>40</v>
      </c>
    </row>
    <row r="34" spans="1:9" x14ac:dyDescent="0.25">
      <c r="A34" t="s">
        <v>12</v>
      </c>
      <c r="B34">
        <v>0.97005779999999997</v>
      </c>
      <c r="C34">
        <v>1.0779536999999999</v>
      </c>
      <c r="D34">
        <v>0.87950309999999998</v>
      </c>
      <c r="E34">
        <v>0.57356609999999997</v>
      </c>
      <c r="F34">
        <v>0.87016570000000004</v>
      </c>
      <c r="G34">
        <v>1.0579345</v>
      </c>
      <c r="H34">
        <v>0.92726010000000003</v>
      </c>
      <c r="I34" t="s">
        <v>40</v>
      </c>
    </row>
    <row r="35" spans="1:9" x14ac:dyDescent="0.25">
      <c r="A35" t="s">
        <v>13</v>
      </c>
      <c r="B35">
        <v>0.95429870000000006</v>
      </c>
      <c r="C35">
        <v>0.98584039999999995</v>
      </c>
      <c r="D35">
        <v>0.92546580000000001</v>
      </c>
      <c r="E35">
        <v>1.1637573000000001</v>
      </c>
      <c r="F35">
        <v>1.1740330999999999</v>
      </c>
      <c r="G35">
        <v>0.84382869999999999</v>
      </c>
      <c r="H35">
        <v>1.0051127</v>
      </c>
      <c r="I35" t="s">
        <v>40</v>
      </c>
    </row>
    <row r="36" spans="1:9" x14ac:dyDescent="0.25">
      <c r="A36" t="s">
        <v>14</v>
      </c>
      <c r="B36">
        <v>1.0313429999999999</v>
      </c>
      <c r="C36">
        <v>1.0185748999999999</v>
      </c>
      <c r="D36">
        <v>1.1552795</v>
      </c>
      <c r="E36">
        <v>1.0224439000000001</v>
      </c>
      <c r="F36">
        <v>1.0773481</v>
      </c>
      <c r="G36">
        <v>1.0881612000000001</v>
      </c>
      <c r="H36">
        <v>1.0318383</v>
      </c>
      <c r="I36" t="s">
        <v>40</v>
      </c>
    </row>
    <row r="37" spans="1:9" x14ac:dyDescent="0.25">
      <c r="A37" t="s">
        <v>15</v>
      </c>
      <c r="B37">
        <v>1.0039106</v>
      </c>
      <c r="C37">
        <v>0.97822779999999998</v>
      </c>
      <c r="D37">
        <v>0.95031060000000001</v>
      </c>
      <c r="E37">
        <v>0.87281799999999998</v>
      </c>
      <c r="F37">
        <v>0.8287293</v>
      </c>
      <c r="G37">
        <v>1.0957178999999999</v>
      </c>
      <c r="H37">
        <v>0.92377410000000004</v>
      </c>
      <c r="I37" t="s">
        <v>40</v>
      </c>
    </row>
    <row r="38" spans="1:9" x14ac:dyDescent="0.25">
      <c r="A38" t="s">
        <v>16</v>
      </c>
      <c r="B38">
        <v>1.0403899000000001</v>
      </c>
      <c r="C38">
        <v>0.95538979999999996</v>
      </c>
      <c r="D38">
        <v>0.97515529999999995</v>
      </c>
      <c r="E38">
        <v>1.1221945</v>
      </c>
      <c r="F38">
        <v>1.1049724000000001</v>
      </c>
      <c r="G38">
        <v>1.0201511000000001</v>
      </c>
      <c r="H38">
        <v>1.0574018000000001</v>
      </c>
      <c r="I38" t="s">
        <v>40</v>
      </c>
    </row>
    <row r="39" spans="1:9" x14ac:dyDescent="0.25">
      <c r="A39" t="s">
        <v>17</v>
      </c>
      <c r="B39">
        <v>1.1223954</v>
      </c>
      <c r="C39">
        <v>0.94549329999999998</v>
      </c>
      <c r="D39">
        <v>1.2372671</v>
      </c>
      <c r="E39">
        <v>1.2219450999999999</v>
      </c>
      <c r="F39">
        <v>0.70441989999999999</v>
      </c>
      <c r="G39">
        <v>1.3299748</v>
      </c>
      <c r="H39">
        <v>1.1085289</v>
      </c>
      <c r="I39" t="s">
        <v>40</v>
      </c>
    </row>
    <row r="40" spans="1:9" x14ac:dyDescent="0.25">
      <c r="A40" t="s">
        <v>18</v>
      </c>
      <c r="B40">
        <v>1.0103309</v>
      </c>
      <c r="C40">
        <v>0.98203410000000002</v>
      </c>
      <c r="D40">
        <v>0.93913040000000003</v>
      </c>
      <c r="E40">
        <v>0.92269330000000005</v>
      </c>
      <c r="F40">
        <v>1.4088398</v>
      </c>
      <c r="G40">
        <v>1.0579345</v>
      </c>
      <c r="H40">
        <v>0.9342319</v>
      </c>
      <c r="I40" t="s">
        <v>40</v>
      </c>
    </row>
    <row r="41" spans="1:9" x14ac:dyDescent="0.25">
      <c r="A41" t="s">
        <v>19</v>
      </c>
      <c r="B41">
        <v>1.0053698</v>
      </c>
      <c r="C41">
        <v>0.98584039999999995</v>
      </c>
      <c r="D41">
        <v>1.0372671</v>
      </c>
      <c r="E41">
        <v>0.89359929999999999</v>
      </c>
      <c r="F41">
        <v>0.93232040000000005</v>
      </c>
      <c r="G41">
        <v>0.91939550000000003</v>
      </c>
      <c r="H41">
        <v>1.0341621999999999</v>
      </c>
      <c r="I41" t="s">
        <v>40</v>
      </c>
    </row>
    <row r="42" spans="1:9" x14ac:dyDescent="0.25">
      <c r="A42" t="s">
        <v>20</v>
      </c>
      <c r="B42">
        <v>1.0046402000000001</v>
      </c>
      <c r="C42">
        <v>0.90210109999999999</v>
      </c>
      <c r="D42">
        <v>0.84782610000000003</v>
      </c>
      <c r="E42">
        <v>0.81047380000000002</v>
      </c>
      <c r="F42">
        <v>1.0359115999999999</v>
      </c>
      <c r="G42">
        <v>0.98236780000000001</v>
      </c>
      <c r="H42">
        <v>1.0283523000000001</v>
      </c>
      <c r="I42" t="s">
        <v>40</v>
      </c>
    </row>
    <row r="43" spans="1:9" x14ac:dyDescent="0.25">
      <c r="A43" t="s">
        <v>21</v>
      </c>
      <c r="B43">
        <v>1.0418491000000001</v>
      </c>
      <c r="C43">
        <v>1.0809987999999999</v>
      </c>
      <c r="D43">
        <v>1.1304348</v>
      </c>
      <c r="E43">
        <v>1.0806317999999999</v>
      </c>
      <c r="F43">
        <v>1.2430939000000001</v>
      </c>
      <c r="G43">
        <v>1.0327455999999999</v>
      </c>
      <c r="H43">
        <v>1.1155008</v>
      </c>
      <c r="I43" t="s">
        <v>40</v>
      </c>
    </row>
    <row r="44" spans="1:9" x14ac:dyDescent="0.25">
      <c r="A44" t="s">
        <v>22</v>
      </c>
      <c r="B44">
        <v>0.94729470000000005</v>
      </c>
      <c r="C44">
        <v>0.92265529999999996</v>
      </c>
      <c r="D44">
        <v>0.86459629999999998</v>
      </c>
      <c r="E44">
        <v>1.1970075</v>
      </c>
      <c r="F44">
        <v>0.78729280000000001</v>
      </c>
      <c r="G44">
        <v>1.0125945000000001</v>
      </c>
      <c r="H44">
        <v>0.87845689999999998</v>
      </c>
      <c r="I44" t="s">
        <v>40</v>
      </c>
    </row>
    <row r="45" spans="1:9" x14ac:dyDescent="0.25">
      <c r="A45" t="s">
        <v>23</v>
      </c>
      <c r="B45">
        <v>0.91927859999999995</v>
      </c>
      <c r="C45">
        <v>0.89068210000000003</v>
      </c>
      <c r="D45">
        <v>0.87204970000000004</v>
      </c>
      <c r="E45">
        <v>1.0972569000000001</v>
      </c>
      <c r="F45">
        <v>0.78729280000000001</v>
      </c>
      <c r="G45">
        <v>0.98236780000000001</v>
      </c>
      <c r="H45">
        <v>0.85056940000000003</v>
      </c>
      <c r="I45" t="s">
        <v>40</v>
      </c>
    </row>
    <row r="46" spans="1:9" x14ac:dyDescent="0.25">
      <c r="A46" t="s">
        <v>24</v>
      </c>
      <c r="B46">
        <v>1.0746804000000001</v>
      </c>
      <c r="C46">
        <v>0.94777710000000004</v>
      </c>
      <c r="D46">
        <v>1.0341615</v>
      </c>
      <c r="E46">
        <v>1.2468828000000001</v>
      </c>
      <c r="F46">
        <v>1.0359115999999999</v>
      </c>
      <c r="G46">
        <v>1.0579345</v>
      </c>
      <c r="H46">
        <v>1.0980711000000001</v>
      </c>
      <c r="I46" t="s">
        <v>40</v>
      </c>
    </row>
    <row r="47" spans="1:9" x14ac:dyDescent="0.25">
      <c r="A47" t="s">
        <v>25</v>
      </c>
      <c r="B47">
        <v>1.0050779000000001</v>
      </c>
      <c r="C47">
        <v>1.0414129000000001</v>
      </c>
      <c r="D47">
        <v>1.0732919000000001</v>
      </c>
      <c r="E47">
        <v>0.97256860000000001</v>
      </c>
      <c r="F47">
        <v>0.91160220000000003</v>
      </c>
      <c r="G47">
        <v>1.1183879000000001</v>
      </c>
      <c r="H47">
        <v>0.99000699999999997</v>
      </c>
      <c r="I47" t="s">
        <v>40</v>
      </c>
    </row>
    <row r="48" spans="1:9" x14ac:dyDescent="0.25">
      <c r="A48" t="s">
        <v>26</v>
      </c>
      <c r="B48">
        <v>1.0541061</v>
      </c>
      <c r="C48">
        <v>1.1327649</v>
      </c>
      <c r="D48">
        <v>1.0136646</v>
      </c>
      <c r="E48">
        <v>0.79800499999999996</v>
      </c>
      <c r="F48">
        <v>0.8287293</v>
      </c>
      <c r="G48">
        <v>1.1637280000000001</v>
      </c>
      <c r="H48">
        <v>0.95514759999999999</v>
      </c>
      <c r="I48" t="s">
        <v>40</v>
      </c>
    </row>
    <row r="49" spans="1:9" x14ac:dyDescent="0.25">
      <c r="A49" t="s">
        <v>27</v>
      </c>
      <c r="B49">
        <v>0.92365609999999998</v>
      </c>
      <c r="C49">
        <v>0.83358710000000003</v>
      </c>
      <c r="D49">
        <v>0.99689439999999996</v>
      </c>
      <c r="E49">
        <v>0.9351621</v>
      </c>
      <c r="F49">
        <v>0.8287293</v>
      </c>
      <c r="G49">
        <v>0.92569270000000003</v>
      </c>
      <c r="H49">
        <v>0.95863350000000003</v>
      </c>
      <c r="I49" t="s">
        <v>40</v>
      </c>
    </row>
    <row r="50" spans="1:9" x14ac:dyDescent="0.25">
      <c r="A50" t="s">
        <v>28</v>
      </c>
      <c r="B50">
        <v>1.1031343</v>
      </c>
      <c r="C50">
        <v>1.0551157</v>
      </c>
      <c r="D50">
        <v>1.1850932000000001</v>
      </c>
      <c r="E50">
        <v>1.1221945</v>
      </c>
      <c r="F50">
        <v>1.1187845000000001</v>
      </c>
      <c r="G50">
        <v>1.2846348000000001</v>
      </c>
      <c r="H50">
        <v>1.045782</v>
      </c>
      <c r="I50" t="s">
        <v>40</v>
      </c>
    </row>
    <row r="51" spans="1:9" x14ac:dyDescent="0.25">
      <c r="A51" t="s">
        <v>29</v>
      </c>
      <c r="B51">
        <v>0.94773240000000003</v>
      </c>
      <c r="C51">
        <v>1.0220005999999999</v>
      </c>
      <c r="D51">
        <v>0.89440989999999998</v>
      </c>
      <c r="E51">
        <v>0.52992519999999999</v>
      </c>
      <c r="F51">
        <v>1.4502762</v>
      </c>
      <c r="G51">
        <v>0.85012589999999999</v>
      </c>
      <c r="H51">
        <v>1.0022078000000001</v>
      </c>
      <c r="I51" t="s">
        <v>40</v>
      </c>
    </row>
    <row r="52" spans="1:9" x14ac:dyDescent="0.25">
      <c r="A52" t="s">
        <v>30</v>
      </c>
      <c r="B52">
        <v>1.0046402000000001</v>
      </c>
      <c r="C52">
        <v>1.0334196</v>
      </c>
      <c r="D52">
        <v>0.94099379999999999</v>
      </c>
      <c r="E52">
        <v>0.62344140000000003</v>
      </c>
      <c r="F52">
        <v>1.1395028</v>
      </c>
      <c r="G52">
        <v>1.1146096000000001</v>
      </c>
      <c r="H52">
        <v>0.82791079999999995</v>
      </c>
      <c r="I52" t="s">
        <v>40</v>
      </c>
    </row>
    <row r="53" spans="1:9" x14ac:dyDescent="0.25">
      <c r="A53" t="s">
        <v>31</v>
      </c>
      <c r="B53">
        <v>1.0024514</v>
      </c>
      <c r="C53">
        <v>0.93635809999999997</v>
      </c>
      <c r="D53">
        <v>0.95031060000000001</v>
      </c>
      <c r="E53">
        <v>1.2780549000000001</v>
      </c>
      <c r="F53">
        <v>1.2430939000000001</v>
      </c>
      <c r="G53">
        <v>0.86901759999999995</v>
      </c>
      <c r="H53">
        <v>1.0719266000000001</v>
      </c>
      <c r="I53" t="s">
        <v>40</v>
      </c>
    </row>
    <row r="54" spans="1:9" x14ac:dyDescent="0.25">
      <c r="A54" t="s">
        <v>32</v>
      </c>
      <c r="B54">
        <v>1.0009922</v>
      </c>
      <c r="C54">
        <v>0.99345309999999998</v>
      </c>
      <c r="D54">
        <v>1.1304348</v>
      </c>
      <c r="E54">
        <v>0.76891109999999996</v>
      </c>
      <c r="F54">
        <v>0.62154699999999996</v>
      </c>
      <c r="G54">
        <v>1.0075567000000001</v>
      </c>
      <c r="H54">
        <v>1.0225424000000001</v>
      </c>
      <c r="I54" t="s">
        <v>40</v>
      </c>
    </row>
    <row r="55" spans="1:9" x14ac:dyDescent="0.25">
      <c r="A55" t="s">
        <v>33</v>
      </c>
      <c r="B55">
        <v>0.92453160000000001</v>
      </c>
      <c r="C55">
        <v>0.97746650000000002</v>
      </c>
      <c r="D55">
        <v>0.87950309999999998</v>
      </c>
      <c r="E55">
        <v>1.1720698000000001</v>
      </c>
      <c r="F55">
        <v>0.95303870000000002</v>
      </c>
      <c r="G55">
        <v>0.96725439999999996</v>
      </c>
      <c r="H55">
        <v>0.91331629999999997</v>
      </c>
      <c r="I55" t="s">
        <v>40</v>
      </c>
    </row>
    <row r="56" spans="1:9" x14ac:dyDescent="0.25">
      <c r="A56" t="s">
        <v>34</v>
      </c>
      <c r="B56">
        <v>0.87988089999999997</v>
      </c>
      <c r="C56">
        <v>0.94016440000000001</v>
      </c>
      <c r="D56">
        <v>0.78881990000000002</v>
      </c>
      <c r="E56">
        <v>0.89359929999999999</v>
      </c>
      <c r="F56">
        <v>0.89779010000000004</v>
      </c>
      <c r="G56">
        <v>0.69269519999999996</v>
      </c>
      <c r="H56">
        <v>0.95282359999999999</v>
      </c>
      <c r="I56" t="s">
        <v>40</v>
      </c>
    </row>
    <row r="57" spans="1:9" x14ac:dyDescent="0.25">
      <c r="A57" t="s">
        <v>35</v>
      </c>
      <c r="B57">
        <v>1.0681141999999999</v>
      </c>
      <c r="C57">
        <v>1.0448386000000001</v>
      </c>
      <c r="D57">
        <v>1.1086957</v>
      </c>
      <c r="E57">
        <v>1.1221945</v>
      </c>
      <c r="F57">
        <v>0.8287293</v>
      </c>
      <c r="G57">
        <v>0.98236780000000001</v>
      </c>
      <c r="H57">
        <v>1.0632117000000001</v>
      </c>
      <c r="I57" t="s">
        <v>40</v>
      </c>
    </row>
    <row r="58" spans="1:9" x14ac:dyDescent="0.25">
      <c r="A58" t="s">
        <v>36</v>
      </c>
      <c r="B58">
        <v>1.0768692</v>
      </c>
      <c r="C58">
        <v>1.0562575999999999</v>
      </c>
      <c r="D58">
        <v>1.0527949999999999</v>
      </c>
      <c r="E58">
        <v>1.0598504</v>
      </c>
      <c r="F58">
        <v>1.1395028</v>
      </c>
      <c r="G58">
        <v>1.0201511000000001</v>
      </c>
      <c r="H58">
        <v>1.1677899</v>
      </c>
      <c r="I58" t="s">
        <v>40</v>
      </c>
    </row>
    <row r="59" spans="1:9" x14ac:dyDescent="0.25">
      <c r="A59" t="s">
        <v>37</v>
      </c>
      <c r="B59">
        <v>0.89593179999999994</v>
      </c>
      <c r="C59">
        <v>1.0200974</v>
      </c>
      <c r="D59">
        <v>0.90683230000000004</v>
      </c>
      <c r="E59">
        <v>1.0182876000000001</v>
      </c>
      <c r="F59">
        <v>1.1740330999999999</v>
      </c>
      <c r="G59">
        <v>0.78085640000000001</v>
      </c>
      <c r="H59">
        <v>0.92958399999999997</v>
      </c>
      <c r="I59" t="s">
        <v>40</v>
      </c>
    </row>
    <row r="60" spans="1:9" x14ac:dyDescent="0.25">
      <c r="A60" t="s">
        <v>38</v>
      </c>
      <c r="B60">
        <v>1.0943792999999999</v>
      </c>
      <c r="C60">
        <v>0.98660170000000003</v>
      </c>
      <c r="D60">
        <v>1.1031055999999999</v>
      </c>
      <c r="E60">
        <v>1.0972569000000001</v>
      </c>
      <c r="F60">
        <v>1.2845304</v>
      </c>
      <c r="G60">
        <v>1.1486145999999999</v>
      </c>
      <c r="H60">
        <v>1.0318383</v>
      </c>
      <c r="I60" t="s">
        <v>40</v>
      </c>
    </row>
    <row r="61" spans="1:9" x14ac:dyDescent="0.25">
      <c r="A61" t="s">
        <v>39</v>
      </c>
      <c r="B61">
        <v>1.0488531000000001</v>
      </c>
      <c r="C61">
        <v>1.1099269</v>
      </c>
      <c r="D61">
        <v>1.1403726999999999</v>
      </c>
      <c r="E61">
        <v>0.99750620000000001</v>
      </c>
      <c r="F61">
        <v>1.1187845000000001</v>
      </c>
      <c r="G61">
        <v>1.0881612000000001</v>
      </c>
      <c r="H61">
        <v>1.0318383</v>
      </c>
      <c r="I61" t="s">
        <v>40</v>
      </c>
    </row>
    <row r="62" spans="1:9" x14ac:dyDescent="0.25">
      <c r="A62" t="s">
        <v>9</v>
      </c>
      <c r="B62">
        <v>0.99403160000000002</v>
      </c>
      <c r="C62">
        <v>1.0613636</v>
      </c>
      <c r="D62">
        <v>0.99680780000000002</v>
      </c>
      <c r="E62">
        <v>1.2289828</v>
      </c>
      <c r="F62">
        <v>0.96204489999999998</v>
      </c>
      <c r="G62">
        <v>0.80856419999999996</v>
      </c>
      <c r="H62">
        <v>1.1025377000000001</v>
      </c>
      <c r="I62" t="s">
        <v>41</v>
      </c>
    </row>
    <row r="63" spans="1:9" x14ac:dyDescent="0.25">
      <c r="A63" t="s">
        <v>11</v>
      </c>
      <c r="B63">
        <v>0.92725190000000002</v>
      </c>
      <c r="C63">
        <v>1.0085227000000001</v>
      </c>
      <c r="D63">
        <v>1.0024289</v>
      </c>
      <c r="E63">
        <v>0.98757550000000005</v>
      </c>
      <c r="F63">
        <v>1.0195585</v>
      </c>
      <c r="G63">
        <v>0.96347609999999995</v>
      </c>
      <c r="H63">
        <v>0.9303749</v>
      </c>
      <c r="I63" t="s">
        <v>41</v>
      </c>
    </row>
    <row r="64" spans="1:9" x14ac:dyDescent="0.25">
      <c r="A64" t="s">
        <v>12</v>
      </c>
      <c r="B64">
        <v>0.94148370000000003</v>
      </c>
      <c r="C64">
        <v>1.05</v>
      </c>
      <c r="D64">
        <v>0.92560719999999996</v>
      </c>
      <c r="E64">
        <v>0.72735720000000004</v>
      </c>
      <c r="F64">
        <v>0.98295889999999997</v>
      </c>
      <c r="G64">
        <v>0.89168769999999997</v>
      </c>
      <c r="H64">
        <v>0.99819659999999999</v>
      </c>
      <c r="I64" t="s">
        <v>41</v>
      </c>
    </row>
    <row r="65" spans="1:9" x14ac:dyDescent="0.25">
      <c r="A65" t="s">
        <v>13</v>
      </c>
      <c r="B65">
        <v>0.96727110000000005</v>
      </c>
      <c r="C65">
        <v>0.98737370000000002</v>
      </c>
      <c r="D65">
        <v>0.96599579999999996</v>
      </c>
      <c r="E65">
        <v>1.1147236</v>
      </c>
      <c r="F65">
        <v>1.1386521999999999</v>
      </c>
      <c r="G65">
        <v>0.86481949999999996</v>
      </c>
      <c r="H65">
        <v>1.0279531</v>
      </c>
      <c r="I65" t="s">
        <v>41</v>
      </c>
    </row>
    <row r="66" spans="1:9" x14ac:dyDescent="0.25">
      <c r="A66" t="s">
        <v>14</v>
      </c>
      <c r="B66">
        <v>1.0276038999999999</v>
      </c>
      <c r="C66">
        <v>1.0473485</v>
      </c>
      <c r="D66">
        <v>1.111728</v>
      </c>
      <c r="E66">
        <v>1.0241522999999999</v>
      </c>
      <c r="F66">
        <v>0.9585593</v>
      </c>
      <c r="G66">
        <v>0.96347609999999995</v>
      </c>
      <c r="H66">
        <v>1.0897848999999999</v>
      </c>
      <c r="I66" t="s">
        <v>41</v>
      </c>
    </row>
    <row r="67" spans="1:9" x14ac:dyDescent="0.25">
      <c r="A67" t="s">
        <v>15</v>
      </c>
      <c r="B67">
        <v>1.0000028999999999</v>
      </c>
      <c r="C67">
        <v>0.9483471</v>
      </c>
      <c r="D67">
        <v>0.97773010000000005</v>
      </c>
      <c r="E67">
        <v>0.93484780000000001</v>
      </c>
      <c r="F67">
        <v>0.91261179999999997</v>
      </c>
      <c r="G67">
        <v>1.0510648</v>
      </c>
      <c r="H67">
        <v>0.98649770000000003</v>
      </c>
      <c r="I67" t="s">
        <v>41</v>
      </c>
    </row>
    <row r="68" spans="1:9" x14ac:dyDescent="0.25">
      <c r="A68" t="s">
        <v>16</v>
      </c>
      <c r="B68">
        <v>1.0120340999999999</v>
      </c>
      <c r="C68">
        <v>0.99747470000000005</v>
      </c>
      <c r="D68">
        <v>0.97015960000000001</v>
      </c>
      <c r="E68">
        <v>1.1425917000000001</v>
      </c>
      <c r="F68">
        <v>1.1386521999999999</v>
      </c>
      <c r="G68">
        <v>1.0999159999999999</v>
      </c>
      <c r="H68">
        <v>0.96612129999999996</v>
      </c>
      <c r="I68" t="s">
        <v>41</v>
      </c>
    </row>
    <row r="69" spans="1:9" x14ac:dyDescent="0.25">
      <c r="A69" t="s">
        <v>17</v>
      </c>
      <c r="B69">
        <v>1.0616627000000001</v>
      </c>
      <c r="C69">
        <v>0.88888889999999998</v>
      </c>
      <c r="D69">
        <v>1.1991672</v>
      </c>
      <c r="E69">
        <v>1.212262</v>
      </c>
      <c r="F69">
        <v>0.76684739999999996</v>
      </c>
      <c r="G69">
        <v>1.1838791</v>
      </c>
      <c r="H69">
        <v>1.0897848999999999</v>
      </c>
      <c r="I69" t="s">
        <v>41</v>
      </c>
    </row>
    <row r="70" spans="1:9" x14ac:dyDescent="0.25">
      <c r="A70" t="s">
        <v>18</v>
      </c>
      <c r="B70">
        <v>0.99354500000000001</v>
      </c>
      <c r="C70">
        <v>0.99242419999999998</v>
      </c>
      <c r="D70">
        <v>0.92019430000000002</v>
      </c>
      <c r="E70">
        <v>1.1147236</v>
      </c>
      <c r="F70">
        <v>0.99922540000000004</v>
      </c>
      <c r="G70">
        <v>0.91519729999999999</v>
      </c>
      <c r="H70">
        <v>0.98157930000000004</v>
      </c>
      <c r="I70" t="s">
        <v>41</v>
      </c>
    </row>
    <row r="71" spans="1:9" x14ac:dyDescent="0.25">
      <c r="A71" t="s">
        <v>19</v>
      </c>
      <c r="B71">
        <v>0.99920679999999995</v>
      </c>
      <c r="C71">
        <v>1.0041321999999999</v>
      </c>
      <c r="D71">
        <v>1.0220175</v>
      </c>
      <c r="E71">
        <v>0.80944139999999998</v>
      </c>
      <c r="F71">
        <v>1.1787901999999999</v>
      </c>
      <c r="G71">
        <v>1.0510648</v>
      </c>
      <c r="H71">
        <v>0.97068849999999995</v>
      </c>
      <c r="I71" t="s">
        <v>41</v>
      </c>
    </row>
    <row r="72" spans="1:9" x14ac:dyDescent="0.25">
      <c r="A72" t="s">
        <v>20</v>
      </c>
      <c r="B72">
        <v>0.99403160000000002</v>
      </c>
      <c r="C72">
        <v>0.92272730000000003</v>
      </c>
      <c r="D72">
        <v>0.87689099999999998</v>
      </c>
      <c r="E72">
        <v>1.0283325999999999</v>
      </c>
      <c r="F72">
        <v>1.087529</v>
      </c>
      <c r="G72">
        <v>0.97481110000000004</v>
      </c>
      <c r="H72">
        <v>1.0329769</v>
      </c>
      <c r="I72" t="s">
        <v>41</v>
      </c>
    </row>
    <row r="73" spans="1:9" x14ac:dyDescent="0.25">
      <c r="A73" t="s">
        <v>21</v>
      </c>
      <c r="B73">
        <v>0.97914299999999999</v>
      </c>
      <c r="C73">
        <v>1.0409090999999999</v>
      </c>
      <c r="D73">
        <v>1.0043025999999999</v>
      </c>
      <c r="E73">
        <v>0.92800740000000004</v>
      </c>
      <c r="F73">
        <v>1.087529</v>
      </c>
      <c r="G73">
        <v>0.90680099999999997</v>
      </c>
      <c r="H73">
        <v>1.0503671000000001</v>
      </c>
      <c r="I73" t="s">
        <v>41</v>
      </c>
    </row>
    <row r="74" spans="1:9" x14ac:dyDescent="0.25">
      <c r="A74" t="s">
        <v>22</v>
      </c>
      <c r="B74">
        <v>0.8964995</v>
      </c>
      <c r="C74">
        <v>0.92148759999999996</v>
      </c>
      <c r="D74">
        <v>0.85849470000000005</v>
      </c>
      <c r="E74">
        <v>1.1058565</v>
      </c>
      <c r="F74">
        <v>0.77952259999999995</v>
      </c>
      <c r="G74">
        <v>0.9686283</v>
      </c>
      <c r="H74">
        <v>0.82524330000000001</v>
      </c>
      <c r="I74" t="s">
        <v>41</v>
      </c>
    </row>
    <row r="75" spans="1:9" x14ac:dyDescent="0.25">
      <c r="A75" t="s">
        <v>23</v>
      </c>
      <c r="B75">
        <v>0.93184990000000001</v>
      </c>
      <c r="C75">
        <v>0.91363640000000002</v>
      </c>
      <c r="D75">
        <v>0.94434419999999997</v>
      </c>
      <c r="E75">
        <v>1.1035763999999999</v>
      </c>
      <c r="F75">
        <v>1.003873</v>
      </c>
      <c r="G75">
        <v>1.0050378</v>
      </c>
      <c r="H75">
        <v>0.90081149999999999</v>
      </c>
      <c r="I75" t="s">
        <v>41</v>
      </c>
    </row>
    <row r="76" spans="1:9" x14ac:dyDescent="0.25">
      <c r="A76" t="s">
        <v>24</v>
      </c>
      <c r="B76">
        <v>1.0334425</v>
      </c>
      <c r="C76">
        <v>0.95170449999999995</v>
      </c>
      <c r="D76">
        <v>1.0024289</v>
      </c>
      <c r="E76">
        <v>0.98757550000000005</v>
      </c>
      <c r="F76">
        <v>1.2809836999999999</v>
      </c>
      <c r="G76">
        <v>1.0390428</v>
      </c>
      <c r="H76">
        <v>0.99558800000000003</v>
      </c>
      <c r="I76" t="s">
        <v>41</v>
      </c>
    </row>
    <row r="77" spans="1:9" x14ac:dyDescent="0.25">
      <c r="A77" t="s">
        <v>25</v>
      </c>
      <c r="B77">
        <v>1.0290634999999999</v>
      </c>
      <c r="C77">
        <v>0.99431820000000004</v>
      </c>
      <c r="D77">
        <v>1.1101665999999999</v>
      </c>
      <c r="E77">
        <v>0.92487229999999998</v>
      </c>
      <c r="F77">
        <v>0.83656079999999999</v>
      </c>
      <c r="G77">
        <v>1.1146096000000001</v>
      </c>
      <c r="H77">
        <v>1.034716</v>
      </c>
      <c r="I77" t="s">
        <v>41</v>
      </c>
    </row>
    <row r="78" spans="1:9" x14ac:dyDescent="0.25">
      <c r="A78" t="s">
        <v>26</v>
      </c>
      <c r="B78">
        <v>1.0159266</v>
      </c>
      <c r="C78">
        <v>1.0351239999999999</v>
      </c>
      <c r="D78">
        <v>1.0049839</v>
      </c>
      <c r="E78">
        <v>0.8322425</v>
      </c>
      <c r="F78">
        <v>0.8175481</v>
      </c>
      <c r="G78">
        <v>1.140371</v>
      </c>
      <c r="H78">
        <v>0.92009879999999999</v>
      </c>
      <c r="I78" t="s">
        <v>41</v>
      </c>
    </row>
    <row r="79" spans="1:9" x14ac:dyDescent="0.25">
      <c r="A79" t="s">
        <v>27</v>
      </c>
      <c r="B79">
        <v>0.9565669</v>
      </c>
      <c r="C79">
        <v>0.91919189999999995</v>
      </c>
      <c r="D79">
        <v>0.92435809999999996</v>
      </c>
      <c r="E79">
        <v>0.91964699999999999</v>
      </c>
      <c r="F79">
        <v>0.79008520000000004</v>
      </c>
      <c r="G79">
        <v>0.94878249999999997</v>
      </c>
      <c r="H79">
        <v>0.9467989</v>
      </c>
      <c r="I79" t="s">
        <v>41</v>
      </c>
    </row>
    <row r="80" spans="1:9" x14ac:dyDescent="0.25">
      <c r="A80" t="s">
        <v>28</v>
      </c>
      <c r="B80">
        <v>1.0816114999999999</v>
      </c>
      <c r="C80">
        <v>1.0767045</v>
      </c>
      <c r="D80">
        <v>1.1289035000000001</v>
      </c>
      <c r="E80">
        <v>1.0502787</v>
      </c>
      <c r="F80">
        <v>1.0979861</v>
      </c>
      <c r="G80">
        <v>1.1429471</v>
      </c>
      <c r="H80">
        <v>1.0521061</v>
      </c>
      <c r="I80" t="s">
        <v>41</v>
      </c>
    </row>
    <row r="81" spans="1:9" x14ac:dyDescent="0.25">
      <c r="A81" t="s">
        <v>29</v>
      </c>
      <c r="B81">
        <v>0.98746310000000004</v>
      </c>
      <c r="C81">
        <v>0.96590909999999996</v>
      </c>
      <c r="D81">
        <v>0.88532270000000002</v>
      </c>
      <c r="E81">
        <v>0.75243850000000001</v>
      </c>
      <c r="F81">
        <v>1.045701</v>
      </c>
      <c r="G81">
        <v>1.0201511000000001</v>
      </c>
      <c r="H81">
        <v>0.98254540000000001</v>
      </c>
      <c r="I81" t="s">
        <v>41</v>
      </c>
    </row>
    <row r="82" spans="1:9" x14ac:dyDescent="0.25">
      <c r="A82" t="s">
        <v>30</v>
      </c>
      <c r="B82">
        <v>0.97589000000000004</v>
      </c>
      <c r="C82">
        <v>1.0194805</v>
      </c>
      <c r="D82">
        <v>0.97967680000000001</v>
      </c>
      <c r="E82">
        <v>0.68077770000000004</v>
      </c>
      <c r="F82">
        <v>1.1054554000000001</v>
      </c>
      <c r="G82">
        <v>1.0795250000000001</v>
      </c>
      <c r="H82">
        <v>0.84466609999999998</v>
      </c>
      <c r="I82" t="s">
        <v>41</v>
      </c>
    </row>
    <row r="83" spans="1:9" x14ac:dyDescent="0.25">
      <c r="A83" t="s">
        <v>31</v>
      </c>
      <c r="B83">
        <v>1.0104527999999999</v>
      </c>
      <c r="C83">
        <v>1.0028409</v>
      </c>
      <c r="D83">
        <v>0.95558639999999995</v>
      </c>
      <c r="E83">
        <v>1.0973061</v>
      </c>
      <c r="F83">
        <v>1.3332687999999999</v>
      </c>
      <c r="G83">
        <v>0.85012589999999999</v>
      </c>
      <c r="H83">
        <v>1.0651488</v>
      </c>
      <c r="I83" t="s">
        <v>41</v>
      </c>
    </row>
    <row r="84" spans="1:9" x14ac:dyDescent="0.25">
      <c r="A84" t="s">
        <v>32</v>
      </c>
      <c r="B84">
        <v>1.0350349000000001</v>
      </c>
      <c r="C84">
        <v>1</v>
      </c>
      <c r="D84">
        <v>1.1412529</v>
      </c>
      <c r="E84">
        <v>0.86644429999999995</v>
      </c>
      <c r="F84">
        <v>0.77952259999999995</v>
      </c>
      <c r="G84">
        <v>0.99610719999999997</v>
      </c>
      <c r="H84">
        <v>1.0623822000000001</v>
      </c>
      <c r="I84" t="s">
        <v>41</v>
      </c>
    </row>
    <row r="85" spans="1:9" x14ac:dyDescent="0.25">
      <c r="A85" t="s">
        <v>33</v>
      </c>
      <c r="B85">
        <v>0.97432609999999997</v>
      </c>
      <c r="C85">
        <v>1</v>
      </c>
      <c r="D85">
        <v>0.91342820000000002</v>
      </c>
      <c r="E85">
        <v>1.1756850999999999</v>
      </c>
      <c r="F85">
        <v>0.81041830000000004</v>
      </c>
      <c r="G85">
        <v>0.99181359999999996</v>
      </c>
      <c r="H85">
        <v>0.96080770000000004</v>
      </c>
      <c r="I85" t="s">
        <v>41</v>
      </c>
    </row>
    <row r="86" spans="1:9" x14ac:dyDescent="0.25">
      <c r="A86" t="s">
        <v>34</v>
      </c>
      <c r="B86">
        <v>0.94586269999999995</v>
      </c>
      <c r="C86">
        <v>0.99545450000000002</v>
      </c>
      <c r="D86">
        <v>0.86939630000000001</v>
      </c>
      <c r="E86">
        <v>1.0784951</v>
      </c>
      <c r="F86">
        <v>0.89930290000000002</v>
      </c>
      <c r="G86">
        <v>0.80100760000000004</v>
      </c>
      <c r="H86">
        <v>1.0086307000000001</v>
      </c>
      <c r="I86" t="s">
        <v>41</v>
      </c>
    </row>
    <row r="87" spans="1:9" x14ac:dyDescent="0.25">
      <c r="A87" t="s">
        <v>35</v>
      </c>
      <c r="B87">
        <v>1.053148</v>
      </c>
      <c r="C87">
        <v>1.0539772999999999</v>
      </c>
      <c r="D87">
        <v>1.0539556000000001</v>
      </c>
      <c r="E87">
        <v>0.92487229999999998</v>
      </c>
      <c r="F87">
        <v>0.75813319999999995</v>
      </c>
      <c r="G87">
        <v>1.0673804</v>
      </c>
      <c r="H87">
        <v>1.0173258000000001</v>
      </c>
      <c r="I87" t="s">
        <v>41</v>
      </c>
    </row>
    <row r="88" spans="1:9" x14ac:dyDescent="0.25">
      <c r="A88" t="s">
        <v>36</v>
      </c>
      <c r="B88">
        <v>1.1122643999999999</v>
      </c>
      <c r="C88">
        <v>1.0616882999999999</v>
      </c>
      <c r="D88">
        <v>1.1509864000000001</v>
      </c>
      <c r="E88">
        <v>1.0390817000000001</v>
      </c>
      <c r="F88">
        <v>0.98594669999999995</v>
      </c>
      <c r="G88">
        <v>1.1550917999999999</v>
      </c>
      <c r="H88">
        <v>1.1775639</v>
      </c>
      <c r="I88" t="s">
        <v>41</v>
      </c>
    </row>
    <row r="89" spans="1:9" x14ac:dyDescent="0.25">
      <c r="A89" t="s">
        <v>37</v>
      </c>
      <c r="B89">
        <v>0.93084900000000004</v>
      </c>
      <c r="C89">
        <v>1.0129870000000001</v>
      </c>
      <c r="D89">
        <v>0.91543569999999996</v>
      </c>
      <c r="E89">
        <v>1.0032513000000001</v>
      </c>
      <c r="F89">
        <v>1.1652096999999999</v>
      </c>
      <c r="G89">
        <v>0.80964380000000002</v>
      </c>
      <c r="H89">
        <v>0.93906990000000001</v>
      </c>
      <c r="I89" t="s">
        <v>41</v>
      </c>
    </row>
    <row r="90" spans="1:9" x14ac:dyDescent="0.25">
      <c r="A90" t="s">
        <v>38</v>
      </c>
      <c r="B90">
        <v>1.0958432</v>
      </c>
      <c r="C90">
        <v>1.0284091</v>
      </c>
      <c r="D90">
        <v>1.1101665999999999</v>
      </c>
      <c r="E90">
        <v>1.1129819000000001</v>
      </c>
      <c r="F90">
        <v>1.3855538000000001</v>
      </c>
      <c r="G90">
        <v>1.1807304999999999</v>
      </c>
      <c r="H90">
        <v>1.0086307000000001</v>
      </c>
      <c r="I90" t="s">
        <v>41</v>
      </c>
    </row>
    <row r="91" spans="1:9" x14ac:dyDescent="0.25">
      <c r="A91" t="s">
        <v>39</v>
      </c>
      <c r="B91">
        <v>1.0693503</v>
      </c>
      <c r="C91">
        <v>1.1409091</v>
      </c>
      <c r="D91">
        <v>1.1017349000000001</v>
      </c>
      <c r="E91">
        <v>1.0659544999999999</v>
      </c>
      <c r="F91">
        <v>1.1711851</v>
      </c>
      <c r="G91">
        <v>1.0428211999999999</v>
      </c>
      <c r="H91">
        <v>1.0608012</v>
      </c>
      <c r="I91" t="s">
        <v>41</v>
      </c>
    </row>
    <row r="92" spans="1:9" x14ac:dyDescent="0.25">
      <c r="A92" t="s">
        <v>9</v>
      </c>
      <c r="B92">
        <v>1.0360687</v>
      </c>
      <c r="C92">
        <v>1.0683014</v>
      </c>
      <c r="D92">
        <v>1.0779554</v>
      </c>
      <c r="E92">
        <v>1.1599345000000001</v>
      </c>
      <c r="F92">
        <v>0.95034249999999998</v>
      </c>
      <c r="G92">
        <v>0.86440680000000003</v>
      </c>
      <c r="H92">
        <v>1.1373694999999999</v>
      </c>
      <c r="I92" t="s">
        <v>42</v>
      </c>
    </row>
    <row r="93" spans="1:9" x14ac:dyDescent="0.25">
      <c r="A93" t="s">
        <v>11</v>
      </c>
      <c r="B93">
        <v>0.98136429999999997</v>
      </c>
      <c r="C93">
        <v>0.98733369999999998</v>
      </c>
      <c r="D93">
        <v>1.0251298</v>
      </c>
      <c r="E93">
        <v>1.0654212999999999</v>
      </c>
      <c r="F93">
        <v>1.0159817</v>
      </c>
      <c r="G93">
        <v>0.97297959999999994</v>
      </c>
      <c r="H93">
        <v>0.97572780000000003</v>
      </c>
      <c r="I93" t="s">
        <v>42</v>
      </c>
    </row>
    <row r="94" spans="1:9" x14ac:dyDescent="0.25">
      <c r="A94" t="s">
        <v>12</v>
      </c>
      <c r="B94">
        <v>0.93948529999999997</v>
      </c>
      <c r="C94">
        <v>1.0199689999999999</v>
      </c>
      <c r="D94">
        <v>0.88396799999999998</v>
      </c>
      <c r="E94">
        <v>0.78142959999999995</v>
      </c>
      <c r="F94">
        <v>0.91925020000000002</v>
      </c>
      <c r="G94">
        <v>0.96528720000000001</v>
      </c>
      <c r="H94">
        <v>0.93551079999999998</v>
      </c>
      <c r="I94" t="s">
        <v>42</v>
      </c>
    </row>
    <row r="95" spans="1:9" x14ac:dyDescent="0.25">
      <c r="A95" t="s">
        <v>13</v>
      </c>
      <c r="B95">
        <v>0.97370199999999996</v>
      </c>
      <c r="C95">
        <v>1.0202868</v>
      </c>
      <c r="D95">
        <v>1.0042088</v>
      </c>
      <c r="E95">
        <v>1.072295</v>
      </c>
      <c r="F95">
        <v>1.0410959</v>
      </c>
      <c r="G95">
        <v>0.91702280000000003</v>
      </c>
      <c r="H95">
        <v>1.0133462</v>
      </c>
      <c r="I95" t="s">
        <v>42</v>
      </c>
    </row>
    <row r="96" spans="1:9" x14ac:dyDescent="0.25">
      <c r="A96" t="s">
        <v>14</v>
      </c>
      <c r="B96">
        <v>1.0280258</v>
      </c>
      <c r="C96">
        <v>1.0527367000000001</v>
      </c>
      <c r="D96">
        <v>1.1004455</v>
      </c>
      <c r="E96">
        <v>0.98981079999999999</v>
      </c>
      <c r="F96">
        <v>1.0273973000000001</v>
      </c>
      <c r="G96">
        <v>0.98550720000000003</v>
      </c>
      <c r="H96">
        <v>1.0893668000000001</v>
      </c>
      <c r="I96" t="s">
        <v>42</v>
      </c>
    </row>
    <row r="97" spans="1:9" x14ac:dyDescent="0.25">
      <c r="A97" t="s">
        <v>15</v>
      </c>
      <c r="B97">
        <v>1.0068474999999999</v>
      </c>
      <c r="C97">
        <v>0.97616190000000003</v>
      </c>
      <c r="D97">
        <v>0.99682490000000001</v>
      </c>
      <c r="E97">
        <v>0.90247449999999996</v>
      </c>
      <c r="F97">
        <v>0.89444000000000001</v>
      </c>
      <c r="G97">
        <v>0.9859985</v>
      </c>
      <c r="H97">
        <v>1.0351980999999999</v>
      </c>
      <c r="I97" t="s">
        <v>42</v>
      </c>
    </row>
    <row r="98" spans="1:9" x14ac:dyDescent="0.25">
      <c r="A98" t="s">
        <v>16</v>
      </c>
      <c r="B98">
        <v>1.0146485000000001</v>
      </c>
      <c r="C98">
        <v>1.0267679000000001</v>
      </c>
      <c r="D98">
        <v>0.95473680000000005</v>
      </c>
      <c r="E98">
        <v>1.0989811</v>
      </c>
      <c r="F98">
        <v>1.0636582999999999</v>
      </c>
      <c r="G98">
        <v>0.9859985</v>
      </c>
      <c r="H98">
        <v>1.0289744999999999</v>
      </c>
      <c r="I98" t="s">
        <v>42</v>
      </c>
    </row>
    <row r="99" spans="1:9" x14ac:dyDescent="0.25">
      <c r="A99" t="s">
        <v>17</v>
      </c>
      <c r="B99">
        <v>1.0251045999999999</v>
      </c>
      <c r="C99">
        <v>0.92345330000000003</v>
      </c>
      <c r="D99">
        <v>1.1138790000000001</v>
      </c>
      <c r="E99">
        <v>1.0874895</v>
      </c>
      <c r="F99">
        <v>0.86517659999999996</v>
      </c>
      <c r="G99">
        <v>1.0523213</v>
      </c>
      <c r="H99">
        <v>1.0468811</v>
      </c>
      <c r="I99" t="s">
        <v>42</v>
      </c>
    </row>
    <row r="100" spans="1:9" x14ac:dyDescent="0.25">
      <c r="A100" t="s">
        <v>18</v>
      </c>
      <c r="B100">
        <v>0.96888269999999999</v>
      </c>
      <c r="C100">
        <v>0.95618590000000003</v>
      </c>
      <c r="D100">
        <v>0.92815479999999995</v>
      </c>
      <c r="E100">
        <v>1.1135371000000001</v>
      </c>
      <c r="F100">
        <v>0.99113620000000002</v>
      </c>
      <c r="G100">
        <v>0.95504789999999995</v>
      </c>
      <c r="H100">
        <v>0.93769449999999999</v>
      </c>
      <c r="I100" t="s">
        <v>42</v>
      </c>
    </row>
    <row r="101" spans="1:9" x14ac:dyDescent="0.25">
      <c r="A101" t="s">
        <v>19</v>
      </c>
      <c r="B101">
        <v>1.0008147999999999</v>
      </c>
      <c r="C101">
        <v>0.99274200000000001</v>
      </c>
      <c r="D101">
        <v>1.0092299</v>
      </c>
      <c r="E101">
        <v>0.92176130000000001</v>
      </c>
      <c r="F101">
        <v>1.1712328999999999</v>
      </c>
      <c r="G101">
        <v>1.0260133</v>
      </c>
      <c r="H101">
        <v>0.99277369999999998</v>
      </c>
      <c r="I101" t="s">
        <v>42</v>
      </c>
    </row>
    <row r="102" spans="1:9" x14ac:dyDescent="0.25">
      <c r="A102" t="s">
        <v>20</v>
      </c>
      <c r="B102">
        <v>0.98292449999999998</v>
      </c>
      <c r="C102">
        <v>0.94020510000000002</v>
      </c>
      <c r="D102">
        <v>0.85505430000000004</v>
      </c>
      <c r="E102">
        <v>0.94614259999999994</v>
      </c>
      <c r="F102">
        <v>1.1845285999999999</v>
      </c>
      <c r="G102">
        <v>0.97273399999999999</v>
      </c>
      <c r="H102">
        <v>0.99578180000000005</v>
      </c>
      <c r="I102" t="s">
        <v>42</v>
      </c>
    </row>
    <row r="103" spans="1:9" x14ac:dyDescent="0.25">
      <c r="A103" t="s">
        <v>21</v>
      </c>
      <c r="B103">
        <v>0.97252320000000003</v>
      </c>
      <c r="C103">
        <v>1.01007</v>
      </c>
      <c r="D103">
        <v>0.99938090000000002</v>
      </c>
      <c r="E103">
        <v>0.88511919999999999</v>
      </c>
      <c r="F103">
        <v>0.96417280000000005</v>
      </c>
      <c r="G103">
        <v>0.88464370000000003</v>
      </c>
      <c r="H103">
        <v>1.0390280000000001</v>
      </c>
      <c r="I103" t="s">
        <v>42</v>
      </c>
    </row>
    <row r="104" spans="1:9" x14ac:dyDescent="0.25">
      <c r="A104" t="s">
        <v>22</v>
      </c>
      <c r="B104">
        <v>0.94443960000000005</v>
      </c>
      <c r="C104">
        <v>0.95485419999999999</v>
      </c>
      <c r="D104">
        <v>0.95473680000000005</v>
      </c>
      <c r="E104">
        <v>1.1280931999999999</v>
      </c>
      <c r="F104">
        <v>0.82191780000000003</v>
      </c>
      <c r="G104">
        <v>1.0213707000000001</v>
      </c>
      <c r="H104">
        <v>0.89620359999999999</v>
      </c>
      <c r="I104" t="s">
        <v>42</v>
      </c>
    </row>
    <row r="105" spans="1:9" x14ac:dyDescent="0.25">
      <c r="A105" t="s">
        <v>23</v>
      </c>
      <c r="B105">
        <v>0.96865520000000005</v>
      </c>
      <c r="C105">
        <v>0.93812430000000002</v>
      </c>
      <c r="D105">
        <v>0.97910359999999996</v>
      </c>
      <c r="E105">
        <v>0.97434500000000002</v>
      </c>
      <c r="F105">
        <v>0.88613010000000003</v>
      </c>
      <c r="G105">
        <v>0.98185339999999999</v>
      </c>
      <c r="H105">
        <v>0.99409619999999999</v>
      </c>
      <c r="I105" t="s">
        <v>42</v>
      </c>
    </row>
    <row r="106" spans="1:9" x14ac:dyDescent="0.25">
      <c r="A106" t="s">
        <v>24</v>
      </c>
      <c r="B106">
        <v>1.0570664000000001</v>
      </c>
      <c r="C106">
        <v>0.93953920000000002</v>
      </c>
      <c r="D106">
        <v>1.0638337</v>
      </c>
      <c r="E106">
        <v>1.12127</v>
      </c>
      <c r="F106">
        <v>1.3484589</v>
      </c>
      <c r="G106">
        <v>1.1086957</v>
      </c>
      <c r="H106">
        <v>1.0117297999999999</v>
      </c>
      <c r="I106" t="s">
        <v>42</v>
      </c>
    </row>
    <row r="107" spans="1:9" x14ac:dyDescent="0.25">
      <c r="A107" t="s">
        <v>25</v>
      </c>
      <c r="B107">
        <v>1.0078876999999999</v>
      </c>
      <c r="C107">
        <v>1.0514790000000001</v>
      </c>
      <c r="D107">
        <v>1.0795245</v>
      </c>
      <c r="E107">
        <v>0.94169499999999995</v>
      </c>
      <c r="F107">
        <v>0.98173520000000003</v>
      </c>
      <c r="G107">
        <v>1.0648489000000001</v>
      </c>
      <c r="H107">
        <v>1.0286287000000001</v>
      </c>
      <c r="I107" t="s">
        <v>42</v>
      </c>
    </row>
    <row r="108" spans="1:9" x14ac:dyDescent="0.25">
      <c r="A108" t="s">
        <v>26</v>
      </c>
      <c r="B108">
        <v>1.0034670999999999</v>
      </c>
      <c r="C108">
        <v>1.041417</v>
      </c>
      <c r="D108">
        <v>0.97675000000000001</v>
      </c>
      <c r="E108">
        <v>0.88928309999999999</v>
      </c>
      <c r="F108">
        <v>0.83476030000000001</v>
      </c>
      <c r="G108">
        <v>1.0664149000000001</v>
      </c>
      <c r="H108">
        <v>0.94119529999999996</v>
      </c>
      <c r="I108" t="s">
        <v>42</v>
      </c>
    </row>
    <row r="109" spans="1:9" x14ac:dyDescent="0.25">
      <c r="A109" t="s">
        <v>27</v>
      </c>
      <c r="B109">
        <v>0.96787000000000001</v>
      </c>
      <c r="C109">
        <v>0.94013500000000005</v>
      </c>
      <c r="D109">
        <v>0.92360779999999998</v>
      </c>
      <c r="E109">
        <v>1.0874895</v>
      </c>
      <c r="F109">
        <v>0.86517659999999996</v>
      </c>
      <c r="G109">
        <v>0.98111159999999997</v>
      </c>
      <c r="H109">
        <v>0.96335329999999997</v>
      </c>
      <c r="I109" t="s">
        <v>42</v>
      </c>
    </row>
    <row r="110" spans="1:9" x14ac:dyDescent="0.25">
      <c r="A110" t="s">
        <v>28</v>
      </c>
      <c r="B110">
        <v>1.0530755999999999</v>
      </c>
      <c r="C110">
        <v>1.0615410000000001</v>
      </c>
      <c r="D110">
        <v>1.0648797999999999</v>
      </c>
      <c r="E110">
        <v>1.0173055</v>
      </c>
      <c r="F110">
        <v>0.99315070000000005</v>
      </c>
      <c r="G110">
        <v>1.0606731</v>
      </c>
      <c r="H110">
        <v>1.0501809</v>
      </c>
      <c r="I110" t="s">
        <v>42</v>
      </c>
    </row>
    <row r="111" spans="1:9" x14ac:dyDescent="0.25">
      <c r="A111" t="s">
        <v>29</v>
      </c>
      <c r="B111">
        <v>0.98448469999999999</v>
      </c>
      <c r="C111">
        <v>0.93754159999999997</v>
      </c>
      <c r="D111">
        <v>0.92593959999999997</v>
      </c>
      <c r="E111">
        <v>0.80786029999999998</v>
      </c>
      <c r="F111">
        <v>1.0757454</v>
      </c>
      <c r="G111">
        <v>0.99926309999999996</v>
      </c>
      <c r="H111">
        <v>1.0020054</v>
      </c>
      <c r="I111" t="s">
        <v>42</v>
      </c>
    </row>
    <row r="112" spans="1:9" x14ac:dyDescent="0.25">
      <c r="A112" t="s">
        <v>30</v>
      </c>
      <c r="B112">
        <v>0.94452630000000004</v>
      </c>
      <c r="C112">
        <v>0.9999112</v>
      </c>
      <c r="D112">
        <v>0.92052469999999997</v>
      </c>
      <c r="E112">
        <v>0.72861069999999994</v>
      </c>
      <c r="F112">
        <v>0.92465750000000002</v>
      </c>
      <c r="G112">
        <v>0.93539669999999997</v>
      </c>
      <c r="H112">
        <v>0.8895189</v>
      </c>
      <c r="I112" t="s">
        <v>42</v>
      </c>
    </row>
    <row r="113" spans="1:9" x14ac:dyDescent="0.25">
      <c r="A113" t="s">
        <v>31</v>
      </c>
      <c r="B113">
        <v>0.9598141</v>
      </c>
      <c r="C113">
        <v>0.97208349999999999</v>
      </c>
      <c r="D113">
        <v>0.87554460000000001</v>
      </c>
      <c r="E113">
        <v>0.99754370000000003</v>
      </c>
      <c r="F113">
        <v>1.0145548</v>
      </c>
      <c r="G113">
        <v>0.81273030000000002</v>
      </c>
      <c r="H113">
        <v>1.0095255999999999</v>
      </c>
      <c r="I113" t="s">
        <v>42</v>
      </c>
    </row>
    <row r="114" spans="1:9" x14ac:dyDescent="0.25">
      <c r="A114" t="s">
        <v>32</v>
      </c>
      <c r="B114">
        <v>1.0171707999999999</v>
      </c>
      <c r="C114">
        <v>0.98821409999999998</v>
      </c>
      <c r="D114">
        <v>1.1014915000000001</v>
      </c>
      <c r="E114">
        <v>0.80422130000000003</v>
      </c>
      <c r="F114">
        <v>0.96575339999999998</v>
      </c>
      <c r="G114">
        <v>1.0147383999999999</v>
      </c>
      <c r="H114">
        <v>1.0280408999999999</v>
      </c>
      <c r="I114" t="s">
        <v>42</v>
      </c>
    </row>
    <row r="115" spans="1:9" x14ac:dyDescent="0.25">
      <c r="A115" t="s">
        <v>33</v>
      </c>
      <c r="B115">
        <v>0.99628369999999999</v>
      </c>
      <c r="C115">
        <v>1.0513216999999999</v>
      </c>
      <c r="D115">
        <v>0.96498189999999995</v>
      </c>
      <c r="E115">
        <v>1.1135371000000001</v>
      </c>
      <c r="F115">
        <v>0.77054789999999995</v>
      </c>
      <c r="G115">
        <v>1.028832</v>
      </c>
      <c r="H115">
        <v>0.9544205</v>
      </c>
      <c r="I115" t="s">
        <v>42</v>
      </c>
    </row>
    <row r="116" spans="1:9" x14ac:dyDescent="0.25">
      <c r="A116" t="s">
        <v>34</v>
      </c>
      <c r="B116">
        <v>0.96699749999999995</v>
      </c>
      <c r="C116">
        <v>0.99896790000000002</v>
      </c>
      <c r="D116">
        <v>0.90849519999999995</v>
      </c>
      <c r="E116">
        <v>1.1522015999999999</v>
      </c>
      <c r="F116">
        <v>0.8732877</v>
      </c>
      <c r="G116">
        <v>0.892594</v>
      </c>
      <c r="H116">
        <v>1.0051171999999999</v>
      </c>
      <c r="I116" t="s">
        <v>42</v>
      </c>
    </row>
    <row r="117" spans="1:9" x14ac:dyDescent="0.25">
      <c r="A117" t="s">
        <v>35</v>
      </c>
      <c r="B117">
        <v>1.0316482</v>
      </c>
      <c r="C117">
        <v>0.99189309999999997</v>
      </c>
      <c r="D117">
        <v>1.0002861000000001</v>
      </c>
      <c r="E117">
        <v>0.92021470000000005</v>
      </c>
      <c r="F117">
        <v>0.95034249999999998</v>
      </c>
      <c r="G117">
        <v>1.0476234</v>
      </c>
      <c r="H117">
        <v>0.97425839999999997</v>
      </c>
      <c r="I117" t="s">
        <v>42</v>
      </c>
    </row>
    <row r="118" spans="1:9" x14ac:dyDescent="0.25">
      <c r="A118" t="s">
        <v>36</v>
      </c>
      <c r="B118">
        <v>1.0500529999999999</v>
      </c>
      <c r="C118">
        <v>1.0727640000000001</v>
      </c>
      <c r="D118">
        <v>1.0775933</v>
      </c>
      <c r="E118">
        <v>1.0564327</v>
      </c>
      <c r="F118">
        <v>0.97997889999999999</v>
      </c>
      <c r="G118">
        <v>1.0927952000000001</v>
      </c>
      <c r="H118">
        <v>1.0878597000000001</v>
      </c>
      <c r="I118" t="s">
        <v>42</v>
      </c>
    </row>
    <row r="119" spans="1:9" x14ac:dyDescent="0.25">
      <c r="A119" t="s">
        <v>37</v>
      </c>
      <c r="B119">
        <v>0.99696629999999997</v>
      </c>
      <c r="C119">
        <v>0.98947929999999995</v>
      </c>
      <c r="D119">
        <v>1.0278373000000001</v>
      </c>
      <c r="E119">
        <v>1.1572051999999999</v>
      </c>
      <c r="F119">
        <v>1.1603546</v>
      </c>
      <c r="G119">
        <v>1.0965365</v>
      </c>
      <c r="H119">
        <v>0.91072540000000002</v>
      </c>
      <c r="I119" t="s">
        <v>42</v>
      </c>
    </row>
    <row r="120" spans="1:9" x14ac:dyDescent="0.25">
      <c r="A120" t="s">
        <v>38</v>
      </c>
      <c r="B120">
        <v>1.0361792000000001</v>
      </c>
      <c r="C120">
        <v>1.0097217000000001</v>
      </c>
      <c r="D120">
        <v>1.0820350000000001</v>
      </c>
      <c r="E120">
        <v>1.0557981999999999</v>
      </c>
      <c r="F120">
        <v>1.3287671000000001</v>
      </c>
      <c r="G120">
        <v>1.0623434</v>
      </c>
      <c r="H120">
        <v>1.0062928</v>
      </c>
      <c r="I120" t="s">
        <v>42</v>
      </c>
    </row>
    <row r="121" spans="1:9" x14ac:dyDescent="0.25">
      <c r="A121" t="s">
        <v>39</v>
      </c>
      <c r="B121">
        <v>1.0803848</v>
      </c>
      <c r="C121">
        <v>1.1002797</v>
      </c>
      <c r="D121">
        <v>1.1033744000000001</v>
      </c>
      <c r="E121">
        <v>1.0949781999999999</v>
      </c>
      <c r="F121">
        <v>1.1404110000000001</v>
      </c>
      <c r="G121">
        <v>1.1162122000000001</v>
      </c>
      <c r="H121">
        <v>1.0456745999999999</v>
      </c>
      <c r="I121" t="s">
        <v>42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064BEB-4251-4C37-BA50-A476895C294D}">
  <dimension ref="A1:J121"/>
  <sheetViews>
    <sheetView workbookViewId="0">
      <selection sqref="A1:I121"/>
    </sheetView>
  </sheetViews>
  <sheetFormatPr defaultRowHeight="15" x14ac:dyDescent="0.25"/>
  <sheetData>
    <row r="1" spans="1:10" x14ac:dyDescent="0.25">
      <c r="A1" t="s">
        <v>47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43</v>
      </c>
    </row>
    <row r="2" spans="1:10" x14ac:dyDescent="0.25">
      <c r="A2" t="s">
        <v>9</v>
      </c>
      <c r="B2">
        <v>1.0198936999999999</v>
      </c>
      <c r="C2">
        <v>1.0253988999999999</v>
      </c>
      <c r="D2">
        <v>1.1009745</v>
      </c>
      <c r="E2">
        <v>1.2511274999999999</v>
      </c>
      <c r="F2">
        <v>1.0141595000000001</v>
      </c>
      <c r="G2">
        <v>0.95025340000000003</v>
      </c>
      <c r="H2">
        <v>1.0489698999999999</v>
      </c>
      <c r="I2" t="s">
        <v>10</v>
      </c>
      <c r="J2" t="str">
        <f>A2&amp;I2</f>
        <v>ATLSeason</v>
      </c>
    </row>
    <row r="3" spans="1:10" x14ac:dyDescent="0.25">
      <c r="A3" t="s">
        <v>11</v>
      </c>
      <c r="B3">
        <v>0.93238469999999996</v>
      </c>
      <c r="C3">
        <v>0.91713880000000003</v>
      </c>
      <c r="D3">
        <v>0.94425780000000004</v>
      </c>
      <c r="E3">
        <v>0.89401920000000001</v>
      </c>
      <c r="F3">
        <v>0.75855830000000002</v>
      </c>
      <c r="G3">
        <v>1.0214449999999999</v>
      </c>
      <c r="H3">
        <v>0.84738849999999999</v>
      </c>
      <c r="I3" t="s">
        <v>10</v>
      </c>
      <c r="J3" t="str">
        <f t="shared" ref="J3:J66" si="0">A3&amp;I3</f>
        <v>BKNSeason</v>
      </c>
    </row>
    <row r="4" spans="1:10" x14ac:dyDescent="0.25">
      <c r="A4" t="s">
        <v>12</v>
      </c>
      <c r="B4">
        <v>1.0371585999999999</v>
      </c>
      <c r="C4">
        <v>1.0169762</v>
      </c>
      <c r="D4">
        <v>0.97693540000000001</v>
      </c>
      <c r="E4">
        <v>0.91246839999999996</v>
      </c>
      <c r="F4">
        <v>1.1186548000000001</v>
      </c>
      <c r="G4">
        <v>1.3159395</v>
      </c>
      <c r="H4">
        <v>0.85349839999999999</v>
      </c>
      <c r="I4" t="s">
        <v>10</v>
      </c>
      <c r="J4" t="str">
        <f t="shared" si="0"/>
        <v>BOSSeason</v>
      </c>
    </row>
    <row r="5" spans="1:10" x14ac:dyDescent="0.25">
      <c r="A5" t="s">
        <v>13</v>
      </c>
      <c r="B5">
        <v>0.94541589999999998</v>
      </c>
      <c r="C5">
        <v>1.0403064</v>
      </c>
      <c r="D5">
        <v>0.90083089999999999</v>
      </c>
      <c r="E5">
        <v>0.99357669999999998</v>
      </c>
      <c r="F5">
        <v>0.95864179999999999</v>
      </c>
      <c r="G5">
        <v>1.0383659000000001</v>
      </c>
      <c r="H5">
        <v>0.88078630000000002</v>
      </c>
      <c r="I5" t="s">
        <v>10</v>
      </c>
      <c r="J5" t="str">
        <f t="shared" si="0"/>
        <v>CHASeason</v>
      </c>
    </row>
    <row r="6" spans="1:10" x14ac:dyDescent="0.25">
      <c r="A6" t="s">
        <v>14</v>
      </c>
      <c r="B6">
        <v>1.0299398</v>
      </c>
      <c r="C6">
        <v>1.0433732</v>
      </c>
      <c r="D6">
        <v>1.1056427</v>
      </c>
      <c r="E6">
        <v>0.89289799999999997</v>
      </c>
      <c r="F6">
        <v>0.95711619999999997</v>
      </c>
      <c r="G6">
        <v>1.1901066</v>
      </c>
      <c r="H6">
        <v>0.96247119999999997</v>
      </c>
      <c r="I6" t="s">
        <v>10</v>
      </c>
      <c r="J6" t="str">
        <f t="shared" si="0"/>
        <v>CHISeason</v>
      </c>
    </row>
    <row r="7" spans="1:10" x14ac:dyDescent="0.25">
      <c r="A7" t="s">
        <v>15</v>
      </c>
      <c r="B7">
        <v>1.0805051000000001</v>
      </c>
      <c r="C7">
        <v>1.0045979</v>
      </c>
      <c r="D7">
        <v>1.104932</v>
      </c>
      <c r="E7">
        <v>1.0038986999999999</v>
      </c>
      <c r="F7">
        <v>0.8781137</v>
      </c>
      <c r="G7">
        <v>1.1947810999999999</v>
      </c>
      <c r="H7">
        <v>1.0317981000000001</v>
      </c>
      <c r="I7" t="s">
        <v>10</v>
      </c>
      <c r="J7" t="str">
        <f t="shared" si="0"/>
        <v>CLESeason</v>
      </c>
    </row>
    <row r="8" spans="1:10" x14ac:dyDescent="0.25">
      <c r="A8" t="s">
        <v>16</v>
      </c>
      <c r="B8">
        <v>1.0219990999999999</v>
      </c>
      <c r="C8">
        <v>1.0188287</v>
      </c>
      <c r="D8">
        <v>0.95755170000000001</v>
      </c>
      <c r="E8">
        <v>0.9540554</v>
      </c>
      <c r="F8">
        <v>1.1873087</v>
      </c>
      <c r="G8">
        <v>0.97482619999999998</v>
      </c>
      <c r="H8">
        <v>1.0399955000000001</v>
      </c>
      <c r="I8" t="s">
        <v>10</v>
      </c>
      <c r="J8" t="str">
        <f t="shared" si="0"/>
        <v>DALSeason</v>
      </c>
    </row>
    <row r="9" spans="1:10" x14ac:dyDescent="0.25">
      <c r="A9" t="s">
        <v>17</v>
      </c>
      <c r="B9">
        <v>1.0677932999999999</v>
      </c>
      <c r="C9">
        <v>1.0315447</v>
      </c>
      <c r="D9">
        <v>1.1817074000000001</v>
      </c>
      <c r="E9">
        <v>1.0038986999999999</v>
      </c>
      <c r="F9">
        <v>0.94407529999999995</v>
      </c>
      <c r="G9">
        <v>0.87441880000000005</v>
      </c>
      <c r="H9">
        <v>1.2042622000000001</v>
      </c>
      <c r="I9" t="s">
        <v>10</v>
      </c>
      <c r="J9" t="str">
        <f t="shared" si="0"/>
        <v>DENSeason</v>
      </c>
    </row>
    <row r="10" spans="1:10" x14ac:dyDescent="0.25">
      <c r="A10" t="s">
        <v>18</v>
      </c>
      <c r="B10">
        <v>0.99060119999999996</v>
      </c>
      <c r="C10">
        <v>1.0206713999999999</v>
      </c>
      <c r="D10">
        <v>0.96087929999999999</v>
      </c>
      <c r="E10">
        <v>0.89651650000000005</v>
      </c>
      <c r="F10">
        <v>1.0100369</v>
      </c>
      <c r="G10">
        <v>0.97192040000000002</v>
      </c>
      <c r="H10">
        <v>1.0243321999999999</v>
      </c>
      <c r="I10" t="s">
        <v>10</v>
      </c>
      <c r="J10" t="str">
        <f t="shared" si="0"/>
        <v>DETSeason</v>
      </c>
    </row>
    <row r="11" spans="1:10" x14ac:dyDescent="0.25">
      <c r="A11" t="s">
        <v>19</v>
      </c>
      <c r="B11">
        <v>0.98433740000000003</v>
      </c>
      <c r="C11">
        <v>1.049982</v>
      </c>
      <c r="D11">
        <v>1.085936</v>
      </c>
      <c r="E11">
        <v>1.0388603000000001</v>
      </c>
      <c r="F11">
        <v>1.0224047000000001</v>
      </c>
      <c r="G11">
        <v>1.1468041</v>
      </c>
      <c r="H11">
        <v>0.90636969999999994</v>
      </c>
      <c r="I11" t="s">
        <v>10</v>
      </c>
      <c r="J11" t="str">
        <f t="shared" si="0"/>
        <v>GSWSeason</v>
      </c>
    </row>
    <row r="12" spans="1:10" x14ac:dyDescent="0.25">
      <c r="A12" t="s">
        <v>20</v>
      </c>
      <c r="B12">
        <v>1.0079148</v>
      </c>
      <c r="C12">
        <v>1.0897033</v>
      </c>
      <c r="D12">
        <v>0.85522260000000005</v>
      </c>
      <c r="E12">
        <v>1.0915684999999999</v>
      </c>
      <c r="F12">
        <v>1.0020548</v>
      </c>
      <c r="G12">
        <v>0.91199030000000003</v>
      </c>
      <c r="H12">
        <v>1.0629010999999999</v>
      </c>
      <c r="I12" t="s">
        <v>10</v>
      </c>
      <c r="J12" t="str">
        <f t="shared" si="0"/>
        <v>HOUSeason</v>
      </c>
    </row>
    <row r="13" spans="1:10" x14ac:dyDescent="0.25">
      <c r="A13" t="s">
        <v>21</v>
      </c>
      <c r="B13">
        <v>1.0248278</v>
      </c>
      <c r="C13">
        <v>0.94517499999999999</v>
      </c>
      <c r="D13">
        <v>1.0819441000000001</v>
      </c>
      <c r="E13">
        <v>1.0006413999999999</v>
      </c>
      <c r="F13">
        <v>1.0238385999999999</v>
      </c>
      <c r="G13">
        <v>0.9528103</v>
      </c>
      <c r="H13">
        <v>1.0953562999999999</v>
      </c>
      <c r="I13" t="s">
        <v>10</v>
      </c>
      <c r="J13" t="str">
        <f t="shared" si="0"/>
        <v>INDSeason</v>
      </c>
    </row>
    <row r="14" spans="1:10" x14ac:dyDescent="0.25">
      <c r="A14" t="s">
        <v>22</v>
      </c>
      <c r="B14">
        <v>0.97586280000000003</v>
      </c>
      <c r="C14">
        <v>1.0107436000000001</v>
      </c>
      <c r="D14">
        <v>0.92526180000000002</v>
      </c>
      <c r="E14">
        <v>1.1562315999999999</v>
      </c>
      <c r="F14">
        <v>0.89872669999999999</v>
      </c>
      <c r="G14">
        <v>0.90227639999999998</v>
      </c>
      <c r="H14">
        <v>1.0213458</v>
      </c>
      <c r="I14" t="s">
        <v>10</v>
      </c>
      <c r="J14" t="str">
        <f t="shared" si="0"/>
        <v>LACSeason</v>
      </c>
    </row>
    <row r="15" spans="1:10" x14ac:dyDescent="0.25">
      <c r="A15" t="s">
        <v>23</v>
      </c>
      <c r="B15">
        <v>0.98907129999999999</v>
      </c>
      <c r="C15">
        <v>0.94270849999999995</v>
      </c>
      <c r="D15">
        <v>1.0059602999999999</v>
      </c>
      <c r="E15">
        <v>0.90161959999999997</v>
      </c>
      <c r="F15">
        <v>0.96791470000000002</v>
      </c>
      <c r="G15">
        <v>0.87852339999999995</v>
      </c>
      <c r="H15">
        <v>1.0423803</v>
      </c>
      <c r="I15" t="s">
        <v>10</v>
      </c>
      <c r="J15" t="str">
        <f t="shared" si="0"/>
        <v>LALSeason</v>
      </c>
    </row>
    <row r="16" spans="1:10" x14ac:dyDescent="0.25">
      <c r="A16" t="s">
        <v>24</v>
      </c>
      <c r="B16">
        <v>1.0895324</v>
      </c>
      <c r="C16">
        <v>1.0750379000000001</v>
      </c>
      <c r="D16">
        <v>1.1183875000000001</v>
      </c>
      <c r="E16">
        <v>1.0962973</v>
      </c>
      <c r="F16">
        <v>1.2079217</v>
      </c>
      <c r="G16">
        <v>1.043112</v>
      </c>
      <c r="H16">
        <v>1.1206433</v>
      </c>
      <c r="I16" t="s">
        <v>10</v>
      </c>
      <c r="J16" t="str">
        <f t="shared" si="0"/>
        <v>MEMSeason</v>
      </c>
    </row>
    <row r="17" spans="1:10" x14ac:dyDescent="0.25">
      <c r="A17" t="s">
        <v>25</v>
      </c>
      <c r="B17">
        <v>0.98042050000000003</v>
      </c>
      <c r="C17">
        <v>0.99055919999999997</v>
      </c>
      <c r="D17">
        <v>1.0034825000000001</v>
      </c>
      <c r="E17">
        <v>0.99021800000000004</v>
      </c>
      <c r="F17">
        <v>0.74852070000000004</v>
      </c>
      <c r="G17">
        <v>1.0561659999999999</v>
      </c>
      <c r="H17">
        <v>0.91539380000000004</v>
      </c>
      <c r="I17" t="s">
        <v>10</v>
      </c>
      <c r="J17" t="str">
        <f t="shared" si="0"/>
        <v>MIASeason</v>
      </c>
    </row>
    <row r="18" spans="1:10" x14ac:dyDescent="0.25">
      <c r="A18" t="s">
        <v>26</v>
      </c>
      <c r="B18">
        <v>1.0132934</v>
      </c>
      <c r="C18">
        <v>1.0043717999999999</v>
      </c>
      <c r="D18">
        <v>0.95805739999999995</v>
      </c>
      <c r="E18">
        <v>0.87295540000000005</v>
      </c>
      <c r="F18">
        <v>1.0195368</v>
      </c>
      <c r="G18">
        <v>1.0480913999999999</v>
      </c>
      <c r="H18">
        <v>1.0010901999999999</v>
      </c>
      <c r="I18" t="s">
        <v>10</v>
      </c>
      <c r="J18" t="str">
        <f t="shared" si="0"/>
        <v>MILSeason</v>
      </c>
    </row>
    <row r="19" spans="1:10" x14ac:dyDescent="0.25">
      <c r="A19" t="s">
        <v>27</v>
      </c>
      <c r="B19">
        <v>0.98304780000000003</v>
      </c>
      <c r="C19">
        <v>0.99088810000000005</v>
      </c>
      <c r="D19">
        <v>0.96087929999999999</v>
      </c>
      <c r="E19">
        <v>0.9614452</v>
      </c>
      <c r="F19">
        <v>0.97293350000000001</v>
      </c>
      <c r="G19">
        <v>1.1251370999999999</v>
      </c>
      <c r="H19">
        <v>0.88098540000000003</v>
      </c>
      <c r="I19" t="s">
        <v>10</v>
      </c>
      <c r="J19" t="str">
        <f t="shared" si="0"/>
        <v>MINSeason</v>
      </c>
    </row>
    <row r="20" spans="1:10" x14ac:dyDescent="0.25">
      <c r="A20" t="s">
        <v>28</v>
      </c>
      <c r="B20">
        <v>0.97092630000000002</v>
      </c>
      <c r="C20">
        <v>0.97575999999999996</v>
      </c>
      <c r="D20">
        <v>0.95367500000000005</v>
      </c>
      <c r="E20">
        <v>1.1375276000000001</v>
      </c>
      <c r="F20">
        <v>1.1025008999999999</v>
      </c>
      <c r="G20">
        <v>0.90811960000000003</v>
      </c>
      <c r="H20">
        <v>1.0063529</v>
      </c>
      <c r="I20" t="s">
        <v>10</v>
      </c>
      <c r="J20" t="str">
        <f t="shared" si="0"/>
        <v>NOPSeason</v>
      </c>
    </row>
    <row r="21" spans="1:10" x14ac:dyDescent="0.25">
      <c r="A21" t="s">
        <v>29</v>
      </c>
      <c r="B21">
        <v>1.0421853999999999</v>
      </c>
      <c r="C21">
        <v>0.98237850000000004</v>
      </c>
      <c r="D21">
        <v>1.0503186</v>
      </c>
      <c r="E21">
        <v>0.95645069999999999</v>
      </c>
      <c r="F21">
        <v>0.76268089999999999</v>
      </c>
      <c r="G21">
        <v>0.98430150000000005</v>
      </c>
      <c r="H21">
        <v>1.0967521</v>
      </c>
      <c r="I21" t="s">
        <v>10</v>
      </c>
      <c r="J21" t="str">
        <f t="shared" si="0"/>
        <v>NYKSeason</v>
      </c>
    </row>
    <row r="22" spans="1:10" x14ac:dyDescent="0.25">
      <c r="A22" t="s">
        <v>30</v>
      </c>
      <c r="B22">
        <v>1.0294414999999999</v>
      </c>
      <c r="C22">
        <v>0.98710600000000004</v>
      </c>
      <c r="D22">
        <v>0.98448659999999999</v>
      </c>
      <c r="E22">
        <v>1.3472177000000001</v>
      </c>
      <c r="F22">
        <v>1.1055736</v>
      </c>
      <c r="G22">
        <v>1.0125629</v>
      </c>
      <c r="H22">
        <v>1.0649729999999999</v>
      </c>
      <c r="I22" t="s">
        <v>10</v>
      </c>
      <c r="J22" t="str">
        <f t="shared" si="0"/>
        <v>OKCSeason</v>
      </c>
    </row>
    <row r="23" spans="1:10" x14ac:dyDescent="0.25">
      <c r="A23" t="s">
        <v>31</v>
      </c>
      <c r="B23">
        <v>0.91786820000000002</v>
      </c>
      <c r="C23">
        <v>0.93963790000000003</v>
      </c>
      <c r="D23">
        <v>0.88311859999999998</v>
      </c>
      <c r="E23">
        <v>1.1032793999999999</v>
      </c>
      <c r="F23">
        <v>1.2357701999999999</v>
      </c>
      <c r="G23">
        <v>0.82625230000000005</v>
      </c>
      <c r="H23">
        <v>0.94564990000000004</v>
      </c>
      <c r="I23" t="s">
        <v>10</v>
      </c>
      <c r="J23" t="str">
        <f t="shared" si="0"/>
        <v>ORLSeason</v>
      </c>
    </row>
    <row r="24" spans="1:10" x14ac:dyDescent="0.25">
      <c r="A24" t="s">
        <v>32</v>
      </c>
      <c r="B24">
        <v>0.96426420000000002</v>
      </c>
      <c r="C24">
        <v>0.88016349999999999</v>
      </c>
      <c r="D24">
        <v>0.858456</v>
      </c>
      <c r="E24">
        <v>1.1374755000000001</v>
      </c>
      <c r="F24">
        <v>0.79574940000000005</v>
      </c>
      <c r="G24">
        <v>0.94834350000000001</v>
      </c>
      <c r="H24">
        <v>0.94242879999999996</v>
      </c>
      <c r="I24" t="s">
        <v>10</v>
      </c>
      <c r="J24" t="str">
        <f t="shared" si="0"/>
        <v>PHISeason</v>
      </c>
    </row>
    <row r="25" spans="1:10" x14ac:dyDescent="0.25">
      <c r="A25" t="s">
        <v>33</v>
      </c>
      <c r="B25">
        <v>0.99982439999999995</v>
      </c>
      <c r="C25">
        <v>0.96658659999999996</v>
      </c>
      <c r="D25">
        <v>1.0443739000000001</v>
      </c>
      <c r="E25">
        <v>0.91049049999999998</v>
      </c>
      <c r="F25">
        <v>0.98521360000000002</v>
      </c>
      <c r="G25">
        <v>1.0447584000000001</v>
      </c>
      <c r="H25">
        <v>0.95462849999999999</v>
      </c>
      <c r="I25" t="s">
        <v>10</v>
      </c>
      <c r="J25" t="str">
        <f t="shared" si="0"/>
        <v>PHXSeason</v>
      </c>
    </row>
    <row r="26" spans="1:10" x14ac:dyDescent="0.25">
      <c r="A26" t="s">
        <v>34</v>
      </c>
      <c r="B26">
        <v>0.95836109999999997</v>
      </c>
      <c r="C26">
        <v>0.9861605</v>
      </c>
      <c r="D26">
        <v>0.87935490000000005</v>
      </c>
      <c r="E26">
        <v>0.94895890000000005</v>
      </c>
      <c r="F26">
        <v>1.1131019</v>
      </c>
      <c r="G26">
        <v>0.90846700000000002</v>
      </c>
      <c r="H26">
        <v>0.98998870000000005</v>
      </c>
      <c r="I26" t="s">
        <v>10</v>
      </c>
      <c r="J26" t="str">
        <f t="shared" si="0"/>
        <v>PORSeason</v>
      </c>
    </row>
    <row r="27" spans="1:10" x14ac:dyDescent="0.25">
      <c r="A27" t="s">
        <v>35</v>
      </c>
      <c r="B27">
        <v>1.0310572</v>
      </c>
      <c r="C27">
        <v>1.0143848</v>
      </c>
      <c r="D27">
        <v>1.0249737999999999</v>
      </c>
      <c r="E27">
        <v>0.95384720000000001</v>
      </c>
      <c r="F27">
        <v>0.91784849999999996</v>
      </c>
      <c r="G27">
        <v>0.92779610000000001</v>
      </c>
      <c r="H27">
        <v>1.1033127</v>
      </c>
      <c r="I27" t="s">
        <v>10</v>
      </c>
      <c r="J27" t="str">
        <f t="shared" si="0"/>
        <v>SACSeason</v>
      </c>
    </row>
    <row r="28" spans="1:10" x14ac:dyDescent="0.25">
      <c r="A28" t="s">
        <v>36</v>
      </c>
      <c r="B28">
        <v>0.99729489999999998</v>
      </c>
      <c r="C28">
        <v>1.0327424000000001</v>
      </c>
      <c r="D28">
        <v>1.0958562000000001</v>
      </c>
      <c r="E28">
        <v>0.90567310000000001</v>
      </c>
      <c r="F28">
        <v>1.3807959999999999</v>
      </c>
      <c r="G28">
        <v>1.0416675</v>
      </c>
      <c r="H28">
        <v>0.96440519999999996</v>
      </c>
      <c r="I28" t="s">
        <v>10</v>
      </c>
      <c r="J28" t="str">
        <f t="shared" si="0"/>
        <v>SASSeason</v>
      </c>
    </row>
    <row r="29" spans="1:10" x14ac:dyDescent="0.25">
      <c r="A29" t="s">
        <v>37</v>
      </c>
      <c r="B29">
        <v>0.98267930000000003</v>
      </c>
      <c r="C29">
        <v>1.0022340999999999</v>
      </c>
      <c r="D29">
        <v>1.1025575000000001</v>
      </c>
      <c r="E29">
        <v>0.94396440000000004</v>
      </c>
      <c r="F29">
        <v>0.91109450000000003</v>
      </c>
      <c r="G29">
        <v>0.84191830000000001</v>
      </c>
      <c r="H29">
        <v>1.0989918999999999</v>
      </c>
      <c r="I29" t="s">
        <v>10</v>
      </c>
      <c r="J29" t="str">
        <f t="shared" si="0"/>
        <v>TORSeason</v>
      </c>
    </row>
    <row r="30" spans="1:10" x14ac:dyDescent="0.25">
      <c r="A30" t="s">
        <v>38</v>
      </c>
      <c r="B30">
        <v>0.98272740000000003</v>
      </c>
      <c r="C30">
        <v>1.0176909999999999</v>
      </c>
      <c r="D30">
        <v>0.95475379999999999</v>
      </c>
      <c r="E30">
        <v>0.81302110000000005</v>
      </c>
      <c r="F30">
        <v>0.97651840000000001</v>
      </c>
      <c r="G30">
        <v>1.0254823</v>
      </c>
      <c r="H30">
        <v>0.930975</v>
      </c>
      <c r="I30" t="s">
        <v>10</v>
      </c>
      <c r="J30" t="str">
        <f t="shared" si="0"/>
        <v>UTASeason</v>
      </c>
    </row>
    <row r="31" spans="1:10" x14ac:dyDescent="0.25">
      <c r="A31" t="s">
        <v>39</v>
      </c>
      <c r="B31">
        <v>0.94601380000000002</v>
      </c>
      <c r="C31">
        <v>0.99603799999999998</v>
      </c>
      <c r="D31">
        <v>0.93524819999999997</v>
      </c>
      <c r="E31">
        <v>0.92069210000000001</v>
      </c>
      <c r="F31">
        <v>1.0188961000000001</v>
      </c>
      <c r="G31">
        <v>0.92779610000000001</v>
      </c>
      <c r="H31">
        <v>0.95844090000000004</v>
      </c>
      <c r="I31" t="s">
        <v>10</v>
      </c>
      <c r="J31" t="str">
        <f t="shared" si="0"/>
        <v>WASSeason</v>
      </c>
    </row>
    <row r="32" spans="1:10" x14ac:dyDescent="0.25">
      <c r="A32" t="s">
        <v>9</v>
      </c>
      <c r="B32">
        <v>0.90351950000000003</v>
      </c>
      <c r="C32">
        <v>0.94092569999999998</v>
      </c>
      <c r="D32">
        <v>0.96149070000000003</v>
      </c>
      <c r="E32">
        <v>1.3965087</v>
      </c>
      <c r="F32">
        <v>0.6629834</v>
      </c>
      <c r="G32">
        <v>0.90680099999999997</v>
      </c>
      <c r="H32">
        <v>0.87845689999999998</v>
      </c>
      <c r="I32" t="s">
        <v>40</v>
      </c>
      <c r="J32" t="str">
        <f t="shared" si="0"/>
        <v>ATLLast4</v>
      </c>
    </row>
    <row r="33" spans="1:10" x14ac:dyDescent="0.25">
      <c r="A33" t="s">
        <v>11</v>
      </c>
      <c r="B33">
        <v>0.83347930000000003</v>
      </c>
      <c r="C33">
        <v>0.97289890000000001</v>
      </c>
      <c r="D33">
        <v>0.79006209999999999</v>
      </c>
      <c r="E33">
        <v>1.0723191999999999</v>
      </c>
      <c r="F33">
        <v>1.0773481</v>
      </c>
      <c r="G33">
        <v>0.80100760000000004</v>
      </c>
      <c r="H33">
        <v>0.78085059999999995</v>
      </c>
      <c r="I33" t="s">
        <v>40</v>
      </c>
      <c r="J33" t="str">
        <f t="shared" si="0"/>
        <v>BKNLast4</v>
      </c>
    </row>
    <row r="34" spans="1:10" x14ac:dyDescent="0.25">
      <c r="A34" t="s">
        <v>12</v>
      </c>
      <c r="B34">
        <v>0.99807389999999996</v>
      </c>
      <c r="C34">
        <v>0.97746650000000002</v>
      </c>
      <c r="D34">
        <v>1.0509317</v>
      </c>
      <c r="E34">
        <v>0.84788030000000003</v>
      </c>
      <c r="F34">
        <v>1.0359115999999999</v>
      </c>
      <c r="G34">
        <v>1.2544081</v>
      </c>
      <c r="H34">
        <v>0.82268180000000002</v>
      </c>
      <c r="I34" t="s">
        <v>40</v>
      </c>
      <c r="J34" t="str">
        <f t="shared" si="0"/>
        <v>BOSLast4</v>
      </c>
    </row>
    <row r="35" spans="1:10" x14ac:dyDescent="0.25">
      <c r="A35" t="s">
        <v>13</v>
      </c>
      <c r="B35">
        <v>0.90001750000000003</v>
      </c>
      <c r="C35">
        <v>1.0140073000000001</v>
      </c>
      <c r="D35">
        <v>0.81987580000000004</v>
      </c>
      <c r="E35">
        <v>1.1970075</v>
      </c>
      <c r="F35">
        <v>0.99447509999999995</v>
      </c>
      <c r="G35">
        <v>0.92191440000000002</v>
      </c>
      <c r="H35">
        <v>0.85056940000000003</v>
      </c>
      <c r="I35" t="s">
        <v>40</v>
      </c>
      <c r="J35" t="str">
        <f t="shared" si="0"/>
        <v>CHALast4</v>
      </c>
    </row>
    <row r="36" spans="1:10" x14ac:dyDescent="0.25">
      <c r="A36" t="s">
        <v>14</v>
      </c>
      <c r="B36">
        <v>0.97005779999999997</v>
      </c>
      <c r="C36">
        <v>1.1053592999999999</v>
      </c>
      <c r="D36">
        <v>1.0658384999999999</v>
      </c>
      <c r="E36">
        <v>0.77306730000000001</v>
      </c>
      <c r="F36">
        <v>1.0773481</v>
      </c>
      <c r="G36">
        <v>1.2846348000000001</v>
      </c>
      <c r="H36">
        <v>0.80873810000000002</v>
      </c>
      <c r="I36" t="s">
        <v>40</v>
      </c>
      <c r="J36" t="str">
        <f t="shared" si="0"/>
        <v>CHILast4</v>
      </c>
    </row>
    <row r="37" spans="1:10" x14ac:dyDescent="0.25">
      <c r="A37" t="s">
        <v>15</v>
      </c>
      <c r="B37">
        <v>1.1083873</v>
      </c>
      <c r="C37">
        <v>1.0322777000000001</v>
      </c>
      <c r="D37">
        <v>1.1105590000000001</v>
      </c>
      <c r="E37">
        <v>0.94763090000000005</v>
      </c>
      <c r="F37">
        <v>0.78729280000000001</v>
      </c>
      <c r="G37">
        <v>1.209068</v>
      </c>
      <c r="H37">
        <v>1.1085289</v>
      </c>
      <c r="I37" t="s">
        <v>40</v>
      </c>
      <c r="J37" t="str">
        <f t="shared" si="0"/>
        <v>CLELast4</v>
      </c>
    </row>
    <row r="38" spans="1:10" x14ac:dyDescent="0.25">
      <c r="A38" t="s">
        <v>16</v>
      </c>
      <c r="B38">
        <v>1.0453511</v>
      </c>
      <c r="C38">
        <v>1.0962240999999999</v>
      </c>
      <c r="D38">
        <v>0.98385089999999997</v>
      </c>
      <c r="E38">
        <v>0.64837909999999999</v>
      </c>
      <c r="F38">
        <v>1.5331492</v>
      </c>
      <c r="G38">
        <v>1.1032746</v>
      </c>
      <c r="H38">
        <v>0.9969789</v>
      </c>
      <c r="I38" t="s">
        <v>40</v>
      </c>
      <c r="J38" t="str">
        <f t="shared" si="0"/>
        <v>DALLast4</v>
      </c>
    </row>
    <row r="39" spans="1:10" x14ac:dyDescent="0.25">
      <c r="A39" t="s">
        <v>17</v>
      </c>
      <c r="B39">
        <v>1.0611101000000001</v>
      </c>
      <c r="C39">
        <v>0.98660170000000003</v>
      </c>
      <c r="D39">
        <v>1.1776397999999999</v>
      </c>
      <c r="E39">
        <v>0.99750620000000001</v>
      </c>
      <c r="F39">
        <v>0.95303870000000002</v>
      </c>
      <c r="G39">
        <v>0.78589419999999999</v>
      </c>
      <c r="H39">
        <v>1.3037415999999999</v>
      </c>
      <c r="I39" t="s">
        <v>40</v>
      </c>
      <c r="J39" t="str">
        <f t="shared" si="0"/>
        <v>DENLast4</v>
      </c>
    </row>
    <row r="40" spans="1:10" x14ac:dyDescent="0.25">
      <c r="A40" t="s">
        <v>18</v>
      </c>
      <c r="B40">
        <v>0.97005779999999997</v>
      </c>
      <c r="C40">
        <v>1.0277101</v>
      </c>
      <c r="D40">
        <v>0.87204970000000004</v>
      </c>
      <c r="E40">
        <v>1.0972569000000001</v>
      </c>
      <c r="F40">
        <v>1.1602209999999999</v>
      </c>
      <c r="G40">
        <v>0.80100760000000004</v>
      </c>
      <c r="H40">
        <v>1.0945852</v>
      </c>
      <c r="I40" t="s">
        <v>40</v>
      </c>
      <c r="J40" t="str">
        <f t="shared" si="0"/>
        <v>DETLast4</v>
      </c>
    </row>
    <row r="41" spans="1:10" x14ac:dyDescent="0.25">
      <c r="A41" t="s">
        <v>19</v>
      </c>
      <c r="B41">
        <v>1.0050779000000001</v>
      </c>
      <c r="C41">
        <v>1.0414129000000001</v>
      </c>
      <c r="D41">
        <v>1.1329193</v>
      </c>
      <c r="E41">
        <v>0.94763090000000005</v>
      </c>
      <c r="F41">
        <v>0.95303870000000002</v>
      </c>
      <c r="G41">
        <v>1.3148614999999999</v>
      </c>
      <c r="H41">
        <v>0.78085059999999995</v>
      </c>
      <c r="I41" t="s">
        <v>40</v>
      </c>
      <c r="J41" t="str">
        <f t="shared" si="0"/>
        <v>GSWLast4</v>
      </c>
    </row>
    <row r="42" spans="1:10" x14ac:dyDescent="0.25">
      <c r="A42" t="s">
        <v>20</v>
      </c>
      <c r="B42">
        <v>1.0103309</v>
      </c>
      <c r="C42">
        <v>1.0322777000000001</v>
      </c>
      <c r="D42">
        <v>0.90186339999999998</v>
      </c>
      <c r="E42">
        <v>0.94763090000000005</v>
      </c>
      <c r="F42">
        <v>0.78729280000000001</v>
      </c>
      <c r="G42">
        <v>0.98236780000000001</v>
      </c>
      <c r="H42">
        <v>0.97606320000000002</v>
      </c>
      <c r="I42" t="s">
        <v>40</v>
      </c>
      <c r="J42" t="str">
        <f t="shared" si="0"/>
        <v>HOULast4</v>
      </c>
    </row>
    <row r="43" spans="1:10" x14ac:dyDescent="0.25">
      <c r="A43" t="s">
        <v>21</v>
      </c>
      <c r="B43">
        <v>1.0593591</v>
      </c>
      <c r="C43">
        <v>0.94549329999999998</v>
      </c>
      <c r="D43">
        <v>1.1105590000000001</v>
      </c>
      <c r="E43">
        <v>1.1970075</v>
      </c>
      <c r="F43">
        <v>1.1602209999999999</v>
      </c>
      <c r="G43">
        <v>1.1032746</v>
      </c>
      <c r="H43">
        <v>1.0806414</v>
      </c>
      <c r="I43" t="s">
        <v>40</v>
      </c>
      <c r="J43" t="str">
        <f t="shared" si="0"/>
        <v>INDLast4</v>
      </c>
    </row>
    <row r="44" spans="1:10" x14ac:dyDescent="0.25">
      <c r="A44" t="s">
        <v>22</v>
      </c>
      <c r="B44">
        <v>1.0260899999999999</v>
      </c>
      <c r="C44">
        <v>1.1236297</v>
      </c>
      <c r="D44">
        <v>0.90931680000000004</v>
      </c>
      <c r="E44">
        <v>1.0972569000000001</v>
      </c>
      <c r="F44">
        <v>0.91160220000000003</v>
      </c>
      <c r="G44">
        <v>0.86146100000000003</v>
      </c>
      <c r="H44">
        <v>1.1155008</v>
      </c>
      <c r="I44" t="s">
        <v>40</v>
      </c>
      <c r="J44" t="str">
        <f t="shared" si="0"/>
        <v>LACLast4</v>
      </c>
    </row>
    <row r="45" spans="1:10" x14ac:dyDescent="0.25">
      <c r="A45" t="s">
        <v>23</v>
      </c>
      <c r="B45">
        <v>1.0243390000000001</v>
      </c>
      <c r="C45">
        <v>1.0505481000000001</v>
      </c>
      <c r="D45">
        <v>0.99875780000000003</v>
      </c>
      <c r="E45">
        <v>0.87281799999999998</v>
      </c>
      <c r="F45">
        <v>0.78729280000000001</v>
      </c>
      <c r="G45">
        <v>0.84634759999999998</v>
      </c>
      <c r="H45">
        <v>1.1364164999999999</v>
      </c>
      <c r="I45" t="s">
        <v>40</v>
      </c>
      <c r="J45" t="str">
        <f t="shared" si="0"/>
        <v>LALLast4</v>
      </c>
    </row>
    <row r="46" spans="1:10" x14ac:dyDescent="0.25">
      <c r="A46" t="s">
        <v>24</v>
      </c>
      <c r="B46">
        <v>1.0891261999999999</v>
      </c>
      <c r="C46">
        <v>0.96833130000000001</v>
      </c>
      <c r="D46">
        <v>1.0881988</v>
      </c>
      <c r="E46">
        <v>0.97256860000000001</v>
      </c>
      <c r="F46">
        <v>1.4088398</v>
      </c>
      <c r="G46">
        <v>1.0881612000000001</v>
      </c>
      <c r="H46">
        <v>1.1503601999999999</v>
      </c>
      <c r="I46" t="s">
        <v>40</v>
      </c>
      <c r="J46" t="str">
        <f t="shared" si="0"/>
        <v>MEMLast4</v>
      </c>
    </row>
    <row r="47" spans="1:10" x14ac:dyDescent="0.25">
      <c r="A47" t="s">
        <v>25</v>
      </c>
      <c r="B47">
        <v>0.94554369999999999</v>
      </c>
      <c r="C47">
        <v>1.0231425000000001</v>
      </c>
      <c r="D47">
        <v>1.0062112000000001</v>
      </c>
      <c r="E47">
        <v>0.67331669999999999</v>
      </c>
      <c r="F47">
        <v>0.74585639999999997</v>
      </c>
      <c r="G47">
        <v>1.0428211999999999</v>
      </c>
      <c r="H47">
        <v>0.89240070000000005</v>
      </c>
      <c r="I47" t="s">
        <v>40</v>
      </c>
      <c r="J47" t="str">
        <f t="shared" si="0"/>
        <v>MIALast4</v>
      </c>
    </row>
    <row r="48" spans="1:10" x14ac:dyDescent="0.25">
      <c r="A48" t="s">
        <v>26</v>
      </c>
      <c r="B48">
        <v>1.0453511</v>
      </c>
      <c r="C48">
        <v>1.0322777000000001</v>
      </c>
      <c r="D48">
        <v>1.0360248000000001</v>
      </c>
      <c r="E48">
        <v>0.59850369999999997</v>
      </c>
      <c r="F48">
        <v>1.0773481</v>
      </c>
      <c r="G48">
        <v>0.99748110000000001</v>
      </c>
      <c r="H48">
        <v>1.0876132999999999</v>
      </c>
      <c r="I48" t="s">
        <v>40</v>
      </c>
      <c r="J48" t="str">
        <f t="shared" si="0"/>
        <v>MILLast4</v>
      </c>
    </row>
    <row r="49" spans="1:10" x14ac:dyDescent="0.25">
      <c r="A49" t="s">
        <v>27</v>
      </c>
      <c r="B49">
        <v>1.0628610999999999</v>
      </c>
      <c r="C49">
        <v>0.95006089999999999</v>
      </c>
      <c r="D49">
        <v>1.0881988</v>
      </c>
      <c r="E49">
        <v>1.2468828000000001</v>
      </c>
      <c r="F49">
        <v>1.2845304</v>
      </c>
      <c r="G49">
        <v>1.0730478999999999</v>
      </c>
      <c r="H49">
        <v>1.0039507000000001</v>
      </c>
      <c r="I49" t="s">
        <v>40</v>
      </c>
      <c r="J49" t="str">
        <f t="shared" si="0"/>
        <v>MINLast4</v>
      </c>
    </row>
    <row r="50" spans="1:10" x14ac:dyDescent="0.25">
      <c r="A50" t="s">
        <v>28</v>
      </c>
      <c r="B50">
        <v>1.0050779000000001</v>
      </c>
      <c r="C50">
        <v>0.93179049999999997</v>
      </c>
      <c r="D50">
        <v>0.88695650000000004</v>
      </c>
      <c r="E50">
        <v>1.0723191999999999</v>
      </c>
      <c r="F50">
        <v>1.1187845000000001</v>
      </c>
      <c r="G50">
        <v>0.87657430000000003</v>
      </c>
      <c r="H50">
        <v>1.0666977</v>
      </c>
      <c r="I50" t="s">
        <v>40</v>
      </c>
      <c r="J50" t="str">
        <f t="shared" si="0"/>
        <v>NOPLast4</v>
      </c>
    </row>
    <row r="51" spans="1:10" x14ac:dyDescent="0.25">
      <c r="A51" t="s">
        <v>29</v>
      </c>
      <c r="B51">
        <v>1.0961303</v>
      </c>
      <c r="C51">
        <v>0.98203410000000002</v>
      </c>
      <c r="D51">
        <v>1.2298137</v>
      </c>
      <c r="E51">
        <v>1.3715710999999999</v>
      </c>
      <c r="F51">
        <v>0.70441989999999999</v>
      </c>
      <c r="G51">
        <v>0.98236780000000001</v>
      </c>
      <c r="H51">
        <v>1.2409946999999999</v>
      </c>
      <c r="I51" t="s">
        <v>40</v>
      </c>
      <c r="J51" t="str">
        <f t="shared" si="0"/>
        <v>NYKLast4</v>
      </c>
    </row>
    <row r="52" spans="1:10" x14ac:dyDescent="0.25">
      <c r="A52" t="s">
        <v>30</v>
      </c>
      <c r="B52">
        <v>1.0365960000000001</v>
      </c>
      <c r="C52">
        <v>0.95006089999999999</v>
      </c>
      <c r="D52">
        <v>0.95403729999999998</v>
      </c>
      <c r="E52">
        <v>1.1720698000000001</v>
      </c>
      <c r="F52">
        <v>0.78729280000000001</v>
      </c>
      <c r="G52">
        <v>0.98236780000000001</v>
      </c>
      <c r="H52">
        <v>1.0527538999999999</v>
      </c>
      <c r="I52" t="s">
        <v>40</v>
      </c>
      <c r="J52" t="str">
        <f t="shared" si="0"/>
        <v>OKCLast4</v>
      </c>
    </row>
    <row r="53" spans="1:10" x14ac:dyDescent="0.25">
      <c r="A53" t="s">
        <v>31</v>
      </c>
      <c r="B53">
        <v>0.87900540000000005</v>
      </c>
      <c r="C53">
        <v>0.96833130000000001</v>
      </c>
      <c r="D53">
        <v>0.75279499999999999</v>
      </c>
      <c r="E53">
        <v>0.97256860000000001</v>
      </c>
      <c r="F53">
        <v>0.91160220000000003</v>
      </c>
      <c r="G53">
        <v>0.74055420000000005</v>
      </c>
      <c r="H53">
        <v>0.91331629999999997</v>
      </c>
      <c r="I53" t="s">
        <v>40</v>
      </c>
      <c r="J53" t="str">
        <f t="shared" si="0"/>
        <v>ORLLast4</v>
      </c>
    </row>
    <row r="54" spans="1:10" x14ac:dyDescent="0.25">
      <c r="A54" t="s">
        <v>32</v>
      </c>
      <c r="B54">
        <v>1.0681141999999999</v>
      </c>
      <c r="C54">
        <v>0.8587089</v>
      </c>
      <c r="D54">
        <v>0.93167699999999998</v>
      </c>
      <c r="E54">
        <v>1.3216958000000001</v>
      </c>
      <c r="F54">
        <v>0.74585639999999997</v>
      </c>
      <c r="G54">
        <v>1.1788413</v>
      </c>
      <c r="H54">
        <v>1.0039507000000001</v>
      </c>
      <c r="I54" t="s">
        <v>40</v>
      </c>
      <c r="J54" t="str">
        <f t="shared" si="0"/>
        <v>PHILast4</v>
      </c>
    </row>
    <row r="55" spans="1:10" x14ac:dyDescent="0.25">
      <c r="A55" t="s">
        <v>33</v>
      </c>
      <c r="B55">
        <v>1.0173350000000001</v>
      </c>
      <c r="C55">
        <v>1.0231425000000001</v>
      </c>
      <c r="D55">
        <v>1.0807453</v>
      </c>
      <c r="E55">
        <v>0.92269330000000005</v>
      </c>
      <c r="F55">
        <v>0.95303870000000002</v>
      </c>
      <c r="G55">
        <v>1.209068</v>
      </c>
      <c r="H55">
        <v>0.94120380000000003</v>
      </c>
      <c r="I55" t="s">
        <v>40</v>
      </c>
      <c r="J55" t="str">
        <f t="shared" si="0"/>
        <v>PHXLast4</v>
      </c>
    </row>
    <row r="56" spans="1:10" x14ac:dyDescent="0.25">
      <c r="A56" t="s">
        <v>34</v>
      </c>
      <c r="B56">
        <v>0.97180880000000003</v>
      </c>
      <c r="C56">
        <v>1.0185748999999999</v>
      </c>
      <c r="D56">
        <v>0.81987580000000004</v>
      </c>
      <c r="E56">
        <v>1.0224439000000001</v>
      </c>
      <c r="F56">
        <v>1.2845304</v>
      </c>
      <c r="G56">
        <v>0.93702770000000002</v>
      </c>
      <c r="H56">
        <v>0.89937250000000002</v>
      </c>
      <c r="I56" t="s">
        <v>40</v>
      </c>
      <c r="J56" t="str">
        <f t="shared" si="0"/>
        <v>PORLast4</v>
      </c>
    </row>
    <row r="57" spans="1:10" x14ac:dyDescent="0.25">
      <c r="A57" t="s">
        <v>35</v>
      </c>
      <c r="B57">
        <v>1.015584</v>
      </c>
      <c r="C57">
        <v>1.0003044999999999</v>
      </c>
      <c r="D57">
        <v>1.1403726999999999</v>
      </c>
      <c r="E57">
        <v>0.77306730000000001</v>
      </c>
      <c r="F57">
        <v>0.8287293</v>
      </c>
      <c r="G57">
        <v>0.89168769999999997</v>
      </c>
      <c r="H57">
        <v>1.1155008</v>
      </c>
      <c r="I57" t="s">
        <v>40</v>
      </c>
      <c r="J57" t="str">
        <f t="shared" si="0"/>
        <v>SACLast4</v>
      </c>
    </row>
    <row r="58" spans="1:10" x14ac:dyDescent="0.25">
      <c r="A58" t="s">
        <v>36</v>
      </c>
      <c r="B58">
        <v>1.0593591</v>
      </c>
      <c r="C58">
        <v>1.0414129000000001</v>
      </c>
      <c r="D58">
        <v>1.1701862999999999</v>
      </c>
      <c r="E58">
        <v>1.0224439000000001</v>
      </c>
      <c r="F58">
        <v>1.4917126999999999</v>
      </c>
      <c r="G58">
        <v>1.2392947000000001</v>
      </c>
      <c r="H58">
        <v>1.0039507000000001</v>
      </c>
      <c r="I58" t="s">
        <v>40</v>
      </c>
      <c r="J58" t="str">
        <f t="shared" si="0"/>
        <v>SASLast4</v>
      </c>
    </row>
    <row r="59" spans="1:10" x14ac:dyDescent="0.25">
      <c r="A59" t="s">
        <v>37</v>
      </c>
      <c r="B59">
        <v>0.98756790000000005</v>
      </c>
      <c r="C59">
        <v>1.0231425000000001</v>
      </c>
      <c r="D59">
        <v>1.1329193</v>
      </c>
      <c r="E59">
        <v>1.1720698000000001</v>
      </c>
      <c r="F59">
        <v>1.0359115999999999</v>
      </c>
      <c r="G59">
        <v>0.75566750000000005</v>
      </c>
      <c r="H59">
        <v>1.1364164999999999</v>
      </c>
      <c r="I59" t="s">
        <v>40</v>
      </c>
      <c r="J59" t="str">
        <f t="shared" si="0"/>
        <v>TORLast4</v>
      </c>
    </row>
    <row r="60" spans="1:10" x14ac:dyDescent="0.25">
      <c r="A60" t="s">
        <v>38</v>
      </c>
      <c r="B60">
        <v>0.95079670000000005</v>
      </c>
      <c r="C60">
        <v>0.91352009999999995</v>
      </c>
      <c r="D60">
        <v>0.97639750000000003</v>
      </c>
      <c r="E60">
        <v>0.72319199999999995</v>
      </c>
      <c r="F60">
        <v>0.91160220000000003</v>
      </c>
      <c r="G60">
        <v>0.99748110000000001</v>
      </c>
      <c r="H60">
        <v>0.9342319</v>
      </c>
      <c r="I60" t="s">
        <v>40</v>
      </c>
      <c r="J60" t="str">
        <f t="shared" si="0"/>
        <v>UTALast4</v>
      </c>
    </row>
    <row r="61" spans="1:10" x14ac:dyDescent="0.25">
      <c r="A61" t="s">
        <v>39</v>
      </c>
      <c r="B61">
        <v>0.85449129999999995</v>
      </c>
      <c r="C61">
        <v>0.96833130000000001</v>
      </c>
      <c r="D61">
        <v>0.81987580000000004</v>
      </c>
      <c r="E61">
        <v>0.92269330000000005</v>
      </c>
      <c r="F61">
        <v>0.8287293</v>
      </c>
      <c r="G61">
        <v>0.83123429999999998</v>
      </c>
      <c r="H61">
        <v>0.82268180000000002</v>
      </c>
      <c r="I61" t="s">
        <v>40</v>
      </c>
      <c r="J61" t="str">
        <f t="shared" si="0"/>
        <v>WASLast4</v>
      </c>
    </row>
    <row r="62" spans="1:10" x14ac:dyDescent="0.25">
      <c r="A62" t="s">
        <v>9</v>
      </c>
      <c r="B62">
        <v>0.93321220000000005</v>
      </c>
      <c r="C62">
        <v>1.0101009999999999</v>
      </c>
      <c r="D62">
        <v>0.96599579999999996</v>
      </c>
      <c r="E62">
        <v>1.3934046</v>
      </c>
      <c r="F62">
        <v>0.929512</v>
      </c>
      <c r="G62">
        <v>0.84802690000000003</v>
      </c>
      <c r="H62">
        <v>0.96225689999999997</v>
      </c>
      <c r="I62" t="s">
        <v>41</v>
      </c>
      <c r="J62" t="str">
        <f t="shared" si="0"/>
        <v>ATLLast8</v>
      </c>
    </row>
    <row r="63" spans="1:10" x14ac:dyDescent="0.25">
      <c r="A63" t="s">
        <v>11</v>
      </c>
      <c r="B63">
        <v>0.85341719999999999</v>
      </c>
      <c r="C63">
        <v>0.96464649999999996</v>
      </c>
      <c r="D63">
        <v>0.87439279999999997</v>
      </c>
      <c r="E63">
        <v>1.0171853</v>
      </c>
      <c r="F63">
        <v>0.90627420000000003</v>
      </c>
      <c r="G63">
        <v>0.89000840000000003</v>
      </c>
      <c r="H63">
        <v>0.79994849999999995</v>
      </c>
      <c r="I63" t="s">
        <v>41</v>
      </c>
      <c r="J63" t="str">
        <f t="shared" si="0"/>
        <v>BKNLast8</v>
      </c>
    </row>
    <row r="64" spans="1:10" x14ac:dyDescent="0.25">
      <c r="A64" t="s">
        <v>12</v>
      </c>
      <c r="B64">
        <v>1.019819</v>
      </c>
      <c r="C64">
        <v>0.98484850000000002</v>
      </c>
      <c r="D64">
        <v>1.0242887000000001</v>
      </c>
      <c r="E64">
        <v>1.0032513000000001</v>
      </c>
      <c r="F64">
        <v>1.0921765999999999</v>
      </c>
      <c r="G64">
        <v>1.2930311000000001</v>
      </c>
      <c r="H64">
        <v>0.84632229999999997</v>
      </c>
      <c r="I64" t="s">
        <v>41</v>
      </c>
      <c r="J64" t="str">
        <f t="shared" si="0"/>
        <v>BOSLast8</v>
      </c>
    </row>
    <row r="65" spans="1:10" x14ac:dyDescent="0.25">
      <c r="A65" t="s">
        <v>13</v>
      </c>
      <c r="B65">
        <v>0.95948619999999996</v>
      </c>
      <c r="C65">
        <v>0.99242419999999998</v>
      </c>
      <c r="D65">
        <v>0.90770300000000004</v>
      </c>
      <c r="E65">
        <v>1.1425917000000001</v>
      </c>
      <c r="F65">
        <v>0.99922540000000004</v>
      </c>
      <c r="G65">
        <v>0.9571788</v>
      </c>
      <c r="H65">
        <v>0.93906990000000001</v>
      </c>
      <c r="I65" t="s">
        <v>41</v>
      </c>
      <c r="J65" t="str">
        <f t="shared" si="0"/>
        <v>CHALast8</v>
      </c>
    </row>
    <row r="66" spans="1:10" x14ac:dyDescent="0.25">
      <c r="A66" t="s">
        <v>14</v>
      </c>
      <c r="B66">
        <v>0.95851310000000001</v>
      </c>
      <c r="C66">
        <v>1.0858585999999999</v>
      </c>
      <c r="D66">
        <v>1.0242887000000001</v>
      </c>
      <c r="E66">
        <v>0.86391079999999998</v>
      </c>
      <c r="F66">
        <v>1.0921765999999999</v>
      </c>
      <c r="G66">
        <v>1.0747271</v>
      </c>
      <c r="H66">
        <v>0.90428960000000003</v>
      </c>
      <c r="I66" t="s">
        <v>41</v>
      </c>
      <c r="J66" t="str">
        <f t="shared" si="0"/>
        <v>CHILast8</v>
      </c>
    </row>
    <row r="67" spans="1:10" x14ac:dyDescent="0.25">
      <c r="A67" t="s">
        <v>15</v>
      </c>
      <c r="B67">
        <v>1.0675014</v>
      </c>
      <c r="C67">
        <v>1.0530303000000001</v>
      </c>
      <c r="D67">
        <v>1.0825815000000001</v>
      </c>
      <c r="E67">
        <v>0.91964699999999999</v>
      </c>
      <c r="F67">
        <v>0.72037180000000001</v>
      </c>
      <c r="G67">
        <v>1.1922754</v>
      </c>
      <c r="H67">
        <v>1.0163597</v>
      </c>
      <c r="I67" t="s">
        <v>41</v>
      </c>
      <c r="J67" t="str">
        <f t="shared" ref="J67:J121" si="1">A67&amp;I67</f>
        <v>CLELast8</v>
      </c>
    </row>
    <row r="68" spans="1:10" x14ac:dyDescent="0.25">
      <c r="A68" t="s">
        <v>16</v>
      </c>
      <c r="B68">
        <v>1.0100879</v>
      </c>
      <c r="C68">
        <v>1.0530303000000001</v>
      </c>
      <c r="D68">
        <v>0.94517700000000004</v>
      </c>
      <c r="E68">
        <v>0.84997679999999998</v>
      </c>
      <c r="F68">
        <v>1.3710302000000001</v>
      </c>
      <c r="G68">
        <v>0.96557510000000002</v>
      </c>
      <c r="H68">
        <v>1.0202241000000001</v>
      </c>
      <c r="I68" t="s">
        <v>41</v>
      </c>
      <c r="J68" t="str">
        <f t="shared" si="1"/>
        <v>DALLast8</v>
      </c>
    </row>
    <row r="69" spans="1:10" x14ac:dyDescent="0.25">
      <c r="A69" t="s">
        <v>17</v>
      </c>
      <c r="B69">
        <v>1.0743130999999999</v>
      </c>
      <c r="C69">
        <v>1.0126263</v>
      </c>
      <c r="D69">
        <v>1.1575295000000001</v>
      </c>
      <c r="E69">
        <v>0.86391079999999998</v>
      </c>
      <c r="F69">
        <v>0.99922540000000004</v>
      </c>
      <c r="G69">
        <v>0.88161210000000001</v>
      </c>
      <c r="H69">
        <v>1.2211774</v>
      </c>
      <c r="I69" t="s">
        <v>41</v>
      </c>
      <c r="J69" t="str">
        <f t="shared" si="1"/>
        <v>DENLast8</v>
      </c>
    </row>
    <row r="70" spans="1:10" x14ac:dyDescent="0.25">
      <c r="A70" t="s">
        <v>18</v>
      </c>
      <c r="B70">
        <v>0.97894840000000005</v>
      </c>
      <c r="C70">
        <v>1.0454545</v>
      </c>
      <c r="D70">
        <v>0.84108260000000001</v>
      </c>
      <c r="E70">
        <v>1.0032513000000001</v>
      </c>
      <c r="F70">
        <v>1.045701</v>
      </c>
      <c r="G70">
        <v>0.80604529999999996</v>
      </c>
      <c r="H70">
        <v>1.0897848999999999</v>
      </c>
      <c r="I70" t="s">
        <v>41</v>
      </c>
      <c r="J70" t="str">
        <f t="shared" si="1"/>
        <v>DETLast8</v>
      </c>
    </row>
    <row r="71" spans="1:10" x14ac:dyDescent="0.25">
      <c r="A71" t="s">
        <v>19</v>
      </c>
      <c r="B71">
        <v>0.98673330000000004</v>
      </c>
      <c r="C71">
        <v>1.0353535</v>
      </c>
      <c r="D71">
        <v>1.0867453</v>
      </c>
      <c r="E71">
        <v>0.90571299999999999</v>
      </c>
      <c r="F71">
        <v>0.929512</v>
      </c>
      <c r="G71">
        <v>1.3014273999999999</v>
      </c>
      <c r="H71">
        <v>0.78835500000000003</v>
      </c>
      <c r="I71" t="s">
        <v>41</v>
      </c>
      <c r="J71" t="str">
        <f t="shared" si="1"/>
        <v>GSWLast8</v>
      </c>
    </row>
    <row r="72" spans="1:10" x14ac:dyDescent="0.25">
      <c r="A72" t="s">
        <v>20</v>
      </c>
      <c r="B72">
        <v>1.0246846000000001</v>
      </c>
      <c r="C72">
        <v>1.0404040000000001</v>
      </c>
      <c r="D72">
        <v>0.90353919999999999</v>
      </c>
      <c r="E72">
        <v>1.2958662000000001</v>
      </c>
      <c r="F72">
        <v>0.83656079999999999</v>
      </c>
      <c r="G72">
        <v>0.99916039999999995</v>
      </c>
      <c r="H72">
        <v>1.0395466</v>
      </c>
      <c r="I72" t="s">
        <v>41</v>
      </c>
      <c r="J72" t="str">
        <f t="shared" si="1"/>
        <v>HOULast8</v>
      </c>
    </row>
    <row r="73" spans="1:10" x14ac:dyDescent="0.25">
      <c r="A73" t="s">
        <v>21</v>
      </c>
      <c r="B73">
        <v>1.0383081000000001</v>
      </c>
      <c r="C73">
        <v>0.97979799999999995</v>
      </c>
      <c r="D73">
        <v>1.1367106</v>
      </c>
      <c r="E73">
        <v>1.2261960000000001</v>
      </c>
      <c r="F73">
        <v>1.0921765999999999</v>
      </c>
      <c r="G73">
        <v>0.96557510000000002</v>
      </c>
      <c r="H73">
        <v>1.1400231999999999</v>
      </c>
      <c r="I73" t="s">
        <v>41</v>
      </c>
      <c r="J73" t="str">
        <f t="shared" si="1"/>
        <v>INDLast8</v>
      </c>
    </row>
    <row r="74" spans="1:10" x14ac:dyDescent="0.25">
      <c r="A74" t="s">
        <v>22</v>
      </c>
      <c r="B74">
        <v>1.0042492000000001</v>
      </c>
      <c r="C74">
        <v>1.0454545</v>
      </c>
      <c r="D74">
        <v>0.91603049999999997</v>
      </c>
      <c r="E74">
        <v>1.1147236</v>
      </c>
      <c r="F74">
        <v>0.99922540000000004</v>
      </c>
      <c r="G74">
        <v>0.80604529999999996</v>
      </c>
      <c r="H74">
        <v>1.1438877000000001</v>
      </c>
      <c r="I74" t="s">
        <v>41</v>
      </c>
      <c r="J74" t="str">
        <f t="shared" si="1"/>
        <v>LACLast8</v>
      </c>
    </row>
    <row r="75" spans="1:10" x14ac:dyDescent="0.25">
      <c r="A75" t="s">
        <v>23</v>
      </c>
      <c r="B75">
        <v>0.98965259999999999</v>
      </c>
      <c r="C75">
        <v>0.96212120000000001</v>
      </c>
      <c r="D75">
        <v>1.0284525</v>
      </c>
      <c r="E75">
        <v>0.90571299999999999</v>
      </c>
      <c r="F75">
        <v>1.0689388</v>
      </c>
      <c r="G75">
        <v>0.84802690000000003</v>
      </c>
      <c r="H75">
        <v>1.0975138</v>
      </c>
      <c r="I75" t="s">
        <v>41</v>
      </c>
      <c r="J75" t="str">
        <f t="shared" si="1"/>
        <v>LALLast8</v>
      </c>
    </row>
    <row r="76" spans="1:10" x14ac:dyDescent="0.25">
      <c r="A76" t="s">
        <v>24</v>
      </c>
      <c r="B76">
        <v>1.0869636</v>
      </c>
      <c r="C76">
        <v>0.96717169999999997</v>
      </c>
      <c r="D76">
        <v>1.0284525</v>
      </c>
      <c r="E76">
        <v>1.1286577</v>
      </c>
      <c r="F76">
        <v>1.045701</v>
      </c>
      <c r="G76">
        <v>1.0747271</v>
      </c>
      <c r="H76">
        <v>1.1477522</v>
      </c>
      <c r="I76" t="s">
        <v>41</v>
      </c>
      <c r="J76" t="str">
        <f t="shared" si="1"/>
        <v>MEMLast8</v>
      </c>
    </row>
    <row r="77" spans="1:10" x14ac:dyDescent="0.25">
      <c r="A77" t="s">
        <v>25</v>
      </c>
      <c r="B77">
        <v>0.96045930000000002</v>
      </c>
      <c r="C77">
        <v>1.0101009999999999</v>
      </c>
      <c r="D77">
        <v>1.0284525</v>
      </c>
      <c r="E77">
        <v>0.65490009999999999</v>
      </c>
      <c r="F77">
        <v>0.76684739999999996</v>
      </c>
      <c r="G77">
        <v>1.0831234000000001</v>
      </c>
      <c r="H77">
        <v>0.90815409999999996</v>
      </c>
      <c r="I77" t="s">
        <v>41</v>
      </c>
      <c r="J77" t="str">
        <f t="shared" si="1"/>
        <v>MIALast8</v>
      </c>
    </row>
    <row r="78" spans="1:10" x14ac:dyDescent="0.25">
      <c r="A78" t="s">
        <v>26</v>
      </c>
      <c r="B78">
        <v>1.0723669</v>
      </c>
      <c r="C78">
        <v>1.0580807999999999</v>
      </c>
      <c r="D78">
        <v>1.0451075999999999</v>
      </c>
      <c r="E78">
        <v>0.62703200000000003</v>
      </c>
      <c r="F78">
        <v>1.1154143999999999</v>
      </c>
      <c r="G78">
        <v>0.98236780000000001</v>
      </c>
      <c r="H78">
        <v>1.0975138</v>
      </c>
      <c r="I78" t="s">
        <v>41</v>
      </c>
      <c r="J78" t="str">
        <f t="shared" si="1"/>
        <v>MILLast8</v>
      </c>
    </row>
    <row r="79" spans="1:10" x14ac:dyDescent="0.25">
      <c r="A79" t="s">
        <v>27</v>
      </c>
      <c r="B79">
        <v>1.0324694000000001</v>
      </c>
      <c r="C79">
        <v>0.98232319999999995</v>
      </c>
      <c r="D79">
        <v>1.0076335999999999</v>
      </c>
      <c r="E79">
        <v>0.94751510000000005</v>
      </c>
      <c r="F79">
        <v>1.1618900000000001</v>
      </c>
      <c r="G79">
        <v>1.1670864999999999</v>
      </c>
      <c r="H79">
        <v>0.90815409999999996</v>
      </c>
      <c r="I79" t="s">
        <v>41</v>
      </c>
      <c r="J79" t="str">
        <f t="shared" si="1"/>
        <v>MINLast8</v>
      </c>
    </row>
    <row r="80" spans="1:10" x14ac:dyDescent="0.25">
      <c r="A80" t="s">
        <v>28</v>
      </c>
      <c r="B80">
        <v>1.0422005000000001</v>
      </c>
      <c r="C80">
        <v>1.0101009999999999</v>
      </c>
      <c r="D80">
        <v>0.98681470000000004</v>
      </c>
      <c r="E80">
        <v>1.1983279</v>
      </c>
      <c r="F80">
        <v>1.3013167999999999</v>
      </c>
      <c r="G80">
        <v>1.0243492999999999</v>
      </c>
      <c r="H80">
        <v>1.0124952</v>
      </c>
      <c r="I80" t="s">
        <v>41</v>
      </c>
      <c r="J80" t="str">
        <f t="shared" si="1"/>
        <v>NOPLast8</v>
      </c>
    </row>
    <row r="81" spans="1:10" x14ac:dyDescent="0.25">
      <c r="A81" t="s">
        <v>29</v>
      </c>
      <c r="B81">
        <v>1.0791786999999999</v>
      </c>
      <c r="C81">
        <v>0.98989899999999997</v>
      </c>
      <c r="D81">
        <v>1.111728</v>
      </c>
      <c r="E81">
        <v>1.1983279</v>
      </c>
      <c r="F81">
        <v>0.69713400000000003</v>
      </c>
      <c r="G81">
        <v>1.0747271</v>
      </c>
      <c r="H81">
        <v>1.1091073</v>
      </c>
      <c r="I81" t="s">
        <v>41</v>
      </c>
      <c r="J81" t="str">
        <f t="shared" si="1"/>
        <v>NYKLast8</v>
      </c>
    </row>
    <row r="82" spans="1:10" x14ac:dyDescent="0.25">
      <c r="A82" t="s">
        <v>30</v>
      </c>
      <c r="B82">
        <v>1.0490123</v>
      </c>
      <c r="C82">
        <v>0.97727269999999999</v>
      </c>
      <c r="D82">
        <v>0.9784872</v>
      </c>
      <c r="E82">
        <v>1.212262</v>
      </c>
      <c r="F82">
        <v>0.79008520000000004</v>
      </c>
      <c r="G82">
        <v>1.0747271</v>
      </c>
      <c r="H82">
        <v>1.0279531</v>
      </c>
      <c r="I82" t="s">
        <v>41</v>
      </c>
      <c r="J82" t="str">
        <f t="shared" si="1"/>
        <v>OKCLast8</v>
      </c>
    </row>
    <row r="83" spans="1:10" x14ac:dyDescent="0.25">
      <c r="A83" t="s">
        <v>31</v>
      </c>
      <c r="B83">
        <v>0.86898699999999995</v>
      </c>
      <c r="C83">
        <v>0.91161619999999999</v>
      </c>
      <c r="D83">
        <v>0.80360860000000001</v>
      </c>
      <c r="E83">
        <v>1.1147236</v>
      </c>
      <c r="F83">
        <v>0.95274979999999998</v>
      </c>
      <c r="G83">
        <v>0.71368600000000004</v>
      </c>
      <c r="H83">
        <v>0.92361199999999999</v>
      </c>
      <c r="I83" t="s">
        <v>41</v>
      </c>
      <c r="J83" t="str">
        <f t="shared" si="1"/>
        <v>ORLLast8</v>
      </c>
    </row>
    <row r="84" spans="1:10" x14ac:dyDescent="0.25">
      <c r="A84" t="s">
        <v>32</v>
      </c>
      <c r="B84">
        <v>1.0207921</v>
      </c>
      <c r="C84">
        <v>0.80303029999999997</v>
      </c>
      <c r="D84">
        <v>0.97015960000000001</v>
      </c>
      <c r="E84">
        <v>1.1147236</v>
      </c>
      <c r="F84">
        <v>0.67389619999999995</v>
      </c>
      <c r="G84">
        <v>1.1083122999999999</v>
      </c>
      <c r="H84">
        <v>0.99317270000000002</v>
      </c>
      <c r="I84" t="s">
        <v>41</v>
      </c>
      <c r="J84" t="str">
        <f t="shared" si="1"/>
        <v>PHILast8</v>
      </c>
    </row>
    <row r="85" spans="1:10" x14ac:dyDescent="0.25">
      <c r="A85" t="s">
        <v>33</v>
      </c>
      <c r="B85">
        <v>1.0168997</v>
      </c>
      <c r="C85">
        <v>0.98989899999999997</v>
      </c>
      <c r="D85">
        <v>1.0534351</v>
      </c>
      <c r="E85">
        <v>0.91964699999999999</v>
      </c>
      <c r="F85">
        <v>0.90627420000000003</v>
      </c>
      <c r="G85">
        <v>1.0579345</v>
      </c>
      <c r="H85">
        <v>0.98544379999999998</v>
      </c>
      <c r="I85" t="s">
        <v>41</v>
      </c>
      <c r="J85" t="str">
        <f t="shared" si="1"/>
        <v>PHXLast8</v>
      </c>
    </row>
    <row r="86" spans="1:10" x14ac:dyDescent="0.25">
      <c r="A86" t="s">
        <v>34</v>
      </c>
      <c r="B86">
        <v>0.94975509999999996</v>
      </c>
      <c r="C86">
        <v>1.0025253000000001</v>
      </c>
      <c r="D86">
        <v>0.86606519999999998</v>
      </c>
      <c r="E86">
        <v>0.91964699999999999</v>
      </c>
      <c r="F86">
        <v>1.2316034</v>
      </c>
      <c r="G86">
        <v>0.89840469999999994</v>
      </c>
      <c r="H86">
        <v>0.93520550000000002</v>
      </c>
      <c r="I86" t="s">
        <v>41</v>
      </c>
      <c r="J86" t="str">
        <f t="shared" si="1"/>
        <v>PORLast8</v>
      </c>
    </row>
    <row r="87" spans="1:10" x14ac:dyDescent="0.25">
      <c r="A87" t="s">
        <v>35</v>
      </c>
      <c r="B87">
        <v>1.0451199</v>
      </c>
      <c r="C87">
        <v>1.0404040000000001</v>
      </c>
      <c r="D87">
        <v>1.1283831</v>
      </c>
      <c r="E87">
        <v>0.78030650000000001</v>
      </c>
      <c r="F87">
        <v>0.81332300000000002</v>
      </c>
      <c r="G87">
        <v>0.96557510000000002</v>
      </c>
      <c r="H87">
        <v>1.1129718</v>
      </c>
      <c r="I87" t="s">
        <v>41</v>
      </c>
      <c r="J87" t="str">
        <f t="shared" si="1"/>
        <v>SACLast8</v>
      </c>
    </row>
    <row r="88" spans="1:10" x14ac:dyDescent="0.25">
      <c r="A88" t="s">
        <v>36</v>
      </c>
      <c r="B88">
        <v>1.0344156</v>
      </c>
      <c r="C88">
        <v>1.0075757999999999</v>
      </c>
      <c r="D88">
        <v>1.0909091</v>
      </c>
      <c r="E88">
        <v>1.0311193999999999</v>
      </c>
      <c r="F88">
        <v>1.5104569999999999</v>
      </c>
      <c r="G88">
        <v>1.1922754</v>
      </c>
      <c r="H88">
        <v>0.95452789999999998</v>
      </c>
      <c r="I88" t="s">
        <v>41</v>
      </c>
      <c r="J88" t="str">
        <f t="shared" si="1"/>
        <v>SASLast8</v>
      </c>
    </row>
    <row r="89" spans="1:10" x14ac:dyDescent="0.25">
      <c r="A89" t="s">
        <v>37</v>
      </c>
      <c r="B89">
        <v>0.97213660000000002</v>
      </c>
      <c r="C89">
        <v>1.0328283</v>
      </c>
      <c r="D89">
        <v>1.1450381999999999</v>
      </c>
      <c r="E89">
        <v>0.93358099999999999</v>
      </c>
      <c r="F89">
        <v>1.1154143999999999</v>
      </c>
      <c r="G89">
        <v>0.78925270000000003</v>
      </c>
      <c r="H89">
        <v>1.1091073</v>
      </c>
      <c r="I89" t="s">
        <v>41</v>
      </c>
      <c r="J89" t="str">
        <f t="shared" si="1"/>
        <v>TORLast8</v>
      </c>
    </row>
    <row r="90" spans="1:10" x14ac:dyDescent="0.25">
      <c r="A90" t="s">
        <v>38</v>
      </c>
      <c r="B90">
        <v>0.98186770000000001</v>
      </c>
      <c r="C90">
        <v>0.959596</v>
      </c>
      <c r="D90">
        <v>1.0034698</v>
      </c>
      <c r="E90">
        <v>0.75243850000000001</v>
      </c>
      <c r="F90">
        <v>1.0224632</v>
      </c>
      <c r="G90">
        <v>1.0327455999999999</v>
      </c>
      <c r="H90">
        <v>0.9467989</v>
      </c>
      <c r="I90" t="s">
        <v>41</v>
      </c>
      <c r="J90" t="str">
        <f t="shared" si="1"/>
        <v>UTALast8</v>
      </c>
    </row>
    <row r="91" spans="1:10" x14ac:dyDescent="0.25">
      <c r="A91" t="s">
        <v>39</v>
      </c>
      <c r="B91">
        <v>0.88844920000000005</v>
      </c>
      <c r="C91">
        <v>0.99242419999999998</v>
      </c>
      <c r="D91">
        <v>0.85773770000000005</v>
      </c>
      <c r="E91">
        <v>0.96144909999999995</v>
      </c>
      <c r="F91">
        <v>0.81332300000000002</v>
      </c>
      <c r="G91">
        <v>0.93198990000000004</v>
      </c>
      <c r="H91">
        <v>0.81927090000000002</v>
      </c>
      <c r="I91" t="s">
        <v>41</v>
      </c>
      <c r="J91" t="str">
        <f t="shared" si="1"/>
        <v>WASLast8</v>
      </c>
    </row>
    <row r="92" spans="1:10" x14ac:dyDescent="0.25">
      <c r="A92" t="s">
        <v>9</v>
      </c>
      <c r="B92">
        <v>0.98968540000000005</v>
      </c>
      <c r="C92">
        <v>0.98947929999999995</v>
      </c>
      <c r="D92">
        <v>1.0433433999999999</v>
      </c>
      <c r="E92">
        <v>1.3609898</v>
      </c>
      <c r="F92">
        <v>0.95487509999999998</v>
      </c>
      <c r="G92">
        <v>0.98157700000000003</v>
      </c>
      <c r="H92">
        <v>0.9833345</v>
      </c>
      <c r="I92" t="s">
        <v>42</v>
      </c>
      <c r="J92" t="str">
        <f t="shared" si="1"/>
        <v>ATLLast16</v>
      </c>
    </row>
    <row r="93" spans="1:10" x14ac:dyDescent="0.25">
      <c r="A93" t="s">
        <v>11</v>
      </c>
      <c r="B93">
        <v>0.88983270000000003</v>
      </c>
      <c r="C93">
        <v>0.96417629999999999</v>
      </c>
      <c r="D93">
        <v>0.90157279999999995</v>
      </c>
      <c r="E93">
        <v>0.97525470000000003</v>
      </c>
      <c r="F93">
        <v>0.82191780000000003</v>
      </c>
      <c r="G93">
        <v>0.89756820000000004</v>
      </c>
      <c r="H93">
        <v>0.84433990000000003</v>
      </c>
      <c r="I93" t="s">
        <v>42</v>
      </c>
      <c r="J93" t="str">
        <f t="shared" si="1"/>
        <v>BKNLast16</v>
      </c>
    </row>
    <row r="94" spans="1:10" x14ac:dyDescent="0.25">
      <c r="A94" t="s">
        <v>12</v>
      </c>
      <c r="B94">
        <v>1.0006067000000001</v>
      </c>
      <c r="C94">
        <v>0.98947929999999995</v>
      </c>
      <c r="D94">
        <v>0.97688839999999999</v>
      </c>
      <c r="E94">
        <v>0.97525470000000003</v>
      </c>
      <c r="F94">
        <v>1.2087026999999999</v>
      </c>
      <c r="G94">
        <v>1.229182</v>
      </c>
      <c r="H94">
        <v>0.86301090000000003</v>
      </c>
      <c r="I94" t="s">
        <v>42</v>
      </c>
      <c r="J94" t="str">
        <f t="shared" si="1"/>
        <v>BOSLast16</v>
      </c>
    </row>
    <row r="95" spans="1:10" x14ac:dyDescent="0.25">
      <c r="A95" t="s">
        <v>13</v>
      </c>
      <c r="B95">
        <v>0.94964029999999999</v>
      </c>
      <c r="C95">
        <v>1.0534026000000001</v>
      </c>
      <c r="D95">
        <v>0.91043339999999995</v>
      </c>
      <c r="E95">
        <v>1.084425</v>
      </c>
      <c r="F95">
        <v>0.97904919999999995</v>
      </c>
      <c r="G95">
        <v>0.94620490000000002</v>
      </c>
      <c r="H95">
        <v>0.91694900000000001</v>
      </c>
      <c r="I95" t="s">
        <v>42</v>
      </c>
      <c r="J95" t="str">
        <f t="shared" si="1"/>
        <v>CHALast16</v>
      </c>
    </row>
    <row r="96" spans="1:10" x14ac:dyDescent="0.25">
      <c r="A96" t="s">
        <v>14</v>
      </c>
      <c r="B96">
        <v>1.0104880000000001</v>
      </c>
      <c r="C96">
        <v>1.0960181</v>
      </c>
      <c r="D96">
        <v>1.0743558</v>
      </c>
      <c r="E96">
        <v>0.95342070000000001</v>
      </c>
      <c r="F96">
        <v>1.0636582999999999</v>
      </c>
      <c r="G96">
        <v>1.1495947</v>
      </c>
      <c r="H96">
        <v>0.95843990000000001</v>
      </c>
      <c r="I96" t="s">
        <v>42</v>
      </c>
      <c r="J96" t="str">
        <f t="shared" si="1"/>
        <v>CHILast16</v>
      </c>
    </row>
    <row r="97" spans="1:10" x14ac:dyDescent="0.25">
      <c r="A97" t="s">
        <v>15</v>
      </c>
      <c r="B97">
        <v>1.0723758000000001</v>
      </c>
      <c r="C97">
        <v>1.0400852</v>
      </c>
      <c r="D97">
        <v>1.1075832999999999</v>
      </c>
      <c r="E97">
        <v>0.85880639999999997</v>
      </c>
      <c r="F97">
        <v>0.8823529</v>
      </c>
      <c r="G97">
        <v>1.1805452999999999</v>
      </c>
      <c r="H97">
        <v>1.0227508000000001</v>
      </c>
      <c r="I97" t="s">
        <v>42</v>
      </c>
      <c r="J97" t="str">
        <f t="shared" si="1"/>
        <v>CLELast16</v>
      </c>
    </row>
    <row r="98" spans="1:10" x14ac:dyDescent="0.25">
      <c r="A98" t="s">
        <v>16</v>
      </c>
      <c r="B98">
        <v>0.98708499999999999</v>
      </c>
      <c r="C98">
        <v>1.0094552999999999</v>
      </c>
      <c r="D98">
        <v>0.94366090000000002</v>
      </c>
      <c r="E98">
        <v>0.90247449999999996</v>
      </c>
      <c r="F98">
        <v>1.377921</v>
      </c>
      <c r="G98">
        <v>0.93736180000000002</v>
      </c>
      <c r="H98">
        <v>0.99578180000000005</v>
      </c>
      <c r="I98" t="s">
        <v>42</v>
      </c>
      <c r="J98" t="str">
        <f t="shared" si="1"/>
        <v>DALLast16</v>
      </c>
    </row>
    <row r="99" spans="1:10" x14ac:dyDescent="0.25">
      <c r="A99" t="s">
        <v>17</v>
      </c>
      <c r="B99">
        <v>1.0718558</v>
      </c>
      <c r="C99">
        <v>1.0480756</v>
      </c>
      <c r="D99">
        <v>1.1585321</v>
      </c>
      <c r="E99">
        <v>0.93158660000000004</v>
      </c>
      <c r="F99">
        <v>1.0636582999999999</v>
      </c>
      <c r="G99">
        <v>0.89314660000000001</v>
      </c>
      <c r="H99">
        <v>1.2115345</v>
      </c>
      <c r="I99" t="s">
        <v>42</v>
      </c>
      <c r="J99" t="str">
        <f t="shared" si="1"/>
        <v>DENLast16</v>
      </c>
    </row>
    <row r="100" spans="1:10" x14ac:dyDescent="0.25">
      <c r="A100" t="s">
        <v>18</v>
      </c>
      <c r="B100">
        <v>0.99176560000000002</v>
      </c>
      <c r="C100">
        <v>1.0320948000000001</v>
      </c>
      <c r="D100">
        <v>0.92150929999999998</v>
      </c>
      <c r="E100">
        <v>1.0553129999999999</v>
      </c>
      <c r="F100">
        <v>1.0032232000000001</v>
      </c>
      <c r="G100">
        <v>0.91967580000000004</v>
      </c>
      <c r="H100">
        <v>1.0600927</v>
      </c>
      <c r="I100" t="s">
        <v>42</v>
      </c>
      <c r="J100" t="str">
        <f t="shared" si="1"/>
        <v>DETLast16</v>
      </c>
    </row>
    <row r="101" spans="1:10" x14ac:dyDescent="0.25">
      <c r="A101" t="s">
        <v>19</v>
      </c>
      <c r="B101">
        <v>0.97252320000000003</v>
      </c>
      <c r="C101">
        <v>1.0134505</v>
      </c>
      <c r="D101">
        <v>1.0721406</v>
      </c>
      <c r="E101">
        <v>1.0043667999999999</v>
      </c>
      <c r="F101">
        <v>1.0032232000000001</v>
      </c>
      <c r="G101">
        <v>1.2203390000000001</v>
      </c>
      <c r="H101">
        <v>0.83811630000000004</v>
      </c>
      <c r="I101" t="s">
        <v>42</v>
      </c>
      <c r="J101" t="str">
        <f t="shared" si="1"/>
        <v>GSWLast16</v>
      </c>
    </row>
    <row r="102" spans="1:10" x14ac:dyDescent="0.25">
      <c r="A102" t="s">
        <v>20</v>
      </c>
      <c r="B102">
        <v>1.0162087</v>
      </c>
      <c r="C102">
        <v>1.0187774999999999</v>
      </c>
      <c r="D102">
        <v>0.85062389999999999</v>
      </c>
      <c r="E102">
        <v>1.2518195000000001</v>
      </c>
      <c r="F102">
        <v>0.78565669999999999</v>
      </c>
      <c r="G102">
        <v>0.96389089999999999</v>
      </c>
      <c r="H102">
        <v>1.0497198999999999</v>
      </c>
      <c r="I102" t="s">
        <v>42</v>
      </c>
      <c r="J102" t="str">
        <f t="shared" si="1"/>
        <v>HOULast16</v>
      </c>
    </row>
    <row r="103" spans="1:10" x14ac:dyDescent="0.25">
      <c r="A103" t="s">
        <v>21</v>
      </c>
      <c r="B103">
        <v>1.0396117</v>
      </c>
      <c r="C103">
        <v>0.98814760000000001</v>
      </c>
      <c r="D103">
        <v>1.1053681</v>
      </c>
      <c r="E103">
        <v>1.0116448</v>
      </c>
      <c r="F103">
        <v>1.0153102000000001</v>
      </c>
      <c r="G103">
        <v>0.95946940000000003</v>
      </c>
      <c r="H103">
        <v>1.1223289999999999</v>
      </c>
      <c r="I103" t="s">
        <v>42</v>
      </c>
      <c r="J103" t="str">
        <f t="shared" si="1"/>
        <v>INDLast16</v>
      </c>
    </row>
    <row r="104" spans="1:10" x14ac:dyDescent="0.25">
      <c r="A104" t="s">
        <v>22</v>
      </c>
      <c r="B104">
        <v>0.99176560000000002</v>
      </c>
      <c r="C104">
        <v>1.0267679000000001</v>
      </c>
      <c r="D104">
        <v>0.9148638</v>
      </c>
      <c r="E104">
        <v>1.1644833000000001</v>
      </c>
      <c r="F104">
        <v>0.930701</v>
      </c>
      <c r="G104">
        <v>0.84893149999999995</v>
      </c>
      <c r="H104">
        <v>1.0725399</v>
      </c>
      <c r="I104" t="s">
        <v>42</v>
      </c>
      <c r="J104" t="str">
        <f t="shared" si="1"/>
        <v>LACLast16</v>
      </c>
    </row>
    <row r="105" spans="1:10" x14ac:dyDescent="0.25">
      <c r="A105" t="s">
        <v>23</v>
      </c>
      <c r="B105">
        <v>0.99904649999999995</v>
      </c>
      <c r="C105">
        <v>0.94420029999999999</v>
      </c>
      <c r="D105">
        <v>1.0278373000000001</v>
      </c>
      <c r="E105">
        <v>0.8296943</v>
      </c>
      <c r="F105">
        <v>0.96696210000000005</v>
      </c>
      <c r="G105">
        <v>0.91967580000000004</v>
      </c>
      <c r="H105">
        <v>1.0434962999999999</v>
      </c>
      <c r="I105" t="s">
        <v>42</v>
      </c>
      <c r="J105" t="str">
        <f t="shared" si="1"/>
        <v>LALLast16</v>
      </c>
    </row>
    <row r="106" spans="1:10" x14ac:dyDescent="0.25">
      <c r="A106" t="s">
        <v>24</v>
      </c>
      <c r="B106">
        <v>1.0812170000000001</v>
      </c>
      <c r="C106">
        <v>1.0187774999999999</v>
      </c>
      <c r="D106">
        <v>1.0256221000000001</v>
      </c>
      <c r="E106">
        <v>1.1353712</v>
      </c>
      <c r="F106">
        <v>1.0757454</v>
      </c>
      <c r="G106">
        <v>1.0523213</v>
      </c>
      <c r="H106">
        <v>1.0891363000000001</v>
      </c>
      <c r="I106" t="s">
        <v>42</v>
      </c>
      <c r="J106" t="str">
        <f t="shared" si="1"/>
        <v>MEMLast16</v>
      </c>
    </row>
    <row r="107" spans="1:10" x14ac:dyDescent="0.25">
      <c r="A107" t="s">
        <v>25</v>
      </c>
      <c r="B107">
        <v>0.97408340000000004</v>
      </c>
      <c r="C107">
        <v>1.0041283999999999</v>
      </c>
      <c r="D107">
        <v>1.0522041</v>
      </c>
      <c r="E107">
        <v>0.85152839999999996</v>
      </c>
      <c r="F107">
        <v>0.85817889999999997</v>
      </c>
      <c r="G107">
        <v>1.0302137</v>
      </c>
      <c r="H107">
        <v>0.94599270000000002</v>
      </c>
      <c r="I107" t="s">
        <v>42</v>
      </c>
      <c r="J107" t="str">
        <f t="shared" si="1"/>
        <v>MIALast16</v>
      </c>
    </row>
    <row r="108" spans="1:10" x14ac:dyDescent="0.25">
      <c r="A108" t="s">
        <v>26</v>
      </c>
      <c r="B108">
        <v>1.0448123</v>
      </c>
      <c r="C108">
        <v>1.0480756</v>
      </c>
      <c r="D108">
        <v>1.0056856000000001</v>
      </c>
      <c r="E108">
        <v>0.80786029999999998</v>
      </c>
      <c r="F108">
        <v>1.0153102000000001</v>
      </c>
      <c r="G108">
        <v>1.0081061</v>
      </c>
      <c r="H108">
        <v>1.0725399</v>
      </c>
      <c r="I108" t="s">
        <v>42</v>
      </c>
      <c r="J108" t="str">
        <f t="shared" si="1"/>
        <v>MILLast16</v>
      </c>
    </row>
    <row r="109" spans="1:10" x14ac:dyDescent="0.25">
      <c r="A109" t="s">
        <v>27</v>
      </c>
      <c r="B109">
        <v>1.0125683000000001</v>
      </c>
      <c r="C109">
        <v>1.0094552999999999</v>
      </c>
      <c r="D109">
        <v>0.96359740000000005</v>
      </c>
      <c r="E109">
        <v>0.85880639999999997</v>
      </c>
      <c r="F109">
        <v>1.0999194000000001</v>
      </c>
      <c r="G109">
        <v>1.1717023</v>
      </c>
      <c r="H109">
        <v>0.871309</v>
      </c>
      <c r="I109" t="s">
        <v>42</v>
      </c>
      <c r="J109" t="str">
        <f t="shared" si="1"/>
        <v>MINLast16</v>
      </c>
    </row>
    <row r="110" spans="1:10" x14ac:dyDescent="0.25">
      <c r="A110" t="s">
        <v>28</v>
      </c>
      <c r="B110">
        <v>1.0260899999999999</v>
      </c>
      <c r="C110">
        <v>0.96550809999999998</v>
      </c>
      <c r="D110">
        <v>0.99904009999999999</v>
      </c>
      <c r="E110">
        <v>1.1499272</v>
      </c>
      <c r="F110">
        <v>1.2207897000000001</v>
      </c>
      <c r="G110">
        <v>1.0788504000000001</v>
      </c>
      <c r="H110">
        <v>0.96673810000000004</v>
      </c>
      <c r="I110" t="s">
        <v>42</v>
      </c>
      <c r="J110" t="str">
        <f t="shared" si="1"/>
        <v>NOPLast16</v>
      </c>
    </row>
    <row r="111" spans="1:10" x14ac:dyDescent="0.25">
      <c r="A111" t="s">
        <v>29</v>
      </c>
      <c r="B111">
        <v>1.0557337</v>
      </c>
      <c r="C111">
        <v>1.0001332000000001</v>
      </c>
      <c r="D111">
        <v>1.0300524</v>
      </c>
      <c r="E111">
        <v>1.0625910000000001</v>
      </c>
      <c r="F111">
        <v>0.67687350000000002</v>
      </c>
      <c r="G111">
        <v>0.8798821</v>
      </c>
      <c r="H111">
        <v>1.1721181000000001</v>
      </c>
      <c r="I111" t="s">
        <v>42</v>
      </c>
      <c r="J111" t="str">
        <f t="shared" si="1"/>
        <v>NYKLast16</v>
      </c>
    </row>
    <row r="112" spans="1:10" x14ac:dyDescent="0.25">
      <c r="A112" t="s">
        <v>30</v>
      </c>
      <c r="B112">
        <v>1.0468926000000001</v>
      </c>
      <c r="C112">
        <v>0.96417629999999999</v>
      </c>
      <c r="D112">
        <v>1.0123310999999999</v>
      </c>
      <c r="E112">
        <v>1.2445415</v>
      </c>
      <c r="F112">
        <v>0.91861400000000004</v>
      </c>
      <c r="G112">
        <v>1.0302137</v>
      </c>
      <c r="H112">
        <v>1.0746145</v>
      </c>
      <c r="I112" t="s">
        <v>42</v>
      </c>
      <c r="J112" t="str">
        <f t="shared" si="1"/>
        <v>OKCLast16</v>
      </c>
    </row>
    <row r="113" spans="1:10" x14ac:dyDescent="0.25">
      <c r="A113" t="s">
        <v>31</v>
      </c>
      <c r="B113">
        <v>0.86955009999999999</v>
      </c>
      <c r="C113">
        <v>0.91090689999999996</v>
      </c>
      <c r="D113">
        <v>0.84619359999999999</v>
      </c>
      <c r="E113">
        <v>1.084425</v>
      </c>
      <c r="F113">
        <v>1.0153102000000001</v>
      </c>
      <c r="G113">
        <v>0.80913780000000002</v>
      </c>
      <c r="H113">
        <v>0.88790539999999996</v>
      </c>
      <c r="I113" t="s">
        <v>42</v>
      </c>
      <c r="J113" t="str">
        <f t="shared" si="1"/>
        <v>ORLLast16</v>
      </c>
    </row>
    <row r="114" spans="1:10" x14ac:dyDescent="0.25">
      <c r="A114" t="s">
        <v>32</v>
      </c>
      <c r="B114">
        <v>0.99228570000000005</v>
      </c>
      <c r="C114">
        <v>0.82967109999999999</v>
      </c>
      <c r="D114">
        <v>0.90600309999999995</v>
      </c>
      <c r="E114">
        <v>1.1135371000000001</v>
      </c>
      <c r="F114">
        <v>0.78565669999999999</v>
      </c>
      <c r="G114">
        <v>1.0611642999999999</v>
      </c>
      <c r="H114">
        <v>0.93561989999999995</v>
      </c>
      <c r="I114" t="s">
        <v>42</v>
      </c>
      <c r="J114" t="str">
        <f t="shared" si="1"/>
        <v>PHILast16</v>
      </c>
    </row>
    <row r="115" spans="1:10" x14ac:dyDescent="0.25">
      <c r="A115" t="s">
        <v>33</v>
      </c>
      <c r="B115">
        <v>1.0089277999999999</v>
      </c>
      <c r="C115">
        <v>0.9615129</v>
      </c>
      <c r="D115">
        <v>1.0654950999999999</v>
      </c>
      <c r="E115">
        <v>0.87336239999999998</v>
      </c>
      <c r="F115">
        <v>1.1120064000000001</v>
      </c>
      <c r="G115">
        <v>0.97715549999999995</v>
      </c>
      <c r="H115">
        <v>1.0248254000000001</v>
      </c>
      <c r="I115" t="s">
        <v>42</v>
      </c>
      <c r="J115" t="str">
        <f t="shared" si="1"/>
        <v>PHXLast16</v>
      </c>
    </row>
    <row r="116" spans="1:10" x14ac:dyDescent="0.25">
      <c r="A116" t="s">
        <v>34</v>
      </c>
      <c r="B116">
        <v>0.96056169999999996</v>
      </c>
      <c r="C116">
        <v>0.98681580000000002</v>
      </c>
      <c r="D116">
        <v>0.88606660000000004</v>
      </c>
      <c r="E116">
        <v>0.90247449999999996</v>
      </c>
      <c r="F116">
        <v>1.0999194000000001</v>
      </c>
      <c r="G116">
        <v>0.93736180000000002</v>
      </c>
      <c r="H116">
        <v>0.96466359999999995</v>
      </c>
      <c r="I116" t="s">
        <v>42</v>
      </c>
      <c r="J116" t="str">
        <f t="shared" si="1"/>
        <v>PORLast16</v>
      </c>
    </row>
    <row r="117" spans="1:10" x14ac:dyDescent="0.25">
      <c r="A117" t="s">
        <v>35</v>
      </c>
      <c r="B117">
        <v>1.0588541</v>
      </c>
      <c r="C117">
        <v>1.0573977999999999</v>
      </c>
      <c r="D117">
        <v>1.1009378000000001</v>
      </c>
      <c r="E117">
        <v>0.93158660000000004</v>
      </c>
      <c r="F117">
        <v>0.90652699999999997</v>
      </c>
      <c r="G117">
        <v>1.0169492</v>
      </c>
      <c r="H117">
        <v>1.0953599000000001</v>
      </c>
      <c r="I117" t="s">
        <v>42</v>
      </c>
      <c r="J117" t="str">
        <f t="shared" si="1"/>
        <v>SACLast16</v>
      </c>
    </row>
    <row r="118" spans="1:10" x14ac:dyDescent="0.25">
      <c r="A118" t="s">
        <v>36</v>
      </c>
      <c r="B118">
        <v>1.0115281</v>
      </c>
      <c r="C118">
        <v>1.0534026000000001</v>
      </c>
      <c r="D118">
        <v>1.1009378000000001</v>
      </c>
      <c r="E118">
        <v>0.88791850000000005</v>
      </c>
      <c r="F118">
        <v>1.4987912999999999</v>
      </c>
      <c r="G118">
        <v>1.0876934</v>
      </c>
      <c r="H118">
        <v>0.97711079999999995</v>
      </c>
      <c r="I118" t="s">
        <v>42</v>
      </c>
      <c r="J118" t="str">
        <f t="shared" si="1"/>
        <v>SASLast16</v>
      </c>
    </row>
    <row r="119" spans="1:10" x14ac:dyDescent="0.25">
      <c r="A119" t="s">
        <v>37</v>
      </c>
      <c r="B119">
        <v>0.96004160000000005</v>
      </c>
      <c r="C119">
        <v>0.97349850000000004</v>
      </c>
      <c r="D119">
        <v>1.0987226000000001</v>
      </c>
      <c r="E119">
        <v>1.0189229</v>
      </c>
      <c r="F119">
        <v>0.94278810000000002</v>
      </c>
      <c r="G119">
        <v>0.82240239999999998</v>
      </c>
      <c r="H119">
        <v>1.0829127000000001</v>
      </c>
      <c r="I119" t="s">
        <v>42</v>
      </c>
      <c r="J119" t="str">
        <f t="shared" si="1"/>
        <v>TORLast16</v>
      </c>
    </row>
    <row r="120" spans="1:10" x14ac:dyDescent="0.25">
      <c r="A120" t="s">
        <v>38</v>
      </c>
      <c r="B120">
        <v>0.99020540000000001</v>
      </c>
      <c r="C120">
        <v>1.016114</v>
      </c>
      <c r="D120">
        <v>0.97910359999999996</v>
      </c>
      <c r="E120">
        <v>0.80058220000000002</v>
      </c>
      <c r="F120">
        <v>0.930701</v>
      </c>
      <c r="G120">
        <v>1.0169492</v>
      </c>
      <c r="H120">
        <v>0.97503629999999997</v>
      </c>
      <c r="I120" t="s">
        <v>42</v>
      </c>
      <c r="J120" t="str">
        <f t="shared" si="1"/>
        <v>UTALast16</v>
      </c>
    </row>
    <row r="121" spans="1:10" x14ac:dyDescent="0.25">
      <c r="A121" t="s">
        <v>39</v>
      </c>
      <c r="B121">
        <v>0.92415709999999995</v>
      </c>
      <c r="C121">
        <v>0.98681580000000002</v>
      </c>
      <c r="D121">
        <v>0.9192941</v>
      </c>
      <c r="E121">
        <v>0.91703060000000003</v>
      </c>
      <c r="F121">
        <v>0.78565669999999999</v>
      </c>
      <c r="G121">
        <v>0.97273399999999999</v>
      </c>
      <c r="H121">
        <v>0.88168179999999996</v>
      </c>
      <c r="I121" t="s">
        <v>42</v>
      </c>
      <c r="J121" t="str">
        <f t="shared" si="1"/>
        <v>WASLast16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Defensive Data &amp; Analysis</vt:lpstr>
      <vt:lpstr>Data Collection</vt:lpstr>
      <vt:lpstr>Offense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Zola</dc:creator>
  <cp:lastModifiedBy>Andrew Zola</cp:lastModifiedBy>
  <dcterms:created xsi:type="dcterms:W3CDTF">2024-02-23T22:22:46Z</dcterms:created>
  <dcterms:modified xsi:type="dcterms:W3CDTF">2025-03-01T22:57:52Z</dcterms:modified>
</cp:coreProperties>
</file>