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53C3537F214740/Documents/"/>
    </mc:Choice>
  </mc:AlternateContent>
  <xr:revisionPtr revIDLastSave="2470" documentId="8_{716A5073-B204-4C35-99B7-1E9C2B56297E}" xr6:coauthVersionLast="47" xr6:coauthVersionMax="47" xr10:uidLastSave="{8F6ACCF2-0915-4E8C-BD68-52CCE4DF1761}"/>
  <bookViews>
    <workbookView xWindow="-120" yWindow="-120" windowWidth="29040" windowHeight="15720" xr2:uid="{8C6915AE-F61F-452E-B4F8-1EAA8D7C65C4}"/>
  </bookViews>
  <sheets>
    <sheet name="Defensive Data &amp; Analysis" sheetId="1" r:id="rId1"/>
    <sheet name="Data Collection" sheetId="4" r:id="rId2"/>
    <sheet name="Offense 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1" i="1" l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AN9" i="1"/>
  <c r="AN8" i="1"/>
  <c r="J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2" i="1"/>
  <c r="J12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20" i="1"/>
  <c r="J121" i="1"/>
  <c r="R2" i="1" l="1"/>
  <c r="R11" i="1"/>
  <c r="Q2" i="1"/>
  <c r="R16" i="1"/>
  <c r="R26" i="1"/>
  <c r="Q30" i="1"/>
  <c r="Q11" i="1"/>
  <c r="R6" i="1"/>
  <c r="R3" i="1"/>
  <c r="R15" i="1"/>
  <c r="R4" i="1"/>
  <c r="R21" i="1"/>
  <c r="R29" i="1"/>
  <c r="R13" i="1"/>
  <c r="R28" i="1"/>
  <c r="R14" i="1"/>
  <c r="R30" i="1"/>
  <c r="R10" i="1"/>
  <c r="R17" i="1"/>
  <c r="R22" i="1"/>
  <c r="R12" i="1"/>
  <c r="R27" i="1"/>
  <c r="R19" i="1"/>
  <c r="R31" i="1"/>
  <c r="R20" i="1"/>
  <c r="R23" i="1"/>
  <c r="R5" i="1"/>
  <c r="R18" i="1"/>
  <c r="R7" i="1"/>
  <c r="R25" i="1"/>
  <c r="R24" i="1"/>
  <c r="R9" i="1"/>
  <c r="R8" i="1"/>
  <c r="Q31" i="1"/>
  <c r="Q16" i="1"/>
  <c r="Q17" i="1"/>
  <c r="Q10" i="1"/>
  <c r="Q22" i="1"/>
  <c r="Q12" i="1"/>
  <c r="Q27" i="1"/>
  <c r="Q19" i="1"/>
  <c r="Q20" i="1"/>
  <c r="Q5" i="1"/>
  <c r="Q18" i="1"/>
  <c r="Q7" i="1"/>
  <c r="Q25" i="1"/>
  <c r="Q24" i="1"/>
  <c r="Q9" i="1"/>
  <c r="Q8" i="1"/>
  <c r="Q26" i="1"/>
  <c r="Q23" i="1"/>
  <c r="Q29" i="1"/>
  <c r="Q6" i="1"/>
  <c r="Q13" i="1"/>
  <c r="Q3" i="1"/>
  <c r="Q15" i="1"/>
  <c r="Q4" i="1"/>
  <c r="Q21" i="1"/>
  <c r="Q28" i="1"/>
  <c r="Q14" i="1"/>
  <c r="S11" i="1" l="1"/>
  <c r="S16" i="1"/>
  <c r="S26" i="1"/>
  <c r="S30" i="1"/>
  <c r="S3" i="1"/>
  <c r="S4" i="1"/>
  <c r="S10" i="1"/>
  <c r="S5" i="1"/>
  <c r="S24" i="1"/>
  <c r="S14" i="1"/>
  <c r="S20" i="1"/>
  <c r="S31" i="1"/>
  <c r="S6" i="1"/>
  <c r="S15" i="1"/>
  <c r="S19" i="1"/>
  <c r="S17" i="1"/>
  <c r="S28" i="1"/>
  <c r="S25" i="1"/>
  <c r="S8" i="1"/>
  <c r="S22" i="1"/>
  <c r="S23" i="1"/>
  <c r="S7" i="1"/>
  <c r="S9" i="1"/>
  <c r="S2" i="1"/>
  <c r="S27" i="1"/>
  <c r="S29" i="1"/>
  <c r="S18" i="1"/>
  <c r="S12" i="1"/>
  <c r="S21" i="1"/>
  <c r="S13" i="1"/>
  <c r="T2" i="1" l="1"/>
  <c r="T10" i="1"/>
  <c r="T21" i="1"/>
  <c r="T23" i="1"/>
  <c r="T6" i="1"/>
  <c r="T3" i="1"/>
  <c r="T19" i="1"/>
  <c r="T15" i="1"/>
  <c r="T22" i="1"/>
  <c r="T31" i="1"/>
  <c r="T30" i="1"/>
  <c r="T5" i="1"/>
  <c r="T7" i="1"/>
  <c r="T18" i="1"/>
  <c r="T8" i="1"/>
  <c r="T20" i="1"/>
  <c r="T26" i="1"/>
  <c r="T17" i="1"/>
  <c r="T4" i="1"/>
  <c r="T25" i="1"/>
  <c r="T14" i="1"/>
  <c r="T16" i="1"/>
  <c r="T9" i="1"/>
  <c r="T13" i="1"/>
  <c r="T12" i="1"/>
  <c r="T29" i="1"/>
  <c r="T27" i="1"/>
  <c r="T28" i="1"/>
  <c r="T24" i="1"/>
  <c r="T11" i="1"/>
  <c r="AN2" i="1"/>
  <c r="AN3" i="1"/>
  <c r="AN6" i="1" l="1"/>
  <c r="Z9" i="1"/>
  <c r="Z25" i="1"/>
  <c r="Z2" i="1"/>
  <c r="Z8" i="1"/>
  <c r="Z23" i="1"/>
  <c r="Z4" i="1"/>
  <c r="AE4" i="1" s="1"/>
  <c r="AG4" i="1" s="1"/>
  <c r="Z31" i="1"/>
  <c r="AE31" i="1" s="1"/>
  <c r="Z24" i="1"/>
  <c r="Z17" i="1"/>
  <c r="Z26" i="1"/>
  <c r="Z14" i="1"/>
  <c r="Z21" i="1"/>
  <c r="Z13" i="1"/>
  <c r="AE13" i="1" s="1"/>
  <c r="AG13" i="1" s="1"/>
  <c r="Z18" i="1"/>
  <c r="Z10" i="1"/>
  <c r="Z19" i="1"/>
  <c r="Z7" i="1"/>
  <c r="Z30" i="1"/>
  <c r="Z11" i="1"/>
  <c r="Z28" i="1"/>
  <c r="Z20" i="1"/>
  <c r="Z22" i="1"/>
  <c r="Z6" i="1"/>
  <c r="AE6" i="1" s="1"/>
  <c r="Z27" i="1"/>
  <c r="Z29" i="1"/>
  <c r="Z15" i="1"/>
  <c r="AD15" i="1" s="1"/>
  <c r="AF15" i="1" s="1"/>
  <c r="Z3" i="1"/>
  <c r="AD3" i="1" s="1"/>
  <c r="AF3" i="1" s="1"/>
  <c r="Z5" i="1"/>
  <c r="Z12" i="1"/>
  <c r="Z16" i="1"/>
  <c r="AN4" i="1"/>
  <c r="AD2" i="1" l="1"/>
  <c r="AF2" i="1" s="1"/>
  <c r="AC2" i="1"/>
  <c r="AJ2" i="1" s="1"/>
  <c r="AC27" i="1"/>
  <c r="AE27" i="1"/>
  <c r="AG27" i="1" s="1"/>
  <c r="AD27" i="1"/>
  <c r="AF27" i="1" s="1"/>
  <c r="AC19" i="1"/>
  <c r="AE19" i="1"/>
  <c r="AG19" i="1" s="1"/>
  <c r="AD19" i="1"/>
  <c r="AF19" i="1" s="1"/>
  <c r="AE24" i="1"/>
  <c r="AG24" i="1" s="1"/>
  <c r="AD24" i="1"/>
  <c r="AF24" i="1" s="1"/>
  <c r="AC24" i="1"/>
  <c r="AD6" i="1"/>
  <c r="AF6" i="1" s="1"/>
  <c r="AC6" i="1"/>
  <c r="AG6" i="1"/>
  <c r="AC10" i="1"/>
  <c r="AE10" i="1"/>
  <c r="AG10" i="1" s="1"/>
  <c r="AD10" i="1"/>
  <c r="AF10" i="1" s="1"/>
  <c r="AE16" i="1"/>
  <c r="AG16" i="1" s="1"/>
  <c r="AD16" i="1"/>
  <c r="AF16" i="1" s="1"/>
  <c r="AC16" i="1"/>
  <c r="AC18" i="1"/>
  <c r="AE18" i="1"/>
  <c r="AG18" i="1" s="1"/>
  <c r="AD18" i="1"/>
  <c r="AF18" i="1" s="1"/>
  <c r="AC12" i="1"/>
  <c r="AE12" i="1"/>
  <c r="AG12" i="1" s="1"/>
  <c r="AD12" i="1"/>
  <c r="AF12" i="1" s="1"/>
  <c r="AD13" i="1"/>
  <c r="AF13" i="1" s="1"/>
  <c r="AC13" i="1"/>
  <c r="AD5" i="1"/>
  <c r="AF5" i="1" s="1"/>
  <c r="AC5" i="1"/>
  <c r="AE5" i="1"/>
  <c r="AG5" i="1" s="1"/>
  <c r="AD21" i="1"/>
  <c r="AF21" i="1" s="1"/>
  <c r="AC21" i="1"/>
  <c r="AE21" i="1"/>
  <c r="AG21" i="1" s="1"/>
  <c r="AE8" i="1"/>
  <c r="AG8" i="1" s="1"/>
  <c r="AD8" i="1"/>
  <c r="AF8" i="1" s="1"/>
  <c r="AC8" i="1"/>
  <c r="AC11" i="1"/>
  <c r="AE11" i="1"/>
  <c r="AG11" i="1" s="1"/>
  <c r="AD11" i="1"/>
  <c r="AF11" i="1" s="1"/>
  <c r="AC14" i="1"/>
  <c r="AD14" i="1"/>
  <c r="AF14" i="1" s="1"/>
  <c r="AE14" i="1"/>
  <c r="AG14" i="1" s="1"/>
  <c r="AC30" i="1"/>
  <c r="AD30" i="1"/>
  <c r="AF30" i="1" s="1"/>
  <c r="AE30" i="1"/>
  <c r="AG30" i="1" s="1"/>
  <c r="AE25" i="1"/>
  <c r="AG25" i="1" s="1"/>
  <c r="AD25" i="1"/>
  <c r="AF25" i="1" s="1"/>
  <c r="AC25" i="1"/>
  <c r="AD22" i="1"/>
  <c r="AF22" i="1" s="1"/>
  <c r="AC22" i="1"/>
  <c r="AE22" i="1"/>
  <c r="AG22" i="1" s="1"/>
  <c r="AC4" i="1"/>
  <c r="AD4" i="1"/>
  <c r="AF4" i="1" s="1"/>
  <c r="AC20" i="1"/>
  <c r="AE20" i="1"/>
  <c r="AG20" i="1" s="1"/>
  <c r="AD20" i="1"/>
  <c r="AF20" i="1" s="1"/>
  <c r="AD23" i="1"/>
  <c r="AF23" i="1" s="1"/>
  <c r="AC23" i="1"/>
  <c r="AE23" i="1"/>
  <c r="AG23" i="1" s="1"/>
  <c r="AE28" i="1"/>
  <c r="AG28" i="1" s="1"/>
  <c r="AC28" i="1"/>
  <c r="AD28" i="1"/>
  <c r="AF28" i="1" s="1"/>
  <c r="AC3" i="1"/>
  <c r="AE3" i="1"/>
  <c r="AG3" i="1" s="1"/>
  <c r="AE2" i="1"/>
  <c r="AG2" i="1" s="1"/>
  <c r="AC15" i="1"/>
  <c r="AE15" i="1"/>
  <c r="AG15" i="1" s="1"/>
  <c r="AC26" i="1"/>
  <c r="AE26" i="1"/>
  <c r="AG26" i="1" s="1"/>
  <c r="AD26" i="1"/>
  <c r="AF26" i="1" s="1"/>
  <c r="AD29" i="1"/>
  <c r="AF29" i="1" s="1"/>
  <c r="AC29" i="1"/>
  <c r="AE29" i="1"/>
  <c r="AG29" i="1" s="1"/>
  <c r="AD7" i="1"/>
  <c r="AF7" i="1" s="1"/>
  <c r="AC7" i="1"/>
  <c r="AE7" i="1"/>
  <c r="AG7" i="1" s="1"/>
  <c r="AD17" i="1"/>
  <c r="AF17" i="1" s="1"/>
  <c r="AE17" i="1"/>
  <c r="AG17" i="1" s="1"/>
  <c r="AC17" i="1"/>
  <c r="AE9" i="1"/>
  <c r="AG9" i="1" s="1"/>
  <c r="AD9" i="1"/>
  <c r="AF9" i="1" s="1"/>
  <c r="AC9" i="1"/>
  <c r="AC31" i="1"/>
  <c r="AG31" i="1"/>
  <c r="AD31" i="1"/>
  <c r="AF31" i="1" s="1"/>
  <c r="AA9" i="1"/>
  <c r="AB9" i="1" s="1"/>
  <c r="AA2" i="1"/>
  <c r="AB2" i="1" s="1"/>
  <c r="AA8" i="1"/>
  <c r="AB8" i="1" s="1"/>
  <c r="AA25" i="1"/>
  <c r="AB25" i="1" s="1"/>
  <c r="AA23" i="1"/>
  <c r="AB23" i="1" s="1"/>
  <c r="AA4" i="1"/>
  <c r="AB4" i="1" s="1"/>
  <c r="AA28" i="1"/>
  <c r="AB28" i="1" s="1"/>
  <c r="AA13" i="1"/>
  <c r="AB13" i="1" s="1"/>
  <c r="AA29" i="1"/>
  <c r="AB29" i="1" s="1"/>
  <c r="AA14" i="1"/>
  <c r="AB14" i="1" s="1"/>
  <c r="AA15" i="1"/>
  <c r="AB15" i="1" s="1"/>
  <c r="AA26" i="1"/>
  <c r="AB26" i="1" s="1"/>
  <c r="AA18" i="1"/>
  <c r="AB18" i="1" s="1"/>
  <c r="AA31" i="1"/>
  <c r="AB31" i="1" s="1"/>
  <c r="AA21" i="1"/>
  <c r="AB21" i="1" s="1"/>
  <c r="AA27" i="1"/>
  <c r="AB27" i="1" s="1"/>
  <c r="AA12" i="1"/>
  <c r="AB12" i="1" s="1"/>
  <c r="AA6" i="1"/>
  <c r="AB6" i="1" s="1"/>
  <c r="AA7" i="1"/>
  <c r="AB7" i="1" s="1"/>
  <c r="AA17" i="1"/>
  <c r="AB17" i="1" s="1"/>
  <c r="AA11" i="1"/>
  <c r="AB11" i="1" s="1"/>
  <c r="AA30" i="1"/>
  <c r="AB30" i="1" s="1"/>
  <c r="AA16" i="1"/>
  <c r="AB16" i="1" s="1"/>
  <c r="AA22" i="1"/>
  <c r="AB22" i="1" s="1"/>
  <c r="AA19" i="1"/>
  <c r="AB19" i="1" s="1"/>
  <c r="AA24" i="1"/>
  <c r="AB24" i="1" s="1"/>
  <c r="AA5" i="1"/>
  <c r="AB5" i="1" s="1"/>
  <c r="AA3" i="1"/>
  <c r="AB3" i="1" s="1"/>
  <c r="AA20" i="1"/>
  <c r="AB20" i="1" s="1"/>
  <c r="AA10" i="1"/>
  <c r="AB10" i="1" s="1"/>
  <c r="AH19" i="1" l="1"/>
  <c r="AH4" i="1"/>
  <c r="AH18" i="1"/>
  <c r="AH3" i="1"/>
  <c r="AH12" i="1"/>
  <c r="AH24" i="1"/>
  <c r="AH9" i="1"/>
  <c r="AH7" i="1"/>
  <c r="AH8" i="1"/>
  <c r="AH27" i="1"/>
  <c r="AH17" i="1"/>
  <c r="AH30" i="1"/>
  <c r="AH6" i="1"/>
  <c r="AH26" i="1"/>
  <c r="AH20" i="1"/>
  <c r="AH22" i="1"/>
  <c r="AH14" i="1"/>
  <c r="AH13" i="1"/>
  <c r="AH16" i="1"/>
  <c r="AH29" i="1"/>
  <c r="AH15" i="1"/>
  <c r="AH5" i="1"/>
  <c r="AH23" i="1"/>
  <c r="AH28" i="1"/>
  <c r="AH25" i="1"/>
  <c r="AH11" i="1"/>
  <c r="AH21" i="1"/>
  <c r="AH10" i="1"/>
  <c r="AH2" i="1"/>
  <c r="AP3" i="1"/>
  <c r="AP2" i="1"/>
  <c r="AO2" i="1"/>
  <c r="AO3" i="1"/>
  <c r="AJ9" i="1"/>
  <c r="AJ10" i="1" s="1"/>
  <c r="AJ11" i="1" s="1"/>
  <c r="AJ31" i="1"/>
  <c r="AJ21" i="1"/>
  <c r="AJ25" i="1"/>
  <c r="AJ3" i="1"/>
  <c r="AJ4" i="1" s="1"/>
  <c r="AJ5" i="1" s="1"/>
  <c r="AJ6" i="1" s="1"/>
  <c r="AJ7" i="1" s="1"/>
  <c r="AJ8" i="1" s="1"/>
  <c r="AJ29" i="1"/>
  <c r="AJ12" i="1"/>
  <c r="AJ13" i="1" s="1"/>
  <c r="AJ14" i="1" s="1"/>
  <c r="AJ15" i="1" s="1"/>
  <c r="AJ16" i="1" s="1"/>
  <c r="AJ17" i="1" s="1"/>
  <c r="AJ18" i="1" s="1"/>
  <c r="AJ19" i="1"/>
  <c r="AJ20" i="1" s="1"/>
  <c r="AJ30" i="1"/>
  <c r="AJ22" i="1"/>
  <c r="AJ23" i="1" s="1"/>
  <c r="AJ26" i="1"/>
  <c r="AJ24" i="1"/>
  <c r="AJ27" i="1"/>
  <c r="AJ28" i="1" s="1"/>
  <c r="AH31" i="1"/>
  <c r="AO8" i="1" l="1"/>
  <c r="AO9" i="1"/>
  <c r="AO4" i="1"/>
  <c r="AR2" i="1"/>
  <c r="AR3" i="1"/>
  <c r="AP4" i="1"/>
  <c r="AQ3" i="1"/>
  <c r="AQ2" i="1"/>
  <c r="AN11" i="1" l="1"/>
  <c r="AN14" i="1" s="1"/>
  <c r="AN15" i="1" s="1"/>
  <c r="AN12" i="1"/>
  <c r="AR4" i="1"/>
  <c r="AQ4" i="1"/>
  <c r="AO15" i="1" l="1"/>
</calcChain>
</file>

<file path=xl/sharedStrings.xml><?xml version="1.0" encoding="utf-8"?>
<sst xmlns="http://schemas.openxmlformats.org/spreadsheetml/2006/main" count="881" uniqueCount="101">
  <si>
    <t>slugOpponent</t>
  </si>
  <si>
    <t>PtsQuotient</t>
  </si>
  <si>
    <t>ReboundsQuotient</t>
  </si>
  <si>
    <t>AssistsQuotient</t>
  </si>
  <si>
    <t>StealsQuotient</t>
  </si>
  <si>
    <t>BlocksQuotient</t>
  </si>
  <si>
    <t>ThreeQuotient</t>
  </si>
  <si>
    <t>TwoQuotient</t>
  </si>
  <si>
    <t>TimeFrame</t>
  </si>
  <si>
    <t>ATL</t>
  </si>
  <si>
    <t>Season</t>
  </si>
  <si>
    <t>BKN</t>
  </si>
  <si>
    <t>BOS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</si>
  <si>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</si>
  <si>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</si>
  <si>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</si>
  <si>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</si>
  <si>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</si>
  <si>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</si>
  <si>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</si>
  <si>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</si>
  <si>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</si>
  <si>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</si>
  <si>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</si>
  <si>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</si>
  <si>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</si>
  <si>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</si>
  <si>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MIN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</si>
  <si>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</si>
  <si>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</si>
  <si>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</si>
  <si>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</si>
  <si>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</si>
  <si>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</si>
  <si>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</si>
  <si>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</si>
  <si>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</si>
  <si>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</si>
  <si>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</si>
  <si>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</si>
  <si>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Last4</t>
  </si>
  <si>
    <t>Last8</t>
  </si>
  <si>
    <t>Last16</t>
  </si>
  <si>
    <t>TeamTimeframe</t>
  </si>
  <si>
    <t>Team</t>
  </si>
  <si>
    <t>Inverted Def Quotient</t>
  </si>
  <si>
    <t>Offensive Quotient</t>
  </si>
  <si>
    <t>slugTeam</t>
  </si>
  <si>
    <t>Total</t>
  </si>
  <si>
    <t>Matchup</t>
  </si>
  <si>
    <t>Difference</t>
  </si>
  <si>
    <t>Points Given</t>
  </si>
  <si>
    <t>Rank</t>
  </si>
  <si>
    <t>TeamTimeFrame</t>
  </si>
  <si>
    <t>Total Score</t>
  </si>
  <si>
    <t>Points</t>
  </si>
  <si>
    <t>City</t>
  </si>
  <si>
    <t>Boston</t>
  </si>
  <si>
    <t>Golden State</t>
  </si>
  <si>
    <t>Minnesota</t>
  </si>
  <si>
    <t>Dallas</t>
  </si>
  <si>
    <t>Oklahoma City</t>
  </si>
  <si>
    <t>Charlotte</t>
  </si>
  <si>
    <t>Miami</t>
  </si>
  <si>
    <t>Orlando</t>
  </si>
  <si>
    <t>Los Angeles Lakers</t>
  </si>
  <si>
    <t>Cleveland</t>
  </si>
  <si>
    <t>Sacramento</t>
  </si>
  <si>
    <t>Toronto</t>
  </si>
  <si>
    <t>Atlanta</t>
  </si>
  <si>
    <t>Milwaukee</t>
  </si>
  <si>
    <t>Phoenix</t>
  </si>
  <si>
    <t>San Antonio</t>
  </si>
  <si>
    <t>Memphis</t>
  </si>
  <si>
    <t>Denver</t>
  </si>
  <si>
    <t>Houston</t>
  </si>
  <si>
    <t>Philadelphia</t>
  </si>
  <si>
    <t>Chicago</t>
  </si>
  <si>
    <t>New Orleans</t>
  </si>
  <si>
    <t>Detroit</t>
  </si>
  <si>
    <t>New York</t>
  </si>
  <si>
    <t>Los Angeles Clippers</t>
  </si>
  <si>
    <t>Utah</t>
  </si>
  <si>
    <t>Portland</t>
  </si>
  <si>
    <t>Washington</t>
  </si>
  <si>
    <t>Brooklyn</t>
  </si>
  <si>
    <t>Indiana</t>
  </si>
  <si>
    <t>Offensive Contribution</t>
  </si>
  <si>
    <t>Defensive Contribution</t>
  </si>
  <si>
    <t>Median MOV</t>
  </si>
  <si>
    <t>Median Points For</t>
  </si>
  <si>
    <t>Median Points Against</t>
  </si>
  <si>
    <t>MOV</t>
  </si>
  <si>
    <t>Winner</t>
  </si>
  <si>
    <t>Offense</t>
  </si>
  <si>
    <t>Defense</t>
  </si>
  <si>
    <t>Projection</t>
  </si>
  <si>
    <t>Moneyline Odds</t>
  </si>
  <si>
    <t>Implied Odds</t>
  </si>
  <si>
    <t>Tier</t>
  </si>
  <si>
    <t>Change Timeframe Here 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</si>
</sst>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\(0\)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2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8BAC5-F60A-4DA2-BEC2-A58656AC7B04}">
  <dimension ref="A1:AX121"/>
  <sheetViews>
    <sheetView tabSelected="1" topLeftCell="I1" zoomScale="97" zoomScaleNormal="115" workbookViewId="0">
      <selection activeCell="M1" sqref="M1"/>
    </sheetView>
  </sheetViews>
  <sheetFormatPr defaultRowHeight="15" x14ac:dyDescent="0.25"/>
  <cols>
    <col min="10" max="10" width="15" bestFit="1" customWidth="1"/>
    <col min="11" max="11" width="15" customWidth="1"/>
    <col min="12" max="12" width="26.5703125" bestFit="1" customWidth="1"/>
    <col min="13" max="13" width="6.5703125" bestFit="1" customWidth="1"/>
    <col min="14" max="14" width="15" hidden="1" customWidth="1"/>
    <col min="15" max="15" width="5.5703125" hidden="1" customWidth="1"/>
    <col min="16" max="16" width="15" style="3" hidden="1" customWidth="1"/>
    <col min="17" max="17" width="20.140625" style="1" hidden="1" customWidth="1"/>
    <col min="18" max="18" width="17.5703125" style="1" hidden="1" customWidth="1"/>
    <col min="19" max="19" width="5.28515625" style="3" hidden="1" customWidth="1"/>
    <col min="20" max="24" width="5.140625" style="3" hidden="1" customWidth="1"/>
    <col min="25" max="25" width="5.140625" style="3" customWidth="1"/>
    <col min="26" max="26" width="15.28515625" style="3" hidden="1" customWidth="1"/>
    <col min="27" max="27" width="5.5703125" style="3" hidden="1" customWidth="1"/>
    <col min="28" max="28" width="18.5703125" style="3" bestFit="1" customWidth="1"/>
    <col min="29" max="29" width="10.140625" style="3" bestFit="1" customWidth="1"/>
    <col min="30" max="30" width="20.85546875" style="3" bestFit="1" customWidth="1"/>
    <col min="31" max="31" width="21.140625" style="3" bestFit="1" customWidth="1"/>
    <col min="32" max="32" width="16.5703125" style="3" bestFit="1" customWidth="1"/>
    <col min="33" max="33" width="20.140625" style="3" bestFit="1" customWidth="1"/>
    <col min="34" max="34" width="12.28515625" style="3" bestFit="1" customWidth="1"/>
    <col min="35" max="35" width="6.28515625" style="3" hidden="1" customWidth="1"/>
    <col min="36" max="36" width="11.7109375" style="3" hidden="1" customWidth="1"/>
    <col min="37" max="37" width="11.7109375" style="3" customWidth="1"/>
    <col min="39" max="39" width="14.7109375" bestFit="1" customWidth="1"/>
    <col min="40" max="40" width="10.85546875" bestFit="1" customWidth="1"/>
    <col min="41" max="41" width="7.7109375" bestFit="1" customWidth="1"/>
    <col min="42" max="42" width="8" bestFit="1" customWidth="1"/>
    <col min="43" max="43" width="11.7109375" hidden="1" customWidth="1"/>
    <col min="44" max="44" width="5.28515625" hidden="1" customWidth="1"/>
    <col min="46" max="46" width="5.5703125" hidden="1" customWidth="1"/>
    <col min="47" max="47" width="18.5703125" hidden="1" customWidth="1"/>
    <col min="48" max="49" width="0" hidden="1" customWidth="1"/>
    <col min="50" max="50" width="6.85546875" hidden="1" customWidth="1"/>
    <col min="51" max="51" width="0" hidden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43</v>
      </c>
      <c r="L1" t="s">
        <v>100</v>
      </c>
      <c r="M1" s="5" t="s">
        <v>42</v>
      </c>
      <c r="N1" s="6"/>
      <c r="O1" s="7" t="s">
        <v>44</v>
      </c>
      <c r="P1" s="8" t="s">
        <v>43</v>
      </c>
      <c r="Q1" s="9" t="s">
        <v>45</v>
      </c>
      <c r="R1" s="9" t="s">
        <v>46</v>
      </c>
      <c r="S1" s="8" t="s">
        <v>48</v>
      </c>
      <c r="T1" s="8" t="s">
        <v>52</v>
      </c>
      <c r="U1" s="10"/>
      <c r="V1" s="10"/>
      <c r="W1" s="10"/>
      <c r="X1" s="10"/>
      <c r="Y1" s="8" t="s">
        <v>52</v>
      </c>
      <c r="Z1" s="8" t="s">
        <v>53</v>
      </c>
      <c r="AA1" s="8" t="s">
        <v>44</v>
      </c>
      <c r="AB1" s="8" t="s">
        <v>44</v>
      </c>
      <c r="AC1" s="8" t="s">
        <v>54</v>
      </c>
      <c r="AD1" s="8" t="s">
        <v>87</v>
      </c>
      <c r="AE1" s="8" t="s">
        <v>88</v>
      </c>
      <c r="AF1" s="8" t="s">
        <v>90</v>
      </c>
      <c r="AG1" s="8" t="s">
        <v>91</v>
      </c>
      <c r="AH1" s="8" t="s">
        <v>89</v>
      </c>
      <c r="AI1" s="8" t="s">
        <v>55</v>
      </c>
      <c r="AJ1" s="8" t="s">
        <v>51</v>
      </c>
      <c r="AK1" s="8" t="s">
        <v>99</v>
      </c>
      <c r="AM1" s="8" t="s">
        <v>49</v>
      </c>
      <c r="AN1" s="8" t="s">
        <v>48</v>
      </c>
      <c r="AO1" s="8" t="s">
        <v>94</v>
      </c>
      <c r="AP1" s="8" t="s">
        <v>95</v>
      </c>
      <c r="AQ1" s="8" t="s">
        <v>51</v>
      </c>
      <c r="AR1" s="8" t="s">
        <v>92</v>
      </c>
      <c r="AT1" s="2" t="s">
        <v>44</v>
      </c>
      <c r="AU1" s="2" t="s">
        <v>56</v>
      </c>
      <c r="AX1" t="s">
        <v>40</v>
      </c>
    </row>
    <row r="2" spans="1:50" x14ac:dyDescent="0.25">
      <c r="A2" t="s">
        <v>9</v>
      </c>
      <c r="B2">
        <v>1.0526316</v>
      </c>
      <c r="C2">
        <v>0.97727269999999999</v>
      </c>
      <c r="D2">
        <v>1.0769230999999999</v>
      </c>
      <c r="E2">
        <v>1.0625</v>
      </c>
      <c r="F2">
        <v>1</v>
      </c>
      <c r="G2">
        <v>1.0769230999999999</v>
      </c>
      <c r="H2">
        <v>1.0714286</v>
      </c>
      <c r="I2" t="s">
        <v>10</v>
      </c>
      <c r="J2" t="str">
        <f>A2&amp;I2</f>
        <v>ATLSeason</v>
      </c>
      <c r="O2" t="s">
        <v>30</v>
      </c>
      <c r="P2" s="3" t="str">
        <f>O2&amp;$M$1</f>
        <v>OKCLast16</v>
      </c>
      <c r="Q2" s="1">
        <f t="shared" ref="Q2:Q31" si="0">1/INDEX(B:B,MATCH(P2,J:J,0))</f>
        <v>1.0747663350510965</v>
      </c>
      <c r="R2" s="1">
        <f>INDEX('Offense Data'!B:B,MATCH(P2,'Offense Data'!J:J,0))</f>
        <v>1.0521739000000001</v>
      </c>
      <c r="S2" s="1">
        <f t="shared" ref="S2:S31" si="1">SUM(R2,Q2)</f>
        <v>2.1269402350510966</v>
      </c>
      <c r="T2" s="1">
        <f>RANK($S2,$S$2:$S$31,0)+COUNTIFS(S$2:S2,S2)-1</f>
        <v>3</v>
      </c>
      <c r="U2" s="1"/>
      <c r="V2" s="1"/>
      <c r="W2" s="1"/>
      <c r="X2" s="1"/>
      <c r="Y2" s="3">
        <v>1</v>
      </c>
      <c r="Z2" s="3" t="str">
        <f t="shared" ref="Z2:Z31" si="2">INDEX(P:P,MATCH(Y2,T:T,0))</f>
        <v>LACLast16</v>
      </c>
      <c r="AA2" s="3" t="str">
        <f t="shared" ref="AA2:AA31" si="3">INDEX(O:O,MATCH(Z2,P:P,0))</f>
        <v>LAC</v>
      </c>
      <c r="AB2" s="3" t="str">
        <f t="shared" ref="AB2:AB31" si="4">INDEX(AU:AU,MATCH(AA2,AT:AT,0))</f>
        <v>Los Angeles Clippers</v>
      </c>
      <c r="AC2" s="1">
        <f>INDEX(S:S,MATCH(Z2,P:P,0))</f>
        <v>2.1666388626664208</v>
      </c>
      <c r="AD2" s="1">
        <f>INDEX(R:R,MATCH(Z2,P:P,0))</f>
        <v>1.0608696</v>
      </c>
      <c r="AE2" s="1">
        <f t="shared" ref="AE2:AE31" si="5">INDEX(Q:Q,MATCH(Z2,P:P,0))</f>
        <v>1.1057692626664211</v>
      </c>
      <c r="AF2" s="4">
        <f>113*AD2</f>
        <v>119.8782648</v>
      </c>
      <c r="AG2" s="4">
        <f>113/AE2</f>
        <v>102.1913014</v>
      </c>
      <c r="AH2" s="4">
        <f>AF2-AG2</f>
        <v>17.686963399999996</v>
      </c>
      <c r="AI2" s="3">
        <v>0.5</v>
      </c>
      <c r="AJ2" s="3">
        <f>IF(AC2=AC1,AJ1,SUM(AI$2:AI2))</f>
        <v>0.5</v>
      </c>
      <c r="AK2" s="3">
        <v>1</v>
      </c>
      <c r="AM2" s="3" t="s">
        <v>12</v>
      </c>
      <c r="AN2" s="1">
        <f>INDEX(S:S,MATCH(AM2,O:O,0))</f>
        <v>2.1448423080257601</v>
      </c>
      <c r="AO2" s="1">
        <f>INDEX(AD:AD,MATCH(AM2,AA:AA,0))</f>
        <v>1.0173913000000001</v>
      </c>
      <c r="AP2" s="1">
        <f>INDEX(AE:AE,MATCH(AM2,AA:AA,0))</f>
        <v>1.12745100802576</v>
      </c>
      <c r="AQ2" s="3">
        <f>INDEX(AJ:AJ,MATCH(AM2,AA:AA,0))</f>
        <v>1</v>
      </c>
      <c r="AR2" s="4">
        <f>ROUNDDOWN(INDEX(AH:AH,MATCH(AM2,AA:AA,0)),0)</f>
        <v>14</v>
      </c>
      <c r="AT2" t="s">
        <v>12</v>
      </c>
      <c r="AU2" t="s">
        <v>57</v>
      </c>
      <c r="AX2" t="s">
        <v>41</v>
      </c>
    </row>
    <row r="3" spans="1:50" x14ac:dyDescent="0.25">
      <c r="A3" t="s">
        <v>11</v>
      </c>
      <c r="B3">
        <v>0.98245610000000005</v>
      </c>
      <c r="C3">
        <v>1</v>
      </c>
      <c r="D3">
        <v>1.0192308000000001</v>
      </c>
      <c r="E3">
        <v>1</v>
      </c>
      <c r="F3">
        <v>1</v>
      </c>
      <c r="G3">
        <v>0.92307689999999998</v>
      </c>
      <c r="H3">
        <v>0.98214290000000004</v>
      </c>
      <c r="I3" t="s">
        <v>10</v>
      </c>
      <c r="J3" t="str">
        <f t="shared" ref="J3:J66" si="6">A3&amp;I3</f>
        <v>BKNSeason</v>
      </c>
      <c r="O3" t="s">
        <v>12</v>
      </c>
      <c r="P3" s="3" t="str">
        <f t="shared" ref="P3:P31" si="7">O3&amp;$M$1</f>
        <v>BOSLast16</v>
      </c>
      <c r="Q3" s="1">
        <f t="shared" si="0"/>
        <v>1.12745100802576</v>
      </c>
      <c r="R3" s="1">
        <f>INDEX('Offense Data'!B:B,MATCH(P3,'Offense Data'!J:J,0))</f>
        <v>1.0173913000000001</v>
      </c>
      <c r="S3" s="1">
        <f t="shared" si="1"/>
        <v>2.1448423080257601</v>
      </c>
      <c r="T3" s="1">
        <f>RANK($S3,$S$2:$S$31,0)+COUNTIFS(S$2:S3,S3)-1</f>
        <v>2</v>
      </c>
      <c r="U3" s="1"/>
      <c r="V3" s="1"/>
      <c r="W3" s="1"/>
      <c r="X3" s="1"/>
      <c r="Y3" s="3">
        <v>2</v>
      </c>
      <c r="Z3" s="3" t="str">
        <f t="shared" si="2"/>
        <v>BOSLast16</v>
      </c>
      <c r="AA3" s="3" t="str">
        <f t="shared" si="3"/>
        <v>BOS</v>
      </c>
      <c r="AB3" s="3" t="str">
        <f t="shared" si="4"/>
        <v>Boston</v>
      </c>
      <c r="AC3" s="1">
        <f t="shared" ref="AC3:AC31" si="8">INDEX(S:S,MATCH(Z3,P:P,0))</f>
        <v>2.1448423080257601</v>
      </c>
      <c r="AD3" s="1">
        <f>INDEX(R:R,MATCH(Z3,P:P,0))</f>
        <v>1.0173913000000001</v>
      </c>
      <c r="AE3" s="1">
        <f t="shared" si="5"/>
        <v>1.12745100802576</v>
      </c>
      <c r="AF3" s="4">
        <f t="shared" ref="AF3:AF30" si="9">113*AD3</f>
        <v>114.96521690000002</v>
      </c>
      <c r="AG3" s="4">
        <f>113/AE3</f>
        <v>100.2260845</v>
      </c>
      <c r="AH3" s="4">
        <f t="shared" ref="AH3:AH30" si="10">AF3-AG3</f>
        <v>14.739132400000017</v>
      </c>
      <c r="AI3" s="3">
        <v>0.5</v>
      </c>
      <c r="AJ3" s="3">
        <f>IF(AC3=AC2,AJ2,SUM(AI$2:AI3))</f>
        <v>1</v>
      </c>
      <c r="AK3" s="3">
        <v>1</v>
      </c>
      <c r="AM3" s="3" t="s">
        <v>30</v>
      </c>
      <c r="AN3" s="1">
        <f>INDEX(S:S,MATCH(AM3,O:O,0))</f>
        <v>2.1269402350510966</v>
      </c>
      <c r="AO3" s="1">
        <f>INDEX(AD:AD,MATCH(AM3,AA:AA,0))</f>
        <v>1.0521739000000001</v>
      </c>
      <c r="AP3" s="1">
        <f>INDEX(AE:AE,MATCH(AM3,AA:AA,0))</f>
        <v>1.0747663350510965</v>
      </c>
      <c r="AQ3" s="3">
        <f>INDEX(AJ:AJ,MATCH(AM3,AA:AA,0))</f>
        <v>1.5</v>
      </c>
      <c r="AR3" s="4">
        <f>ROUNDDOWN(INDEX(AH:AH,MATCH(AM3,AA:AA,0)),0)</f>
        <v>13</v>
      </c>
      <c r="AT3" t="s">
        <v>19</v>
      </c>
      <c r="AU3" t="s">
        <v>58</v>
      </c>
      <c r="AX3" t="s">
        <v>42</v>
      </c>
    </row>
    <row r="4" spans="1:50" x14ac:dyDescent="0.25">
      <c r="A4" t="s">
        <v>12</v>
      </c>
      <c r="B4">
        <v>0.93421050000000005</v>
      </c>
      <c r="C4">
        <v>1</v>
      </c>
      <c r="D4">
        <v>0.92307689999999998</v>
      </c>
      <c r="E4">
        <v>0.875</v>
      </c>
      <c r="F4">
        <v>0.6</v>
      </c>
      <c r="G4">
        <v>1</v>
      </c>
      <c r="H4">
        <v>0.96428570000000002</v>
      </c>
      <c r="I4" t="s">
        <v>10</v>
      </c>
      <c r="J4" t="str">
        <f t="shared" si="6"/>
        <v>BOSSeason</v>
      </c>
      <c r="O4" t="s">
        <v>27</v>
      </c>
      <c r="P4" s="3" t="str">
        <f t="shared" si="7"/>
        <v>MINLast16</v>
      </c>
      <c r="Q4" s="1">
        <f t="shared" si="0"/>
        <v>1.0550458570406533</v>
      </c>
      <c r="R4" s="1">
        <f>INDEX('Offense Data'!B:B,MATCH(P4,'Offense Data'!J:J,0))</f>
        <v>1.026087</v>
      </c>
      <c r="S4" s="1">
        <f t="shared" si="1"/>
        <v>2.0811328570406533</v>
      </c>
      <c r="T4" s="1">
        <f>RANK($S4,$S$2:$S$31,0)+COUNTIFS(S$2:S4,S4)-1</f>
        <v>4</v>
      </c>
      <c r="U4" s="1"/>
      <c r="V4" s="1"/>
      <c r="W4" s="1"/>
      <c r="X4" s="1"/>
      <c r="Y4" s="3">
        <v>3</v>
      </c>
      <c r="Z4" s="3" t="str">
        <f t="shared" si="2"/>
        <v>OKCLast16</v>
      </c>
      <c r="AA4" s="3" t="str">
        <f t="shared" si="3"/>
        <v>OKC</v>
      </c>
      <c r="AB4" s="3" t="str">
        <f t="shared" si="4"/>
        <v>Oklahoma City</v>
      </c>
      <c r="AC4" s="1">
        <f t="shared" si="8"/>
        <v>2.1269402350510966</v>
      </c>
      <c r="AD4" s="1">
        <f t="shared" ref="AD4:AD31" si="11">INDEX(R:R,MATCH(Z4,P:P,0))</f>
        <v>1.0521739000000001</v>
      </c>
      <c r="AE4" s="1">
        <f>INDEX(Q:Q,MATCH(Z4,P:P,0))</f>
        <v>1.0747663350510965</v>
      </c>
      <c r="AF4" s="4">
        <f t="shared" si="9"/>
        <v>118.89565070000002</v>
      </c>
      <c r="AG4" s="4">
        <f t="shared" ref="AG4:AG30" si="12">113/AE4</f>
        <v>105.13913239999999</v>
      </c>
      <c r="AH4" s="4">
        <f t="shared" si="10"/>
        <v>13.756518300000025</v>
      </c>
      <c r="AI4" s="3">
        <v>0.5</v>
      </c>
      <c r="AJ4" s="3">
        <f>IF(AC4=AC3,AJ3,SUM(AI$2:AI4))</f>
        <v>1.5</v>
      </c>
      <c r="AK4" s="3">
        <v>1</v>
      </c>
      <c r="AM4" s="3" t="s">
        <v>50</v>
      </c>
      <c r="AN4" s="1">
        <f>AN2-AN3</f>
        <v>1.7902072974663508E-2</v>
      </c>
      <c r="AO4" s="1">
        <f>AO2-AO3</f>
        <v>-3.4782599999999997E-2</v>
      </c>
      <c r="AP4" s="1">
        <f>AP2-AP3</f>
        <v>5.2684672974663505E-2</v>
      </c>
      <c r="AQ4" s="3">
        <f>AQ2-AQ3</f>
        <v>-0.5</v>
      </c>
      <c r="AR4" s="4">
        <f>ROUNDDOWN(AR2-AR3,0)</f>
        <v>1</v>
      </c>
      <c r="AT4" t="s">
        <v>27</v>
      </c>
      <c r="AU4" t="s">
        <v>59</v>
      </c>
      <c r="AX4" t="s">
        <v>10</v>
      </c>
    </row>
    <row r="5" spans="1:50" x14ac:dyDescent="0.25">
      <c r="A5" t="s">
        <v>13</v>
      </c>
      <c r="B5">
        <v>1</v>
      </c>
      <c r="C5">
        <v>1.0113635999999999</v>
      </c>
      <c r="D5">
        <v>1.0192308000000001</v>
      </c>
      <c r="E5">
        <v>1.125</v>
      </c>
      <c r="F5">
        <v>1</v>
      </c>
      <c r="G5">
        <v>1.0769230999999999</v>
      </c>
      <c r="H5">
        <v>0.96428570000000002</v>
      </c>
      <c r="I5" t="s">
        <v>10</v>
      </c>
      <c r="J5" t="str">
        <f t="shared" si="6"/>
        <v>CHASeason</v>
      </c>
      <c r="O5" t="s">
        <v>15</v>
      </c>
      <c r="P5" s="3" t="str">
        <f t="shared" si="7"/>
        <v>CLELast16</v>
      </c>
      <c r="Q5" s="1">
        <f t="shared" si="0"/>
        <v>0.99137926333977622</v>
      </c>
      <c r="R5" s="1">
        <f>INDEX('Offense Data'!B:B,MATCH(P5,'Offense Data'!J:J,0))</f>
        <v>1.0347826</v>
      </c>
      <c r="S5" s="1">
        <f t="shared" si="1"/>
        <v>2.0261618633397762</v>
      </c>
      <c r="T5" s="1">
        <f>RANK($S5,$S$2:$S$31,0)+COUNTIFS(S$2:S5,S5)-1</f>
        <v>14</v>
      </c>
      <c r="U5" s="1"/>
      <c r="V5" s="1"/>
      <c r="W5" s="1"/>
      <c r="X5" s="1"/>
      <c r="Y5" s="3">
        <v>4</v>
      </c>
      <c r="Z5" s="3" t="str">
        <f t="shared" si="2"/>
        <v>MINLast16</v>
      </c>
      <c r="AA5" s="3" t="str">
        <f t="shared" si="3"/>
        <v>MIN</v>
      </c>
      <c r="AB5" s="3" t="str">
        <f t="shared" si="4"/>
        <v>Minnesota</v>
      </c>
      <c r="AC5" s="1">
        <f t="shared" si="8"/>
        <v>2.0811328570406533</v>
      </c>
      <c r="AD5" s="1">
        <f t="shared" si="11"/>
        <v>1.026087</v>
      </c>
      <c r="AE5" s="1">
        <f t="shared" si="5"/>
        <v>1.0550458570406533</v>
      </c>
      <c r="AF5" s="4">
        <f t="shared" si="9"/>
        <v>115.94783099999999</v>
      </c>
      <c r="AG5" s="4">
        <f>113/AE5</f>
        <v>107.1043493</v>
      </c>
      <c r="AH5" s="4">
        <f t="shared" si="10"/>
        <v>8.8434816999999981</v>
      </c>
      <c r="AI5" s="3">
        <v>0.5</v>
      </c>
      <c r="AJ5" s="3">
        <f>IF(AC5=AC4,AJ4,SUM(AI$2:AI5))</f>
        <v>2</v>
      </c>
      <c r="AK5" s="3">
        <v>1</v>
      </c>
      <c r="AN5" s="1"/>
      <c r="AO5" s="1"/>
      <c r="AP5" s="1"/>
      <c r="AT5" t="s">
        <v>16</v>
      </c>
      <c r="AU5" t="s">
        <v>60</v>
      </c>
    </row>
    <row r="6" spans="1:50" x14ac:dyDescent="0.25">
      <c r="A6" t="s">
        <v>14</v>
      </c>
      <c r="B6">
        <v>1.0526316</v>
      </c>
      <c r="C6">
        <v>1.0227272999999999</v>
      </c>
      <c r="D6">
        <v>1.0961538</v>
      </c>
      <c r="E6">
        <v>1</v>
      </c>
      <c r="F6">
        <v>1</v>
      </c>
      <c r="G6">
        <v>1</v>
      </c>
      <c r="H6">
        <v>1.1071428999999999</v>
      </c>
      <c r="I6" t="s">
        <v>10</v>
      </c>
      <c r="J6" t="str">
        <f t="shared" si="6"/>
        <v>CHISeason</v>
      </c>
      <c r="O6" t="s">
        <v>28</v>
      </c>
      <c r="P6" s="3" t="str">
        <f t="shared" si="7"/>
        <v>NOPLast16</v>
      </c>
      <c r="Q6" s="1">
        <f t="shared" si="0"/>
        <v>0.98290598710643573</v>
      </c>
      <c r="R6" s="1">
        <f>INDEX('Offense Data'!B:B,MATCH(P6,'Offense Data'!J:J,0))</f>
        <v>0.93043480000000001</v>
      </c>
      <c r="S6" s="1">
        <f t="shared" si="1"/>
        <v>1.9133407871064358</v>
      </c>
      <c r="T6" s="1">
        <f>RANK($S6,$S$2:$S$31,0)+COUNTIFS(S$2:S6,S6)-1</f>
        <v>26</v>
      </c>
      <c r="U6" s="1"/>
      <c r="V6" s="1"/>
      <c r="W6" s="1"/>
      <c r="X6" s="1"/>
      <c r="Y6" s="3">
        <v>5</v>
      </c>
      <c r="Z6" s="3" t="str">
        <f t="shared" si="2"/>
        <v>MIALast16</v>
      </c>
      <c r="AA6" s="3" t="str">
        <f t="shared" si="3"/>
        <v>MIA</v>
      </c>
      <c r="AB6" s="3" t="str">
        <f t="shared" si="4"/>
        <v>Miami</v>
      </c>
      <c r="AC6" s="1">
        <f t="shared" si="8"/>
        <v>2.0697674518117903</v>
      </c>
      <c r="AD6" s="1">
        <f t="shared" si="11"/>
        <v>1</v>
      </c>
      <c r="AE6" s="1">
        <f>INDEX(Q:Q,MATCH(Z6,P:P,0))</f>
        <v>1.0697674518117903</v>
      </c>
      <c r="AF6" s="4">
        <f t="shared" si="9"/>
        <v>113</v>
      </c>
      <c r="AG6" s="4">
        <f t="shared" si="12"/>
        <v>105.63043379999999</v>
      </c>
      <c r="AH6" s="4">
        <f t="shared" si="10"/>
        <v>7.3695662000000084</v>
      </c>
      <c r="AI6" s="3">
        <v>0.5</v>
      </c>
      <c r="AJ6" s="3">
        <f>IF(AC6=AC5,AJ5,SUM(AI$2:AI6))</f>
        <v>2.5</v>
      </c>
      <c r="AK6" s="3">
        <v>1</v>
      </c>
      <c r="AM6" s="8" t="s">
        <v>93</v>
      </c>
      <c r="AN6" s="3" t="str">
        <f>IF(AN3&gt;AN2,AM3,AM2)</f>
        <v>BOS</v>
      </c>
      <c r="AO6" s="3"/>
      <c r="AP6" s="1"/>
      <c r="AT6" t="s">
        <v>30</v>
      </c>
      <c r="AU6" t="s">
        <v>61</v>
      </c>
    </row>
    <row r="7" spans="1:50" x14ac:dyDescent="0.25">
      <c r="A7" t="s">
        <v>15</v>
      </c>
      <c r="B7">
        <v>0.99122809999999995</v>
      </c>
      <c r="C7">
        <v>0.98863639999999997</v>
      </c>
      <c r="D7">
        <v>0.96153849999999996</v>
      </c>
      <c r="E7">
        <v>1</v>
      </c>
      <c r="F7">
        <v>0.8</v>
      </c>
      <c r="G7">
        <v>1.0769230999999999</v>
      </c>
      <c r="H7">
        <v>1</v>
      </c>
      <c r="I7" t="s">
        <v>10</v>
      </c>
      <c r="J7" t="str">
        <f t="shared" si="6"/>
        <v>CLESeason</v>
      </c>
      <c r="O7" t="s">
        <v>22</v>
      </c>
      <c r="P7" s="3" t="str">
        <f t="shared" si="7"/>
        <v>LACLast16</v>
      </c>
      <c r="Q7" s="1">
        <f t="shared" si="0"/>
        <v>1.1057692626664211</v>
      </c>
      <c r="R7" s="1">
        <f>INDEX('Offense Data'!B:B,MATCH(P7,'Offense Data'!J:J,0))</f>
        <v>1.0608696</v>
      </c>
      <c r="S7" s="1">
        <f t="shared" si="1"/>
        <v>2.1666388626664208</v>
      </c>
      <c r="T7" s="1">
        <f>RANK($S7,$S$2:$S$31,0)+COUNTIFS(S$2:S7,S7)-1</f>
        <v>1</v>
      </c>
      <c r="U7" s="1"/>
      <c r="V7" s="1"/>
      <c r="W7" s="1"/>
      <c r="X7" s="1"/>
      <c r="Y7" s="3">
        <v>6</v>
      </c>
      <c r="Z7" s="3" t="str">
        <f t="shared" si="2"/>
        <v>HOULast16</v>
      </c>
      <c r="AA7" s="3" t="str">
        <f t="shared" si="3"/>
        <v>HOU</v>
      </c>
      <c r="AB7" s="3" t="str">
        <f t="shared" si="4"/>
        <v>Houston</v>
      </c>
      <c r="AC7" s="1">
        <f t="shared" si="8"/>
        <v>2.0676196248889727</v>
      </c>
      <c r="AD7" s="1">
        <f t="shared" si="11"/>
        <v>1.0173913000000001</v>
      </c>
      <c r="AE7" s="1">
        <f t="shared" si="5"/>
        <v>1.0502283248889726</v>
      </c>
      <c r="AF7" s="4">
        <f t="shared" si="9"/>
        <v>114.96521690000002</v>
      </c>
      <c r="AG7" s="4">
        <f t="shared" si="12"/>
        <v>107.59565069999999</v>
      </c>
      <c r="AH7" s="4">
        <f t="shared" si="10"/>
        <v>7.3695662000000226</v>
      </c>
      <c r="AI7" s="3">
        <v>0.5</v>
      </c>
      <c r="AJ7" s="3">
        <f>IF(AC7=AC6,AJ6,SUM(AI$2:AI7))</f>
        <v>3</v>
      </c>
      <c r="AK7" s="3">
        <v>1</v>
      </c>
      <c r="AT7" t="s">
        <v>21</v>
      </c>
      <c r="AU7" t="s">
        <v>86</v>
      </c>
    </row>
    <row r="8" spans="1:50" x14ac:dyDescent="0.25">
      <c r="A8" t="s">
        <v>16</v>
      </c>
      <c r="B8">
        <v>1.0219298000000001</v>
      </c>
      <c r="C8">
        <v>1.0340909</v>
      </c>
      <c r="D8">
        <v>1.0384614999999999</v>
      </c>
      <c r="E8">
        <v>1</v>
      </c>
      <c r="F8">
        <v>0.9</v>
      </c>
      <c r="G8">
        <v>1</v>
      </c>
      <c r="H8">
        <v>1.0714286</v>
      </c>
      <c r="I8" t="s">
        <v>10</v>
      </c>
      <c r="J8" t="str">
        <f t="shared" si="6"/>
        <v>DALSeason</v>
      </c>
      <c r="O8" t="s">
        <v>21</v>
      </c>
      <c r="P8" s="3" t="str">
        <f t="shared" si="7"/>
        <v>INDLast16</v>
      </c>
      <c r="Q8" s="1">
        <f t="shared" si="0"/>
        <v>1.0267857601243642</v>
      </c>
      <c r="R8" s="1">
        <f>INDEX('Offense Data'!B:B,MATCH(P8,'Offense Data'!J:J,0))</f>
        <v>1.0347826</v>
      </c>
      <c r="S8" s="1">
        <f t="shared" si="1"/>
        <v>2.0615683601243644</v>
      </c>
      <c r="T8" s="1">
        <f>RANK($S8,$S$2:$S$31,0)+COUNTIFS(S$2:S8,S8)-1</f>
        <v>8</v>
      </c>
      <c r="U8" s="1"/>
      <c r="V8" s="1"/>
      <c r="W8" s="1"/>
      <c r="X8" s="1"/>
      <c r="Y8" s="3">
        <v>7</v>
      </c>
      <c r="Z8" s="3" t="str">
        <f t="shared" si="2"/>
        <v>ORLLast16</v>
      </c>
      <c r="AA8" s="3" t="str">
        <f t="shared" si="3"/>
        <v>ORL</v>
      </c>
      <c r="AB8" s="3" t="str">
        <f t="shared" si="4"/>
        <v>Orlando</v>
      </c>
      <c r="AC8" s="1">
        <f t="shared" si="8"/>
        <v>2.0656958109796051</v>
      </c>
      <c r="AD8" s="1">
        <f t="shared" si="11"/>
        <v>0.9652174</v>
      </c>
      <c r="AE8" s="1">
        <f t="shared" si="5"/>
        <v>1.1004784109796051</v>
      </c>
      <c r="AF8" s="4">
        <f t="shared" si="9"/>
        <v>109.0695662</v>
      </c>
      <c r="AG8" s="4">
        <f t="shared" si="12"/>
        <v>102.68261410000001</v>
      </c>
      <c r="AH8" s="4">
        <f t="shared" si="10"/>
        <v>6.3869520999999878</v>
      </c>
      <c r="AI8" s="3">
        <v>0.5</v>
      </c>
      <c r="AJ8" s="3">
        <f>IF(AC8=AC7,AJ7,SUM(AI$2:AI8))</f>
        <v>3.5</v>
      </c>
      <c r="AK8" s="3">
        <v>2</v>
      </c>
      <c r="AM8" s="15" t="s">
        <v>96</v>
      </c>
      <c r="AN8" s="3" t="str">
        <f>AM2</f>
        <v>BOS</v>
      </c>
      <c r="AO8" s="4">
        <f>ROUNDDOWN((1+(AO2-AP3))*115,0)</f>
        <v>108</v>
      </c>
      <c r="AT8" t="s">
        <v>13</v>
      </c>
      <c r="AU8" t="s">
        <v>62</v>
      </c>
    </row>
    <row r="9" spans="1:50" x14ac:dyDescent="0.25">
      <c r="A9" t="s">
        <v>17</v>
      </c>
      <c r="B9">
        <v>1.0350877000000001</v>
      </c>
      <c r="C9">
        <v>0.95454550000000005</v>
      </c>
      <c r="D9">
        <v>1.1153846000000001</v>
      </c>
      <c r="E9">
        <v>1</v>
      </c>
      <c r="F9">
        <v>1</v>
      </c>
      <c r="G9">
        <v>1.0769230999999999</v>
      </c>
      <c r="H9">
        <v>1.0357143</v>
      </c>
      <c r="I9" t="s">
        <v>10</v>
      </c>
      <c r="J9" t="str">
        <f t="shared" si="6"/>
        <v>DENSeason</v>
      </c>
      <c r="O9" t="s">
        <v>29</v>
      </c>
      <c r="P9" s="3" t="str">
        <f t="shared" si="7"/>
        <v>NYKLast16</v>
      </c>
      <c r="Q9" s="1">
        <f t="shared" si="0"/>
        <v>1.0697674518117903</v>
      </c>
      <c r="R9" s="1">
        <f>INDEX('Offense Data'!B:B,MATCH(P9,'Offense Data'!J:J,0))</f>
        <v>0.97391300000000003</v>
      </c>
      <c r="S9" s="1">
        <f t="shared" si="1"/>
        <v>2.0436804518117904</v>
      </c>
      <c r="T9" s="1">
        <f>RANK($S9,$S$2:$S$31,0)+COUNTIFS(S$2:S9,S9)-1</f>
        <v>10</v>
      </c>
      <c r="U9" s="1"/>
      <c r="V9" s="1"/>
      <c r="W9" s="1"/>
      <c r="X9" s="1"/>
      <c r="Y9" s="3">
        <v>8</v>
      </c>
      <c r="Z9" s="3" t="str">
        <f t="shared" si="2"/>
        <v>INDLast16</v>
      </c>
      <c r="AA9" s="3" t="str">
        <f t="shared" si="3"/>
        <v>IND</v>
      </c>
      <c r="AB9" s="3" t="str">
        <f t="shared" si="4"/>
        <v>Indiana</v>
      </c>
      <c r="AC9" s="1">
        <f t="shared" si="8"/>
        <v>2.0615683601243644</v>
      </c>
      <c r="AD9" s="1">
        <f t="shared" si="11"/>
        <v>1.0347826</v>
      </c>
      <c r="AE9" s="1">
        <f t="shared" si="5"/>
        <v>1.0267857601243642</v>
      </c>
      <c r="AF9" s="4">
        <f t="shared" si="9"/>
        <v>116.9304338</v>
      </c>
      <c r="AG9" s="4">
        <f t="shared" si="12"/>
        <v>110.05216900000001</v>
      </c>
      <c r="AH9" s="4">
        <f t="shared" si="10"/>
        <v>6.8782647999999966</v>
      </c>
      <c r="AI9" s="3">
        <v>0.5</v>
      </c>
      <c r="AJ9" s="3">
        <f>IF(AC9=AC8,AJ8,SUM(AI$2:AI9))</f>
        <v>4</v>
      </c>
      <c r="AK9" s="3">
        <v>2</v>
      </c>
      <c r="AM9" s="15"/>
      <c r="AN9" s="3" t="str">
        <f>AM3</f>
        <v>OKC</v>
      </c>
      <c r="AO9" s="4">
        <f>ROUNDDOWN((1+(AO3-AP2))*115,0)</f>
        <v>106</v>
      </c>
      <c r="AT9" t="s">
        <v>25</v>
      </c>
      <c r="AU9" t="s">
        <v>63</v>
      </c>
    </row>
    <row r="10" spans="1:50" x14ac:dyDescent="0.25">
      <c r="A10" t="s">
        <v>18</v>
      </c>
      <c r="B10">
        <v>0.99122809999999995</v>
      </c>
      <c r="C10">
        <v>0.96590909999999996</v>
      </c>
      <c r="D10">
        <v>0.96153849999999996</v>
      </c>
      <c r="E10">
        <v>1.125</v>
      </c>
      <c r="F10">
        <v>1</v>
      </c>
      <c r="G10">
        <v>1</v>
      </c>
      <c r="H10">
        <v>0.96428570000000002</v>
      </c>
      <c r="I10" t="s">
        <v>10</v>
      </c>
      <c r="J10" t="str">
        <f t="shared" si="6"/>
        <v>DETSeason</v>
      </c>
      <c r="O10" t="s">
        <v>17</v>
      </c>
      <c r="P10" s="3" t="str">
        <f t="shared" si="7"/>
        <v>DENLast16</v>
      </c>
      <c r="Q10" s="1">
        <f t="shared" si="0"/>
        <v>0.98712444233638541</v>
      </c>
      <c r="R10" s="1">
        <f>INDEX('Offense Data'!B:B,MATCH(P10,'Offense Data'!J:J,0))</f>
        <v>1.0347826</v>
      </c>
      <c r="S10" s="1">
        <f t="shared" si="1"/>
        <v>2.0219070423363856</v>
      </c>
      <c r="T10" s="1">
        <f>RANK($S10,$S$2:$S$31,0)+COUNTIFS(S$2:S10,S10)-1</f>
        <v>16</v>
      </c>
      <c r="U10" s="1"/>
      <c r="V10" s="1"/>
      <c r="W10" s="1"/>
      <c r="X10" s="1"/>
      <c r="Y10" s="3">
        <v>9</v>
      </c>
      <c r="Z10" s="3" t="str">
        <f t="shared" si="2"/>
        <v>MEMLast16</v>
      </c>
      <c r="AA10" s="3" t="str">
        <f t="shared" si="3"/>
        <v>MEM</v>
      </c>
      <c r="AB10" s="3" t="str">
        <f t="shared" si="4"/>
        <v>Memphis</v>
      </c>
      <c r="AC10" s="1">
        <f t="shared" si="8"/>
        <v>2.0437755871064356</v>
      </c>
      <c r="AD10" s="1">
        <f t="shared" si="11"/>
        <v>1.0608696</v>
      </c>
      <c r="AE10" s="1">
        <f t="shared" si="5"/>
        <v>0.98290598710643573</v>
      </c>
      <c r="AF10" s="4">
        <f t="shared" si="9"/>
        <v>119.8782648</v>
      </c>
      <c r="AG10" s="4">
        <f t="shared" si="12"/>
        <v>114.96521690000002</v>
      </c>
      <c r="AH10" s="4">
        <f t="shared" si="10"/>
        <v>4.9130478999999809</v>
      </c>
      <c r="AI10" s="3">
        <v>0.5</v>
      </c>
      <c r="AJ10" s="3">
        <f>IF(AC10=AC9,AJ9,SUM(AI$2:AI10))</f>
        <v>4.5</v>
      </c>
      <c r="AK10" s="3">
        <v>2</v>
      </c>
      <c r="AT10" t="s">
        <v>31</v>
      </c>
      <c r="AU10" t="s">
        <v>64</v>
      </c>
    </row>
    <row r="11" spans="1:50" x14ac:dyDescent="0.25">
      <c r="A11" t="s">
        <v>19</v>
      </c>
      <c r="B11">
        <v>0.9736842</v>
      </c>
      <c r="C11">
        <v>1</v>
      </c>
      <c r="D11">
        <v>1</v>
      </c>
      <c r="E11">
        <v>0.9375</v>
      </c>
      <c r="F11">
        <v>1</v>
      </c>
      <c r="G11">
        <v>0.92307689999999998</v>
      </c>
      <c r="H11">
        <v>0.96428570000000002</v>
      </c>
      <c r="I11" t="s">
        <v>10</v>
      </c>
      <c r="J11" t="str">
        <f t="shared" si="6"/>
        <v>GSWSeason</v>
      </c>
      <c r="O11" t="s">
        <v>19</v>
      </c>
      <c r="P11" s="3" t="str">
        <f t="shared" si="7"/>
        <v>GSWLast16</v>
      </c>
      <c r="Q11" s="1">
        <f t="shared" si="0"/>
        <v>1.0267857601243642</v>
      </c>
      <c r="R11" s="1">
        <f>INDEX('Offense Data'!B:B,MATCH(P11,'Offense Data'!J:J,0))</f>
        <v>1</v>
      </c>
      <c r="S11" s="1">
        <f t="shared" si="1"/>
        <v>2.0267857601243642</v>
      </c>
      <c r="T11" s="1">
        <f>RANK($S11,$S$2:$S$31,0)+COUNTIFS(S$2:S11,S11)-1</f>
        <v>13</v>
      </c>
      <c r="U11" s="1"/>
      <c r="V11" s="1"/>
      <c r="W11" s="1"/>
      <c r="X11" s="1"/>
      <c r="Y11" s="3">
        <v>10</v>
      </c>
      <c r="Z11" s="3" t="str">
        <f t="shared" si="2"/>
        <v>NYKLast16</v>
      </c>
      <c r="AA11" s="3" t="str">
        <f t="shared" si="3"/>
        <v>NYK</v>
      </c>
      <c r="AB11" s="3" t="str">
        <f t="shared" si="4"/>
        <v>New York</v>
      </c>
      <c r="AC11" s="1">
        <f t="shared" si="8"/>
        <v>2.0436804518117904</v>
      </c>
      <c r="AD11" s="1">
        <f t="shared" si="11"/>
        <v>0.97391300000000003</v>
      </c>
      <c r="AE11" s="1">
        <f t="shared" si="5"/>
        <v>1.0697674518117903</v>
      </c>
      <c r="AF11" s="4">
        <f t="shared" si="9"/>
        <v>110.05216900000001</v>
      </c>
      <c r="AG11" s="4">
        <f t="shared" si="12"/>
        <v>105.63043379999999</v>
      </c>
      <c r="AH11" s="4">
        <f t="shared" si="10"/>
        <v>4.4217352000000147</v>
      </c>
      <c r="AI11" s="3">
        <v>0.5</v>
      </c>
      <c r="AJ11" s="3">
        <f>IF(AC11=AC10,AJ10,SUM(AI$2:AI11))</f>
        <v>5</v>
      </c>
      <c r="AK11" s="3">
        <v>2</v>
      </c>
      <c r="AM11" s="11" t="s">
        <v>92</v>
      </c>
      <c r="AN11" s="4">
        <f>ROUNDDOWN(ABS(AO8-AO9),0)</f>
        <v>2</v>
      </c>
      <c r="AT11" t="s">
        <v>23</v>
      </c>
      <c r="AU11" t="s">
        <v>65</v>
      </c>
    </row>
    <row r="12" spans="1:50" x14ac:dyDescent="0.25">
      <c r="A12" t="s">
        <v>20</v>
      </c>
      <c r="B12">
        <v>0.96052630000000006</v>
      </c>
      <c r="C12">
        <v>0.95454550000000005</v>
      </c>
      <c r="D12">
        <v>0.88461540000000005</v>
      </c>
      <c r="E12">
        <v>0.875</v>
      </c>
      <c r="F12">
        <v>1.1000000000000001</v>
      </c>
      <c r="G12">
        <v>0.88461540000000005</v>
      </c>
      <c r="H12">
        <v>1</v>
      </c>
      <c r="I12" t="s">
        <v>10</v>
      </c>
      <c r="J12" t="str">
        <f t="shared" si="6"/>
        <v>HOUSeason</v>
      </c>
      <c r="O12" t="s">
        <v>32</v>
      </c>
      <c r="P12" s="3" t="str">
        <f t="shared" si="7"/>
        <v>PHILast16</v>
      </c>
      <c r="Q12" s="1">
        <f t="shared" si="0"/>
        <v>0.9426229199140026</v>
      </c>
      <c r="R12" s="1">
        <f>INDEX('Offense Data'!B:B,MATCH(P12,'Offense Data'!J:J,0))</f>
        <v>0.9478261</v>
      </c>
      <c r="S12" s="1">
        <f t="shared" si="1"/>
        <v>1.8904490199140027</v>
      </c>
      <c r="T12" s="1">
        <f>RANK($S12,$S$2:$S$31,0)+COUNTIFS(S$2:S12,S12)-1</f>
        <v>27</v>
      </c>
      <c r="U12" s="1"/>
      <c r="V12" s="1"/>
      <c r="W12" s="1"/>
      <c r="X12" s="1"/>
      <c r="Y12" s="3">
        <v>11</v>
      </c>
      <c r="Z12" s="3" t="str">
        <f t="shared" si="2"/>
        <v>PORLast16</v>
      </c>
      <c r="AA12" s="3" t="str">
        <f t="shared" si="3"/>
        <v>POR</v>
      </c>
      <c r="AB12" s="3" t="str">
        <f t="shared" si="4"/>
        <v>Portland</v>
      </c>
      <c r="AC12" s="1">
        <f t="shared" si="8"/>
        <v>2.0376545570406535</v>
      </c>
      <c r="AD12" s="1">
        <f t="shared" si="11"/>
        <v>0.9826087</v>
      </c>
      <c r="AE12" s="1">
        <f t="shared" si="5"/>
        <v>1.0550458570406533</v>
      </c>
      <c r="AF12" s="4">
        <f t="shared" si="9"/>
        <v>111.0347831</v>
      </c>
      <c r="AG12" s="4">
        <f t="shared" si="12"/>
        <v>107.1043493</v>
      </c>
      <c r="AH12" s="4">
        <f t="shared" si="10"/>
        <v>3.930433800000003</v>
      </c>
      <c r="AI12" s="3">
        <v>0.75</v>
      </c>
      <c r="AJ12" s="3">
        <f>IF(AC12=AC11,AJ11,SUM(AI$2:AI12))</f>
        <v>5.75</v>
      </c>
      <c r="AK12" s="3">
        <v>2</v>
      </c>
      <c r="AM12" s="11" t="s">
        <v>48</v>
      </c>
      <c r="AN12" s="4">
        <f>SUM(AO8,AO9)</f>
        <v>214</v>
      </c>
      <c r="AT12" t="s">
        <v>15</v>
      </c>
      <c r="AU12" t="s">
        <v>66</v>
      </c>
    </row>
    <row r="13" spans="1:50" x14ac:dyDescent="0.25">
      <c r="A13" t="s">
        <v>21</v>
      </c>
      <c r="B13">
        <v>1</v>
      </c>
      <c r="C13">
        <v>1.0113635999999999</v>
      </c>
      <c r="D13">
        <v>0.96153849999999996</v>
      </c>
      <c r="E13">
        <v>0.8125</v>
      </c>
      <c r="F13">
        <v>0.8</v>
      </c>
      <c r="G13">
        <v>0.92307689999999998</v>
      </c>
      <c r="H13">
        <v>1.0535714</v>
      </c>
      <c r="I13" t="s">
        <v>10</v>
      </c>
      <c r="J13" t="str">
        <f t="shared" si="6"/>
        <v>INDSeason</v>
      </c>
      <c r="O13" t="s">
        <v>20</v>
      </c>
      <c r="P13" s="3" t="str">
        <f t="shared" si="7"/>
        <v>HOULast16</v>
      </c>
      <c r="Q13" s="1">
        <f t="shared" si="0"/>
        <v>1.0502283248889726</v>
      </c>
      <c r="R13" s="1">
        <f>INDEX('Offense Data'!B:B,MATCH(P13,'Offense Data'!J:J,0))</f>
        <v>1.0173913000000001</v>
      </c>
      <c r="S13" s="1">
        <f t="shared" si="1"/>
        <v>2.0676196248889727</v>
      </c>
      <c r="T13" s="1">
        <f>RANK($S13,$S$2:$S$31,0)+COUNTIFS(S$2:S13,S13)-1</f>
        <v>6</v>
      </c>
      <c r="U13" s="1"/>
      <c r="V13" s="1"/>
      <c r="W13" s="1"/>
      <c r="X13" s="1"/>
      <c r="Y13" s="3">
        <v>12</v>
      </c>
      <c r="Z13" s="3" t="str">
        <f t="shared" si="2"/>
        <v>LALLast16</v>
      </c>
      <c r="AA13" s="3" t="str">
        <f t="shared" si="3"/>
        <v>LAL</v>
      </c>
      <c r="AB13" s="3" t="str">
        <f t="shared" si="4"/>
        <v>Los Angeles Lakers</v>
      </c>
      <c r="AC13" s="1">
        <f t="shared" si="8"/>
        <v>2.0306071813483673</v>
      </c>
      <c r="AD13" s="1">
        <f t="shared" si="11"/>
        <v>1.0173913000000001</v>
      </c>
      <c r="AE13" s="1">
        <f>INDEX(Q:Q,MATCH(Z13,P:P,0))</f>
        <v>1.0132158813483674</v>
      </c>
      <c r="AF13" s="4">
        <f t="shared" si="9"/>
        <v>114.96521690000002</v>
      </c>
      <c r="AG13" s="4">
        <f t="shared" si="12"/>
        <v>111.52608450000001</v>
      </c>
      <c r="AH13" s="4">
        <f t="shared" si="10"/>
        <v>3.4391324000000054</v>
      </c>
      <c r="AI13" s="3">
        <v>0.75</v>
      </c>
      <c r="AJ13" s="3">
        <f>IF(AC13=AC12,AJ12,SUM(AI$2:AI13))</f>
        <v>6.5</v>
      </c>
      <c r="AK13" s="3">
        <v>2</v>
      </c>
      <c r="AT13" t="s">
        <v>35</v>
      </c>
      <c r="AU13" t="s">
        <v>67</v>
      </c>
    </row>
    <row r="14" spans="1:50" x14ac:dyDescent="0.25">
      <c r="A14" t="s">
        <v>22</v>
      </c>
      <c r="B14">
        <v>0.9473684</v>
      </c>
      <c r="C14">
        <v>0.94318179999999996</v>
      </c>
      <c r="D14">
        <v>0.96153849999999996</v>
      </c>
      <c r="E14">
        <v>1.0625</v>
      </c>
      <c r="F14">
        <v>0.8</v>
      </c>
      <c r="G14">
        <v>1.0769230999999999</v>
      </c>
      <c r="H14">
        <v>0.96428570000000002</v>
      </c>
      <c r="I14" t="s">
        <v>10</v>
      </c>
      <c r="J14" t="str">
        <f t="shared" si="6"/>
        <v>LACSeason</v>
      </c>
      <c r="O14" t="s">
        <v>26</v>
      </c>
      <c r="P14" s="3" t="str">
        <f t="shared" si="7"/>
        <v>MILLast16</v>
      </c>
      <c r="Q14" s="1">
        <f t="shared" si="0"/>
        <v>1</v>
      </c>
      <c r="R14" s="1">
        <f>INDEX('Offense Data'!B:B,MATCH(P14,'Offense Data'!J:J,0))</f>
        <v>1.026087</v>
      </c>
      <c r="S14" s="1">
        <f t="shared" si="1"/>
        <v>2.026087</v>
      </c>
      <c r="T14" s="1">
        <f>RANK($S14,$S$2:$S$31,0)+COUNTIFS(S$2:S14,S14)-1</f>
        <v>15</v>
      </c>
      <c r="U14" s="1"/>
      <c r="V14" s="1"/>
      <c r="W14" s="1"/>
      <c r="X14" s="1"/>
      <c r="Y14" s="3">
        <v>13</v>
      </c>
      <c r="Z14" s="3" t="str">
        <f t="shared" si="2"/>
        <v>GSWLast16</v>
      </c>
      <c r="AA14" s="3" t="str">
        <f t="shared" si="3"/>
        <v>GSW</v>
      </c>
      <c r="AB14" s="3" t="str">
        <f t="shared" si="4"/>
        <v>Golden State</v>
      </c>
      <c r="AC14" s="1">
        <f t="shared" si="8"/>
        <v>2.0267857601243642</v>
      </c>
      <c r="AD14" s="1">
        <f t="shared" si="11"/>
        <v>1</v>
      </c>
      <c r="AE14" s="1">
        <f t="shared" si="5"/>
        <v>1.0267857601243642</v>
      </c>
      <c r="AF14" s="4">
        <f t="shared" si="9"/>
        <v>113</v>
      </c>
      <c r="AG14" s="4">
        <f t="shared" si="12"/>
        <v>110.05216900000001</v>
      </c>
      <c r="AH14" s="4">
        <f t="shared" si="10"/>
        <v>2.9478309999999937</v>
      </c>
      <c r="AI14" s="3">
        <v>0.75</v>
      </c>
      <c r="AJ14" s="3">
        <f>IF(AC14=AC13,AJ13,SUM(AI$2:AI14))</f>
        <v>7.25</v>
      </c>
      <c r="AK14" s="3">
        <v>3</v>
      </c>
      <c r="AM14" s="11" t="s">
        <v>97</v>
      </c>
      <c r="AN14" s="12">
        <f>100+AN11*20</f>
        <v>140</v>
      </c>
      <c r="AT14" t="s">
        <v>37</v>
      </c>
      <c r="AU14" t="s">
        <v>68</v>
      </c>
    </row>
    <row r="15" spans="1:50" x14ac:dyDescent="0.25">
      <c r="A15" t="s">
        <v>23</v>
      </c>
      <c r="B15">
        <v>0.9692982</v>
      </c>
      <c r="C15">
        <v>0.98863639999999997</v>
      </c>
      <c r="D15">
        <v>1.0384614999999999</v>
      </c>
      <c r="E15">
        <v>1</v>
      </c>
      <c r="F15">
        <v>0.8</v>
      </c>
      <c r="G15">
        <v>1</v>
      </c>
      <c r="H15">
        <v>0.96428570000000002</v>
      </c>
      <c r="I15" t="s">
        <v>10</v>
      </c>
      <c r="J15" t="str">
        <f t="shared" si="6"/>
        <v>LALSeason</v>
      </c>
      <c r="O15" t="s">
        <v>35</v>
      </c>
      <c r="P15" s="3" t="str">
        <f t="shared" si="7"/>
        <v>SACLast16</v>
      </c>
      <c r="Q15" s="1">
        <f t="shared" si="0"/>
        <v>0.98712444233638541</v>
      </c>
      <c r="R15" s="1">
        <f>INDEX('Offense Data'!B:B,MATCH(P15,'Offense Data'!J:J,0))</f>
        <v>0.9652174</v>
      </c>
      <c r="S15" s="1">
        <f t="shared" si="1"/>
        <v>1.9523418423363854</v>
      </c>
      <c r="T15" s="1">
        <f>RANK($S15,$S$2:$S$31,0)+COUNTIFS(S$2:S15,S15)-1</f>
        <v>23</v>
      </c>
      <c r="U15" s="1"/>
      <c r="V15" s="1"/>
      <c r="W15" s="1"/>
      <c r="X15" s="1"/>
      <c r="Y15" s="3">
        <v>14</v>
      </c>
      <c r="Z15" s="3" t="str">
        <f t="shared" si="2"/>
        <v>CLELast16</v>
      </c>
      <c r="AA15" s="3" t="str">
        <f t="shared" si="3"/>
        <v>CLE</v>
      </c>
      <c r="AB15" s="3" t="str">
        <f t="shared" si="4"/>
        <v>Cleveland</v>
      </c>
      <c r="AC15" s="1">
        <f t="shared" si="8"/>
        <v>2.0261618633397762</v>
      </c>
      <c r="AD15" s="1">
        <f>INDEX(R:R,MATCH(Z15,P:P,0))</f>
        <v>1.0347826</v>
      </c>
      <c r="AE15" s="1">
        <f t="shared" si="5"/>
        <v>0.99137926333977622</v>
      </c>
      <c r="AF15" s="4">
        <f t="shared" si="9"/>
        <v>116.9304338</v>
      </c>
      <c r="AG15" s="4">
        <f t="shared" si="12"/>
        <v>113.98261410000001</v>
      </c>
      <c r="AH15" s="4">
        <f t="shared" si="10"/>
        <v>2.9478196999999966</v>
      </c>
      <c r="AI15" s="3">
        <v>0.75</v>
      </c>
      <c r="AJ15" s="3">
        <f>IF(AC15=AC14,AJ14,SUM(AI$2:AI15))</f>
        <v>8</v>
      </c>
      <c r="AK15" s="3">
        <v>3</v>
      </c>
      <c r="AM15" s="11" t="s">
        <v>98</v>
      </c>
      <c r="AN15" s="13">
        <f>AN14/(100+AN14)</f>
        <v>0.58333333333333337</v>
      </c>
      <c r="AO15" s="14">
        <f>1-AN15</f>
        <v>0.41666666666666663</v>
      </c>
      <c r="AT15" t="s">
        <v>9</v>
      </c>
      <c r="AU15" t="s">
        <v>69</v>
      </c>
    </row>
    <row r="16" spans="1:50" x14ac:dyDescent="0.25">
      <c r="A16" t="s">
        <v>24</v>
      </c>
      <c r="B16">
        <v>1.0307017999999999</v>
      </c>
      <c r="C16">
        <v>0.97727269999999999</v>
      </c>
      <c r="D16">
        <v>1.0576923</v>
      </c>
      <c r="E16">
        <v>1.125</v>
      </c>
      <c r="F16">
        <v>1</v>
      </c>
      <c r="G16">
        <v>1.0384614999999999</v>
      </c>
      <c r="H16">
        <v>0.96428570000000002</v>
      </c>
      <c r="I16" t="s">
        <v>10</v>
      </c>
      <c r="J16" t="str">
        <f t="shared" si="6"/>
        <v>MEMSeason</v>
      </c>
      <c r="O16" t="s">
        <v>33</v>
      </c>
      <c r="P16" s="3" t="str">
        <f t="shared" si="7"/>
        <v>PHXLast16</v>
      </c>
      <c r="Q16" s="1">
        <f t="shared" si="0"/>
        <v>1.0267857601243642</v>
      </c>
      <c r="R16" s="1">
        <f>INDEX('Offense Data'!B:B,MATCH(P16,'Offense Data'!J:J,0))</f>
        <v>0.9478261</v>
      </c>
      <c r="S16" s="1">
        <f t="shared" si="1"/>
        <v>1.9746118601243641</v>
      </c>
      <c r="T16" s="1">
        <f>RANK($S16,$S$2:$S$31,0)+COUNTIFS(S$2:S16,S16)-1</f>
        <v>22</v>
      </c>
      <c r="U16" s="1"/>
      <c r="V16" s="1"/>
      <c r="W16" s="1"/>
      <c r="X16" s="1"/>
      <c r="Y16" s="3">
        <v>15</v>
      </c>
      <c r="Z16" s="3" t="str">
        <f t="shared" si="2"/>
        <v>MILLast16</v>
      </c>
      <c r="AA16" s="3" t="str">
        <f t="shared" si="3"/>
        <v>MIL</v>
      </c>
      <c r="AB16" s="3" t="str">
        <f t="shared" si="4"/>
        <v>Milwaukee</v>
      </c>
      <c r="AC16" s="1">
        <f t="shared" si="8"/>
        <v>2.026087</v>
      </c>
      <c r="AD16" s="1">
        <f t="shared" si="11"/>
        <v>1.026087</v>
      </c>
      <c r="AE16" s="1">
        <f t="shared" si="5"/>
        <v>1</v>
      </c>
      <c r="AF16" s="4">
        <f t="shared" si="9"/>
        <v>115.94783099999999</v>
      </c>
      <c r="AG16" s="4">
        <f t="shared" si="12"/>
        <v>113</v>
      </c>
      <c r="AH16" s="4">
        <f t="shared" si="10"/>
        <v>2.9478309999999937</v>
      </c>
      <c r="AI16" s="3">
        <v>0.75</v>
      </c>
      <c r="AJ16" s="3">
        <f>IF(AC16=AC15,AJ15,SUM(AI$2:AI16))</f>
        <v>8.75</v>
      </c>
      <c r="AK16" s="3">
        <v>3</v>
      </c>
      <c r="AT16" t="s">
        <v>26</v>
      </c>
      <c r="AU16" t="s">
        <v>70</v>
      </c>
    </row>
    <row r="17" spans="1:47" x14ac:dyDescent="0.25">
      <c r="A17" t="s">
        <v>25</v>
      </c>
      <c r="B17">
        <v>0.9736842</v>
      </c>
      <c r="C17">
        <v>1.0113635999999999</v>
      </c>
      <c r="D17">
        <v>1.0384614999999999</v>
      </c>
      <c r="E17">
        <v>0.875</v>
      </c>
      <c r="F17">
        <v>0.8</v>
      </c>
      <c r="G17">
        <v>1</v>
      </c>
      <c r="H17">
        <v>1</v>
      </c>
      <c r="I17" t="s">
        <v>10</v>
      </c>
      <c r="J17" t="str">
        <f t="shared" si="6"/>
        <v>MIASeason</v>
      </c>
      <c r="O17" t="s">
        <v>25</v>
      </c>
      <c r="P17" s="3" t="str">
        <f t="shared" si="7"/>
        <v>MIALast16</v>
      </c>
      <c r="Q17" s="1">
        <f t="shared" si="0"/>
        <v>1.0697674518117903</v>
      </c>
      <c r="R17" s="1">
        <f>INDEX('Offense Data'!B:B,MATCH(P17,'Offense Data'!J:J,0))</f>
        <v>1</v>
      </c>
      <c r="S17" s="1">
        <f t="shared" si="1"/>
        <v>2.0697674518117903</v>
      </c>
      <c r="T17" s="1">
        <f>RANK($S17,$S$2:$S$31,0)+COUNTIFS(S$2:S17,S17)-1</f>
        <v>5</v>
      </c>
      <c r="U17" s="1"/>
      <c r="V17" s="1"/>
      <c r="W17" s="1"/>
      <c r="X17" s="1"/>
      <c r="Y17" s="3">
        <v>16</v>
      </c>
      <c r="Z17" s="3" t="str">
        <f t="shared" si="2"/>
        <v>DENLast16</v>
      </c>
      <c r="AA17" s="3" t="str">
        <f t="shared" si="3"/>
        <v>DEN</v>
      </c>
      <c r="AB17" s="3" t="str">
        <f t="shared" si="4"/>
        <v>Denver</v>
      </c>
      <c r="AC17" s="1">
        <f t="shared" si="8"/>
        <v>2.0219070423363856</v>
      </c>
      <c r="AD17" s="1">
        <f t="shared" si="11"/>
        <v>1.0347826</v>
      </c>
      <c r="AE17" s="1">
        <f t="shared" si="5"/>
        <v>0.98712444233638541</v>
      </c>
      <c r="AF17" s="4">
        <f t="shared" si="9"/>
        <v>116.9304338</v>
      </c>
      <c r="AG17" s="4">
        <f t="shared" si="12"/>
        <v>114.47391549999999</v>
      </c>
      <c r="AH17" s="4">
        <f t="shared" si="10"/>
        <v>2.4565183000000133</v>
      </c>
      <c r="AI17" s="3">
        <v>0.75</v>
      </c>
      <c r="AJ17" s="3">
        <f>IF(AC17=AC16,AJ16,SUM(AI$2:AI17))</f>
        <v>9.5</v>
      </c>
      <c r="AK17" s="3">
        <v>3</v>
      </c>
      <c r="AT17" t="s">
        <v>33</v>
      </c>
      <c r="AU17" t="s">
        <v>71</v>
      </c>
    </row>
    <row r="18" spans="1:47" x14ac:dyDescent="0.25">
      <c r="A18" t="s">
        <v>26</v>
      </c>
      <c r="B18">
        <v>0.99122809999999995</v>
      </c>
      <c r="C18">
        <v>1.0454545</v>
      </c>
      <c r="D18">
        <v>1</v>
      </c>
      <c r="E18">
        <v>0.875</v>
      </c>
      <c r="F18">
        <v>0.8</v>
      </c>
      <c r="G18">
        <v>1.0384614999999999</v>
      </c>
      <c r="H18">
        <v>1</v>
      </c>
      <c r="I18" t="s">
        <v>10</v>
      </c>
      <c r="J18" t="str">
        <f t="shared" si="6"/>
        <v>MILSeason</v>
      </c>
      <c r="O18" t="s">
        <v>38</v>
      </c>
      <c r="P18" s="3" t="str">
        <f t="shared" si="7"/>
        <v>UTALast16</v>
      </c>
      <c r="Q18" s="1">
        <f t="shared" si="0"/>
        <v>0.91269839096749861</v>
      </c>
      <c r="R18" s="1">
        <f>INDEX('Offense Data'!B:B,MATCH(P18,'Offense Data'!J:J,0))</f>
        <v>0.92173910000000003</v>
      </c>
      <c r="S18" s="1">
        <f t="shared" si="1"/>
        <v>1.8344374909674985</v>
      </c>
      <c r="T18" s="1">
        <f>RANK($S18,$S$2:$S$31,0)+COUNTIFS(S$2:S18,S18)-1</f>
        <v>29</v>
      </c>
      <c r="U18" s="1"/>
      <c r="V18" s="1"/>
      <c r="W18" s="1"/>
      <c r="X18" s="1"/>
      <c r="Y18" s="3">
        <v>17</v>
      </c>
      <c r="Z18" s="3" t="str">
        <f t="shared" si="2"/>
        <v>CHILast16</v>
      </c>
      <c r="AA18" s="3" t="str">
        <f t="shared" si="3"/>
        <v>CHI</v>
      </c>
      <c r="AB18" s="3" t="str">
        <f t="shared" si="4"/>
        <v>Chicago</v>
      </c>
      <c r="AC18" s="1">
        <f t="shared" si="8"/>
        <v>2.0176885871064356</v>
      </c>
      <c r="AD18" s="1">
        <f t="shared" si="11"/>
        <v>1.0347826</v>
      </c>
      <c r="AE18" s="1">
        <f t="shared" si="5"/>
        <v>0.98290598710643573</v>
      </c>
      <c r="AF18" s="4">
        <f t="shared" si="9"/>
        <v>116.9304338</v>
      </c>
      <c r="AG18" s="4">
        <f t="shared" si="12"/>
        <v>114.96521690000002</v>
      </c>
      <c r="AH18" s="4">
        <f t="shared" si="10"/>
        <v>1.9652168999999873</v>
      </c>
      <c r="AI18" s="3">
        <v>0.75</v>
      </c>
      <c r="AJ18" s="3">
        <f>IF(AC18=AC17,AJ17,SUM(AI$2:AI18))</f>
        <v>10.25</v>
      </c>
      <c r="AK18" s="3">
        <v>3</v>
      </c>
      <c r="AT18" t="s">
        <v>36</v>
      </c>
      <c r="AU18" t="s">
        <v>72</v>
      </c>
    </row>
    <row r="19" spans="1:47" x14ac:dyDescent="0.25">
      <c r="A19" t="s">
        <v>27</v>
      </c>
      <c r="B19">
        <v>0.96491229999999995</v>
      </c>
      <c r="C19">
        <v>1</v>
      </c>
      <c r="D19">
        <v>0.96153849999999996</v>
      </c>
      <c r="E19">
        <v>1</v>
      </c>
      <c r="F19">
        <v>0.8</v>
      </c>
      <c r="G19">
        <v>0.92307689999999998</v>
      </c>
      <c r="H19">
        <v>1</v>
      </c>
      <c r="I19" t="s">
        <v>10</v>
      </c>
      <c r="J19" t="str">
        <f t="shared" si="6"/>
        <v>MINSeason</v>
      </c>
      <c r="O19" t="s">
        <v>16</v>
      </c>
      <c r="P19" s="3" t="str">
        <f t="shared" si="7"/>
        <v>DALLast16</v>
      </c>
      <c r="Q19" s="1">
        <f t="shared" si="0"/>
        <v>0.9745762298908377</v>
      </c>
      <c r="R19" s="1">
        <f>INDEX('Offense Data'!B:B,MATCH(P19,'Offense Data'!J:J,0))</f>
        <v>1.0086957000000001</v>
      </c>
      <c r="S19" s="1">
        <f t="shared" si="1"/>
        <v>1.9832719298908379</v>
      </c>
      <c r="T19" s="1">
        <f>RANK($S19,$S$2:$S$31,0)+COUNTIFS(S$2:S19,S19)-1</f>
        <v>20</v>
      </c>
      <c r="U19" s="1"/>
      <c r="V19" s="1"/>
      <c r="W19" s="1"/>
      <c r="X19" s="1"/>
      <c r="Y19" s="3">
        <v>18</v>
      </c>
      <c r="Z19" s="3" t="str">
        <f t="shared" si="2"/>
        <v>TORLast16</v>
      </c>
      <c r="AA19" s="3" t="str">
        <f t="shared" si="3"/>
        <v>TOR</v>
      </c>
      <c r="AB19" s="3" t="str">
        <f t="shared" si="4"/>
        <v>Toronto</v>
      </c>
      <c r="AC19" s="1">
        <f t="shared" si="8"/>
        <v>1.9956710859117872</v>
      </c>
      <c r="AD19" s="1">
        <f t="shared" si="11"/>
        <v>0.99130430000000003</v>
      </c>
      <c r="AE19" s="1">
        <f t="shared" si="5"/>
        <v>1.0043667859117873</v>
      </c>
      <c r="AF19" s="4">
        <f t="shared" si="9"/>
        <v>112.01738590000001</v>
      </c>
      <c r="AG19" s="4">
        <f t="shared" si="12"/>
        <v>112.5086986</v>
      </c>
      <c r="AH19" s="4">
        <f t="shared" si="10"/>
        <v>-0.49131269999999461</v>
      </c>
      <c r="AI19" s="3">
        <v>0.75</v>
      </c>
      <c r="AJ19" s="3">
        <f>IF(AC19=AC18,AJ18,SUM(AI$2:AI19))</f>
        <v>11</v>
      </c>
      <c r="AK19" s="3">
        <v>3</v>
      </c>
      <c r="AT19" t="s">
        <v>24</v>
      </c>
      <c r="AU19" t="s">
        <v>73</v>
      </c>
    </row>
    <row r="20" spans="1:47" x14ac:dyDescent="0.25">
      <c r="A20" t="s">
        <v>28</v>
      </c>
      <c r="B20">
        <v>1.0438596</v>
      </c>
      <c r="C20">
        <v>1.0454545</v>
      </c>
      <c r="D20">
        <v>1.0961538</v>
      </c>
      <c r="E20">
        <v>1.125</v>
      </c>
      <c r="F20">
        <v>1</v>
      </c>
      <c r="G20">
        <v>1.0769230999999999</v>
      </c>
      <c r="H20">
        <v>1.0357143</v>
      </c>
      <c r="I20" t="s">
        <v>10</v>
      </c>
      <c r="J20" t="str">
        <f t="shared" si="6"/>
        <v>NOPSeason</v>
      </c>
      <c r="O20" t="s">
        <v>31</v>
      </c>
      <c r="P20" s="3" t="str">
        <f t="shared" si="7"/>
        <v>ORLLast16</v>
      </c>
      <c r="Q20" s="1">
        <f t="shared" si="0"/>
        <v>1.1004784109796051</v>
      </c>
      <c r="R20" s="1">
        <f>INDEX('Offense Data'!B:B,MATCH(P20,'Offense Data'!J:J,0))</f>
        <v>0.9652174</v>
      </c>
      <c r="S20" s="1">
        <f t="shared" si="1"/>
        <v>2.0656958109796051</v>
      </c>
      <c r="T20" s="1">
        <f>RANK($S20,$S$2:$S$31,0)+COUNTIFS(S$2:S20,S20)-1</f>
        <v>7</v>
      </c>
      <c r="U20" s="1"/>
      <c r="V20" s="1"/>
      <c r="W20" s="1"/>
      <c r="X20" s="1"/>
      <c r="Y20" s="3">
        <v>19</v>
      </c>
      <c r="Z20" s="3" t="str">
        <f t="shared" si="2"/>
        <v>DETLast16</v>
      </c>
      <c r="AA20" s="3" t="str">
        <f t="shared" si="3"/>
        <v>DET</v>
      </c>
      <c r="AB20" s="3" t="str">
        <f t="shared" si="4"/>
        <v>Detroit</v>
      </c>
      <c r="AC20" s="1">
        <f t="shared" si="8"/>
        <v>1.9837778627427443</v>
      </c>
      <c r="AD20" s="1">
        <f t="shared" si="11"/>
        <v>1.0173913000000001</v>
      </c>
      <c r="AE20" s="1">
        <f t="shared" si="5"/>
        <v>0.96638656274274426</v>
      </c>
      <c r="AF20" s="4">
        <f t="shared" si="9"/>
        <v>114.96521690000002</v>
      </c>
      <c r="AG20" s="4">
        <f t="shared" si="12"/>
        <v>116.93043379999999</v>
      </c>
      <c r="AH20" s="4">
        <f t="shared" si="10"/>
        <v>-1.9652168999999731</v>
      </c>
      <c r="AI20" s="3">
        <v>0.75</v>
      </c>
      <c r="AJ20" s="3">
        <f>IF(AC20=AC19,AJ19,SUM(AI$2:AI20))</f>
        <v>11.75</v>
      </c>
      <c r="AK20" s="3">
        <v>4</v>
      </c>
      <c r="AT20" t="s">
        <v>17</v>
      </c>
      <c r="AU20" t="s">
        <v>74</v>
      </c>
    </row>
    <row r="21" spans="1:47" x14ac:dyDescent="0.25">
      <c r="A21" t="s">
        <v>29</v>
      </c>
      <c r="B21">
        <v>0.9780702</v>
      </c>
      <c r="C21">
        <v>0.93181820000000004</v>
      </c>
      <c r="D21">
        <v>0.94230769999999997</v>
      </c>
      <c r="E21">
        <v>0.875</v>
      </c>
      <c r="F21">
        <v>1</v>
      </c>
      <c r="G21">
        <v>1</v>
      </c>
      <c r="H21">
        <v>1</v>
      </c>
      <c r="I21" t="s">
        <v>10</v>
      </c>
      <c r="J21" t="str">
        <f t="shared" si="6"/>
        <v>NYKSeason</v>
      </c>
      <c r="O21" t="s">
        <v>11</v>
      </c>
      <c r="P21" s="3" t="str">
        <f t="shared" si="7"/>
        <v>BKNLast16</v>
      </c>
      <c r="Q21" s="1">
        <f t="shared" si="0"/>
        <v>1.0087719784933848</v>
      </c>
      <c r="R21" s="1">
        <f>INDEX('Offense Data'!B:B,MATCH(P21,'Offense Data'!J:J,0))</f>
        <v>0.91304350000000001</v>
      </c>
      <c r="S21" s="1">
        <f t="shared" si="1"/>
        <v>1.921815478493385</v>
      </c>
      <c r="T21" s="1">
        <f>RANK($S21,$S$2:$S$31,0)+COUNTIFS(S$2:S21,S21)-1</f>
        <v>25</v>
      </c>
      <c r="U21" s="1"/>
      <c r="V21" s="1"/>
      <c r="W21" s="1"/>
      <c r="X21" s="1"/>
      <c r="Y21" s="3">
        <v>20</v>
      </c>
      <c r="Z21" s="3" t="str">
        <f t="shared" si="2"/>
        <v>DALLast16</v>
      </c>
      <c r="AA21" s="3" t="str">
        <f t="shared" si="3"/>
        <v>DAL</v>
      </c>
      <c r="AB21" s="3" t="str">
        <f t="shared" si="4"/>
        <v>Dallas</v>
      </c>
      <c r="AC21" s="1">
        <f t="shared" si="8"/>
        <v>1.9832719298908379</v>
      </c>
      <c r="AD21" s="1">
        <f t="shared" si="11"/>
        <v>1.0086957000000001</v>
      </c>
      <c r="AE21" s="1">
        <f t="shared" si="5"/>
        <v>0.9745762298908377</v>
      </c>
      <c r="AF21" s="4">
        <f t="shared" si="9"/>
        <v>113.98261410000001</v>
      </c>
      <c r="AG21" s="4">
        <f t="shared" si="12"/>
        <v>115.94783100000001</v>
      </c>
      <c r="AH21" s="4">
        <f t="shared" si="10"/>
        <v>-1.9652169000000015</v>
      </c>
      <c r="AI21" s="3">
        <v>0.75</v>
      </c>
      <c r="AJ21" s="3">
        <f>IF(AC21=AC20,AJ20,SUM(AI$2:AI21))</f>
        <v>12.5</v>
      </c>
      <c r="AK21" s="3">
        <v>4</v>
      </c>
      <c r="AT21" t="s">
        <v>20</v>
      </c>
      <c r="AU21" t="s">
        <v>75</v>
      </c>
    </row>
    <row r="22" spans="1:47" x14ac:dyDescent="0.25">
      <c r="A22" t="s">
        <v>30</v>
      </c>
      <c r="B22">
        <v>0.9298246</v>
      </c>
      <c r="C22">
        <v>1</v>
      </c>
      <c r="D22">
        <v>0.92307689999999998</v>
      </c>
      <c r="E22">
        <v>0.875</v>
      </c>
      <c r="F22">
        <v>1</v>
      </c>
      <c r="G22">
        <v>1</v>
      </c>
      <c r="H22">
        <v>0.875</v>
      </c>
      <c r="I22" t="s">
        <v>10</v>
      </c>
      <c r="J22" t="str">
        <f t="shared" si="6"/>
        <v>OKCSeason</v>
      </c>
      <c r="O22" t="s">
        <v>9</v>
      </c>
      <c r="P22" s="3" t="str">
        <f t="shared" si="7"/>
        <v>ATLLast16</v>
      </c>
      <c r="Q22" s="1">
        <f t="shared" si="0"/>
        <v>0.95435683459306841</v>
      </c>
      <c r="R22" s="1">
        <f>INDEX('Offense Data'!B:B,MATCH(P22,'Offense Data'!J:J,0))</f>
        <v>1.026087</v>
      </c>
      <c r="S22" s="1">
        <f t="shared" si="1"/>
        <v>1.9804438345930684</v>
      </c>
      <c r="T22" s="1">
        <f>RANK($S22,$S$2:$S$31,0)+COUNTIFS(S$2:S22,S22)-1</f>
        <v>21</v>
      </c>
      <c r="U22" s="1"/>
      <c r="V22" s="1"/>
      <c r="W22" s="1"/>
      <c r="X22" s="1"/>
      <c r="Y22" s="3">
        <v>21</v>
      </c>
      <c r="Z22" s="3" t="str">
        <f t="shared" si="2"/>
        <v>ATLLast16</v>
      </c>
      <c r="AA22" s="3" t="str">
        <f t="shared" si="3"/>
        <v>ATL</v>
      </c>
      <c r="AB22" s="3" t="str">
        <f t="shared" si="4"/>
        <v>Atlanta</v>
      </c>
      <c r="AC22" s="1">
        <f t="shared" si="8"/>
        <v>1.9804438345930684</v>
      </c>
      <c r="AD22" s="1">
        <f t="shared" si="11"/>
        <v>1.026087</v>
      </c>
      <c r="AE22" s="1">
        <f t="shared" si="5"/>
        <v>0.95435683459306841</v>
      </c>
      <c r="AF22" s="4">
        <f t="shared" si="9"/>
        <v>115.94783099999999</v>
      </c>
      <c r="AG22" s="4">
        <f t="shared" si="12"/>
        <v>118.40434930000001</v>
      </c>
      <c r="AH22" s="4">
        <f t="shared" si="10"/>
        <v>-2.4565183000000133</v>
      </c>
      <c r="AI22" s="3">
        <v>1</v>
      </c>
      <c r="AJ22" s="3">
        <f>IF(AC22=AC21,AJ21,SUM(AI$2:AI22))</f>
        <v>13.5</v>
      </c>
      <c r="AK22" s="3">
        <v>4</v>
      </c>
      <c r="AT22" t="s">
        <v>32</v>
      </c>
      <c r="AU22" t="s">
        <v>76</v>
      </c>
    </row>
    <row r="23" spans="1:47" x14ac:dyDescent="0.25">
      <c r="A23" t="s">
        <v>31</v>
      </c>
      <c r="B23">
        <v>0.9210526</v>
      </c>
      <c r="C23">
        <v>0.93181820000000004</v>
      </c>
      <c r="D23">
        <v>0.88461540000000005</v>
      </c>
      <c r="E23">
        <v>0.875</v>
      </c>
      <c r="F23">
        <v>0.8</v>
      </c>
      <c r="G23">
        <v>0.92307689999999998</v>
      </c>
      <c r="H23">
        <v>0.96428570000000002</v>
      </c>
      <c r="I23" t="s">
        <v>10</v>
      </c>
      <c r="J23" t="str">
        <f t="shared" si="6"/>
        <v>ORLSeason</v>
      </c>
      <c r="O23" t="s">
        <v>23</v>
      </c>
      <c r="P23" s="3" t="str">
        <f t="shared" si="7"/>
        <v>LALLast16</v>
      </c>
      <c r="Q23" s="1">
        <f t="shared" si="0"/>
        <v>1.0132158813483674</v>
      </c>
      <c r="R23" s="1">
        <f>INDEX('Offense Data'!B:B,MATCH(P23,'Offense Data'!J:J,0))</f>
        <v>1.0173913000000001</v>
      </c>
      <c r="S23" s="1">
        <f t="shared" si="1"/>
        <v>2.0306071813483673</v>
      </c>
      <c r="T23" s="1">
        <f>RANK($S23,$S$2:$S$31,0)+COUNTIFS(S$2:S23,S23)-1</f>
        <v>12</v>
      </c>
      <c r="U23" s="1"/>
      <c r="V23" s="1"/>
      <c r="W23" s="1"/>
      <c r="X23" s="1"/>
      <c r="Y23" s="3">
        <v>22</v>
      </c>
      <c r="Z23" s="3" t="str">
        <f t="shared" si="2"/>
        <v>PHXLast16</v>
      </c>
      <c r="AA23" s="3" t="str">
        <f t="shared" si="3"/>
        <v>PHX</v>
      </c>
      <c r="AB23" s="3" t="str">
        <f t="shared" si="4"/>
        <v>Phoenix</v>
      </c>
      <c r="AC23" s="1">
        <f t="shared" si="8"/>
        <v>1.9746118601243641</v>
      </c>
      <c r="AD23" s="1">
        <f t="shared" si="11"/>
        <v>0.9478261</v>
      </c>
      <c r="AE23" s="1">
        <f t="shared" si="5"/>
        <v>1.0267857601243642</v>
      </c>
      <c r="AF23" s="4">
        <f t="shared" si="9"/>
        <v>107.1043493</v>
      </c>
      <c r="AG23" s="4">
        <f t="shared" si="12"/>
        <v>110.05216900000001</v>
      </c>
      <c r="AH23" s="4">
        <f t="shared" si="10"/>
        <v>-2.9478197000000108</v>
      </c>
      <c r="AI23" s="3">
        <v>1</v>
      </c>
      <c r="AJ23" s="3">
        <f>IF(AC23=AC22,AJ22,SUM(AI$2:AI23))</f>
        <v>14.5</v>
      </c>
      <c r="AK23" s="3">
        <v>4</v>
      </c>
      <c r="AT23" t="s">
        <v>14</v>
      </c>
      <c r="AU23" t="s">
        <v>77</v>
      </c>
    </row>
    <row r="24" spans="1:47" x14ac:dyDescent="0.25">
      <c r="A24" t="s">
        <v>32</v>
      </c>
      <c r="B24">
        <v>1.0175438999999999</v>
      </c>
      <c r="C24">
        <v>1.0340909</v>
      </c>
      <c r="D24">
        <v>1.0769230999999999</v>
      </c>
      <c r="E24">
        <v>0.9375</v>
      </c>
      <c r="F24">
        <v>0.9</v>
      </c>
      <c r="G24">
        <v>1.0384614999999999</v>
      </c>
      <c r="H24">
        <v>1.0178571000000001</v>
      </c>
      <c r="I24" t="s">
        <v>10</v>
      </c>
      <c r="J24" t="str">
        <f t="shared" si="6"/>
        <v>PHISeason</v>
      </c>
      <c r="O24" t="s">
        <v>37</v>
      </c>
      <c r="P24" s="3" t="str">
        <f t="shared" si="7"/>
        <v>TORLast16</v>
      </c>
      <c r="Q24" s="1">
        <f t="shared" si="0"/>
        <v>1.0043667859117873</v>
      </c>
      <c r="R24" s="1">
        <f>INDEX('Offense Data'!B:B,MATCH(P24,'Offense Data'!J:J,0))</f>
        <v>0.99130430000000003</v>
      </c>
      <c r="S24" s="1">
        <f t="shared" si="1"/>
        <v>1.9956710859117872</v>
      </c>
      <c r="T24" s="1">
        <f>RANK($S24,$S$2:$S$31,0)+COUNTIFS(S$2:S24,S24)-1</f>
        <v>18</v>
      </c>
      <c r="U24" s="1"/>
      <c r="V24" s="1"/>
      <c r="W24" s="1"/>
      <c r="X24" s="1"/>
      <c r="Y24" s="3">
        <v>23</v>
      </c>
      <c r="Z24" s="3" t="str">
        <f t="shared" si="2"/>
        <v>SACLast16</v>
      </c>
      <c r="AA24" s="3" t="str">
        <f t="shared" si="3"/>
        <v>SAC</v>
      </c>
      <c r="AB24" s="3" t="str">
        <f t="shared" si="4"/>
        <v>Sacramento</v>
      </c>
      <c r="AC24" s="1">
        <f t="shared" si="8"/>
        <v>1.9523418423363854</v>
      </c>
      <c r="AD24" s="1">
        <f t="shared" si="11"/>
        <v>0.9652174</v>
      </c>
      <c r="AE24" s="1">
        <f t="shared" si="5"/>
        <v>0.98712444233638541</v>
      </c>
      <c r="AF24" s="4">
        <f t="shared" si="9"/>
        <v>109.0695662</v>
      </c>
      <c r="AG24" s="4">
        <f t="shared" si="12"/>
        <v>114.47391549999999</v>
      </c>
      <c r="AH24" s="4">
        <f t="shared" si="10"/>
        <v>-5.4043492999999927</v>
      </c>
      <c r="AI24" s="3">
        <v>1</v>
      </c>
      <c r="AJ24" s="3">
        <f>IF(AC24=AC23,AJ23,SUM(AI$2:AI24))</f>
        <v>15.5</v>
      </c>
      <c r="AK24" s="3">
        <v>4</v>
      </c>
      <c r="AT24" t="s">
        <v>28</v>
      </c>
      <c r="AU24" t="s">
        <v>78</v>
      </c>
    </row>
    <row r="25" spans="1:47" x14ac:dyDescent="0.25">
      <c r="A25" t="s">
        <v>33</v>
      </c>
      <c r="B25">
        <v>1.0263157999999999</v>
      </c>
      <c r="C25">
        <v>1</v>
      </c>
      <c r="D25">
        <v>1.0576923</v>
      </c>
      <c r="E25">
        <v>1</v>
      </c>
      <c r="F25">
        <v>0.8</v>
      </c>
      <c r="G25">
        <v>1.0769230999999999</v>
      </c>
      <c r="H25">
        <v>1</v>
      </c>
      <c r="I25" t="s">
        <v>10</v>
      </c>
      <c r="J25" t="str">
        <f t="shared" si="6"/>
        <v>PHXSeason</v>
      </c>
      <c r="O25" t="s">
        <v>14</v>
      </c>
      <c r="P25" s="3" t="str">
        <f t="shared" si="7"/>
        <v>CHILast16</v>
      </c>
      <c r="Q25" s="1">
        <f t="shared" si="0"/>
        <v>0.98290598710643573</v>
      </c>
      <c r="R25" s="1">
        <f>INDEX('Offense Data'!B:B,MATCH(P25,'Offense Data'!J:J,0))</f>
        <v>1.0347826</v>
      </c>
      <c r="S25" s="1">
        <f t="shared" si="1"/>
        <v>2.0176885871064356</v>
      </c>
      <c r="T25" s="1">
        <f>RANK($S25,$S$2:$S$31,0)+COUNTIFS(S$2:S25,S25)-1</f>
        <v>17</v>
      </c>
      <c r="U25" s="1"/>
      <c r="V25" s="1"/>
      <c r="W25" s="1"/>
      <c r="X25" s="1"/>
      <c r="Y25" s="3">
        <v>24</v>
      </c>
      <c r="Z25" s="3" t="str">
        <f t="shared" si="2"/>
        <v>SASLast16</v>
      </c>
      <c r="AA25" s="3" t="str">
        <f t="shared" si="3"/>
        <v>SAS</v>
      </c>
      <c r="AB25" s="3" t="str">
        <f t="shared" si="4"/>
        <v>San Antonio</v>
      </c>
      <c r="AC25" s="1">
        <f t="shared" si="8"/>
        <v>1.9409419973958346</v>
      </c>
      <c r="AD25" s="1">
        <f t="shared" si="11"/>
        <v>0.9826087</v>
      </c>
      <c r="AE25" s="1">
        <f t="shared" si="5"/>
        <v>0.95833329739583462</v>
      </c>
      <c r="AF25" s="4">
        <f t="shared" si="9"/>
        <v>111.0347831</v>
      </c>
      <c r="AG25" s="4">
        <f t="shared" si="12"/>
        <v>117.91304790000001</v>
      </c>
      <c r="AH25" s="4">
        <f t="shared" si="10"/>
        <v>-6.8782648000000108</v>
      </c>
      <c r="AI25" s="3">
        <v>1</v>
      </c>
      <c r="AJ25" s="3">
        <f>IF(AC25=AC24,AJ24,SUM(AI$2:AI25))</f>
        <v>16.5</v>
      </c>
      <c r="AK25" s="3">
        <v>4</v>
      </c>
      <c r="AT25" t="s">
        <v>29</v>
      </c>
      <c r="AU25" t="s">
        <v>80</v>
      </c>
    </row>
    <row r="26" spans="1:47" x14ac:dyDescent="0.25">
      <c r="A26" t="s">
        <v>34</v>
      </c>
      <c r="B26">
        <v>1</v>
      </c>
      <c r="C26">
        <v>1</v>
      </c>
      <c r="D26">
        <v>1</v>
      </c>
      <c r="E26">
        <v>1.125</v>
      </c>
      <c r="F26">
        <v>1</v>
      </c>
      <c r="G26">
        <v>0.92307689999999998</v>
      </c>
      <c r="H26">
        <v>1.0357143</v>
      </c>
      <c r="I26" t="s">
        <v>10</v>
      </c>
      <c r="J26" t="str">
        <f t="shared" si="6"/>
        <v>PORSeason</v>
      </c>
      <c r="O26" t="s">
        <v>13</v>
      </c>
      <c r="P26" s="3" t="str">
        <f t="shared" si="7"/>
        <v>CHALast16</v>
      </c>
      <c r="Q26" s="1">
        <f t="shared" si="0"/>
        <v>0.93495936479608721</v>
      </c>
      <c r="R26" s="1">
        <f>INDEX('Offense Data'!B:B,MATCH(P26,'Offense Data'!J:J,0))</f>
        <v>0.88695650000000004</v>
      </c>
      <c r="S26" s="1">
        <f t="shared" si="1"/>
        <v>1.8219158647960874</v>
      </c>
      <c r="T26" s="1">
        <f>RANK($S26,$S$2:$S$31,0)+COUNTIFS(S$2:S26,S26)-1</f>
        <v>30</v>
      </c>
      <c r="U26" s="1"/>
      <c r="V26" s="1"/>
      <c r="W26" s="1"/>
      <c r="X26" s="1"/>
      <c r="Y26" s="3">
        <v>25</v>
      </c>
      <c r="Z26" s="3" t="str">
        <f t="shared" si="2"/>
        <v>BKNLast16</v>
      </c>
      <c r="AA26" s="3" t="str">
        <f t="shared" si="3"/>
        <v>BKN</v>
      </c>
      <c r="AB26" s="3" t="str">
        <f t="shared" si="4"/>
        <v>Brooklyn</v>
      </c>
      <c r="AC26" s="1">
        <f t="shared" si="8"/>
        <v>1.921815478493385</v>
      </c>
      <c r="AD26" s="1">
        <f t="shared" si="11"/>
        <v>0.91304350000000001</v>
      </c>
      <c r="AE26" s="1">
        <f t="shared" si="5"/>
        <v>1.0087719784933848</v>
      </c>
      <c r="AF26" s="4">
        <f t="shared" si="9"/>
        <v>103.17391550000001</v>
      </c>
      <c r="AG26" s="4">
        <f t="shared" si="12"/>
        <v>112.01738590000001</v>
      </c>
      <c r="AH26" s="4">
        <f t="shared" si="10"/>
        <v>-8.8434704000000011</v>
      </c>
      <c r="AI26" s="3">
        <v>1</v>
      </c>
      <c r="AJ26" s="3">
        <f>IF(AC26=AC25,AJ25,SUM(AI$2:AI26))</f>
        <v>17.5</v>
      </c>
      <c r="AK26" s="3">
        <v>5</v>
      </c>
      <c r="AT26" t="s">
        <v>18</v>
      </c>
      <c r="AU26" t="s">
        <v>79</v>
      </c>
    </row>
    <row r="27" spans="1:47" x14ac:dyDescent="0.25">
      <c r="A27" t="s">
        <v>35</v>
      </c>
      <c r="B27">
        <v>1.0087718999999999</v>
      </c>
      <c r="C27">
        <v>0.95454550000000005</v>
      </c>
      <c r="D27">
        <v>1.0384614999999999</v>
      </c>
      <c r="E27">
        <v>1</v>
      </c>
      <c r="F27">
        <v>0.8</v>
      </c>
      <c r="G27">
        <v>1.0769230999999999</v>
      </c>
      <c r="H27">
        <v>0.92857140000000005</v>
      </c>
      <c r="I27" t="s">
        <v>10</v>
      </c>
      <c r="J27" t="str">
        <f t="shared" si="6"/>
        <v>SACSeason</v>
      </c>
      <c r="O27" t="s">
        <v>24</v>
      </c>
      <c r="P27" s="3" t="str">
        <f t="shared" si="7"/>
        <v>MEMLast16</v>
      </c>
      <c r="Q27" s="1">
        <f t="shared" si="0"/>
        <v>0.98290598710643573</v>
      </c>
      <c r="R27" s="1">
        <f>INDEX('Offense Data'!B:B,MATCH(P27,'Offense Data'!J:J,0))</f>
        <v>1.0608696</v>
      </c>
      <c r="S27" s="1">
        <f t="shared" si="1"/>
        <v>2.0437755871064356</v>
      </c>
      <c r="T27" s="1">
        <f>RANK($S27,$S$2:$S$31,0)+COUNTIFS(S$2:S27,S27)-1</f>
        <v>9</v>
      </c>
      <c r="U27" s="1"/>
      <c r="V27" s="1"/>
      <c r="W27" s="1"/>
      <c r="X27" s="1"/>
      <c r="Y27" s="3">
        <v>26</v>
      </c>
      <c r="Z27" s="3" t="str">
        <f t="shared" si="2"/>
        <v>NOPLast16</v>
      </c>
      <c r="AA27" s="3" t="str">
        <f t="shared" si="3"/>
        <v>NOP</v>
      </c>
      <c r="AB27" s="3" t="str">
        <f t="shared" si="4"/>
        <v>New Orleans</v>
      </c>
      <c r="AC27" s="1">
        <f t="shared" si="8"/>
        <v>1.9133407871064358</v>
      </c>
      <c r="AD27" s="1">
        <f t="shared" si="11"/>
        <v>0.93043480000000001</v>
      </c>
      <c r="AE27" s="1">
        <f t="shared" si="5"/>
        <v>0.98290598710643573</v>
      </c>
      <c r="AF27" s="4">
        <f t="shared" si="9"/>
        <v>105.13913239999999</v>
      </c>
      <c r="AG27" s="4">
        <f t="shared" si="12"/>
        <v>114.96521690000002</v>
      </c>
      <c r="AH27" s="4">
        <f t="shared" si="10"/>
        <v>-9.8260845000000216</v>
      </c>
      <c r="AI27" s="3">
        <v>1</v>
      </c>
      <c r="AJ27" s="3">
        <f>IF(AC27=AC26,AJ26,SUM(AI$2:AI27))</f>
        <v>18.5</v>
      </c>
      <c r="AK27" s="3">
        <v>5</v>
      </c>
      <c r="AT27" t="s">
        <v>22</v>
      </c>
      <c r="AU27" t="s">
        <v>81</v>
      </c>
    </row>
    <row r="28" spans="1:47" x14ac:dyDescent="0.25">
      <c r="A28" t="s">
        <v>36</v>
      </c>
      <c r="B28">
        <v>1.0219298000000001</v>
      </c>
      <c r="C28">
        <v>1.0227272999999999</v>
      </c>
      <c r="D28">
        <v>1.0576923</v>
      </c>
      <c r="E28">
        <v>0.9375</v>
      </c>
      <c r="F28">
        <v>0.8</v>
      </c>
      <c r="G28">
        <v>1.0769230999999999</v>
      </c>
      <c r="H28">
        <v>1.0714286</v>
      </c>
      <c r="I28" t="s">
        <v>10</v>
      </c>
      <c r="J28" t="str">
        <f t="shared" si="6"/>
        <v>SASSeason</v>
      </c>
      <c r="O28" t="s">
        <v>34</v>
      </c>
      <c r="P28" s="3" t="str">
        <f t="shared" si="7"/>
        <v>PORLast16</v>
      </c>
      <c r="Q28" s="1">
        <f t="shared" si="0"/>
        <v>1.0550458570406533</v>
      </c>
      <c r="R28" s="1">
        <f>INDEX('Offense Data'!B:B,MATCH(P28,'Offense Data'!J:J,0))</f>
        <v>0.9826087</v>
      </c>
      <c r="S28" s="1">
        <f t="shared" si="1"/>
        <v>2.0376545570406535</v>
      </c>
      <c r="T28" s="1">
        <f>RANK($S28,$S$2:$S$31,0)+COUNTIFS(S$2:S28,S28)-1</f>
        <v>11</v>
      </c>
      <c r="U28" s="1"/>
      <c r="V28" s="1"/>
      <c r="W28" s="1"/>
      <c r="X28" s="1"/>
      <c r="Y28" s="3">
        <v>27</v>
      </c>
      <c r="Z28" s="3" t="str">
        <f t="shared" si="2"/>
        <v>PHILast16</v>
      </c>
      <c r="AA28" s="3" t="str">
        <f t="shared" si="3"/>
        <v>PHI</v>
      </c>
      <c r="AB28" s="3" t="str">
        <f t="shared" si="4"/>
        <v>Philadelphia</v>
      </c>
      <c r="AC28" s="1">
        <f t="shared" si="8"/>
        <v>1.8904490199140027</v>
      </c>
      <c r="AD28" s="1">
        <f t="shared" si="11"/>
        <v>0.9478261</v>
      </c>
      <c r="AE28" s="1">
        <f t="shared" si="5"/>
        <v>0.9426229199140026</v>
      </c>
      <c r="AF28" s="4">
        <f t="shared" si="9"/>
        <v>107.1043493</v>
      </c>
      <c r="AG28" s="4">
        <f t="shared" si="12"/>
        <v>119.8782648</v>
      </c>
      <c r="AH28" s="4">
        <f t="shared" si="10"/>
        <v>-12.773915500000001</v>
      </c>
      <c r="AI28" s="3">
        <v>1</v>
      </c>
      <c r="AJ28" s="3">
        <f>IF(AC28=AC27,AJ27,SUM(AI$2:AI28))</f>
        <v>19.5</v>
      </c>
      <c r="AK28" s="3">
        <v>5</v>
      </c>
      <c r="AT28" t="s">
        <v>38</v>
      </c>
      <c r="AU28" t="s">
        <v>82</v>
      </c>
    </row>
    <row r="29" spans="1:47" x14ac:dyDescent="0.25">
      <c r="A29" t="s">
        <v>37</v>
      </c>
      <c r="B29">
        <v>1.0087718999999999</v>
      </c>
      <c r="C29">
        <v>1.0227272999999999</v>
      </c>
      <c r="D29">
        <v>1</v>
      </c>
      <c r="E29">
        <v>1.125</v>
      </c>
      <c r="F29">
        <v>1.2</v>
      </c>
      <c r="G29">
        <v>1</v>
      </c>
      <c r="H29">
        <v>1.0357143</v>
      </c>
      <c r="I29" t="s">
        <v>10</v>
      </c>
      <c r="J29" t="str">
        <f t="shared" si="6"/>
        <v>TORSeason</v>
      </c>
      <c r="O29" t="s">
        <v>36</v>
      </c>
      <c r="P29" s="3" t="str">
        <f t="shared" si="7"/>
        <v>SASLast16</v>
      </c>
      <c r="Q29" s="1">
        <f t="shared" si="0"/>
        <v>0.95833329739583462</v>
      </c>
      <c r="R29" s="1">
        <f>INDEX('Offense Data'!B:B,MATCH(P29,'Offense Data'!J:J,0))</f>
        <v>0.9826087</v>
      </c>
      <c r="S29" s="1">
        <f t="shared" si="1"/>
        <v>1.9409419973958346</v>
      </c>
      <c r="T29" s="1">
        <f>RANK($S29,$S$2:$S$31,0)+COUNTIFS(S$2:S29,S29)-1</f>
        <v>24</v>
      </c>
      <c r="U29" s="1"/>
      <c r="V29" s="1"/>
      <c r="W29" s="1"/>
      <c r="X29" s="1"/>
      <c r="Y29" s="3">
        <v>28</v>
      </c>
      <c r="Z29" s="3" t="str">
        <f t="shared" si="2"/>
        <v>WASLast16</v>
      </c>
      <c r="AA29" s="3" t="str">
        <f t="shared" si="3"/>
        <v>WAS</v>
      </c>
      <c r="AB29" s="3" t="str">
        <f t="shared" si="4"/>
        <v>Washington</v>
      </c>
      <c r="AC29" s="1">
        <f t="shared" si="8"/>
        <v>1.8626810973958348</v>
      </c>
      <c r="AD29" s="1">
        <f t="shared" si="11"/>
        <v>0.90434780000000003</v>
      </c>
      <c r="AE29" s="1">
        <f t="shared" si="5"/>
        <v>0.95833329739583462</v>
      </c>
      <c r="AF29" s="4">
        <f t="shared" si="9"/>
        <v>102.1913014</v>
      </c>
      <c r="AG29" s="4">
        <f t="shared" si="12"/>
        <v>117.91304790000001</v>
      </c>
      <c r="AH29" s="4">
        <f t="shared" si="10"/>
        <v>-15.721746500000009</v>
      </c>
      <c r="AI29" s="3">
        <v>1</v>
      </c>
      <c r="AJ29" s="3">
        <f>IF(AC29=AC28,AJ28,SUM(AI$2:AI29))</f>
        <v>20.5</v>
      </c>
      <c r="AK29" s="3">
        <v>5</v>
      </c>
      <c r="AT29" t="s">
        <v>34</v>
      </c>
      <c r="AU29" t="s">
        <v>83</v>
      </c>
    </row>
    <row r="30" spans="1:47" x14ac:dyDescent="0.25">
      <c r="A30" t="s">
        <v>38</v>
      </c>
      <c r="B30">
        <v>1.0701754000000001</v>
      </c>
      <c r="C30">
        <v>1</v>
      </c>
      <c r="D30">
        <v>1.1153846000000001</v>
      </c>
      <c r="E30">
        <v>1.1875</v>
      </c>
      <c r="F30">
        <v>1.2</v>
      </c>
      <c r="G30">
        <v>1.0769230999999999</v>
      </c>
      <c r="H30">
        <v>1.0357143</v>
      </c>
      <c r="I30" t="s">
        <v>10</v>
      </c>
      <c r="J30" t="str">
        <f t="shared" si="6"/>
        <v>UTASeason</v>
      </c>
      <c r="O30" t="s">
        <v>18</v>
      </c>
      <c r="P30" s="3" t="str">
        <f t="shared" si="7"/>
        <v>DETLast16</v>
      </c>
      <c r="Q30" s="1">
        <f t="shared" si="0"/>
        <v>0.96638656274274426</v>
      </c>
      <c r="R30" s="1">
        <f>INDEX('Offense Data'!B:B,MATCH(P30,'Offense Data'!J:J,0))</f>
        <v>1.0173913000000001</v>
      </c>
      <c r="S30" s="1">
        <f t="shared" si="1"/>
        <v>1.9837778627427443</v>
      </c>
      <c r="T30" s="1">
        <f>RANK($S30,$S$2:$S$31,0)+COUNTIFS(S$2:S30,S30)-1</f>
        <v>19</v>
      </c>
      <c r="U30" s="1"/>
      <c r="V30" s="1"/>
      <c r="W30" s="1"/>
      <c r="X30" s="1"/>
      <c r="Y30" s="3">
        <v>29</v>
      </c>
      <c r="Z30" s="3" t="str">
        <f t="shared" si="2"/>
        <v>UTALast16</v>
      </c>
      <c r="AA30" s="3" t="str">
        <f t="shared" si="3"/>
        <v>UTA</v>
      </c>
      <c r="AB30" s="3" t="str">
        <f t="shared" si="4"/>
        <v>Utah</v>
      </c>
      <c r="AC30" s="1">
        <f t="shared" si="8"/>
        <v>1.8344374909674985</v>
      </c>
      <c r="AD30" s="1">
        <f t="shared" si="11"/>
        <v>0.92173910000000003</v>
      </c>
      <c r="AE30" s="1">
        <f t="shared" si="5"/>
        <v>0.91269839096749861</v>
      </c>
      <c r="AF30" s="4">
        <f t="shared" si="9"/>
        <v>104.1565183</v>
      </c>
      <c r="AG30" s="4">
        <f t="shared" si="12"/>
        <v>123.8086986</v>
      </c>
      <c r="AH30" s="4">
        <f t="shared" si="10"/>
        <v>-19.652180299999998</v>
      </c>
      <c r="AI30" s="3">
        <v>1</v>
      </c>
      <c r="AJ30" s="3">
        <f>IF(AC30=AC29,AJ29,SUM(AI$2:AI30))</f>
        <v>21.5</v>
      </c>
      <c r="AK30" s="3">
        <v>5</v>
      </c>
      <c r="AT30" t="s">
        <v>39</v>
      </c>
      <c r="AU30" t="s">
        <v>84</v>
      </c>
    </row>
    <row r="31" spans="1:47" x14ac:dyDescent="0.25">
      <c r="A31" t="s">
        <v>39</v>
      </c>
      <c r="B31">
        <v>1.0526316</v>
      </c>
      <c r="C31">
        <v>1.1022727000000001</v>
      </c>
      <c r="D31">
        <v>1.0769230999999999</v>
      </c>
      <c r="E31">
        <v>1.125</v>
      </c>
      <c r="F31">
        <v>1</v>
      </c>
      <c r="G31">
        <v>1.0769230999999999</v>
      </c>
      <c r="H31">
        <v>1.0357143</v>
      </c>
      <c r="I31" t="s">
        <v>10</v>
      </c>
      <c r="J31" t="str">
        <f t="shared" si="6"/>
        <v>WASSeason</v>
      </c>
      <c r="O31" t="s">
        <v>39</v>
      </c>
      <c r="P31" s="3" t="str">
        <f t="shared" si="7"/>
        <v>WASLast16</v>
      </c>
      <c r="Q31" s="1">
        <f t="shared" si="0"/>
        <v>0.95833329739583462</v>
      </c>
      <c r="R31" s="1">
        <f>INDEX('Offense Data'!B:B,MATCH(P31,'Offense Data'!J:J,0))</f>
        <v>0.90434780000000003</v>
      </c>
      <c r="S31" s="1">
        <f t="shared" si="1"/>
        <v>1.8626810973958348</v>
      </c>
      <c r="T31" s="1">
        <f>RANK($S31,$S$2:$S$31,0)+COUNTIFS(S$2:S31,S31)-1</f>
        <v>28</v>
      </c>
      <c r="U31" s="1"/>
      <c r="V31" s="1"/>
      <c r="W31" s="1"/>
      <c r="X31" s="1"/>
      <c r="Y31" s="3">
        <v>30</v>
      </c>
      <c r="Z31" s="3" t="str">
        <f t="shared" si="2"/>
        <v>CHALast16</v>
      </c>
      <c r="AA31" s="3" t="str">
        <f t="shared" si="3"/>
        <v>CHA</v>
      </c>
      <c r="AB31" s="3" t="str">
        <f t="shared" si="4"/>
        <v>Charlotte</v>
      </c>
      <c r="AC31" s="1">
        <f t="shared" si="8"/>
        <v>1.8219158647960874</v>
      </c>
      <c r="AD31" s="1">
        <f t="shared" si="11"/>
        <v>0.88695650000000004</v>
      </c>
      <c r="AE31" s="1">
        <f t="shared" si="5"/>
        <v>0.93495936479608721</v>
      </c>
      <c r="AF31" s="4">
        <f t="shared" ref="AF31" si="13">115*AD31</f>
        <v>101.99999750000001</v>
      </c>
      <c r="AG31" s="4">
        <f t="shared" ref="AG31" si="14">115/AE31</f>
        <v>122.99999800000001</v>
      </c>
      <c r="AH31" s="4">
        <f t="shared" ref="AH31" si="15">AF31-AG31</f>
        <v>-21.000000499999999</v>
      </c>
      <c r="AI31" s="3">
        <v>1</v>
      </c>
      <c r="AJ31" s="3">
        <f>IF(AC31=AC30,AJ30,SUM(AI$2:AI31))</f>
        <v>22.5</v>
      </c>
      <c r="AK31" s="3">
        <v>5</v>
      </c>
      <c r="AT31" t="s">
        <v>11</v>
      </c>
      <c r="AU31" t="s">
        <v>85</v>
      </c>
    </row>
    <row r="32" spans="1:47" x14ac:dyDescent="0.25">
      <c r="A32" t="s">
        <v>9</v>
      </c>
      <c r="B32">
        <v>0.96491229999999995</v>
      </c>
      <c r="C32">
        <v>0.97727269999999999</v>
      </c>
      <c r="D32">
        <v>1.1153846000000001</v>
      </c>
      <c r="E32">
        <v>1.25</v>
      </c>
      <c r="F32">
        <v>1.25</v>
      </c>
      <c r="G32">
        <v>1.1111111</v>
      </c>
      <c r="H32">
        <v>0.89285709999999996</v>
      </c>
      <c r="I32" t="s">
        <v>40</v>
      </c>
      <c r="J32" t="str">
        <f t="shared" si="6"/>
        <v>ATLLast4</v>
      </c>
      <c r="AF32" s="4"/>
      <c r="AG32" s="4"/>
      <c r="AH32" s="4"/>
    </row>
    <row r="33" spans="1:10" x14ac:dyDescent="0.25">
      <c r="A33" t="s">
        <v>11</v>
      </c>
      <c r="B33">
        <v>1.0263157999999999</v>
      </c>
      <c r="C33">
        <v>1.0681818000000001</v>
      </c>
      <c r="D33">
        <v>1.0384614999999999</v>
      </c>
      <c r="E33">
        <v>1.25</v>
      </c>
      <c r="F33">
        <v>1</v>
      </c>
      <c r="G33">
        <v>0.88888889999999998</v>
      </c>
      <c r="H33">
        <v>1.1071428999999999</v>
      </c>
      <c r="I33" t="s">
        <v>40</v>
      </c>
      <c r="J33" t="str">
        <f t="shared" si="6"/>
        <v>BKNLast4</v>
      </c>
    </row>
    <row r="34" spans="1:10" x14ac:dyDescent="0.25">
      <c r="A34" t="s">
        <v>12</v>
      </c>
      <c r="B34">
        <v>0.8245614</v>
      </c>
      <c r="C34">
        <v>1.1136364000000001</v>
      </c>
      <c r="D34">
        <v>0.88461540000000005</v>
      </c>
      <c r="E34">
        <v>0.875</v>
      </c>
      <c r="F34">
        <v>1</v>
      </c>
      <c r="G34">
        <v>0.88888889999999998</v>
      </c>
      <c r="H34">
        <v>0.75</v>
      </c>
      <c r="I34" t="s">
        <v>40</v>
      </c>
      <c r="J34" t="str">
        <f t="shared" si="6"/>
        <v>BOSLast4</v>
      </c>
    </row>
    <row r="35" spans="1:10" x14ac:dyDescent="0.25">
      <c r="A35" t="s">
        <v>13</v>
      </c>
      <c r="B35">
        <v>1.1052632</v>
      </c>
      <c r="C35">
        <v>1.1818181999999999</v>
      </c>
      <c r="D35">
        <v>1</v>
      </c>
      <c r="E35">
        <v>1.125</v>
      </c>
      <c r="F35">
        <v>0.75</v>
      </c>
      <c r="G35">
        <v>1.3333333000000001</v>
      </c>
      <c r="H35">
        <v>0.92857140000000005</v>
      </c>
      <c r="I35" t="s">
        <v>40</v>
      </c>
      <c r="J35" t="str">
        <f t="shared" si="6"/>
        <v>CHALast4</v>
      </c>
    </row>
    <row r="36" spans="1:10" x14ac:dyDescent="0.25">
      <c r="A36" t="s">
        <v>14</v>
      </c>
      <c r="B36">
        <v>0.98245610000000005</v>
      </c>
      <c r="C36">
        <v>0.97727269999999999</v>
      </c>
      <c r="D36">
        <v>0.98076920000000001</v>
      </c>
      <c r="E36">
        <v>0.875</v>
      </c>
      <c r="F36">
        <v>1</v>
      </c>
      <c r="G36">
        <v>0.8518519</v>
      </c>
      <c r="H36">
        <v>1.0357143</v>
      </c>
      <c r="I36" t="s">
        <v>40</v>
      </c>
      <c r="J36" t="str">
        <f t="shared" si="6"/>
        <v>CHILast4</v>
      </c>
    </row>
    <row r="37" spans="1:10" x14ac:dyDescent="0.25">
      <c r="A37" t="s">
        <v>15</v>
      </c>
      <c r="B37">
        <v>1</v>
      </c>
      <c r="C37">
        <v>1.0227272999999999</v>
      </c>
      <c r="D37">
        <v>1</v>
      </c>
      <c r="E37">
        <v>1.25</v>
      </c>
      <c r="F37">
        <v>0.75</v>
      </c>
      <c r="G37">
        <v>1.037037</v>
      </c>
      <c r="H37">
        <v>1.0357143</v>
      </c>
      <c r="I37" t="s">
        <v>40</v>
      </c>
      <c r="J37" t="str">
        <f t="shared" si="6"/>
        <v>CLELast4</v>
      </c>
    </row>
    <row r="38" spans="1:10" x14ac:dyDescent="0.25">
      <c r="A38" t="s">
        <v>16</v>
      </c>
      <c r="B38">
        <v>1.0701754000000001</v>
      </c>
      <c r="C38">
        <v>1</v>
      </c>
      <c r="D38">
        <v>1.0192308000000001</v>
      </c>
      <c r="E38">
        <v>1.5</v>
      </c>
      <c r="F38">
        <v>0.875</v>
      </c>
      <c r="G38">
        <v>0.8518519</v>
      </c>
      <c r="H38">
        <v>1.1964286</v>
      </c>
      <c r="I38" t="s">
        <v>40</v>
      </c>
      <c r="J38" t="str">
        <f t="shared" si="6"/>
        <v>DALLast4</v>
      </c>
    </row>
    <row r="39" spans="1:10" x14ac:dyDescent="0.25">
      <c r="A39" t="s">
        <v>17</v>
      </c>
      <c r="B39">
        <v>0.995614</v>
      </c>
      <c r="C39">
        <v>0.93181820000000004</v>
      </c>
      <c r="D39">
        <v>1.1153846000000001</v>
      </c>
      <c r="E39">
        <v>0.8125</v>
      </c>
      <c r="F39">
        <v>1.25</v>
      </c>
      <c r="G39">
        <v>1.0740741</v>
      </c>
      <c r="H39">
        <v>1.0357143</v>
      </c>
      <c r="I39" t="s">
        <v>40</v>
      </c>
      <c r="J39" t="str">
        <f t="shared" si="6"/>
        <v>DENLast4</v>
      </c>
    </row>
    <row r="40" spans="1:10" x14ac:dyDescent="0.25">
      <c r="A40" t="s">
        <v>18</v>
      </c>
      <c r="B40">
        <v>1.0263157999999999</v>
      </c>
      <c r="C40">
        <v>1.0568181999999999</v>
      </c>
      <c r="D40">
        <v>1.0384614999999999</v>
      </c>
      <c r="E40">
        <v>0.75</v>
      </c>
      <c r="F40">
        <v>1.5</v>
      </c>
      <c r="G40">
        <v>0.88888889999999998</v>
      </c>
      <c r="H40">
        <v>1.0178571000000001</v>
      </c>
      <c r="I40" t="s">
        <v>40</v>
      </c>
      <c r="J40" t="str">
        <f t="shared" si="6"/>
        <v>DETLast4</v>
      </c>
    </row>
    <row r="41" spans="1:10" x14ac:dyDescent="0.25">
      <c r="A41" t="s">
        <v>19</v>
      </c>
      <c r="B41">
        <v>0.9210526</v>
      </c>
      <c r="C41">
        <v>0.96590909999999996</v>
      </c>
      <c r="D41">
        <v>0.94230769999999997</v>
      </c>
      <c r="E41">
        <v>1.25</v>
      </c>
      <c r="F41">
        <v>1.125</v>
      </c>
      <c r="G41">
        <v>0.88888889999999998</v>
      </c>
      <c r="H41">
        <v>0.96428570000000002</v>
      </c>
      <c r="I41" t="s">
        <v>40</v>
      </c>
      <c r="J41" t="str">
        <f t="shared" si="6"/>
        <v>GSWLast4</v>
      </c>
    </row>
    <row r="42" spans="1:10" x14ac:dyDescent="0.25">
      <c r="A42" t="s">
        <v>20</v>
      </c>
      <c r="B42">
        <v>1.1403509000000001</v>
      </c>
      <c r="C42">
        <v>1.0113635999999999</v>
      </c>
      <c r="D42">
        <v>1.0769230999999999</v>
      </c>
      <c r="E42">
        <v>1.3125</v>
      </c>
      <c r="F42">
        <v>0.625</v>
      </c>
      <c r="G42">
        <v>1.2962963000000001</v>
      </c>
      <c r="H42">
        <v>1.125</v>
      </c>
      <c r="I42" t="s">
        <v>40</v>
      </c>
      <c r="J42" t="str">
        <f t="shared" si="6"/>
        <v>HOULast4</v>
      </c>
    </row>
    <row r="43" spans="1:10" x14ac:dyDescent="0.25">
      <c r="A43" t="s">
        <v>21</v>
      </c>
      <c r="B43">
        <v>1.0087718999999999</v>
      </c>
      <c r="C43">
        <v>1.1363635999999999</v>
      </c>
      <c r="D43">
        <v>0.86538459999999995</v>
      </c>
      <c r="E43">
        <v>0.6875</v>
      </c>
      <c r="F43">
        <v>1.875</v>
      </c>
      <c r="G43">
        <v>1.0740741</v>
      </c>
      <c r="H43">
        <v>0.94642859999999995</v>
      </c>
      <c r="I43" t="s">
        <v>40</v>
      </c>
      <c r="J43" t="str">
        <f t="shared" si="6"/>
        <v>INDLast4</v>
      </c>
    </row>
    <row r="44" spans="1:10" x14ac:dyDescent="0.25">
      <c r="A44" t="s">
        <v>22</v>
      </c>
      <c r="B44">
        <v>0.9692982</v>
      </c>
      <c r="C44">
        <v>0.85227269999999999</v>
      </c>
      <c r="D44">
        <v>0.90384620000000004</v>
      </c>
      <c r="E44">
        <v>0.875</v>
      </c>
      <c r="F44">
        <v>1</v>
      </c>
      <c r="G44">
        <v>0.92592589999999997</v>
      </c>
      <c r="H44">
        <v>0.98214290000000004</v>
      </c>
      <c r="I44" t="s">
        <v>40</v>
      </c>
      <c r="J44" t="str">
        <f t="shared" si="6"/>
        <v>LACLast4</v>
      </c>
    </row>
    <row r="45" spans="1:10" x14ac:dyDescent="0.25">
      <c r="A45" t="s">
        <v>23</v>
      </c>
      <c r="B45">
        <v>0.9561404</v>
      </c>
      <c r="C45">
        <v>0.86363639999999997</v>
      </c>
      <c r="D45">
        <v>1</v>
      </c>
      <c r="E45">
        <v>1</v>
      </c>
      <c r="F45">
        <v>1.25</v>
      </c>
      <c r="G45">
        <v>1.1111111</v>
      </c>
      <c r="H45">
        <v>0.96428570000000002</v>
      </c>
      <c r="I45" t="s">
        <v>40</v>
      </c>
      <c r="J45" t="str">
        <f t="shared" si="6"/>
        <v>LALLast4</v>
      </c>
    </row>
    <row r="46" spans="1:10" x14ac:dyDescent="0.25">
      <c r="A46" t="s">
        <v>24</v>
      </c>
      <c r="B46">
        <v>0.9035088</v>
      </c>
      <c r="C46">
        <v>0.93181820000000004</v>
      </c>
      <c r="D46">
        <v>0.92307689999999998</v>
      </c>
      <c r="E46">
        <v>0.75</v>
      </c>
      <c r="F46">
        <v>0.75</v>
      </c>
      <c r="G46">
        <v>0.81481479999999995</v>
      </c>
      <c r="H46">
        <v>1</v>
      </c>
      <c r="I46" t="s">
        <v>40</v>
      </c>
      <c r="J46" t="str">
        <f t="shared" si="6"/>
        <v>MEMLast4</v>
      </c>
    </row>
    <row r="47" spans="1:10" x14ac:dyDescent="0.25">
      <c r="A47" t="s">
        <v>25</v>
      </c>
      <c r="B47">
        <v>0.98245610000000005</v>
      </c>
      <c r="C47">
        <v>1</v>
      </c>
      <c r="D47">
        <v>1.1538462</v>
      </c>
      <c r="E47">
        <v>0.8125</v>
      </c>
      <c r="F47">
        <v>0.875</v>
      </c>
      <c r="G47">
        <v>1.037037</v>
      </c>
      <c r="H47">
        <v>1</v>
      </c>
      <c r="I47" t="s">
        <v>40</v>
      </c>
      <c r="J47" t="str">
        <f t="shared" si="6"/>
        <v>MIALast4</v>
      </c>
    </row>
    <row r="48" spans="1:10" x14ac:dyDescent="0.25">
      <c r="A48" t="s">
        <v>26</v>
      </c>
      <c r="B48">
        <v>0.99122809999999995</v>
      </c>
      <c r="C48">
        <v>1.0227272999999999</v>
      </c>
      <c r="D48">
        <v>1.1153846000000001</v>
      </c>
      <c r="E48">
        <v>0.5</v>
      </c>
      <c r="F48">
        <v>0.75</v>
      </c>
      <c r="G48">
        <v>1.1111111</v>
      </c>
      <c r="H48">
        <v>1</v>
      </c>
      <c r="I48" t="s">
        <v>40</v>
      </c>
      <c r="J48" t="str">
        <f t="shared" si="6"/>
        <v>MILLast4</v>
      </c>
    </row>
    <row r="49" spans="1:10" x14ac:dyDescent="0.25">
      <c r="A49" t="s">
        <v>27</v>
      </c>
      <c r="B49">
        <v>0.9561404</v>
      </c>
      <c r="C49">
        <v>0.90909090000000004</v>
      </c>
      <c r="D49">
        <v>1</v>
      </c>
      <c r="E49">
        <v>0.875</v>
      </c>
      <c r="F49">
        <v>0.5</v>
      </c>
      <c r="G49">
        <v>0.88888889999999998</v>
      </c>
      <c r="H49">
        <v>1</v>
      </c>
      <c r="I49" t="s">
        <v>40</v>
      </c>
      <c r="J49" t="str">
        <f t="shared" si="6"/>
        <v>MINLast4</v>
      </c>
    </row>
    <row r="50" spans="1:10" x14ac:dyDescent="0.25">
      <c r="A50" t="s">
        <v>28</v>
      </c>
      <c r="B50">
        <v>1.0438596</v>
      </c>
      <c r="C50">
        <v>1.1590909</v>
      </c>
      <c r="D50">
        <v>1.1153846000000001</v>
      </c>
      <c r="E50">
        <v>1.375</v>
      </c>
      <c r="F50">
        <v>1</v>
      </c>
      <c r="G50">
        <v>1.2592593000000001</v>
      </c>
      <c r="H50">
        <v>1.1428571000000001</v>
      </c>
      <c r="I50" t="s">
        <v>40</v>
      </c>
      <c r="J50" t="str">
        <f t="shared" si="6"/>
        <v>NOPLast4</v>
      </c>
    </row>
    <row r="51" spans="1:10" x14ac:dyDescent="0.25">
      <c r="A51" t="s">
        <v>29</v>
      </c>
      <c r="B51">
        <v>0.9473684</v>
      </c>
      <c r="C51">
        <v>0.86363639999999997</v>
      </c>
      <c r="D51">
        <v>0.80769230000000003</v>
      </c>
      <c r="E51">
        <v>0.875</v>
      </c>
      <c r="F51">
        <v>0.75</v>
      </c>
      <c r="G51">
        <v>0.81481479999999995</v>
      </c>
      <c r="H51">
        <v>0.96428570000000002</v>
      </c>
      <c r="I51" t="s">
        <v>40</v>
      </c>
      <c r="J51" t="str">
        <f t="shared" si="6"/>
        <v>NYKLast4</v>
      </c>
    </row>
    <row r="52" spans="1:10" x14ac:dyDescent="0.25">
      <c r="A52" t="s">
        <v>30</v>
      </c>
      <c r="B52">
        <v>1.0175438999999999</v>
      </c>
      <c r="C52">
        <v>1.0454545</v>
      </c>
      <c r="D52">
        <v>0.90384620000000004</v>
      </c>
      <c r="E52">
        <v>0.8125</v>
      </c>
      <c r="F52">
        <v>0.875</v>
      </c>
      <c r="G52">
        <v>1.1851852</v>
      </c>
      <c r="H52">
        <v>0.91071429999999998</v>
      </c>
      <c r="I52" t="s">
        <v>40</v>
      </c>
      <c r="J52" t="str">
        <f t="shared" si="6"/>
        <v>OKCLast4</v>
      </c>
    </row>
    <row r="53" spans="1:10" x14ac:dyDescent="0.25">
      <c r="A53" t="s">
        <v>31</v>
      </c>
      <c r="B53">
        <v>0.995614</v>
      </c>
      <c r="C53">
        <v>0.98863639999999997</v>
      </c>
      <c r="D53">
        <v>0.94230769999999997</v>
      </c>
      <c r="E53">
        <v>0.9375</v>
      </c>
      <c r="F53">
        <v>1.375</v>
      </c>
      <c r="G53">
        <v>0.96296300000000001</v>
      </c>
      <c r="H53">
        <v>0.96428570000000002</v>
      </c>
      <c r="I53" t="s">
        <v>40</v>
      </c>
      <c r="J53" t="str">
        <f t="shared" si="6"/>
        <v>ORLLast4</v>
      </c>
    </row>
    <row r="54" spans="1:10" x14ac:dyDescent="0.25">
      <c r="A54" t="s">
        <v>32</v>
      </c>
      <c r="B54">
        <v>1.0263157999999999</v>
      </c>
      <c r="C54">
        <v>1.0681818000000001</v>
      </c>
      <c r="D54">
        <v>1</v>
      </c>
      <c r="E54">
        <v>1.125</v>
      </c>
      <c r="F54">
        <v>1.25</v>
      </c>
      <c r="G54">
        <v>0.96296300000000001</v>
      </c>
      <c r="H54">
        <v>1.0357143</v>
      </c>
      <c r="I54" t="s">
        <v>40</v>
      </c>
      <c r="J54" t="str">
        <f t="shared" si="6"/>
        <v>PHILast4</v>
      </c>
    </row>
    <row r="55" spans="1:10" x14ac:dyDescent="0.25">
      <c r="A55" t="s">
        <v>33</v>
      </c>
      <c r="B55">
        <v>0.98245610000000005</v>
      </c>
      <c r="C55">
        <v>0.97727269999999999</v>
      </c>
      <c r="D55">
        <v>1.0769230999999999</v>
      </c>
      <c r="E55">
        <v>0.875</v>
      </c>
      <c r="F55">
        <v>0.75</v>
      </c>
      <c r="G55">
        <v>0.96296300000000001</v>
      </c>
      <c r="H55">
        <v>1.0714286</v>
      </c>
      <c r="I55" t="s">
        <v>40</v>
      </c>
      <c r="J55" t="str">
        <f t="shared" si="6"/>
        <v>PHXLast4</v>
      </c>
    </row>
    <row r="56" spans="1:10" x14ac:dyDescent="0.25">
      <c r="A56" t="s">
        <v>34</v>
      </c>
      <c r="B56">
        <v>0.9298246</v>
      </c>
      <c r="C56">
        <v>1.0227272999999999</v>
      </c>
      <c r="D56">
        <v>1</v>
      </c>
      <c r="E56">
        <v>1.4375</v>
      </c>
      <c r="F56">
        <v>1.375</v>
      </c>
      <c r="G56">
        <v>0.92592589999999997</v>
      </c>
      <c r="H56">
        <v>0.92857140000000005</v>
      </c>
      <c r="I56" t="s">
        <v>40</v>
      </c>
      <c r="J56" t="str">
        <f t="shared" si="6"/>
        <v>PORLast4</v>
      </c>
    </row>
    <row r="57" spans="1:10" x14ac:dyDescent="0.25">
      <c r="A57" t="s">
        <v>35</v>
      </c>
      <c r="B57">
        <v>0.99122809999999995</v>
      </c>
      <c r="C57">
        <v>0.84090909999999996</v>
      </c>
      <c r="D57">
        <v>1.1538462</v>
      </c>
      <c r="E57">
        <v>0.875</v>
      </c>
      <c r="F57">
        <v>1</v>
      </c>
      <c r="G57">
        <v>0.96296300000000001</v>
      </c>
      <c r="H57">
        <v>1.0714286</v>
      </c>
      <c r="I57" t="s">
        <v>40</v>
      </c>
      <c r="J57" t="str">
        <f t="shared" si="6"/>
        <v>SACLast4</v>
      </c>
    </row>
    <row r="58" spans="1:10" x14ac:dyDescent="0.25">
      <c r="A58" t="s">
        <v>36</v>
      </c>
      <c r="B58">
        <v>1.0350877000000001</v>
      </c>
      <c r="C58">
        <v>1.0227272999999999</v>
      </c>
      <c r="D58">
        <v>1.1153846000000001</v>
      </c>
      <c r="E58">
        <v>1</v>
      </c>
      <c r="F58">
        <v>0.5</v>
      </c>
      <c r="G58">
        <v>1.1111111</v>
      </c>
      <c r="H58">
        <v>0.96428570000000002</v>
      </c>
      <c r="I58" t="s">
        <v>40</v>
      </c>
      <c r="J58" t="str">
        <f t="shared" si="6"/>
        <v>SASLast4</v>
      </c>
    </row>
    <row r="59" spans="1:10" x14ac:dyDescent="0.25">
      <c r="A59" t="s">
        <v>37</v>
      </c>
      <c r="B59">
        <v>1.0219298000000001</v>
      </c>
      <c r="C59">
        <v>1.0909091</v>
      </c>
      <c r="D59">
        <v>0.92307689999999998</v>
      </c>
      <c r="E59">
        <v>1</v>
      </c>
      <c r="F59">
        <v>1.25</v>
      </c>
      <c r="G59">
        <v>0.81481479999999995</v>
      </c>
      <c r="H59">
        <v>1.0892857</v>
      </c>
      <c r="I59" t="s">
        <v>40</v>
      </c>
      <c r="J59" t="str">
        <f t="shared" si="6"/>
        <v>TORLast4</v>
      </c>
    </row>
    <row r="60" spans="1:10" x14ac:dyDescent="0.25">
      <c r="A60" t="s">
        <v>38</v>
      </c>
      <c r="B60">
        <v>1.1885965000000001</v>
      </c>
      <c r="C60">
        <v>1.0227272999999999</v>
      </c>
      <c r="D60">
        <v>1.3076923</v>
      </c>
      <c r="E60">
        <v>1.3125</v>
      </c>
      <c r="F60">
        <v>1.125</v>
      </c>
      <c r="G60">
        <v>1.2962963000000001</v>
      </c>
      <c r="H60">
        <v>1.1607143</v>
      </c>
      <c r="I60" t="s">
        <v>40</v>
      </c>
      <c r="J60" t="str">
        <f t="shared" si="6"/>
        <v>UTALast4</v>
      </c>
    </row>
    <row r="61" spans="1:10" x14ac:dyDescent="0.25">
      <c r="A61" t="s">
        <v>39</v>
      </c>
      <c r="B61">
        <v>1.0394737000000001</v>
      </c>
      <c r="C61">
        <v>1.1704545</v>
      </c>
      <c r="D61">
        <v>1.0576923</v>
      </c>
      <c r="E61">
        <v>0.9375</v>
      </c>
      <c r="F61">
        <v>1.625</v>
      </c>
      <c r="G61">
        <v>0.88888889999999998</v>
      </c>
      <c r="H61">
        <v>0.91071429999999998</v>
      </c>
      <c r="I61" t="s">
        <v>40</v>
      </c>
      <c r="J61" t="str">
        <f t="shared" si="6"/>
        <v>WASLast4</v>
      </c>
    </row>
    <row r="62" spans="1:10" x14ac:dyDescent="0.25">
      <c r="A62" t="s">
        <v>9</v>
      </c>
      <c r="B62">
        <v>1.0526316</v>
      </c>
      <c r="C62">
        <v>0.95454550000000005</v>
      </c>
      <c r="D62">
        <v>1.1153846000000001</v>
      </c>
      <c r="E62">
        <v>1</v>
      </c>
      <c r="F62">
        <v>1.25</v>
      </c>
      <c r="G62">
        <v>1.0714286</v>
      </c>
      <c r="H62">
        <v>1</v>
      </c>
      <c r="I62" t="s">
        <v>41</v>
      </c>
      <c r="J62" t="str">
        <f t="shared" si="6"/>
        <v>ATLLast8</v>
      </c>
    </row>
    <row r="63" spans="1:10" x14ac:dyDescent="0.25">
      <c r="A63" t="s">
        <v>11</v>
      </c>
      <c r="B63">
        <v>0.995614</v>
      </c>
      <c r="C63">
        <v>1.0454545</v>
      </c>
      <c r="D63">
        <v>1.0384614999999999</v>
      </c>
      <c r="E63">
        <v>1</v>
      </c>
      <c r="F63">
        <v>1.125</v>
      </c>
      <c r="G63">
        <v>0.85714290000000004</v>
      </c>
      <c r="H63">
        <v>1.0535714</v>
      </c>
      <c r="I63" t="s">
        <v>41</v>
      </c>
      <c r="J63" t="str">
        <f t="shared" si="6"/>
        <v>BKNLast8</v>
      </c>
    </row>
    <row r="64" spans="1:10" x14ac:dyDescent="0.25">
      <c r="A64" t="s">
        <v>12</v>
      </c>
      <c r="B64">
        <v>0.872807</v>
      </c>
      <c r="C64">
        <v>1.0568181999999999</v>
      </c>
      <c r="D64">
        <v>0.90384620000000004</v>
      </c>
      <c r="E64">
        <v>0.9375</v>
      </c>
      <c r="F64">
        <v>0.75</v>
      </c>
      <c r="G64">
        <v>0.85714290000000004</v>
      </c>
      <c r="H64">
        <v>0.92857140000000005</v>
      </c>
      <c r="I64" t="s">
        <v>41</v>
      </c>
      <c r="J64" t="str">
        <f t="shared" si="6"/>
        <v>BOSLast8</v>
      </c>
    </row>
    <row r="65" spans="1:10" x14ac:dyDescent="0.25">
      <c r="A65" t="s">
        <v>13</v>
      </c>
      <c r="B65">
        <v>1.0657894999999999</v>
      </c>
      <c r="C65">
        <v>1.0681818000000001</v>
      </c>
      <c r="D65">
        <v>1</v>
      </c>
      <c r="E65">
        <v>1.125</v>
      </c>
      <c r="F65">
        <v>1</v>
      </c>
      <c r="G65">
        <v>1.1428571000000001</v>
      </c>
      <c r="H65">
        <v>1.0178571000000001</v>
      </c>
      <c r="I65" t="s">
        <v>41</v>
      </c>
      <c r="J65" t="str">
        <f t="shared" si="6"/>
        <v>CHALast8</v>
      </c>
    </row>
    <row r="66" spans="1:10" x14ac:dyDescent="0.25">
      <c r="A66" t="s">
        <v>14</v>
      </c>
      <c r="B66">
        <v>1.0263157999999999</v>
      </c>
      <c r="C66">
        <v>0.93181820000000004</v>
      </c>
      <c r="D66">
        <v>1.0769230999999999</v>
      </c>
      <c r="E66">
        <v>0.875</v>
      </c>
      <c r="F66">
        <v>1.25</v>
      </c>
      <c r="G66">
        <v>0.85714290000000004</v>
      </c>
      <c r="H66">
        <v>1.0357143</v>
      </c>
      <c r="I66" t="s">
        <v>41</v>
      </c>
      <c r="J66" t="str">
        <f t="shared" si="6"/>
        <v>CHILast8</v>
      </c>
    </row>
    <row r="67" spans="1:10" x14ac:dyDescent="0.25">
      <c r="A67" t="s">
        <v>15</v>
      </c>
      <c r="B67">
        <v>1</v>
      </c>
      <c r="C67">
        <v>1</v>
      </c>
      <c r="D67">
        <v>0.96153849999999996</v>
      </c>
      <c r="E67">
        <v>1.125</v>
      </c>
      <c r="F67">
        <v>1</v>
      </c>
      <c r="G67">
        <v>1.0714286</v>
      </c>
      <c r="H67">
        <v>1.0357143</v>
      </c>
      <c r="I67" t="s">
        <v>41</v>
      </c>
      <c r="J67" t="str">
        <f t="shared" ref="J67:J121" si="16">A67&amp;I67</f>
        <v>CLELast8</v>
      </c>
    </row>
    <row r="68" spans="1:10" x14ac:dyDescent="0.25">
      <c r="A68" t="s">
        <v>16</v>
      </c>
      <c r="B68">
        <v>1</v>
      </c>
      <c r="C68">
        <v>1</v>
      </c>
      <c r="D68">
        <v>1.1153846000000001</v>
      </c>
      <c r="E68">
        <v>1.375</v>
      </c>
      <c r="F68">
        <v>0.75</v>
      </c>
      <c r="G68">
        <v>1</v>
      </c>
      <c r="H68">
        <v>1.0357143</v>
      </c>
      <c r="I68" t="s">
        <v>41</v>
      </c>
      <c r="J68" t="str">
        <f t="shared" si="16"/>
        <v>DALLast8</v>
      </c>
    </row>
    <row r="69" spans="1:10" x14ac:dyDescent="0.25">
      <c r="A69" t="s">
        <v>17</v>
      </c>
      <c r="B69">
        <v>1.004386</v>
      </c>
      <c r="C69">
        <v>0.94318179999999996</v>
      </c>
      <c r="D69">
        <v>1.0192308000000001</v>
      </c>
      <c r="E69">
        <v>0.875</v>
      </c>
      <c r="F69">
        <v>1.125</v>
      </c>
      <c r="G69">
        <v>1.1071428999999999</v>
      </c>
      <c r="H69">
        <v>0.96428570000000002</v>
      </c>
      <c r="I69" t="s">
        <v>41</v>
      </c>
      <c r="J69" t="str">
        <f t="shared" si="16"/>
        <v>DENLast8</v>
      </c>
    </row>
    <row r="70" spans="1:10" x14ac:dyDescent="0.25">
      <c r="A70" t="s">
        <v>18</v>
      </c>
      <c r="B70">
        <v>1.0701754000000001</v>
      </c>
      <c r="C70">
        <v>1.0454545</v>
      </c>
      <c r="D70">
        <v>0.92307689999999998</v>
      </c>
      <c r="E70">
        <v>0.875</v>
      </c>
      <c r="F70">
        <v>1.5</v>
      </c>
      <c r="G70">
        <v>0.85714290000000004</v>
      </c>
      <c r="H70">
        <v>1.0714286</v>
      </c>
      <c r="I70" t="s">
        <v>41</v>
      </c>
      <c r="J70" t="str">
        <f t="shared" si="16"/>
        <v>DETLast8</v>
      </c>
    </row>
    <row r="71" spans="1:10" x14ac:dyDescent="0.25">
      <c r="A71" t="s">
        <v>19</v>
      </c>
      <c r="B71">
        <v>0.9298246</v>
      </c>
      <c r="C71">
        <v>0.96590909999999996</v>
      </c>
      <c r="D71">
        <v>0.90384620000000004</v>
      </c>
      <c r="E71">
        <v>0.9375</v>
      </c>
      <c r="F71">
        <v>1.125</v>
      </c>
      <c r="G71">
        <v>0.92857140000000005</v>
      </c>
      <c r="H71">
        <v>0.92857140000000005</v>
      </c>
      <c r="I71" t="s">
        <v>41</v>
      </c>
      <c r="J71" t="str">
        <f t="shared" si="16"/>
        <v>GSWLast8</v>
      </c>
    </row>
    <row r="72" spans="1:10" x14ac:dyDescent="0.25">
      <c r="A72" t="s">
        <v>20</v>
      </c>
      <c r="B72">
        <v>0.96491229999999995</v>
      </c>
      <c r="C72">
        <v>0.95454550000000005</v>
      </c>
      <c r="D72">
        <v>1.0769230999999999</v>
      </c>
      <c r="E72">
        <v>1</v>
      </c>
      <c r="F72">
        <v>1.25</v>
      </c>
      <c r="G72">
        <v>0.92857140000000005</v>
      </c>
      <c r="H72">
        <v>1.0714286</v>
      </c>
      <c r="I72" t="s">
        <v>41</v>
      </c>
      <c r="J72" t="str">
        <f t="shared" si="16"/>
        <v>HOULast8</v>
      </c>
    </row>
    <row r="73" spans="1:10" x14ac:dyDescent="0.25">
      <c r="A73" t="s">
        <v>21</v>
      </c>
      <c r="B73">
        <v>0.98245610000000005</v>
      </c>
      <c r="C73">
        <v>1.0681818000000001</v>
      </c>
      <c r="D73">
        <v>0.84615379999999996</v>
      </c>
      <c r="E73">
        <v>0.75</v>
      </c>
      <c r="F73">
        <v>1</v>
      </c>
      <c r="G73">
        <v>0.92857140000000005</v>
      </c>
      <c r="H73">
        <v>1.1071428999999999</v>
      </c>
      <c r="I73" t="s">
        <v>41</v>
      </c>
      <c r="J73" t="str">
        <f t="shared" si="16"/>
        <v>INDLast8</v>
      </c>
    </row>
    <row r="74" spans="1:10" x14ac:dyDescent="0.25">
      <c r="A74" t="s">
        <v>22</v>
      </c>
      <c r="B74">
        <v>0.8947368</v>
      </c>
      <c r="C74">
        <v>0.88636360000000003</v>
      </c>
      <c r="D74">
        <v>0.98076920000000001</v>
      </c>
      <c r="E74">
        <v>1.0625</v>
      </c>
      <c r="F74">
        <v>1</v>
      </c>
      <c r="G74">
        <v>0.85714290000000004</v>
      </c>
      <c r="H74">
        <v>0.98214290000000004</v>
      </c>
      <c r="I74" t="s">
        <v>41</v>
      </c>
      <c r="J74" t="str">
        <f t="shared" si="16"/>
        <v>LACLast8</v>
      </c>
    </row>
    <row r="75" spans="1:10" x14ac:dyDescent="0.25">
      <c r="A75" t="s">
        <v>23</v>
      </c>
      <c r="B75">
        <v>0.9561404</v>
      </c>
      <c r="C75">
        <v>0.93181820000000004</v>
      </c>
      <c r="D75">
        <v>1.0384614999999999</v>
      </c>
      <c r="E75">
        <v>0.875</v>
      </c>
      <c r="F75">
        <v>1.25</v>
      </c>
      <c r="G75">
        <v>1</v>
      </c>
      <c r="H75">
        <v>0.96428570000000002</v>
      </c>
      <c r="I75" t="s">
        <v>41</v>
      </c>
      <c r="J75" t="str">
        <f t="shared" si="16"/>
        <v>LALLast8</v>
      </c>
    </row>
    <row r="76" spans="1:10" x14ac:dyDescent="0.25">
      <c r="A76" t="s">
        <v>24</v>
      </c>
      <c r="B76">
        <v>1.0263157999999999</v>
      </c>
      <c r="C76">
        <v>1</v>
      </c>
      <c r="D76">
        <v>1.1153846000000001</v>
      </c>
      <c r="E76">
        <v>0.875</v>
      </c>
      <c r="F76">
        <v>0.75</v>
      </c>
      <c r="G76">
        <v>1</v>
      </c>
      <c r="H76">
        <v>0.92857140000000005</v>
      </c>
      <c r="I76" t="s">
        <v>41</v>
      </c>
      <c r="J76" t="str">
        <f t="shared" si="16"/>
        <v>MEMLast8</v>
      </c>
    </row>
    <row r="77" spans="1:10" x14ac:dyDescent="0.25">
      <c r="A77" t="s">
        <v>25</v>
      </c>
      <c r="B77">
        <v>0.9210526</v>
      </c>
      <c r="C77">
        <v>0.97727269999999999</v>
      </c>
      <c r="D77">
        <v>1.0384614999999999</v>
      </c>
      <c r="E77">
        <v>0.875</v>
      </c>
      <c r="F77">
        <v>1</v>
      </c>
      <c r="G77">
        <v>0.92857140000000005</v>
      </c>
      <c r="H77">
        <v>0.92857140000000005</v>
      </c>
      <c r="I77" t="s">
        <v>41</v>
      </c>
      <c r="J77" t="str">
        <f t="shared" si="16"/>
        <v>MIALast8</v>
      </c>
    </row>
    <row r="78" spans="1:10" x14ac:dyDescent="0.25">
      <c r="A78" t="s">
        <v>26</v>
      </c>
      <c r="B78">
        <v>1.0263157999999999</v>
      </c>
      <c r="C78">
        <v>1</v>
      </c>
      <c r="D78">
        <v>1.1538462</v>
      </c>
      <c r="E78">
        <v>0.75</v>
      </c>
      <c r="F78">
        <v>0.75</v>
      </c>
      <c r="G78">
        <v>1.1071428999999999</v>
      </c>
      <c r="H78">
        <v>1.0178571000000001</v>
      </c>
      <c r="I78" t="s">
        <v>41</v>
      </c>
      <c r="J78" t="str">
        <f t="shared" si="16"/>
        <v>MILLast8</v>
      </c>
    </row>
    <row r="79" spans="1:10" x14ac:dyDescent="0.25">
      <c r="A79" t="s">
        <v>27</v>
      </c>
      <c r="B79">
        <v>0.9561404</v>
      </c>
      <c r="C79">
        <v>0.90909090000000004</v>
      </c>
      <c r="D79">
        <v>1</v>
      </c>
      <c r="E79">
        <v>0.875</v>
      </c>
      <c r="F79">
        <v>0.75</v>
      </c>
      <c r="G79">
        <v>0.85714290000000004</v>
      </c>
      <c r="H79">
        <v>0.96428570000000002</v>
      </c>
      <c r="I79" t="s">
        <v>41</v>
      </c>
      <c r="J79" t="str">
        <f t="shared" si="16"/>
        <v>MINLast8</v>
      </c>
    </row>
    <row r="80" spans="1:10" x14ac:dyDescent="0.25">
      <c r="A80" t="s">
        <v>28</v>
      </c>
      <c r="B80">
        <v>1.0263157999999999</v>
      </c>
      <c r="C80">
        <v>1.0568181999999999</v>
      </c>
      <c r="D80">
        <v>1.0384614999999999</v>
      </c>
      <c r="E80">
        <v>1.3125</v>
      </c>
      <c r="F80">
        <v>1</v>
      </c>
      <c r="G80">
        <v>1.0357143</v>
      </c>
      <c r="H80">
        <v>1.0357143</v>
      </c>
      <c r="I80" t="s">
        <v>41</v>
      </c>
      <c r="J80" t="str">
        <f t="shared" si="16"/>
        <v>NOPLast8</v>
      </c>
    </row>
    <row r="81" spans="1:10" x14ac:dyDescent="0.25">
      <c r="A81" t="s">
        <v>29</v>
      </c>
      <c r="B81">
        <v>0.9210526</v>
      </c>
      <c r="C81">
        <v>0.88636360000000003</v>
      </c>
      <c r="D81">
        <v>0.88461540000000005</v>
      </c>
      <c r="E81">
        <v>1</v>
      </c>
      <c r="F81">
        <v>1</v>
      </c>
      <c r="G81">
        <v>0.78571429999999998</v>
      </c>
      <c r="H81">
        <v>1</v>
      </c>
      <c r="I81" t="s">
        <v>41</v>
      </c>
      <c r="J81" t="str">
        <f t="shared" si="16"/>
        <v>NYKLast8</v>
      </c>
    </row>
    <row r="82" spans="1:10" x14ac:dyDescent="0.25">
      <c r="A82" t="s">
        <v>30</v>
      </c>
      <c r="B82">
        <v>0.98245610000000005</v>
      </c>
      <c r="C82">
        <v>0.97727269999999999</v>
      </c>
      <c r="D82">
        <v>0.92307689999999998</v>
      </c>
      <c r="E82">
        <v>0.75</v>
      </c>
      <c r="F82">
        <v>1.25</v>
      </c>
      <c r="G82">
        <v>1.0714286</v>
      </c>
      <c r="H82">
        <v>0.92857140000000005</v>
      </c>
      <c r="I82" t="s">
        <v>41</v>
      </c>
      <c r="J82" t="str">
        <f t="shared" si="16"/>
        <v>OKCLast8</v>
      </c>
    </row>
    <row r="83" spans="1:10" x14ac:dyDescent="0.25">
      <c r="A83" t="s">
        <v>31</v>
      </c>
      <c r="B83">
        <v>0.88596490000000006</v>
      </c>
      <c r="C83">
        <v>0.93181820000000004</v>
      </c>
      <c r="D83">
        <v>0.80769230000000003</v>
      </c>
      <c r="E83">
        <v>0.875</v>
      </c>
      <c r="F83">
        <v>1.25</v>
      </c>
      <c r="G83">
        <v>0.85714290000000004</v>
      </c>
      <c r="H83">
        <v>0.96428570000000002</v>
      </c>
      <c r="I83" t="s">
        <v>41</v>
      </c>
      <c r="J83" t="str">
        <f t="shared" si="16"/>
        <v>ORLLast8</v>
      </c>
    </row>
    <row r="84" spans="1:10" x14ac:dyDescent="0.25">
      <c r="A84" t="s">
        <v>32</v>
      </c>
      <c r="B84">
        <v>1.0350877000000001</v>
      </c>
      <c r="C84">
        <v>1.0681818000000001</v>
      </c>
      <c r="D84">
        <v>1.0769230999999999</v>
      </c>
      <c r="E84">
        <v>1.125</v>
      </c>
      <c r="F84">
        <v>1</v>
      </c>
      <c r="G84">
        <v>1.1428571000000001</v>
      </c>
      <c r="H84">
        <v>1.0357143</v>
      </c>
      <c r="I84" t="s">
        <v>41</v>
      </c>
      <c r="J84" t="str">
        <f t="shared" si="16"/>
        <v>PHILast8</v>
      </c>
    </row>
    <row r="85" spans="1:10" x14ac:dyDescent="0.25">
      <c r="A85" t="s">
        <v>33</v>
      </c>
      <c r="B85">
        <v>1.0877193000000001</v>
      </c>
      <c r="C85">
        <v>0.97727269999999999</v>
      </c>
      <c r="D85">
        <v>1.1923077</v>
      </c>
      <c r="E85">
        <v>0.875</v>
      </c>
      <c r="F85">
        <v>1</v>
      </c>
      <c r="G85">
        <v>1</v>
      </c>
      <c r="H85">
        <v>1.1071428999999999</v>
      </c>
      <c r="I85" t="s">
        <v>41</v>
      </c>
      <c r="J85" t="str">
        <f t="shared" si="16"/>
        <v>PHXLast8</v>
      </c>
    </row>
    <row r="86" spans="1:10" x14ac:dyDescent="0.25">
      <c r="A86" t="s">
        <v>34</v>
      </c>
      <c r="B86">
        <v>0.96052630000000006</v>
      </c>
      <c r="C86">
        <v>1.0227272999999999</v>
      </c>
      <c r="D86">
        <v>1</v>
      </c>
      <c r="E86">
        <v>1.375</v>
      </c>
      <c r="F86">
        <v>1.875</v>
      </c>
      <c r="G86">
        <v>0.75</v>
      </c>
      <c r="H86">
        <v>1.125</v>
      </c>
      <c r="I86" t="s">
        <v>41</v>
      </c>
      <c r="J86" t="str">
        <f t="shared" si="16"/>
        <v>PORLast8</v>
      </c>
    </row>
    <row r="87" spans="1:10" x14ac:dyDescent="0.25">
      <c r="A87" t="s">
        <v>35</v>
      </c>
      <c r="B87">
        <v>0.98245610000000005</v>
      </c>
      <c r="C87">
        <v>0.89772730000000001</v>
      </c>
      <c r="D87">
        <v>1.0769230999999999</v>
      </c>
      <c r="E87">
        <v>0.8125</v>
      </c>
      <c r="F87">
        <v>0.75</v>
      </c>
      <c r="G87">
        <v>0.96428570000000002</v>
      </c>
      <c r="H87">
        <v>0.96428570000000002</v>
      </c>
      <c r="I87" t="s">
        <v>41</v>
      </c>
      <c r="J87" t="str">
        <f t="shared" si="16"/>
        <v>SACLast8</v>
      </c>
    </row>
    <row r="88" spans="1:10" x14ac:dyDescent="0.25">
      <c r="A88" t="s">
        <v>36</v>
      </c>
      <c r="B88">
        <v>1.0307017999999999</v>
      </c>
      <c r="C88">
        <v>1.0113635999999999</v>
      </c>
      <c r="D88">
        <v>1.1346153999999999</v>
      </c>
      <c r="E88">
        <v>1</v>
      </c>
      <c r="F88">
        <v>1</v>
      </c>
      <c r="G88">
        <v>1.1785714</v>
      </c>
      <c r="H88">
        <v>0.92857140000000005</v>
      </c>
      <c r="I88" t="s">
        <v>41</v>
      </c>
      <c r="J88" t="str">
        <f t="shared" si="16"/>
        <v>SASLast8</v>
      </c>
    </row>
    <row r="89" spans="1:10" x14ac:dyDescent="0.25">
      <c r="A89" t="s">
        <v>37</v>
      </c>
      <c r="B89">
        <v>1.004386</v>
      </c>
      <c r="C89">
        <v>1.0909091</v>
      </c>
      <c r="D89">
        <v>0.96153849999999996</v>
      </c>
      <c r="E89">
        <v>1.125</v>
      </c>
      <c r="F89">
        <v>1.625</v>
      </c>
      <c r="G89">
        <v>0.78571429999999998</v>
      </c>
      <c r="H89">
        <v>1.1428571000000001</v>
      </c>
      <c r="I89" t="s">
        <v>41</v>
      </c>
      <c r="J89" t="str">
        <f t="shared" si="16"/>
        <v>TORLast8</v>
      </c>
    </row>
    <row r="90" spans="1:10" x14ac:dyDescent="0.25">
      <c r="A90" t="s">
        <v>38</v>
      </c>
      <c r="B90">
        <v>1.1315789000000001</v>
      </c>
      <c r="C90">
        <v>1.0681818000000001</v>
      </c>
      <c r="D90">
        <v>1.2692308000000001</v>
      </c>
      <c r="E90">
        <v>1</v>
      </c>
      <c r="F90">
        <v>1.25</v>
      </c>
      <c r="G90">
        <v>0.92857140000000005</v>
      </c>
      <c r="H90">
        <v>1.25</v>
      </c>
      <c r="I90" t="s">
        <v>41</v>
      </c>
      <c r="J90" t="str">
        <f t="shared" si="16"/>
        <v>UTALast8</v>
      </c>
    </row>
    <row r="91" spans="1:10" x14ac:dyDescent="0.25">
      <c r="A91" t="s">
        <v>39</v>
      </c>
      <c r="B91">
        <v>1.0350877000000001</v>
      </c>
      <c r="C91">
        <v>1.1136364000000001</v>
      </c>
      <c r="D91">
        <v>1.0384614999999999</v>
      </c>
      <c r="E91">
        <v>1</v>
      </c>
      <c r="F91">
        <v>1.25</v>
      </c>
      <c r="G91">
        <v>0.78571429999999998</v>
      </c>
      <c r="H91">
        <v>0.96428570000000002</v>
      </c>
      <c r="I91" t="s">
        <v>41</v>
      </c>
      <c r="J91" t="str">
        <f t="shared" si="16"/>
        <v>WASLast8</v>
      </c>
    </row>
    <row r="92" spans="1:10" x14ac:dyDescent="0.25">
      <c r="A92" t="s">
        <v>9</v>
      </c>
      <c r="B92">
        <v>1.0478261</v>
      </c>
      <c r="C92">
        <v>0.93023259999999997</v>
      </c>
      <c r="D92">
        <v>1.0384614999999999</v>
      </c>
      <c r="E92">
        <v>1</v>
      </c>
      <c r="F92">
        <v>1.25</v>
      </c>
      <c r="G92">
        <v>1.0357143</v>
      </c>
      <c r="H92">
        <v>1</v>
      </c>
      <c r="I92" t="s">
        <v>42</v>
      </c>
      <c r="J92" t="str">
        <f t="shared" si="16"/>
        <v>ATLLast16</v>
      </c>
    </row>
    <row r="93" spans="1:10" x14ac:dyDescent="0.25">
      <c r="A93" t="s">
        <v>11</v>
      </c>
      <c r="B93">
        <v>0.99130430000000003</v>
      </c>
      <c r="C93">
        <v>1.0930233</v>
      </c>
      <c r="D93">
        <v>1.0384614999999999</v>
      </c>
      <c r="E93">
        <v>1</v>
      </c>
      <c r="F93">
        <v>1.25</v>
      </c>
      <c r="G93">
        <v>0.78571429999999998</v>
      </c>
      <c r="H93">
        <v>1.0714286</v>
      </c>
      <c r="I93" t="s">
        <v>42</v>
      </c>
      <c r="J93" t="str">
        <f t="shared" si="16"/>
        <v>BKNLast16</v>
      </c>
    </row>
    <row r="94" spans="1:10" x14ac:dyDescent="0.25">
      <c r="A94" t="s">
        <v>12</v>
      </c>
      <c r="B94">
        <v>0.88695650000000004</v>
      </c>
      <c r="C94">
        <v>0.93023259999999997</v>
      </c>
      <c r="D94">
        <v>0.88461540000000005</v>
      </c>
      <c r="E94">
        <v>0.875</v>
      </c>
      <c r="F94">
        <v>0.75</v>
      </c>
      <c r="G94">
        <v>0.92857140000000005</v>
      </c>
      <c r="H94">
        <v>0.85714290000000004</v>
      </c>
      <c r="I94" t="s">
        <v>42</v>
      </c>
      <c r="J94" t="str">
        <f t="shared" si="16"/>
        <v>BOSLast16</v>
      </c>
    </row>
    <row r="95" spans="1:10" x14ac:dyDescent="0.25">
      <c r="A95" t="s">
        <v>13</v>
      </c>
      <c r="B95">
        <v>1.0695652</v>
      </c>
      <c r="C95">
        <v>1.0465116000000001</v>
      </c>
      <c r="D95">
        <v>1</v>
      </c>
      <c r="E95">
        <v>1.25</v>
      </c>
      <c r="F95">
        <v>1.25</v>
      </c>
      <c r="G95">
        <v>1</v>
      </c>
      <c r="H95">
        <v>1</v>
      </c>
      <c r="I95" t="s">
        <v>42</v>
      </c>
      <c r="J95" t="str">
        <f t="shared" si="16"/>
        <v>CHALast16</v>
      </c>
    </row>
    <row r="96" spans="1:10" x14ac:dyDescent="0.25">
      <c r="A96" t="s">
        <v>14</v>
      </c>
      <c r="B96">
        <v>1.0173913000000001</v>
      </c>
      <c r="C96">
        <v>1.0232558</v>
      </c>
      <c r="D96">
        <v>1.0769230999999999</v>
      </c>
      <c r="E96">
        <v>0.875</v>
      </c>
      <c r="F96">
        <v>1.25</v>
      </c>
      <c r="G96">
        <v>0.85714290000000004</v>
      </c>
      <c r="H96">
        <v>1.0714286</v>
      </c>
      <c r="I96" t="s">
        <v>42</v>
      </c>
      <c r="J96" t="str">
        <f t="shared" si="16"/>
        <v>CHILast16</v>
      </c>
    </row>
    <row r="97" spans="1:10" x14ac:dyDescent="0.25">
      <c r="A97" t="s">
        <v>15</v>
      </c>
      <c r="B97">
        <v>1.0086957000000001</v>
      </c>
      <c r="C97">
        <v>1.0465116000000001</v>
      </c>
      <c r="D97">
        <v>1</v>
      </c>
      <c r="E97">
        <v>1.125</v>
      </c>
      <c r="F97">
        <v>0.75</v>
      </c>
      <c r="G97">
        <v>1.0714286</v>
      </c>
      <c r="H97">
        <v>1.0357143</v>
      </c>
      <c r="I97" t="s">
        <v>42</v>
      </c>
      <c r="J97" t="str">
        <f t="shared" si="16"/>
        <v>CLELast16</v>
      </c>
    </row>
    <row r="98" spans="1:10" x14ac:dyDescent="0.25">
      <c r="A98" t="s">
        <v>16</v>
      </c>
      <c r="B98">
        <v>1.026087</v>
      </c>
      <c r="C98">
        <v>1</v>
      </c>
      <c r="D98">
        <v>1.1153846000000001</v>
      </c>
      <c r="E98">
        <v>1.125</v>
      </c>
      <c r="F98">
        <v>1</v>
      </c>
      <c r="G98">
        <v>1</v>
      </c>
      <c r="H98">
        <v>1.0714286</v>
      </c>
      <c r="I98" t="s">
        <v>42</v>
      </c>
      <c r="J98" t="str">
        <f t="shared" si="16"/>
        <v>DALLast16</v>
      </c>
    </row>
    <row r="99" spans="1:10" x14ac:dyDescent="0.25">
      <c r="A99" t="s">
        <v>17</v>
      </c>
      <c r="B99">
        <v>1.0130435</v>
      </c>
      <c r="C99">
        <v>0.96511630000000004</v>
      </c>
      <c r="D99">
        <v>1.0961538</v>
      </c>
      <c r="E99">
        <v>1</v>
      </c>
      <c r="F99">
        <v>1.25</v>
      </c>
      <c r="G99">
        <v>1.1428571000000001</v>
      </c>
      <c r="H99">
        <v>0.98214290000000004</v>
      </c>
      <c r="I99" t="s">
        <v>42</v>
      </c>
      <c r="J99" t="str">
        <f t="shared" si="16"/>
        <v>DENLast16</v>
      </c>
    </row>
    <row r="100" spans="1:10" x14ac:dyDescent="0.25">
      <c r="A100" t="s">
        <v>18</v>
      </c>
      <c r="B100">
        <v>1.0347826</v>
      </c>
      <c r="C100">
        <v>1.0232558</v>
      </c>
      <c r="D100">
        <v>0.92307689999999998</v>
      </c>
      <c r="E100">
        <v>0.875</v>
      </c>
      <c r="F100">
        <v>1.5</v>
      </c>
      <c r="G100">
        <v>0.85714290000000004</v>
      </c>
      <c r="H100">
        <v>1.0714286</v>
      </c>
      <c r="I100" t="s">
        <v>42</v>
      </c>
      <c r="J100" t="str">
        <f t="shared" si="16"/>
        <v>DETLast16</v>
      </c>
    </row>
    <row r="101" spans="1:10" x14ac:dyDescent="0.25">
      <c r="A101" t="s">
        <v>19</v>
      </c>
      <c r="B101">
        <v>0.97391300000000003</v>
      </c>
      <c r="C101">
        <v>1</v>
      </c>
      <c r="D101">
        <v>1</v>
      </c>
      <c r="E101">
        <v>1</v>
      </c>
      <c r="F101">
        <v>1.25</v>
      </c>
      <c r="G101">
        <v>1</v>
      </c>
      <c r="H101">
        <v>0.92857140000000005</v>
      </c>
      <c r="I101" t="s">
        <v>42</v>
      </c>
      <c r="J101" t="str">
        <f t="shared" si="16"/>
        <v>GSWLast16</v>
      </c>
    </row>
    <row r="102" spans="1:10" x14ac:dyDescent="0.25">
      <c r="A102" t="s">
        <v>20</v>
      </c>
      <c r="B102">
        <v>0.95217390000000002</v>
      </c>
      <c r="C102">
        <v>0.93023259999999997</v>
      </c>
      <c r="D102">
        <v>0.96153849999999996</v>
      </c>
      <c r="E102">
        <v>0.9375</v>
      </c>
      <c r="F102">
        <v>1.25</v>
      </c>
      <c r="G102">
        <v>0.75</v>
      </c>
      <c r="H102">
        <v>1.0535714</v>
      </c>
      <c r="I102" t="s">
        <v>42</v>
      </c>
      <c r="J102" t="str">
        <f t="shared" si="16"/>
        <v>HOULast16</v>
      </c>
    </row>
    <row r="103" spans="1:10" x14ac:dyDescent="0.25">
      <c r="A103" t="s">
        <v>21</v>
      </c>
      <c r="B103">
        <v>0.97391300000000003</v>
      </c>
      <c r="C103">
        <v>1.0465116000000001</v>
      </c>
      <c r="D103">
        <v>0.86538459999999995</v>
      </c>
      <c r="E103">
        <v>0.75</v>
      </c>
      <c r="F103">
        <v>0.875</v>
      </c>
      <c r="G103">
        <v>0.92857140000000005</v>
      </c>
      <c r="H103">
        <v>0.98214290000000004</v>
      </c>
      <c r="I103" t="s">
        <v>42</v>
      </c>
      <c r="J103" t="str">
        <f t="shared" si="16"/>
        <v>INDLast16</v>
      </c>
    </row>
    <row r="104" spans="1:10" x14ac:dyDescent="0.25">
      <c r="A104" t="s">
        <v>22</v>
      </c>
      <c r="B104">
        <v>0.90434780000000003</v>
      </c>
      <c r="C104">
        <v>0.93023259999999997</v>
      </c>
      <c r="D104">
        <v>1.0769230999999999</v>
      </c>
      <c r="E104">
        <v>1</v>
      </c>
      <c r="F104">
        <v>1</v>
      </c>
      <c r="G104">
        <v>0.92857140000000005</v>
      </c>
      <c r="H104">
        <v>1</v>
      </c>
      <c r="I104" t="s">
        <v>42</v>
      </c>
      <c r="J104" t="str">
        <f t="shared" si="16"/>
        <v>LACLast16</v>
      </c>
    </row>
    <row r="105" spans="1:10" x14ac:dyDescent="0.25">
      <c r="A105" t="s">
        <v>23</v>
      </c>
      <c r="B105">
        <v>0.98695650000000001</v>
      </c>
      <c r="C105">
        <v>0.98837209999999998</v>
      </c>
      <c r="D105">
        <v>1.0384614999999999</v>
      </c>
      <c r="E105">
        <v>0.875</v>
      </c>
      <c r="F105">
        <v>1</v>
      </c>
      <c r="G105">
        <v>1.0357143</v>
      </c>
      <c r="H105">
        <v>0.96428570000000002</v>
      </c>
      <c r="I105" t="s">
        <v>42</v>
      </c>
      <c r="J105" t="str">
        <f t="shared" si="16"/>
        <v>LALLast16</v>
      </c>
    </row>
    <row r="106" spans="1:10" x14ac:dyDescent="0.25">
      <c r="A106" t="s">
        <v>24</v>
      </c>
      <c r="B106">
        <v>1.0173913000000001</v>
      </c>
      <c r="C106">
        <v>1</v>
      </c>
      <c r="D106">
        <v>1.0769230999999999</v>
      </c>
      <c r="E106">
        <v>0.875</v>
      </c>
      <c r="F106">
        <v>1</v>
      </c>
      <c r="G106">
        <v>1.2142857</v>
      </c>
      <c r="H106">
        <v>0.92857140000000005</v>
      </c>
      <c r="I106" t="s">
        <v>42</v>
      </c>
      <c r="J106" t="str">
        <f t="shared" si="16"/>
        <v>MEMLast16</v>
      </c>
    </row>
    <row r="107" spans="1:10" x14ac:dyDescent="0.25">
      <c r="A107" t="s">
        <v>25</v>
      </c>
      <c r="B107">
        <v>0.93478260000000002</v>
      </c>
      <c r="C107">
        <v>1</v>
      </c>
      <c r="D107">
        <v>0.94230769999999997</v>
      </c>
      <c r="E107">
        <v>0.875</v>
      </c>
      <c r="F107">
        <v>1</v>
      </c>
      <c r="G107">
        <v>0.92857140000000005</v>
      </c>
      <c r="H107">
        <v>0.94642859999999995</v>
      </c>
      <c r="I107" t="s">
        <v>42</v>
      </c>
      <c r="J107" t="str">
        <f t="shared" si="16"/>
        <v>MIALast16</v>
      </c>
    </row>
    <row r="108" spans="1:10" x14ac:dyDescent="0.25">
      <c r="A108" t="s">
        <v>26</v>
      </c>
      <c r="B108">
        <v>1</v>
      </c>
      <c r="C108">
        <v>1.0697673999999999</v>
      </c>
      <c r="D108">
        <v>1.0769230999999999</v>
      </c>
      <c r="E108">
        <v>0.75</v>
      </c>
      <c r="F108">
        <v>0.75</v>
      </c>
      <c r="G108">
        <v>1.0714286</v>
      </c>
      <c r="H108">
        <v>1.0357143</v>
      </c>
      <c r="I108" t="s">
        <v>42</v>
      </c>
      <c r="J108" t="str">
        <f t="shared" si="16"/>
        <v>MILLast16</v>
      </c>
    </row>
    <row r="109" spans="1:10" x14ac:dyDescent="0.25">
      <c r="A109" t="s">
        <v>27</v>
      </c>
      <c r="B109">
        <v>0.9478261</v>
      </c>
      <c r="C109">
        <v>0.96511630000000004</v>
      </c>
      <c r="D109">
        <v>1</v>
      </c>
      <c r="E109">
        <v>0.875</v>
      </c>
      <c r="F109">
        <v>1</v>
      </c>
      <c r="G109">
        <v>0.85714290000000004</v>
      </c>
      <c r="H109">
        <v>1</v>
      </c>
      <c r="I109" t="s">
        <v>42</v>
      </c>
      <c r="J109" t="str">
        <f t="shared" si="16"/>
        <v>MINLast16</v>
      </c>
    </row>
    <row r="110" spans="1:10" x14ac:dyDescent="0.25">
      <c r="A110" t="s">
        <v>28</v>
      </c>
      <c r="B110">
        <v>1.0173913000000001</v>
      </c>
      <c r="C110">
        <v>0.93023259999999997</v>
      </c>
      <c r="D110">
        <v>1.0192308000000001</v>
      </c>
      <c r="E110">
        <v>1.25</v>
      </c>
      <c r="F110">
        <v>1</v>
      </c>
      <c r="G110">
        <v>0.96428570000000002</v>
      </c>
      <c r="H110">
        <v>1</v>
      </c>
      <c r="I110" t="s">
        <v>42</v>
      </c>
      <c r="J110" t="str">
        <f t="shared" si="16"/>
        <v>NOPLast16</v>
      </c>
    </row>
    <row r="111" spans="1:10" x14ac:dyDescent="0.25">
      <c r="A111" t="s">
        <v>29</v>
      </c>
      <c r="B111">
        <v>0.93478260000000002</v>
      </c>
      <c r="C111">
        <v>0.96511630000000004</v>
      </c>
      <c r="D111">
        <v>0.88461540000000005</v>
      </c>
      <c r="E111">
        <v>0.9375</v>
      </c>
      <c r="F111">
        <v>1.25</v>
      </c>
      <c r="G111">
        <v>0.85714290000000004</v>
      </c>
      <c r="H111">
        <v>1</v>
      </c>
      <c r="I111" t="s">
        <v>42</v>
      </c>
      <c r="J111" t="str">
        <f t="shared" si="16"/>
        <v>NYKLast16</v>
      </c>
    </row>
    <row r="112" spans="1:10" x14ac:dyDescent="0.25">
      <c r="A112" t="s">
        <v>30</v>
      </c>
      <c r="B112">
        <v>0.93043480000000001</v>
      </c>
      <c r="C112">
        <v>1</v>
      </c>
      <c r="D112">
        <v>0.96153849999999996</v>
      </c>
      <c r="E112">
        <v>0.875</v>
      </c>
      <c r="F112">
        <v>1.25</v>
      </c>
      <c r="G112">
        <v>1.1428571000000001</v>
      </c>
      <c r="H112">
        <v>0.85714290000000004</v>
      </c>
      <c r="I112" t="s">
        <v>42</v>
      </c>
      <c r="J112" t="str">
        <f t="shared" si="16"/>
        <v>OKCLast16</v>
      </c>
    </row>
    <row r="113" spans="1:10" x14ac:dyDescent="0.25">
      <c r="A113" t="s">
        <v>31</v>
      </c>
      <c r="B113">
        <v>0.9086957</v>
      </c>
      <c r="C113">
        <v>0.95348840000000001</v>
      </c>
      <c r="D113">
        <v>0.84615379999999996</v>
      </c>
      <c r="E113">
        <v>0.875</v>
      </c>
      <c r="F113">
        <v>1</v>
      </c>
      <c r="G113">
        <v>0.82142859999999995</v>
      </c>
      <c r="H113">
        <v>0.96428570000000002</v>
      </c>
      <c r="I113" t="s">
        <v>42</v>
      </c>
      <c r="J113" t="str">
        <f t="shared" si="16"/>
        <v>ORLLast16</v>
      </c>
    </row>
    <row r="114" spans="1:10" x14ac:dyDescent="0.25">
      <c r="A114" t="s">
        <v>32</v>
      </c>
      <c r="B114">
        <v>1.0608696</v>
      </c>
      <c r="C114">
        <v>1.0930233</v>
      </c>
      <c r="D114">
        <v>1.2307691999999999</v>
      </c>
      <c r="E114">
        <v>1.125</v>
      </c>
      <c r="F114">
        <v>1.25</v>
      </c>
      <c r="G114">
        <v>1.1428571000000001</v>
      </c>
      <c r="H114">
        <v>1.0357143</v>
      </c>
      <c r="I114" t="s">
        <v>42</v>
      </c>
      <c r="J114" t="str">
        <f t="shared" si="16"/>
        <v>PHILast16</v>
      </c>
    </row>
    <row r="115" spans="1:10" x14ac:dyDescent="0.25">
      <c r="A115" t="s">
        <v>33</v>
      </c>
      <c r="B115">
        <v>0.97391300000000003</v>
      </c>
      <c r="C115">
        <v>0.95348840000000001</v>
      </c>
      <c r="D115">
        <v>1.0769230999999999</v>
      </c>
      <c r="E115">
        <v>0.875</v>
      </c>
      <c r="F115">
        <v>1</v>
      </c>
      <c r="G115">
        <v>1</v>
      </c>
      <c r="H115">
        <v>1</v>
      </c>
      <c r="I115" t="s">
        <v>42</v>
      </c>
      <c r="J115" t="str">
        <f t="shared" si="16"/>
        <v>PHXLast16</v>
      </c>
    </row>
    <row r="116" spans="1:10" x14ac:dyDescent="0.25">
      <c r="A116" t="s">
        <v>34</v>
      </c>
      <c r="B116">
        <v>0.9478261</v>
      </c>
      <c r="C116">
        <v>1.0465116000000001</v>
      </c>
      <c r="D116">
        <v>1</v>
      </c>
      <c r="E116">
        <v>1.25</v>
      </c>
      <c r="F116">
        <v>1.5</v>
      </c>
      <c r="G116">
        <v>0.71428570000000002</v>
      </c>
      <c r="H116">
        <v>1.0714286</v>
      </c>
      <c r="I116" t="s">
        <v>42</v>
      </c>
      <c r="J116" t="str">
        <f t="shared" si="16"/>
        <v>PORLast16</v>
      </c>
    </row>
    <row r="117" spans="1:10" x14ac:dyDescent="0.25">
      <c r="A117" t="s">
        <v>35</v>
      </c>
      <c r="B117">
        <v>1.0130435</v>
      </c>
      <c r="C117">
        <v>0.94186049999999999</v>
      </c>
      <c r="D117">
        <v>1.0769230999999999</v>
      </c>
      <c r="E117">
        <v>0.9375</v>
      </c>
      <c r="F117">
        <v>0.75</v>
      </c>
      <c r="G117">
        <v>1.0357143</v>
      </c>
      <c r="H117">
        <v>0.96428570000000002</v>
      </c>
      <c r="I117" t="s">
        <v>42</v>
      </c>
      <c r="J117" t="str">
        <f t="shared" si="16"/>
        <v>SACLast16</v>
      </c>
    </row>
    <row r="118" spans="1:10" x14ac:dyDescent="0.25">
      <c r="A118" t="s">
        <v>36</v>
      </c>
      <c r="B118">
        <v>1.0434783000000001</v>
      </c>
      <c r="C118">
        <v>1.0232558</v>
      </c>
      <c r="D118">
        <v>1.1538462</v>
      </c>
      <c r="E118">
        <v>0.875</v>
      </c>
      <c r="F118">
        <v>1</v>
      </c>
      <c r="G118">
        <v>1.0714286</v>
      </c>
      <c r="H118">
        <v>1</v>
      </c>
      <c r="I118" t="s">
        <v>42</v>
      </c>
      <c r="J118" t="str">
        <f t="shared" si="16"/>
        <v>SASLast16</v>
      </c>
    </row>
    <row r="119" spans="1:10" x14ac:dyDescent="0.25">
      <c r="A119" t="s">
        <v>37</v>
      </c>
      <c r="B119">
        <v>0.99565219999999999</v>
      </c>
      <c r="C119">
        <v>1.1046511999999999</v>
      </c>
      <c r="D119">
        <v>0.96153849999999996</v>
      </c>
      <c r="E119">
        <v>1.125</v>
      </c>
      <c r="F119">
        <v>1.5</v>
      </c>
      <c r="G119">
        <v>0.82142859999999995</v>
      </c>
      <c r="H119">
        <v>1</v>
      </c>
      <c r="I119" t="s">
        <v>42</v>
      </c>
      <c r="J119" t="str">
        <f t="shared" si="16"/>
        <v>TORLast16</v>
      </c>
    </row>
    <row r="120" spans="1:10" x14ac:dyDescent="0.25">
      <c r="A120" t="s">
        <v>38</v>
      </c>
      <c r="B120">
        <v>1.0956522</v>
      </c>
      <c r="C120">
        <v>1.1395348999999999</v>
      </c>
      <c r="D120">
        <v>1.1538462</v>
      </c>
      <c r="E120">
        <v>1.125</v>
      </c>
      <c r="F120">
        <v>1.25</v>
      </c>
      <c r="G120">
        <v>1</v>
      </c>
      <c r="H120">
        <v>1.1428571000000001</v>
      </c>
      <c r="I120" t="s">
        <v>42</v>
      </c>
      <c r="J120" t="str">
        <f t="shared" si="16"/>
        <v>UTALast16</v>
      </c>
    </row>
    <row r="121" spans="1:10" x14ac:dyDescent="0.25">
      <c r="A121" t="s">
        <v>39</v>
      </c>
      <c r="B121">
        <v>1.0434783000000001</v>
      </c>
      <c r="C121">
        <v>1.1395348999999999</v>
      </c>
      <c r="D121">
        <v>1.0769230999999999</v>
      </c>
      <c r="E121">
        <v>1</v>
      </c>
      <c r="F121">
        <v>1.25</v>
      </c>
      <c r="G121">
        <v>0.92857140000000005</v>
      </c>
      <c r="H121">
        <v>1.0714286</v>
      </c>
      <c r="I121" t="s">
        <v>42</v>
      </c>
      <c r="J121" t="str">
        <f t="shared" si="16"/>
        <v>WASLast16</v>
      </c>
    </row>
  </sheetData>
  <sortState xmlns:xlrd2="http://schemas.microsoft.com/office/spreadsheetml/2017/richdata2" ref="O1:S31">
    <sortCondition descending="1" ref="S1:S31"/>
  </sortState>
  <mergeCells count="1">
    <mergeCell ref="AM8:AM9"/>
  </mergeCells>
  <conditionalFormatting sqref="Q2:Q3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3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3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3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3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H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8:AO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M1" xr:uid="{DF1A2D9A-2F88-46B4-B436-DD907C51229B}">
      <formula1>$AX$1:$AX$4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F09DB-F0CE-40C0-848D-88DF5EE4E314}">
  <dimension ref="A1:I121"/>
  <sheetViews>
    <sheetView topLeftCell="A85" workbookViewId="0">
      <selection sqref="A1:I121"/>
    </sheetView>
  </sheetViews>
  <sheetFormatPr defaultRowHeight="15" x14ac:dyDescent="0.25"/>
  <sheetData>
    <row r="1" spans="1:9" ht="17.100000000000001" customHeight="1" x14ac:dyDescent="0.25">
      <c r="A1" t="s">
        <v>47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1.0438596</v>
      </c>
      <c r="C2">
        <v>1</v>
      </c>
      <c r="D2">
        <v>1.1153846000000001</v>
      </c>
      <c r="E2">
        <v>1.25</v>
      </c>
      <c r="F2">
        <v>1</v>
      </c>
      <c r="G2">
        <v>1.0769230999999999</v>
      </c>
      <c r="H2">
        <v>1.0357143</v>
      </c>
      <c r="I2" t="s">
        <v>10</v>
      </c>
    </row>
    <row r="3" spans="1:9" x14ac:dyDescent="0.25">
      <c r="A3" t="s">
        <v>11</v>
      </c>
      <c r="B3">
        <v>0.8991228</v>
      </c>
      <c r="C3">
        <v>0.92045449999999995</v>
      </c>
      <c r="D3">
        <v>0.94230769999999997</v>
      </c>
      <c r="E3">
        <v>1</v>
      </c>
      <c r="F3">
        <v>0.7</v>
      </c>
      <c r="G3">
        <v>1.0384614999999999</v>
      </c>
      <c r="H3">
        <v>0.82142859999999995</v>
      </c>
      <c r="I3" t="s">
        <v>10</v>
      </c>
    </row>
    <row r="4" spans="1:9" x14ac:dyDescent="0.25">
      <c r="A4" t="s">
        <v>12</v>
      </c>
      <c r="B4">
        <v>1.0307017999999999</v>
      </c>
      <c r="C4">
        <v>1.0227272999999999</v>
      </c>
      <c r="D4">
        <v>1</v>
      </c>
      <c r="E4">
        <v>0.75</v>
      </c>
      <c r="F4">
        <v>1.1000000000000001</v>
      </c>
      <c r="G4">
        <v>1.3846153999999999</v>
      </c>
      <c r="H4">
        <v>0.85714290000000004</v>
      </c>
      <c r="I4" t="s">
        <v>10</v>
      </c>
    </row>
    <row r="5" spans="1:9" x14ac:dyDescent="0.25">
      <c r="A5" t="s">
        <v>13</v>
      </c>
      <c r="B5">
        <v>0.91666669999999995</v>
      </c>
      <c r="C5">
        <v>1.0227272999999999</v>
      </c>
      <c r="D5">
        <v>0.92307689999999998</v>
      </c>
      <c r="E5">
        <v>0.875</v>
      </c>
      <c r="F5">
        <v>0.8</v>
      </c>
      <c r="G5">
        <v>1</v>
      </c>
      <c r="H5">
        <v>0.89285709999999996</v>
      </c>
      <c r="I5" t="s">
        <v>10</v>
      </c>
    </row>
    <row r="6" spans="1:9" x14ac:dyDescent="0.25">
      <c r="A6" t="s">
        <v>14</v>
      </c>
      <c r="B6">
        <v>1.0394737000000001</v>
      </c>
      <c r="C6">
        <v>1.0340909</v>
      </c>
      <c r="D6">
        <v>1.1153846000000001</v>
      </c>
      <c r="E6">
        <v>1</v>
      </c>
      <c r="F6">
        <v>0.9</v>
      </c>
      <c r="G6">
        <v>1.1538462</v>
      </c>
      <c r="H6">
        <v>1</v>
      </c>
      <c r="I6" t="s">
        <v>10</v>
      </c>
    </row>
    <row r="7" spans="1:9" x14ac:dyDescent="0.25">
      <c r="A7" t="s">
        <v>15</v>
      </c>
      <c r="B7">
        <v>1.0701754000000001</v>
      </c>
      <c r="C7">
        <v>1.0454545</v>
      </c>
      <c r="D7">
        <v>1.0769230999999999</v>
      </c>
      <c r="E7">
        <v>1</v>
      </c>
      <c r="F7">
        <v>0.8</v>
      </c>
      <c r="G7">
        <v>1.2307691999999999</v>
      </c>
      <c r="H7">
        <v>1.0178571000000001</v>
      </c>
      <c r="I7" t="s">
        <v>10</v>
      </c>
    </row>
    <row r="8" spans="1:9" x14ac:dyDescent="0.25">
      <c r="A8" t="s">
        <v>16</v>
      </c>
      <c r="B8">
        <v>1.0175438999999999</v>
      </c>
      <c r="C8">
        <v>0.97727269999999999</v>
      </c>
      <c r="D8">
        <v>0.96153849999999996</v>
      </c>
      <c r="E8">
        <v>1</v>
      </c>
      <c r="F8">
        <v>1</v>
      </c>
      <c r="G8">
        <v>0.92307689999999998</v>
      </c>
      <c r="H8">
        <v>1.0714286</v>
      </c>
      <c r="I8" t="s">
        <v>10</v>
      </c>
    </row>
    <row r="9" spans="1:9" x14ac:dyDescent="0.25">
      <c r="A9" t="s">
        <v>17</v>
      </c>
      <c r="B9">
        <v>1.0701754000000001</v>
      </c>
      <c r="C9">
        <v>1.0454545</v>
      </c>
      <c r="D9">
        <v>1.1538462</v>
      </c>
      <c r="E9">
        <v>1</v>
      </c>
      <c r="F9">
        <v>1</v>
      </c>
      <c r="G9">
        <v>0.92307689999999998</v>
      </c>
      <c r="H9">
        <v>1.1785714</v>
      </c>
      <c r="I9" t="s">
        <v>10</v>
      </c>
    </row>
    <row r="10" spans="1:9" x14ac:dyDescent="0.25">
      <c r="A10" t="s">
        <v>18</v>
      </c>
      <c r="B10">
        <v>1.0263157999999999</v>
      </c>
      <c r="C10">
        <v>1</v>
      </c>
      <c r="D10">
        <v>1</v>
      </c>
      <c r="E10">
        <v>1</v>
      </c>
      <c r="F10">
        <v>1</v>
      </c>
      <c r="G10">
        <v>0.92307689999999998</v>
      </c>
      <c r="H10">
        <v>1.0357143</v>
      </c>
      <c r="I10" t="s">
        <v>10</v>
      </c>
    </row>
    <row r="11" spans="1:9" x14ac:dyDescent="0.25">
      <c r="A11" t="s">
        <v>19</v>
      </c>
      <c r="B11">
        <v>1.0087718999999999</v>
      </c>
      <c r="C11">
        <v>1.0227272999999999</v>
      </c>
      <c r="D11">
        <v>1.1153846000000001</v>
      </c>
      <c r="E11">
        <v>1.125</v>
      </c>
      <c r="F11">
        <v>1</v>
      </c>
      <c r="G11">
        <v>1.1538462</v>
      </c>
      <c r="H11">
        <v>0.89285709999999996</v>
      </c>
      <c r="I11" t="s">
        <v>10</v>
      </c>
    </row>
    <row r="12" spans="1:9" x14ac:dyDescent="0.25">
      <c r="A12" t="s">
        <v>20</v>
      </c>
      <c r="B12">
        <v>1</v>
      </c>
      <c r="C12">
        <v>1.0909091</v>
      </c>
      <c r="D12">
        <v>0.88461540000000005</v>
      </c>
      <c r="E12">
        <v>1</v>
      </c>
      <c r="F12">
        <v>1</v>
      </c>
      <c r="G12">
        <v>1</v>
      </c>
      <c r="H12">
        <v>1.0357143</v>
      </c>
      <c r="I12" t="s">
        <v>10</v>
      </c>
    </row>
    <row r="13" spans="1:9" x14ac:dyDescent="0.25">
      <c r="A13" t="s">
        <v>21</v>
      </c>
      <c r="B13">
        <v>1.0263157999999999</v>
      </c>
      <c r="C13">
        <v>0.93181820000000004</v>
      </c>
      <c r="D13">
        <v>1.1153846000000001</v>
      </c>
      <c r="E13">
        <v>1</v>
      </c>
      <c r="F13">
        <v>1</v>
      </c>
      <c r="G13">
        <v>1</v>
      </c>
      <c r="H13">
        <v>1.0714286</v>
      </c>
      <c r="I13" t="s">
        <v>10</v>
      </c>
    </row>
    <row r="14" spans="1:9" x14ac:dyDescent="0.25">
      <c r="A14" t="s">
        <v>22</v>
      </c>
      <c r="B14">
        <v>0.98684210000000006</v>
      </c>
      <c r="C14">
        <v>1</v>
      </c>
      <c r="D14">
        <v>1</v>
      </c>
      <c r="E14">
        <v>1.125</v>
      </c>
      <c r="F14">
        <v>0.8</v>
      </c>
      <c r="G14">
        <v>0.92307689999999998</v>
      </c>
      <c r="H14">
        <v>1.0357143</v>
      </c>
      <c r="I14" t="s">
        <v>10</v>
      </c>
    </row>
    <row r="15" spans="1:9" x14ac:dyDescent="0.25">
      <c r="A15" t="s">
        <v>23</v>
      </c>
      <c r="B15">
        <v>1</v>
      </c>
      <c r="C15">
        <v>0.95454550000000005</v>
      </c>
      <c r="D15">
        <v>1</v>
      </c>
      <c r="E15">
        <v>0.875</v>
      </c>
      <c r="F15">
        <v>0.8</v>
      </c>
      <c r="G15">
        <v>1.0769230999999999</v>
      </c>
      <c r="H15">
        <v>0.96428570000000002</v>
      </c>
      <c r="I15" t="s">
        <v>10</v>
      </c>
    </row>
    <row r="16" spans="1:9" x14ac:dyDescent="0.25">
      <c r="A16" t="s">
        <v>24</v>
      </c>
      <c r="B16">
        <v>1.0745614000000001</v>
      </c>
      <c r="C16">
        <v>1.0568181999999999</v>
      </c>
      <c r="D16">
        <v>1.0769230999999999</v>
      </c>
      <c r="E16">
        <v>1.125</v>
      </c>
      <c r="F16">
        <v>1</v>
      </c>
      <c r="G16">
        <v>1.0769230999999999</v>
      </c>
      <c r="H16">
        <v>1.1071428999999999</v>
      </c>
      <c r="I16" t="s">
        <v>10</v>
      </c>
    </row>
    <row r="17" spans="1:9" x14ac:dyDescent="0.25">
      <c r="A17" t="s">
        <v>25</v>
      </c>
      <c r="B17">
        <v>0.9780702</v>
      </c>
      <c r="C17">
        <v>0.97727269999999999</v>
      </c>
      <c r="D17">
        <v>1</v>
      </c>
      <c r="E17">
        <v>1</v>
      </c>
      <c r="F17">
        <v>0.8</v>
      </c>
      <c r="G17">
        <v>1.0384614999999999</v>
      </c>
      <c r="H17">
        <v>0.92857140000000005</v>
      </c>
      <c r="I17" t="s">
        <v>10</v>
      </c>
    </row>
    <row r="18" spans="1:9" x14ac:dyDescent="0.25">
      <c r="A18" t="s">
        <v>26</v>
      </c>
      <c r="B18">
        <v>1</v>
      </c>
      <c r="C18">
        <v>0.97727269999999999</v>
      </c>
      <c r="D18">
        <v>0.96153849999999996</v>
      </c>
      <c r="E18">
        <v>0.875</v>
      </c>
      <c r="F18">
        <v>0.8</v>
      </c>
      <c r="G18">
        <v>1.0384614999999999</v>
      </c>
      <c r="H18">
        <v>1</v>
      </c>
      <c r="I18" t="s">
        <v>10</v>
      </c>
    </row>
    <row r="19" spans="1:9" x14ac:dyDescent="0.25">
      <c r="A19" t="s">
        <v>27</v>
      </c>
      <c r="B19">
        <v>1</v>
      </c>
      <c r="C19">
        <v>0.97727269999999999</v>
      </c>
      <c r="D19">
        <v>1</v>
      </c>
      <c r="E19">
        <v>0.9375</v>
      </c>
      <c r="F19">
        <v>1</v>
      </c>
      <c r="G19">
        <v>1.0769230999999999</v>
      </c>
      <c r="H19">
        <v>0.92857140000000005</v>
      </c>
      <c r="I19" t="s">
        <v>10</v>
      </c>
    </row>
    <row r="20" spans="1:9" x14ac:dyDescent="0.25">
      <c r="A20" t="s">
        <v>28</v>
      </c>
      <c r="B20">
        <v>0.96052630000000006</v>
      </c>
      <c r="C20">
        <v>0.98863639999999997</v>
      </c>
      <c r="D20">
        <v>0.96153849999999996</v>
      </c>
      <c r="E20">
        <v>1.125</v>
      </c>
      <c r="F20">
        <v>1</v>
      </c>
      <c r="G20">
        <v>0.92307689999999998</v>
      </c>
      <c r="H20">
        <v>1.0357143</v>
      </c>
      <c r="I20" t="s">
        <v>10</v>
      </c>
    </row>
    <row r="21" spans="1:9" x14ac:dyDescent="0.25">
      <c r="A21" t="s">
        <v>29</v>
      </c>
      <c r="B21">
        <v>1</v>
      </c>
      <c r="C21">
        <v>0.96590909999999996</v>
      </c>
      <c r="D21">
        <v>1.0576923</v>
      </c>
      <c r="E21">
        <v>1</v>
      </c>
      <c r="F21">
        <v>0.6</v>
      </c>
      <c r="G21">
        <v>0.92307689999999998</v>
      </c>
      <c r="H21">
        <v>1.1071428999999999</v>
      </c>
      <c r="I21" t="s">
        <v>10</v>
      </c>
    </row>
    <row r="22" spans="1:9" x14ac:dyDescent="0.25">
      <c r="A22" t="s">
        <v>30</v>
      </c>
      <c r="B22">
        <v>1.0570174999999999</v>
      </c>
      <c r="C22">
        <v>1.0227272999999999</v>
      </c>
      <c r="D22">
        <v>1</v>
      </c>
      <c r="E22">
        <v>1.25</v>
      </c>
      <c r="F22">
        <v>1</v>
      </c>
      <c r="G22">
        <v>1.0769230999999999</v>
      </c>
      <c r="H22">
        <v>1.0714286</v>
      </c>
      <c r="I22" t="s">
        <v>10</v>
      </c>
    </row>
    <row r="23" spans="1:9" x14ac:dyDescent="0.25">
      <c r="A23" t="s">
        <v>31</v>
      </c>
      <c r="B23">
        <v>0.9298246</v>
      </c>
      <c r="C23">
        <v>0.95454550000000005</v>
      </c>
      <c r="D23">
        <v>0.88461540000000005</v>
      </c>
      <c r="E23">
        <v>1.125</v>
      </c>
      <c r="F23">
        <v>1.2</v>
      </c>
      <c r="G23">
        <v>0.84615379999999996</v>
      </c>
      <c r="H23">
        <v>0.96428570000000002</v>
      </c>
      <c r="I23" t="s">
        <v>10</v>
      </c>
    </row>
    <row r="24" spans="1:9" x14ac:dyDescent="0.25">
      <c r="A24" t="s">
        <v>32</v>
      </c>
      <c r="B24">
        <v>0.9561404</v>
      </c>
      <c r="C24">
        <v>0.90909090000000004</v>
      </c>
      <c r="D24">
        <v>0.88461540000000005</v>
      </c>
      <c r="E24">
        <v>1.125</v>
      </c>
      <c r="F24">
        <v>0.8</v>
      </c>
      <c r="G24">
        <v>0.92307689999999998</v>
      </c>
      <c r="H24">
        <v>0.96428570000000002</v>
      </c>
      <c r="I24" t="s">
        <v>10</v>
      </c>
    </row>
    <row r="25" spans="1:9" x14ac:dyDescent="0.25">
      <c r="A25" t="s">
        <v>33</v>
      </c>
      <c r="B25">
        <v>0.995614</v>
      </c>
      <c r="C25">
        <v>0.95454550000000005</v>
      </c>
      <c r="D25">
        <v>1.0769230999999999</v>
      </c>
      <c r="E25">
        <v>0.875</v>
      </c>
      <c r="F25">
        <v>0.8</v>
      </c>
      <c r="G25">
        <v>1.0769230999999999</v>
      </c>
      <c r="H25">
        <v>0.94642859999999995</v>
      </c>
      <c r="I25" t="s">
        <v>10</v>
      </c>
    </row>
    <row r="26" spans="1:9" x14ac:dyDescent="0.25">
      <c r="A26" t="s">
        <v>34</v>
      </c>
      <c r="B26">
        <v>0.98245610000000005</v>
      </c>
      <c r="C26">
        <v>1.0113635999999999</v>
      </c>
      <c r="D26">
        <v>0.92307689999999998</v>
      </c>
      <c r="E26">
        <v>1</v>
      </c>
      <c r="F26">
        <v>1</v>
      </c>
      <c r="G26">
        <v>1.0769230999999999</v>
      </c>
      <c r="H26">
        <v>1</v>
      </c>
      <c r="I26" t="s">
        <v>10</v>
      </c>
    </row>
    <row r="27" spans="1:9" x14ac:dyDescent="0.25">
      <c r="A27" t="s">
        <v>35</v>
      </c>
      <c r="B27">
        <v>1.0087718999999999</v>
      </c>
      <c r="C27">
        <v>1.0113635999999999</v>
      </c>
      <c r="D27">
        <v>0.96153849999999996</v>
      </c>
      <c r="E27">
        <v>0.875</v>
      </c>
      <c r="F27">
        <v>0.8</v>
      </c>
      <c r="G27">
        <v>0.88461540000000005</v>
      </c>
      <c r="H27">
        <v>1.1071428999999999</v>
      </c>
      <c r="I27" t="s">
        <v>10</v>
      </c>
    </row>
    <row r="28" spans="1:9" x14ac:dyDescent="0.25">
      <c r="A28" t="s">
        <v>36</v>
      </c>
      <c r="B28">
        <v>0.99122809999999995</v>
      </c>
      <c r="C28">
        <v>1</v>
      </c>
      <c r="D28">
        <v>1.0769230999999999</v>
      </c>
      <c r="E28">
        <v>1</v>
      </c>
      <c r="F28">
        <v>1</v>
      </c>
      <c r="G28">
        <v>1.0769230999999999</v>
      </c>
      <c r="H28">
        <v>0.96428570000000002</v>
      </c>
      <c r="I28" t="s">
        <v>10</v>
      </c>
    </row>
    <row r="29" spans="1:9" x14ac:dyDescent="0.25">
      <c r="A29" t="s">
        <v>37</v>
      </c>
      <c r="B29">
        <v>0.9736842</v>
      </c>
      <c r="C29">
        <v>1</v>
      </c>
      <c r="D29">
        <v>1.0769230999999999</v>
      </c>
      <c r="E29">
        <v>1</v>
      </c>
      <c r="F29">
        <v>0.8</v>
      </c>
      <c r="G29">
        <v>0.84615379999999996</v>
      </c>
      <c r="H29">
        <v>1.0714286</v>
      </c>
      <c r="I29" t="s">
        <v>10</v>
      </c>
    </row>
    <row r="30" spans="1:9" x14ac:dyDescent="0.25">
      <c r="A30" t="s">
        <v>38</v>
      </c>
      <c r="B30">
        <v>0.9780702</v>
      </c>
      <c r="C30">
        <v>1.0227272999999999</v>
      </c>
      <c r="D30">
        <v>0.96153849999999996</v>
      </c>
      <c r="E30">
        <v>0.8125</v>
      </c>
      <c r="F30">
        <v>0.8</v>
      </c>
      <c r="G30">
        <v>1.0769230999999999</v>
      </c>
      <c r="H30">
        <v>0.92857140000000005</v>
      </c>
      <c r="I30" t="s">
        <v>10</v>
      </c>
    </row>
    <row r="31" spans="1:9" x14ac:dyDescent="0.25">
      <c r="A31" t="s">
        <v>39</v>
      </c>
      <c r="B31">
        <v>0.9298246</v>
      </c>
      <c r="C31">
        <v>0.98863639999999997</v>
      </c>
      <c r="D31">
        <v>0.96153849999999996</v>
      </c>
      <c r="E31">
        <v>0.875</v>
      </c>
      <c r="F31">
        <v>1</v>
      </c>
      <c r="G31">
        <v>0.96153849999999996</v>
      </c>
      <c r="H31">
        <v>0.92857140000000005</v>
      </c>
      <c r="I31" t="s">
        <v>10</v>
      </c>
    </row>
    <row r="32" spans="1:9" x14ac:dyDescent="0.25">
      <c r="A32" t="s">
        <v>9</v>
      </c>
      <c r="B32">
        <v>1.0877193000000001</v>
      </c>
      <c r="C32">
        <v>1</v>
      </c>
      <c r="D32">
        <v>1.2307691999999999</v>
      </c>
      <c r="E32">
        <v>1</v>
      </c>
      <c r="F32">
        <v>0.75</v>
      </c>
      <c r="G32">
        <v>1.1851852</v>
      </c>
      <c r="H32">
        <v>1.0714286</v>
      </c>
      <c r="I32" t="s">
        <v>40</v>
      </c>
    </row>
    <row r="33" spans="1:9" x14ac:dyDescent="0.25">
      <c r="A33" t="s">
        <v>11</v>
      </c>
      <c r="B33">
        <v>0.9561404</v>
      </c>
      <c r="C33">
        <v>0.93181820000000004</v>
      </c>
      <c r="D33">
        <v>0.96153849999999996</v>
      </c>
      <c r="E33">
        <v>1</v>
      </c>
      <c r="F33">
        <v>0.5</v>
      </c>
      <c r="G33">
        <v>0.88888889999999998</v>
      </c>
      <c r="H33">
        <v>0.85714290000000004</v>
      </c>
      <c r="I33" t="s">
        <v>40</v>
      </c>
    </row>
    <row r="34" spans="1:9" x14ac:dyDescent="0.25">
      <c r="A34" t="s">
        <v>12</v>
      </c>
      <c r="B34">
        <v>1.0438596</v>
      </c>
      <c r="C34">
        <v>1.1136364000000001</v>
      </c>
      <c r="D34">
        <v>1</v>
      </c>
      <c r="E34">
        <v>1</v>
      </c>
      <c r="F34">
        <v>1.25</v>
      </c>
      <c r="G34">
        <v>1.4074074000000001</v>
      </c>
      <c r="H34">
        <v>0.85714290000000004</v>
      </c>
      <c r="I34" t="s">
        <v>40</v>
      </c>
    </row>
    <row r="35" spans="1:9" x14ac:dyDescent="0.25">
      <c r="A35" t="s">
        <v>13</v>
      </c>
      <c r="B35">
        <v>0.84210529999999995</v>
      </c>
      <c r="C35">
        <v>0.93181820000000004</v>
      </c>
      <c r="D35">
        <v>0.88461540000000005</v>
      </c>
      <c r="E35">
        <v>0.875</v>
      </c>
      <c r="F35">
        <v>1</v>
      </c>
      <c r="G35">
        <v>0.81481479999999995</v>
      </c>
      <c r="H35">
        <v>0.89285709999999996</v>
      </c>
      <c r="I35" t="s">
        <v>40</v>
      </c>
    </row>
    <row r="36" spans="1:9" x14ac:dyDescent="0.25">
      <c r="A36" t="s">
        <v>14</v>
      </c>
      <c r="B36">
        <v>1.0438596</v>
      </c>
      <c r="C36">
        <v>1.0454545</v>
      </c>
      <c r="D36">
        <v>1.1153846000000001</v>
      </c>
      <c r="E36">
        <v>1</v>
      </c>
      <c r="F36">
        <v>1</v>
      </c>
      <c r="G36">
        <v>1.037037</v>
      </c>
      <c r="H36">
        <v>1.0714286</v>
      </c>
      <c r="I36" t="s">
        <v>40</v>
      </c>
    </row>
    <row r="37" spans="1:9" x14ac:dyDescent="0.25">
      <c r="A37" t="s">
        <v>15</v>
      </c>
      <c r="B37">
        <v>0.99122809999999995</v>
      </c>
      <c r="C37">
        <v>1.1136364000000001</v>
      </c>
      <c r="D37">
        <v>0.92307689999999998</v>
      </c>
      <c r="E37">
        <v>0.875</v>
      </c>
      <c r="F37">
        <v>0.75</v>
      </c>
      <c r="G37">
        <v>1.2592593000000001</v>
      </c>
      <c r="H37">
        <v>0.92857140000000005</v>
      </c>
      <c r="I37" t="s">
        <v>40</v>
      </c>
    </row>
    <row r="38" spans="1:9" x14ac:dyDescent="0.25">
      <c r="A38" t="s">
        <v>16</v>
      </c>
      <c r="B38">
        <v>0.8508772</v>
      </c>
      <c r="C38">
        <v>0.88636360000000003</v>
      </c>
      <c r="D38">
        <v>0.76923079999999999</v>
      </c>
      <c r="E38">
        <v>0.75</v>
      </c>
      <c r="F38">
        <v>1.5</v>
      </c>
      <c r="G38">
        <v>0.51851849999999999</v>
      </c>
      <c r="H38">
        <v>1.1071428999999999</v>
      </c>
      <c r="I38" t="s">
        <v>40</v>
      </c>
    </row>
    <row r="39" spans="1:9" x14ac:dyDescent="0.25">
      <c r="A39" t="s">
        <v>17</v>
      </c>
      <c r="B39">
        <v>1.0526316</v>
      </c>
      <c r="C39">
        <v>1.0681818000000001</v>
      </c>
      <c r="D39">
        <v>1.1538462</v>
      </c>
      <c r="E39">
        <v>0.875</v>
      </c>
      <c r="F39">
        <v>1.25</v>
      </c>
      <c r="G39">
        <v>0.74074070000000003</v>
      </c>
      <c r="H39">
        <v>1.25</v>
      </c>
      <c r="I39" t="s">
        <v>40</v>
      </c>
    </row>
    <row r="40" spans="1:9" x14ac:dyDescent="0.25">
      <c r="A40" t="s">
        <v>18</v>
      </c>
      <c r="B40">
        <v>1.0263157999999999</v>
      </c>
      <c r="C40">
        <v>0.95454550000000005</v>
      </c>
      <c r="D40">
        <v>1.1538462</v>
      </c>
      <c r="E40">
        <v>1</v>
      </c>
      <c r="F40">
        <v>1.5</v>
      </c>
      <c r="G40">
        <v>0.96296300000000001</v>
      </c>
      <c r="H40">
        <v>1.0357143</v>
      </c>
      <c r="I40" t="s">
        <v>40</v>
      </c>
    </row>
    <row r="41" spans="1:9" x14ac:dyDescent="0.25">
      <c r="A41" t="s">
        <v>19</v>
      </c>
      <c r="B41">
        <v>0.9736842</v>
      </c>
      <c r="C41">
        <v>1.0227272999999999</v>
      </c>
      <c r="D41">
        <v>1.1153846000000001</v>
      </c>
      <c r="E41">
        <v>1.5</v>
      </c>
      <c r="F41">
        <v>0.75</v>
      </c>
      <c r="G41">
        <v>1.1111111</v>
      </c>
      <c r="H41">
        <v>0.75</v>
      </c>
      <c r="I41" t="s">
        <v>40</v>
      </c>
    </row>
    <row r="42" spans="1:9" x14ac:dyDescent="0.25">
      <c r="A42" t="s">
        <v>20</v>
      </c>
      <c r="B42">
        <v>0.9736842</v>
      </c>
      <c r="C42">
        <v>1.0227272999999999</v>
      </c>
      <c r="D42">
        <v>0.92307689999999998</v>
      </c>
      <c r="E42">
        <v>1</v>
      </c>
      <c r="F42">
        <v>1.25</v>
      </c>
      <c r="G42">
        <v>0.96296300000000001</v>
      </c>
      <c r="H42">
        <v>1.1428571000000001</v>
      </c>
      <c r="I42" t="s">
        <v>40</v>
      </c>
    </row>
    <row r="43" spans="1:9" x14ac:dyDescent="0.25">
      <c r="A43" t="s">
        <v>21</v>
      </c>
      <c r="B43">
        <v>1.0087718999999999</v>
      </c>
      <c r="C43">
        <v>1.0454545</v>
      </c>
      <c r="D43">
        <v>1.0384614999999999</v>
      </c>
      <c r="E43">
        <v>1</v>
      </c>
      <c r="F43">
        <v>1.75</v>
      </c>
      <c r="G43">
        <v>0.88888889999999998</v>
      </c>
      <c r="H43">
        <v>1.0357143</v>
      </c>
      <c r="I43" t="s">
        <v>40</v>
      </c>
    </row>
    <row r="44" spans="1:9" x14ac:dyDescent="0.25">
      <c r="A44" t="s">
        <v>22</v>
      </c>
      <c r="B44">
        <v>1.0877193000000001</v>
      </c>
      <c r="C44">
        <v>0.97727269999999999</v>
      </c>
      <c r="D44">
        <v>1.1538462</v>
      </c>
      <c r="E44">
        <v>1.25</v>
      </c>
      <c r="F44">
        <v>0.75</v>
      </c>
      <c r="G44">
        <v>1.037037</v>
      </c>
      <c r="H44">
        <v>1.2142857</v>
      </c>
      <c r="I44" t="s">
        <v>40</v>
      </c>
    </row>
    <row r="45" spans="1:9" x14ac:dyDescent="0.25">
      <c r="A45" t="s">
        <v>23</v>
      </c>
      <c r="B45">
        <v>1.0526316</v>
      </c>
      <c r="C45">
        <v>0.95454550000000005</v>
      </c>
      <c r="D45">
        <v>0.84615379999999996</v>
      </c>
      <c r="E45">
        <v>1.125</v>
      </c>
      <c r="F45">
        <v>0.5</v>
      </c>
      <c r="G45">
        <v>1.3333333000000001</v>
      </c>
      <c r="H45">
        <v>0.85714290000000004</v>
      </c>
      <c r="I45" t="s">
        <v>40</v>
      </c>
    </row>
    <row r="46" spans="1:9" x14ac:dyDescent="0.25">
      <c r="A46" t="s">
        <v>24</v>
      </c>
      <c r="B46">
        <v>1.0877193000000001</v>
      </c>
      <c r="C46">
        <v>1.1818181999999999</v>
      </c>
      <c r="D46">
        <v>1</v>
      </c>
      <c r="E46">
        <v>1</v>
      </c>
      <c r="F46">
        <v>0.75</v>
      </c>
      <c r="G46">
        <v>1.1111111</v>
      </c>
      <c r="H46">
        <v>1</v>
      </c>
      <c r="I46" t="s">
        <v>40</v>
      </c>
    </row>
    <row r="47" spans="1:9" x14ac:dyDescent="0.25">
      <c r="A47" t="s">
        <v>25</v>
      </c>
      <c r="B47">
        <v>1.0263157999999999</v>
      </c>
      <c r="C47">
        <v>1.0681818000000001</v>
      </c>
      <c r="D47">
        <v>1.0769230999999999</v>
      </c>
      <c r="E47">
        <v>1</v>
      </c>
      <c r="F47">
        <v>1.25</v>
      </c>
      <c r="G47">
        <v>1.1111111</v>
      </c>
      <c r="H47">
        <v>1.1428571000000001</v>
      </c>
      <c r="I47" t="s">
        <v>40</v>
      </c>
    </row>
    <row r="48" spans="1:9" x14ac:dyDescent="0.25">
      <c r="A48" t="s">
        <v>26</v>
      </c>
      <c r="B48">
        <v>1.0964912</v>
      </c>
      <c r="C48">
        <v>0.97727269999999999</v>
      </c>
      <c r="D48">
        <v>1.1153846000000001</v>
      </c>
      <c r="E48">
        <v>1</v>
      </c>
      <c r="F48">
        <v>1</v>
      </c>
      <c r="G48">
        <v>1.2592593000000001</v>
      </c>
      <c r="H48">
        <v>1</v>
      </c>
      <c r="I48" t="s">
        <v>40</v>
      </c>
    </row>
    <row r="49" spans="1:9" x14ac:dyDescent="0.25">
      <c r="A49" t="s">
        <v>27</v>
      </c>
      <c r="B49">
        <v>1.0175438999999999</v>
      </c>
      <c r="C49">
        <v>1.0681818000000001</v>
      </c>
      <c r="D49">
        <v>0.96153849999999996</v>
      </c>
      <c r="E49">
        <v>0.625</v>
      </c>
      <c r="F49">
        <v>1.25</v>
      </c>
      <c r="G49">
        <v>0.96296300000000001</v>
      </c>
      <c r="H49">
        <v>1.0714286</v>
      </c>
      <c r="I49" t="s">
        <v>40</v>
      </c>
    </row>
    <row r="50" spans="1:9" x14ac:dyDescent="0.25">
      <c r="A50" t="s">
        <v>28</v>
      </c>
      <c r="B50">
        <v>0.93859649999999994</v>
      </c>
      <c r="C50">
        <v>1.0681818000000001</v>
      </c>
      <c r="D50">
        <v>1.0384614999999999</v>
      </c>
      <c r="E50">
        <v>0.75</v>
      </c>
      <c r="F50">
        <v>1</v>
      </c>
      <c r="G50">
        <v>0.88888889999999998</v>
      </c>
      <c r="H50">
        <v>0.96428570000000002</v>
      </c>
      <c r="I50" t="s">
        <v>40</v>
      </c>
    </row>
    <row r="51" spans="1:9" x14ac:dyDescent="0.25">
      <c r="A51" t="s">
        <v>29</v>
      </c>
      <c r="B51">
        <v>0.98245610000000005</v>
      </c>
      <c r="C51">
        <v>0.90909090000000004</v>
      </c>
      <c r="D51">
        <v>1.0769230999999999</v>
      </c>
      <c r="E51">
        <v>1.25</v>
      </c>
      <c r="F51">
        <v>0.75</v>
      </c>
      <c r="G51">
        <v>0.88888889999999998</v>
      </c>
      <c r="H51">
        <v>1</v>
      </c>
      <c r="I51" t="s">
        <v>40</v>
      </c>
    </row>
    <row r="52" spans="1:9" x14ac:dyDescent="0.25">
      <c r="A52" t="s">
        <v>30</v>
      </c>
      <c r="B52">
        <v>1.0964912</v>
      </c>
      <c r="C52">
        <v>1</v>
      </c>
      <c r="D52">
        <v>0.92307689999999998</v>
      </c>
      <c r="E52">
        <v>1.125</v>
      </c>
      <c r="F52">
        <v>1</v>
      </c>
      <c r="G52">
        <v>0.88888889999999998</v>
      </c>
      <c r="H52">
        <v>1.1428571000000001</v>
      </c>
      <c r="I52" t="s">
        <v>40</v>
      </c>
    </row>
    <row r="53" spans="1:9" x14ac:dyDescent="0.25">
      <c r="A53" t="s">
        <v>31</v>
      </c>
      <c r="B53">
        <v>0.9561404</v>
      </c>
      <c r="C53">
        <v>0.97727269999999999</v>
      </c>
      <c r="D53">
        <v>0.96153849999999996</v>
      </c>
      <c r="E53">
        <v>1.375</v>
      </c>
      <c r="F53">
        <v>1.5</v>
      </c>
      <c r="G53">
        <v>1.037037</v>
      </c>
      <c r="H53">
        <v>0.96428570000000002</v>
      </c>
      <c r="I53" t="s">
        <v>40</v>
      </c>
    </row>
    <row r="54" spans="1:9" x14ac:dyDescent="0.25">
      <c r="A54" t="s">
        <v>32</v>
      </c>
      <c r="B54">
        <v>0.9561404</v>
      </c>
      <c r="C54">
        <v>1.0227272999999999</v>
      </c>
      <c r="D54">
        <v>0.76923079999999999</v>
      </c>
      <c r="E54">
        <v>0.875</v>
      </c>
      <c r="F54">
        <v>1.5</v>
      </c>
      <c r="G54">
        <v>0.88888889999999998</v>
      </c>
      <c r="H54">
        <v>0.92857140000000005</v>
      </c>
      <c r="I54" t="s">
        <v>40</v>
      </c>
    </row>
    <row r="55" spans="1:9" x14ac:dyDescent="0.25">
      <c r="A55" t="s">
        <v>33</v>
      </c>
      <c r="B55">
        <v>0.85964910000000005</v>
      </c>
      <c r="C55">
        <v>0.86363639999999997</v>
      </c>
      <c r="D55">
        <v>1.0384614999999999</v>
      </c>
      <c r="E55">
        <v>1.25</v>
      </c>
      <c r="F55">
        <v>0.75</v>
      </c>
      <c r="G55">
        <v>1.1111111</v>
      </c>
      <c r="H55">
        <v>0.89285709999999996</v>
      </c>
      <c r="I55" t="s">
        <v>40</v>
      </c>
    </row>
    <row r="56" spans="1:9" x14ac:dyDescent="0.25">
      <c r="A56" t="s">
        <v>34</v>
      </c>
      <c r="B56">
        <v>0.99122809999999995</v>
      </c>
      <c r="C56">
        <v>1.1818181999999999</v>
      </c>
      <c r="D56">
        <v>0.96153849999999996</v>
      </c>
      <c r="E56">
        <v>1.125</v>
      </c>
      <c r="F56">
        <v>1.25</v>
      </c>
      <c r="G56">
        <v>0.81481479999999995</v>
      </c>
      <c r="H56">
        <v>0.96428570000000002</v>
      </c>
      <c r="I56" t="s">
        <v>40</v>
      </c>
    </row>
    <row r="57" spans="1:9" x14ac:dyDescent="0.25">
      <c r="A57" t="s">
        <v>35</v>
      </c>
      <c r="B57">
        <v>1.0175438999999999</v>
      </c>
      <c r="C57">
        <v>0.97727269999999999</v>
      </c>
      <c r="D57">
        <v>0.96153849999999996</v>
      </c>
      <c r="E57">
        <v>0.625</v>
      </c>
      <c r="F57">
        <v>1</v>
      </c>
      <c r="G57">
        <v>1.037037</v>
      </c>
      <c r="H57">
        <v>1.0714286</v>
      </c>
      <c r="I57" t="s">
        <v>40</v>
      </c>
    </row>
    <row r="58" spans="1:9" x14ac:dyDescent="0.25">
      <c r="A58" t="s">
        <v>36</v>
      </c>
      <c r="B58">
        <v>1</v>
      </c>
      <c r="C58">
        <v>0.97727269999999999</v>
      </c>
      <c r="D58">
        <v>1</v>
      </c>
      <c r="E58">
        <v>1</v>
      </c>
      <c r="F58">
        <v>1</v>
      </c>
      <c r="G58">
        <v>0.96296300000000001</v>
      </c>
      <c r="H58">
        <v>1</v>
      </c>
      <c r="I58" t="s">
        <v>40</v>
      </c>
    </row>
    <row r="59" spans="1:9" x14ac:dyDescent="0.25">
      <c r="A59" t="s">
        <v>37</v>
      </c>
      <c r="B59">
        <v>1.0350877000000001</v>
      </c>
      <c r="C59">
        <v>1.0681818000000001</v>
      </c>
      <c r="D59">
        <v>1.1538462</v>
      </c>
      <c r="E59">
        <v>1.125</v>
      </c>
      <c r="F59">
        <v>1</v>
      </c>
      <c r="G59">
        <v>0.96296300000000001</v>
      </c>
      <c r="H59">
        <v>1.0714286</v>
      </c>
      <c r="I59" t="s">
        <v>40</v>
      </c>
    </row>
    <row r="60" spans="1:9" x14ac:dyDescent="0.25">
      <c r="A60" t="s">
        <v>38</v>
      </c>
      <c r="B60">
        <v>0.98245610000000005</v>
      </c>
      <c r="C60">
        <v>1.1818181999999999</v>
      </c>
      <c r="D60">
        <v>0.92307689999999998</v>
      </c>
      <c r="E60">
        <v>0.875</v>
      </c>
      <c r="F60">
        <v>1</v>
      </c>
      <c r="G60">
        <v>1.1851852</v>
      </c>
      <c r="H60">
        <v>0.85714290000000004</v>
      </c>
      <c r="I60" t="s">
        <v>40</v>
      </c>
    </row>
    <row r="61" spans="1:9" x14ac:dyDescent="0.25">
      <c r="A61" t="s">
        <v>39</v>
      </c>
      <c r="B61">
        <v>0.85964910000000005</v>
      </c>
      <c r="C61">
        <v>0.97727269999999999</v>
      </c>
      <c r="D61">
        <v>0.84615379999999996</v>
      </c>
      <c r="E61">
        <v>0.625</v>
      </c>
      <c r="F61">
        <v>0.75</v>
      </c>
      <c r="G61">
        <v>0.81481479999999995</v>
      </c>
      <c r="H61">
        <v>0.89285709999999996</v>
      </c>
      <c r="I61" t="s">
        <v>40</v>
      </c>
    </row>
    <row r="62" spans="1:9" x14ac:dyDescent="0.25">
      <c r="A62" t="s">
        <v>9</v>
      </c>
      <c r="B62">
        <v>1.0350877000000001</v>
      </c>
      <c r="C62">
        <v>1</v>
      </c>
      <c r="D62">
        <v>1.1153846000000001</v>
      </c>
      <c r="E62">
        <v>1.125</v>
      </c>
      <c r="F62">
        <v>0.75</v>
      </c>
      <c r="G62">
        <v>1.0714286</v>
      </c>
      <c r="H62">
        <v>1.0714286</v>
      </c>
      <c r="I62" t="s">
        <v>41</v>
      </c>
    </row>
    <row r="63" spans="1:9" x14ac:dyDescent="0.25">
      <c r="A63" t="s">
        <v>11</v>
      </c>
      <c r="B63">
        <v>0.9561404</v>
      </c>
      <c r="C63">
        <v>0.93181820000000004</v>
      </c>
      <c r="D63">
        <v>1.0384614999999999</v>
      </c>
      <c r="E63">
        <v>1</v>
      </c>
      <c r="F63">
        <v>0.75</v>
      </c>
      <c r="G63">
        <v>1</v>
      </c>
      <c r="H63">
        <v>0.75</v>
      </c>
      <c r="I63" t="s">
        <v>41</v>
      </c>
    </row>
    <row r="64" spans="1:9" x14ac:dyDescent="0.25">
      <c r="A64" t="s">
        <v>12</v>
      </c>
      <c r="B64">
        <v>1.0438596</v>
      </c>
      <c r="C64">
        <v>1.1136364000000001</v>
      </c>
      <c r="D64">
        <v>1.0769230999999999</v>
      </c>
      <c r="E64">
        <v>0.625</v>
      </c>
      <c r="F64">
        <v>1.25</v>
      </c>
      <c r="G64">
        <v>1.2142857</v>
      </c>
      <c r="H64">
        <v>0.89285709999999996</v>
      </c>
      <c r="I64" t="s">
        <v>41</v>
      </c>
    </row>
    <row r="65" spans="1:9" x14ac:dyDescent="0.25">
      <c r="A65" t="s">
        <v>13</v>
      </c>
      <c r="B65">
        <v>0.877193</v>
      </c>
      <c r="C65">
        <v>1.0227272999999999</v>
      </c>
      <c r="D65">
        <v>0.88461540000000005</v>
      </c>
      <c r="E65">
        <v>0.625</v>
      </c>
      <c r="F65">
        <v>1</v>
      </c>
      <c r="G65">
        <v>0.78571429999999998</v>
      </c>
      <c r="H65">
        <v>0.89285709999999996</v>
      </c>
      <c r="I65" t="s">
        <v>41</v>
      </c>
    </row>
    <row r="66" spans="1:9" x14ac:dyDescent="0.25">
      <c r="A66" t="s">
        <v>14</v>
      </c>
      <c r="B66">
        <v>1.0438596</v>
      </c>
      <c r="C66">
        <v>1.1136364000000001</v>
      </c>
      <c r="D66">
        <v>1.1153846000000001</v>
      </c>
      <c r="E66">
        <v>1</v>
      </c>
      <c r="F66">
        <v>1</v>
      </c>
      <c r="G66">
        <v>1</v>
      </c>
      <c r="H66">
        <v>1.0714286</v>
      </c>
      <c r="I66" t="s">
        <v>41</v>
      </c>
    </row>
    <row r="67" spans="1:9" x14ac:dyDescent="0.25">
      <c r="A67" t="s">
        <v>15</v>
      </c>
      <c r="B67">
        <v>1.0350877000000001</v>
      </c>
      <c r="C67">
        <v>1.0227272999999999</v>
      </c>
      <c r="D67">
        <v>0.92307689999999998</v>
      </c>
      <c r="E67">
        <v>1</v>
      </c>
      <c r="F67">
        <v>0.75</v>
      </c>
      <c r="G67">
        <v>1.0714286</v>
      </c>
      <c r="H67">
        <v>0.92857140000000005</v>
      </c>
      <c r="I67" t="s">
        <v>41</v>
      </c>
    </row>
    <row r="68" spans="1:9" x14ac:dyDescent="0.25">
      <c r="A68" t="s">
        <v>16</v>
      </c>
      <c r="B68">
        <v>0.91228070000000006</v>
      </c>
      <c r="C68">
        <v>0.93181820000000004</v>
      </c>
      <c r="D68">
        <v>1.0384614999999999</v>
      </c>
      <c r="E68">
        <v>0.875</v>
      </c>
      <c r="F68">
        <v>1.5</v>
      </c>
      <c r="G68">
        <v>0.64285709999999996</v>
      </c>
      <c r="H68">
        <v>1.1071428999999999</v>
      </c>
      <c r="I68" t="s">
        <v>41</v>
      </c>
    </row>
    <row r="69" spans="1:9" x14ac:dyDescent="0.25">
      <c r="A69" t="s">
        <v>17</v>
      </c>
      <c r="B69">
        <v>1.0877193000000001</v>
      </c>
      <c r="C69">
        <v>1.0454545</v>
      </c>
      <c r="D69">
        <v>1.2307691999999999</v>
      </c>
      <c r="E69">
        <v>0.875</v>
      </c>
      <c r="F69">
        <v>1.25</v>
      </c>
      <c r="G69">
        <v>0.85714290000000004</v>
      </c>
      <c r="H69">
        <v>1.25</v>
      </c>
      <c r="I69" t="s">
        <v>41</v>
      </c>
    </row>
    <row r="70" spans="1:9" x14ac:dyDescent="0.25">
      <c r="A70" t="s">
        <v>18</v>
      </c>
      <c r="B70">
        <v>1.0263157999999999</v>
      </c>
      <c r="C70">
        <v>0.97727269999999999</v>
      </c>
      <c r="D70">
        <v>0.96153849999999996</v>
      </c>
      <c r="E70">
        <v>1</v>
      </c>
      <c r="F70">
        <v>1.5</v>
      </c>
      <c r="G70">
        <v>0.85714290000000004</v>
      </c>
      <c r="H70">
        <v>1.0357143</v>
      </c>
      <c r="I70" t="s">
        <v>41</v>
      </c>
    </row>
    <row r="71" spans="1:9" x14ac:dyDescent="0.25">
      <c r="A71" t="s">
        <v>19</v>
      </c>
      <c r="B71">
        <v>1.0438596</v>
      </c>
      <c r="C71">
        <v>1.0227272999999999</v>
      </c>
      <c r="D71">
        <v>1.1153846000000001</v>
      </c>
      <c r="E71">
        <v>1.5</v>
      </c>
      <c r="F71">
        <v>0.75</v>
      </c>
      <c r="G71">
        <v>1.1428571000000001</v>
      </c>
      <c r="H71">
        <v>0.75</v>
      </c>
      <c r="I71" t="s">
        <v>41</v>
      </c>
    </row>
    <row r="72" spans="1:9" x14ac:dyDescent="0.25">
      <c r="A72" t="s">
        <v>20</v>
      </c>
      <c r="B72">
        <v>1.0263157999999999</v>
      </c>
      <c r="C72">
        <v>1.0909091</v>
      </c>
      <c r="D72">
        <v>1</v>
      </c>
      <c r="E72">
        <v>0.875</v>
      </c>
      <c r="F72">
        <v>1.25</v>
      </c>
      <c r="G72">
        <v>0.92857140000000005</v>
      </c>
      <c r="H72">
        <v>1.1785714</v>
      </c>
      <c r="I72" t="s">
        <v>41</v>
      </c>
    </row>
    <row r="73" spans="1:9" x14ac:dyDescent="0.25">
      <c r="A73" t="s">
        <v>21</v>
      </c>
      <c r="B73">
        <v>1.0087718999999999</v>
      </c>
      <c r="C73">
        <v>1</v>
      </c>
      <c r="D73">
        <v>1.0769230999999999</v>
      </c>
      <c r="E73">
        <v>1</v>
      </c>
      <c r="F73">
        <v>1.75</v>
      </c>
      <c r="G73">
        <v>1</v>
      </c>
      <c r="H73">
        <v>1.0357143</v>
      </c>
      <c r="I73" t="s">
        <v>41</v>
      </c>
    </row>
    <row r="74" spans="1:9" x14ac:dyDescent="0.25">
      <c r="A74" t="s">
        <v>22</v>
      </c>
      <c r="B74">
        <v>1.0701754000000001</v>
      </c>
      <c r="C74">
        <v>1</v>
      </c>
      <c r="D74">
        <v>1.0384614999999999</v>
      </c>
      <c r="E74">
        <v>1.25</v>
      </c>
      <c r="F74">
        <v>0.75</v>
      </c>
      <c r="G74">
        <v>1</v>
      </c>
      <c r="H74">
        <v>1.0714286</v>
      </c>
      <c r="I74" t="s">
        <v>41</v>
      </c>
    </row>
    <row r="75" spans="1:9" x14ac:dyDescent="0.25">
      <c r="A75" t="s">
        <v>23</v>
      </c>
      <c r="B75">
        <v>1.0526316</v>
      </c>
      <c r="C75">
        <v>0.95454550000000005</v>
      </c>
      <c r="D75">
        <v>0.88461540000000005</v>
      </c>
      <c r="E75">
        <v>0.875</v>
      </c>
      <c r="F75">
        <v>0.75</v>
      </c>
      <c r="G75">
        <v>1.2857143</v>
      </c>
      <c r="H75">
        <v>0.85714290000000004</v>
      </c>
      <c r="I75" t="s">
        <v>41</v>
      </c>
    </row>
    <row r="76" spans="1:9" x14ac:dyDescent="0.25">
      <c r="A76" t="s">
        <v>24</v>
      </c>
      <c r="B76">
        <v>1.0877193000000001</v>
      </c>
      <c r="C76">
        <v>1.0227272999999999</v>
      </c>
      <c r="D76">
        <v>0.92307689999999998</v>
      </c>
      <c r="E76">
        <v>1</v>
      </c>
      <c r="F76">
        <v>1</v>
      </c>
      <c r="G76">
        <v>1.0714286</v>
      </c>
      <c r="H76">
        <v>1</v>
      </c>
      <c r="I76" t="s">
        <v>41</v>
      </c>
    </row>
    <row r="77" spans="1:9" x14ac:dyDescent="0.25">
      <c r="A77" t="s">
        <v>25</v>
      </c>
      <c r="B77">
        <v>1.0350877000000001</v>
      </c>
      <c r="C77">
        <v>1.0681818000000001</v>
      </c>
      <c r="D77">
        <v>1.0769230999999999</v>
      </c>
      <c r="E77">
        <v>1.375</v>
      </c>
      <c r="F77">
        <v>1</v>
      </c>
      <c r="G77">
        <v>1</v>
      </c>
      <c r="H77">
        <v>1.0357143</v>
      </c>
      <c r="I77" t="s">
        <v>41</v>
      </c>
    </row>
    <row r="78" spans="1:9" x14ac:dyDescent="0.25">
      <c r="A78" t="s">
        <v>26</v>
      </c>
      <c r="B78">
        <v>1.0964912</v>
      </c>
      <c r="C78">
        <v>0.97727269999999999</v>
      </c>
      <c r="D78">
        <v>1.1153846000000001</v>
      </c>
      <c r="E78">
        <v>0.875</v>
      </c>
      <c r="F78">
        <v>1</v>
      </c>
      <c r="G78">
        <v>1.1428571000000001</v>
      </c>
      <c r="H78">
        <v>1.0714286</v>
      </c>
      <c r="I78" t="s">
        <v>41</v>
      </c>
    </row>
    <row r="79" spans="1:9" x14ac:dyDescent="0.25">
      <c r="A79" t="s">
        <v>27</v>
      </c>
      <c r="B79">
        <v>1.0263157999999999</v>
      </c>
      <c r="C79">
        <v>1.0681818000000001</v>
      </c>
      <c r="D79">
        <v>1.0384614999999999</v>
      </c>
      <c r="E79">
        <v>0.625</v>
      </c>
      <c r="F79">
        <v>1.25</v>
      </c>
      <c r="G79">
        <v>0.92857140000000005</v>
      </c>
      <c r="H79">
        <v>1.0714286</v>
      </c>
      <c r="I79" t="s">
        <v>41</v>
      </c>
    </row>
    <row r="80" spans="1:9" x14ac:dyDescent="0.25">
      <c r="A80" t="s">
        <v>28</v>
      </c>
      <c r="B80">
        <v>0.91228070000000006</v>
      </c>
      <c r="C80">
        <v>1.0454545</v>
      </c>
      <c r="D80">
        <v>1.0384614999999999</v>
      </c>
      <c r="E80">
        <v>1</v>
      </c>
      <c r="F80">
        <v>1</v>
      </c>
      <c r="G80">
        <v>0.85714290000000004</v>
      </c>
      <c r="H80">
        <v>0.96428570000000002</v>
      </c>
      <c r="I80" t="s">
        <v>41</v>
      </c>
    </row>
    <row r="81" spans="1:9" x14ac:dyDescent="0.25">
      <c r="A81" t="s">
        <v>29</v>
      </c>
      <c r="B81">
        <v>0.96491229999999995</v>
      </c>
      <c r="C81">
        <v>0.90909090000000004</v>
      </c>
      <c r="D81">
        <v>1.0384614999999999</v>
      </c>
      <c r="E81">
        <v>1.25</v>
      </c>
      <c r="F81">
        <v>1</v>
      </c>
      <c r="G81">
        <v>0.85714290000000004</v>
      </c>
      <c r="H81">
        <v>1.0357143</v>
      </c>
      <c r="I81" t="s">
        <v>41</v>
      </c>
    </row>
    <row r="82" spans="1:9" x14ac:dyDescent="0.25">
      <c r="A82" t="s">
        <v>30</v>
      </c>
      <c r="B82">
        <v>1.0964912</v>
      </c>
      <c r="C82">
        <v>1</v>
      </c>
      <c r="D82">
        <v>0.96153849999999996</v>
      </c>
      <c r="E82">
        <v>1.125</v>
      </c>
      <c r="F82">
        <v>1</v>
      </c>
      <c r="G82">
        <v>0.92857140000000005</v>
      </c>
      <c r="H82">
        <v>1.1428571000000001</v>
      </c>
      <c r="I82" t="s">
        <v>41</v>
      </c>
    </row>
    <row r="83" spans="1:9" x14ac:dyDescent="0.25">
      <c r="A83" t="s">
        <v>31</v>
      </c>
      <c r="B83">
        <v>0.9561404</v>
      </c>
      <c r="C83">
        <v>0.97727269999999999</v>
      </c>
      <c r="D83">
        <v>0.96153849999999996</v>
      </c>
      <c r="E83">
        <v>1.25</v>
      </c>
      <c r="F83">
        <v>1.25</v>
      </c>
      <c r="G83">
        <v>1</v>
      </c>
      <c r="H83">
        <v>0.92857140000000005</v>
      </c>
      <c r="I83" t="s">
        <v>41</v>
      </c>
    </row>
    <row r="84" spans="1:9" x14ac:dyDescent="0.25">
      <c r="A84" t="s">
        <v>32</v>
      </c>
      <c r="B84">
        <v>0.9561404</v>
      </c>
      <c r="C84">
        <v>1.0227272999999999</v>
      </c>
      <c r="D84">
        <v>0.96153849999999996</v>
      </c>
      <c r="E84">
        <v>0.875</v>
      </c>
      <c r="F84">
        <v>1.5</v>
      </c>
      <c r="G84">
        <v>0.85714290000000004</v>
      </c>
      <c r="H84">
        <v>1</v>
      </c>
      <c r="I84" t="s">
        <v>41</v>
      </c>
    </row>
    <row r="85" spans="1:9" x14ac:dyDescent="0.25">
      <c r="A85" t="s">
        <v>33</v>
      </c>
      <c r="B85">
        <v>0.9561404</v>
      </c>
      <c r="C85">
        <v>0.86363639999999997</v>
      </c>
      <c r="D85">
        <v>1</v>
      </c>
      <c r="E85">
        <v>1</v>
      </c>
      <c r="F85">
        <v>0.75</v>
      </c>
      <c r="G85">
        <v>1.0714286</v>
      </c>
      <c r="H85">
        <v>0.92857140000000005</v>
      </c>
      <c r="I85" t="s">
        <v>41</v>
      </c>
    </row>
    <row r="86" spans="1:9" x14ac:dyDescent="0.25">
      <c r="A86" t="s">
        <v>34</v>
      </c>
      <c r="B86">
        <v>0.98245610000000005</v>
      </c>
      <c r="C86">
        <v>1.1818181999999999</v>
      </c>
      <c r="D86">
        <v>0.88461540000000005</v>
      </c>
      <c r="E86">
        <v>1.25</v>
      </c>
      <c r="F86">
        <v>1.25</v>
      </c>
      <c r="G86">
        <v>0.78571429999999998</v>
      </c>
      <c r="H86">
        <v>1.0357143</v>
      </c>
      <c r="I86" t="s">
        <v>41</v>
      </c>
    </row>
    <row r="87" spans="1:9" x14ac:dyDescent="0.25">
      <c r="A87" t="s">
        <v>35</v>
      </c>
      <c r="B87">
        <v>0.9736842</v>
      </c>
      <c r="C87">
        <v>0.97727269999999999</v>
      </c>
      <c r="D87">
        <v>0.96153849999999996</v>
      </c>
      <c r="E87">
        <v>0.75</v>
      </c>
      <c r="F87">
        <v>0.75</v>
      </c>
      <c r="G87">
        <v>0.85714290000000004</v>
      </c>
      <c r="H87">
        <v>1.0714286</v>
      </c>
      <c r="I87" t="s">
        <v>41</v>
      </c>
    </row>
    <row r="88" spans="1:9" x14ac:dyDescent="0.25">
      <c r="A88" t="s">
        <v>36</v>
      </c>
      <c r="B88">
        <v>0.99122809999999995</v>
      </c>
      <c r="C88">
        <v>0.97727269999999999</v>
      </c>
      <c r="D88">
        <v>1.0384614999999999</v>
      </c>
      <c r="E88">
        <v>0.875</v>
      </c>
      <c r="F88">
        <v>1</v>
      </c>
      <c r="G88">
        <v>1.1428571000000001</v>
      </c>
      <c r="H88">
        <v>0.92857140000000005</v>
      </c>
      <c r="I88" t="s">
        <v>41</v>
      </c>
    </row>
    <row r="89" spans="1:9" x14ac:dyDescent="0.25">
      <c r="A89" t="s">
        <v>37</v>
      </c>
      <c r="B89">
        <v>1.0350877000000001</v>
      </c>
      <c r="C89">
        <v>1.0227272999999999</v>
      </c>
      <c r="D89">
        <v>1.1538462</v>
      </c>
      <c r="E89">
        <v>1.125</v>
      </c>
      <c r="F89">
        <v>1</v>
      </c>
      <c r="G89">
        <v>1</v>
      </c>
      <c r="H89">
        <v>1.0714286</v>
      </c>
      <c r="I89" t="s">
        <v>41</v>
      </c>
    </row>
    <row r="90" spans="1:9" x14ac:dyDescent="0.25">
      <c r="A90" t="s">
        <v>38</v>
      </c>
      <c r="B90">
        <v>0.96491229999999995</v>
      </c>
      <c r="C90">
        <v>0.93181820000000004</v>
      </c>
      <c r="D90">
        <v>0.96153849999999996</v>
      </c>
      <c r="E90">
        <v>0.875</v>
      </c>
      <c r="F90">
        <v>1</v>
      </c>
      <c r="G90">
        <v>1.0714286</v>
      </c>
      <c r="H90">
        <v>0.89285709999999996</v>
      </c>
      <c r="I90" t="s">
        <v>41</v>
      </c>
    </row>
    <row r="91" spans="1:9" x14ac:dyDescent="0.25">
      <c r="A91" t="s">
        <v>39</v>
      </c>
      <c r="B91">
        <v>0.85964910000000005</v>
      </c>
      <c r="C91">
        <v>0.93181820000000004</v>
      </c>
      <c r="D91">
        <v>0.84615379999999996</v>
      </c>
      <c r="E91">
        <v>0.625</v>
      </c>
      <c r="F91">
        <v>0.75</v>
      </c>
      <c r="G91">
        <v>0.85714290000000004</v>
      </c>
      <c r="H91">
        <v>0.92857140000000005</v>
      </c>
      <c r="I91" t="s">
        <v>41</v>
      </c>
    </row>
    <row r="92" spans="1:9" x14ac:dyDescent="0.25">
      <c r="A92" t="s">
        <v>9</v>
      </c>
      <c r="B92">
        <v>1.026087</v>
      </c>
      <c r="C92">
        <v>1</v>
      </c>
      <c r="D92">
        <v>1.0769230999999999</v>
      </c>
      <c r="E92">
        <v>1.25</v>
      </c>
      <c r="F92">
        <v>1</v>
      </c>
      <c r="G92">
        <v>1.0714286</v>
      </c>
      <c r="H92">
        <v>1.0357143</v>
      </c>
      <c r="I92" t="s">
        <v>42</v>
      </c>
    </row>
    <row r="93" spans="1:9" x14ac:dyDescent="0.25">
      <c r="A93" t="s">
        <v>11</v>
      </c>
      <c r="B93">
        <v>0.91304350000000001</v>
      </c>
      <c r="C93">
        <v>0.97674419999999995</v>
      </c>
      <c r="D93">
        <v>1.0384614999999999</v>
      </c>
      <c r="E93">
        <v>0.875</v>
      </c>
      <c r="F93">
        <v>0.75</v>
      </c>
      <c r="G93">
        <v>1</v>
      </c>
      <c r="H93">
        <v>0.82142859999999995</v>
      </c>
      <c r="I93" t="s">
        <v>42</v>
      </c>
    </row>
    <row r="94" spans="1:9" x14ac:dyDescent="0.25">
      <c r="A94" t="s">
        <v>12</v>
      </c>
      <c r="B94">
        <v>1.0173913000000001</v>
      </c>
      <c r="C94">
        <v>1.1162791000000001</v>
      </c>
      <c r="D94">
        <v>1.0769230999999999</v>
      </c>
      <c r="E94">
        <v>0.75</v>
      </c>
      <c r="F94">
        <v>1.25</v>
      </c>
      <c r="G94">
        <v>1.3571428999999999</v>
      </c>
      <c r="H94">
        <v>0.85714290000000004</v>
      </c>
      <c r="I94" t="s">
        <v>42</v>
      </c>
    </row>
    <row r="95" spans="1:9" x14ac:dyDescent="0.25">
      <c r="A95" t="s">
        <v>13</v>
      </c>
      <c r="B95">
        <v>0.88695650000000004</v>
      </c>
      <c r="C95">
        <v>1.0232558</v>
      </c>
      <c r="D95">
        <v>0.96153849999999996</v>
      </c>
      <c r="E95">
        <v>0.625</v>
      </c>
      <c r="F95">
        <v>1</v>
      </c>
      <c r="G95">
        <v>0.78571429999999998</v>
      </c>
      <c r="H95">
        <v>0.92857140000000005</v>
      </c>
      <c r="I95" t="s">
        <v>42</v>
      </c>
    </row>
    <row r="96" spans="1:9" x14ac:dyDescent="0.25">
      <c r="A96" t="s">
        <v>14</v>
      </c>
      <c r="B96">
        <v>1.0347826</v>
      </c>
      <c r="C96">
        <v>1.0697673999999999</v>
      </c>
      <c r="D96">
        <v>1.1153846000000001</v>
      </c>
      <c r="E96">
        <v>1</v>
      </c>
      <c r="F96">
        <v>1</v>
      </c>
      <c r="G96">
        <v>1</v>
      </c>
      <c r="H96">
        <v>1.0714286</v>
      </c>
      <c r="I96" t="s">
        <v>42</v>
      </c>
    </row>
    <row r="97" spans="1:9" x14ac:dyDescent="0.25">
      <c r="A97" t="s">
        <v>15</v>
      </c>
      <c r="B97">
        <v>1.0347826</v>
      </c>
      <c r="C97">
        <v>1.0232558</v>
      </c>
      <c r="D97">
        <v>1.0769230999999999</v>
      </c>
      <c r="E97">
        <v>0.875</v>
      </c>
      <c r="F97">
        <v>1</v>
      </c>
      <c r="G97">
        <v>1.0714286</v>
      </c>
      <c r="H97">
        <v>1.0357143</v>
      </c>
      <c r="I97" t="s">
        <v>42</v>
      </c>
    </row>
    <row r="98" spans="1:9" x14ac:dyDescent="0.25">
      <c r="A98" t="s">
        <v>16</v>
      </c>
      <c r="B98">
        <v>1.0086957000000001</v>
      </c>
      <c r="C98">
        <v>0.95348840000000001</v>
      </c>
      <c r="D98">
        <v>0.96153849999999996</v>
      </c>
      <c r="E98">
        <v>0.875</v>
      </c>
      <c r="F98">
        <v>0.75</v>
      </c>
      <c r="G98">
        <v>0.71428570000000002</v>
      </c>
      <c r="H98">
        <v>1.1428571000000001</v>
      </c>
      <c r="I98" t="s">
        <v>42</v>
      </c>
    </row>
    <row r="99" spans="1:9" x14ac:dyDescent="0.25">
      <c r="A99" t="s">
        <v>17</v>
      </c>
      <c r="B99">
        <v>1.0347826</v>
      </c>
      <c r="C99">
        <v>1.0465116000000001</v>
      </c>
      <c r="D99">
        <v>1.1538462</v>
      </c>
      <c r="E99">
        <v>0.875</v>
      </c>
      <c r="F99">
        <v>1.25</v>
      </c>
      <c r="G99">
        <v>0.85714290000000004</v>
      </c>
      <c r="H99">
        <v>1.1785714</v>
      </c>
      <c r="I99" t="s">
        <v>42</v>
      </c>
    </row>
    <row r="100" spans="1:9" x14ac:dyDescent="0.25">
      <c r="A100" t="s">
        <v>18</v>
      </c>
      <c r="B100">
        <v>1.0173913000000001</v>
      </c>
      <c r="C100">
        <v>1</v>
      </c>
      <c r="D100">
        <v>1</v>
      </c>
      <c r="E100">
        <v>1</v>
      </c>
      <c r="F100">
        <v>1.25</v>
      </c>
      <c r="G100">
        <v>0.92857140000000005</v>
      </c>
      <c r="H100">
        <v>1.0357143</v>
      </c>
      <c r="I100" t="s">
        <v>42</v>
      </c>
    </row>
    <row r="101" spans="1:9" x14ac:dyDescent="0.25">
      <c r="A101" t="s">
        <v>19</v>
      </c>
      <c r="B101">
        <v>1</v>
      </c>
      <c r="C101">
        <v>1.0465116000000001</v>
      </c>
      <c r="D101">
        <v>1.1153846000000001</v>
      </c>
      <c r="E101">
        <v>1.375</v>
      </c>
      <c r="F101">
        <v>0.75</v>
      </c>
      <c r="G101">
        <v>1.1428571000000001</v>
      </c>
      <c r="H101">
        <v>0.82142859999999995</v>
      </c>
      <c r="I101" t="s">
        <v>42</v>
      </c>
    </row>
    <row r="102" spans="1:9" x14ac:dyDescent="0.25">
      <c r="A102" t="s">
        <v>20</v>
      </c>
      <c r="B102">
        <v>1.0173913000000001</v>
      </c>
      <c r="C102">
        <v>1.1162791000000001</v>
      </c>
      <c r="D102">
        <v>0.96153849999999996</v>
      </c>
      <c r="E102">
        <v>1</v>
      </c>
      <c r="F102">
        <v>1.25</v>
      </c>
      <c r="G102">
        <v>0.92857140000000005</v>
      </c>
      <c r="H102">
        <v>1.0714286</v>
      </c>
      <c r="I102" t="s">
        <v>42</v>
      </c>
    </row>
    <row r="103" spans="1:9" x14ac:dyDescent="0.25">
      <c r="A103" t="s">
        <v>21</v>
      </c>
      <c r="B103">
        <v>1.0347826</v>
      </c>
      <c r="C103">
        <v>1.0232558</v>
      </c>
      <c r="D103">
        <v>1.1153846000000001</v>
      </c>
      <c r="E103">
        <v>1</v>
      </c>
      <c r="F103">
        <v>1.5</v>
      </c>
      <c r="G103">
        <v>1</v>
      </c>
      <c r="H103">
        <v>1.0357143</v>
      </c>
      <c r="I103" t="s">
        <v>42</v>
      </c>
    </row>
    <row r="104" spans="1:9" x14ac:dyDescent="0.25">
      <c r="A104" t="s">
        <v>22</v>
      </c>
      <c r="B104">
        <v>1.0608696</v>
      </c>
      <c r="C104">
        <v>1.0465116000000001</v>
      </c>
      <c r="D104">
        <v>1.0384614999999999</v>
      </c>
      <c r="E104">
        <v>1.125</v>
      </c>
      <c r="F104">
        <v>1</v>
      </c>
      <c r="G104">
        <v>1</v>
      </c>
      <c r="H104">
        <v>1.0714286</v>
      </c>
      <c r="I104" t="s">
        <v>42</v>
      </c>
    </row>
    <row r="105" spans="1:9" x14ac:dyDescent="0.25">
      <c r="A105" t="s">
        <v>23</v>
      </c>
      <c r="B105">
        <v>1.0173913000000001</v>
      </c>
      <c r="C105">
        <v>0.97674419999999995</v>
      </c>
      <c r="D105">
        <v>0.96153849999999996</v>
      </c>
      <c r="E105">
        <v>0.875</v>
      </c>
      <c r="F105">
        <v>0.75</v>
      </c>
      <c r="G105">
        <v>1.1428571000000001</v>
      </c>
      <c r="H105">
        <v>0.85714290000000004</v>
      </c>
      <c r="I105" t="s">
        <v>42</v>
      </c>
    </row>
    <row r="106" spans="1:9" x14ac:dyDescent="0.25">
      <c r="A106" t="s">
        <v>24</v>
      </c>
      <c r="B106">
        <v>1.0608696</v>
      </c>
      <c r="C106">
        <v>1.0465116000000001</v>
      </c>
      <c r="D106">
        <v>1</v>
      </c>
      <c r="E106">
        <v>1</v>
      </c>
      <c r="F106">
        <v>1</v>
      </c>
      <c r="G106">
        <v>1.0714286</v>
      </c>
      <c r="H106">
        <v>1.0357143</v>
      </c>
      <c r="I106" t="s">
        <v>42</v>
      </c>
    </row>
    <row r="107" spans="1:9" x14ac:dyDescent="0.25">
      <c r="A107" t="s">
        <v>25</v>
      </c>
      <c r="B107">
        <v>1</v>
      </c>
      <c r="C107">
        <v>0.90697669999999997</v>
      </c>
      <c r="D107">
        <v>1</v>
      </c>
      <c r="E107">
        <v>1.125</v>
      </c>
      <c r="F107">
        <v>1</v>
      </c>
      <c r="G107">
        <v>0.92857140000000005</v>
      </c>
      <c r="H107">
        <v>1.0357143</v>
      </c>
      <c r="I107" t="s">
        <v>42</v>
      </c>
    </row>
    <row r="108" spans="1:9" x14ac:dyDescent="0.25">
      <c r="A108" t="s">
        <v>26</v>
      </c>
      <c r="B108">
        <v>1.026087</v>
      </c>
      <c r="C108">
        <v>0.93023259999999997</v>
      </c>
      <c r="D108">
        <v>1.0384614999999999</v>
      </c>
      <c r="E108">
        <v>0.875</v>
      </c>
      <c r="F108">
        <v>1</v>
      </c>
      <c r="G108">
        <v>0.92857140000000005</v>
      </c>
      <c r="H108">
        <v>1</v>
      </c>
      <c r="I108" t="s">
        <v>42</v>
      </c>
    </row>
    <row r="109" spans="1:9" x14ac:dyDescent="0.25">
      <c r="A109" t="s">
        <v>27</v>
      </c>
      <c r="B109">
        <v>1.026087</v>
      </c>
      <c r="C109">
        <v>1.0465116000000001</v>
      </c>
      <c r="D109">
        <v>1.0384614999999999</v>
      </c>
      <c r="E109">
        <v>0.875</v>
      </c>
      <c r="F109">
        <v>1.25</v>
      </c>
      <c r="G109">
        <v>1</v>
      </c>
      <c r="H109">
        <v>1.0714286</v>
      </c>
      <c r="I109" t="s">
        <v>42</v>
      </c>
    </row>
    <row r="110" spans="1:9" x14ac:dyDescent="0.25">
      <c r="A110" t="s">
        <v>28</v>
      </c>
      <c r="B110">
        <v>0.93043480000000001</v>
      </c>
      <c r="C110">
        <v>1.0697673999999999</v>
      </c>
      <c r="D110">
        <v>1.0384614999999999</v>
      </c>
      <c r="E110">
        <v>0.875</v>
      </c>
      <c r="F110">
        <v>1.25</v>
      </c>
      <c r="G110">
        <v>0.85714290000000004</v>
      </c>
      <c r="H110">
        <v>1</v>
      </c>
      <c r="I110" t="s">
        <v>42</v>
      </c>
    </row>
    <row r="111" spans="1:9" x14ac:dyDescent="0.25">
      <c r="A111" t="s">
        <v>29</v>
      </c>
      <c r="B111">
        <v>0.97391300000000003</v>
      </c>
      <c r="C111">
        <v>0.95348840000000001</v>
      </c>
      <c r="D111">
        <v>1.0769230999999999</v>
      </c>
      <c r="E111">
        <v>1.125</v>
      </c>
      <c r="F111">
        <v>1</v>
      </c>
      <c r="G111">
        <v>0.85714290000000004</v>
      </c>
      <c r="H111">
        <v>1.0357143</v>
      </c>
      <c r="I111" t="s">
        <v>42</v>
      </c>
    </row>
    <row r="112" spans="1:9" x14ac:dyDescent="0.25">
      <c r="A112" t="s">
        <v>30</v>
      </c>
      <c r="B112">
        <v>1.0521739000000001</v>
      </c>
      <c r="C112">
        <v>1.0232558</v>
      </c>
      <c r="D112">
        <v>1</v>
      </c>
      <c r="E112">
        <v>1.125</v>
      </c>
      <c r="F112">
        <v>1.25</v>
      </c>
      <c r="G112">
        <v>0.92857140000000005</v>
      </c>
      <c r="H112">
        <v>1.1071428999999999</v>
      </c>
      <c r="I112" t="s">
        <v>42</v>
      </c>
    </row>
    <row r="113" spans="1:9" x14ac:dyDescent="0.25">
      <c r="A113" t="s">
        <v>31</v>
      </c>
      <c r="B113">
        <v>0.9652174</v>
      </c>
      <c r="C113">
        <v>1</v>
      </c>
      <c r="D113">
        <v>0.88461540000000005</v>
      </c>
      <c r="E113">
        <v>1.125</v>
      </c>
      <c r="F113">
        <v>1.25</v>
      </c>
      <c r="G113">
        <v>0.92857140000000005</v>
      </c>
      <c r="H113">
        <v>0.96428570000000002</v>
      </c>
      <c r="I113" t="s">
        <v>42</v>
      </c>
    </row>
    <row r="114" spans="1:9" x14ac:dyDescent="0.25">
      <c r="A114" t="s">
        <v>32</v>
      </c>
      <c r="B114">
        <v>0.9478261</v>
      </c>
      <c r="C114">
        <v>0.95348840000000001</v>
      </c>
      <c r="D114">
        <v>0.88461540000000005</v>
      </c>
      <c r="E114">
        <v>1</v>
      </c>
      <c r="F114">
        <v>1.25</v>
      </c>
      <c r="G114">
        <v>0.85714290000000004</v>
      </c>
      <c r="H114">
        <v>1</v>
      </c>
      <c r="I114" t="s">
        <v>42</v>
      </c>
    </row>
    <row r="115" spans="1:9" x14ac:dyDescent="0.25">
      <c r="A115" t="s">
        <v>33</v>
      </c>
      <c r="B115">
        <v>0.9478261</v>
      </c>
      <c r="C115">
        <v>0.90697669999999997</v>
      </c>
      <c r="D115">
        <v>1</v>
      </c>
      <c r="E115">
        <v>0.875</v>
      </c>
      <c r="F115">
        <v>1</v>
      </c>
      <c r="G115">
        <v>1.0714286</v>
      </c>
      <c r="H115">
        <v>0.92857140000000005</v>
      </c>
      <c r="I115" t="s">
        <v>42</v>
      </c>
    </row>
    <row r="116" spans="1:9" x14ac:dyDescent="0.25">
      <c r="A116" t="s">
        <v>34</v>
      </c>
      <c r="B116">
        <v>0.9826087</v>
      </c>
      <c r="C116">
        <v>1.1627907</v>
      </c>
      <c r="D116">
        <v>0.96153849999999996</v>
      </c>
      <c r="E116">
        <v>1.125</v>
      </c>
      <c r="F116">
        <v>1.25</v>
      </c>
      <c r="G116">
        <v>1.0714286</v>
      </c>
      <c r="H116">
        <v>0.96428570000000002</v>
      </c>
      <c r="I116" t="s">
        <v>42</v>
      </c>
    </row>
    <row r="117" spans="1:9" x14ac:dyDescent="0.25">
      <c r="A117" t="s">
        <v>35</v>
      </c>
      <c r="B117">
        <v>0.9652174</v>
      </c>
      <c r="C117">
        <v>1</v>
      </c>
      <c r="D117">
        <v>0.96153849999999996</v>
      </c>
      <c r="E117">
        <v>0.875</v>
      </c>
      <c r="F117">
        <v>0.75</v>
      </c>
      <c r="G117">
        <v>0.85714290000000004</v>
      </c>
      <c r="H117">
        <v>1.0714286</v>
      </c>
      <c r="I117" t="s">
        <v>42</v>
      </c>
    </row>
    <row r="118" spans="1:9" x14ac:dyDescent="0.25">
      <c r="A118" t="s">
        <v>36</v>
      </c>
      <c r="B118">
        <v>0.9826087</v>
      </c>
      <c r="C118">
        <v>1</v>
      </c>
      <c r="D118">
        <v>1.0384614999999999</v>
      </c>
      <c r="E118">
        <v>0.875</v>
      </c>
      <c r="F118">
        <v>1</v>
      </c>
      <c r="G118">
        <v>1.0714286</v>
      </c>
      <c r="H118">
        <v>0.92857140000000005</v>
      </c>
      <c r="I118" t="s">
        <v>42</v>
      </c>
    </row>
    <row r="119" spans="1:9" x14ac:dyDescent="0.25">
      <c r="A119" t="s">
        <v>37</v>
      </c>
      <c r="B119">
        <v>0.99130430000000003</v>
      </c>
      <c r="C119">
        <v>1.0697673999999999</v>
      </c>
      <c r="D119">
        <v>1.1153846000000001</v>
      </c>
      <c r="E119">
        <v>1.125</v>
      </c>
      <c r="F119">
        <v>1</v>
      </c>
      <c r="G119">
        <v>0.85714290000000004</v>
      </c>
      <c r="H119">
        <v>1.0714286</v>
      </c>
      <c r="I119" t="s">
        <v>42</v>
      </c>
    </row>
    <row r="120" spans="1:9" x14ac:dyDescent="0.25">
      <c r="A120" t="s">
        <v>38</v>
      </c>
      <c r="B120">
        <v>0.92173910000000003</v>
      </c>
      <c r="C120">
        <v>0.97674419999999995</v>
      </c>
      <c r="D120">
        <v>0.92307689999999998</v>
      </c>
      <c r="E120">
        <v>0.875</v>
      </c>
      <c r="F120">
        <v>0.75</v>
      </c>
      <c r="G120">
        <v>1.0714286</v>
      </c>
      <c r="H120">
        <v>0.89285709999999996</v>
      </c>
      <c r="I120" t="s">
        <v>42</v>
      </c>
    </row>
    <row r="121" spans="1:9" x14ac:dyDescent="0.25">
      <c r="A121" t="s">
        <v>39</v>
      </c>
      <c r="B121">
        <v>0.90434780000000003</v>
      </c>
      <c r="C121">
        <v>0.95348840000000001</v>
      </c>
      <c r="D121">
        <v>0.88461540000000005</v>
      </c>
      <c r="E121">
        <v>0.875</v>
      </c>
      <c r="F121">
        <v>1</v>
      </c>
      <c r="G121">
        <v>0.85714290000000004</v>
      </c>
      <c r="H121">
        <v>0.92857140000000005</v>
      </c>
      <c r="I121" t="s">
        <v>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64BEB-4251-4C37-BA50-A476895C294D}">
  <dimension ref="A1:J121"/>
  <sheetViews>
    <sheetView workbookViewId="0">
      <selection sqref="A1:I121"/>
    </sheetView>
  </sheetViews>
  <sheetFormatPr defaultRowHeight="15" x14ac:dyDescent="0.25"/>
  <sheetData>
    <row r="1" spans="1:10" x14ac:dyDescent="0.25">
      <c r="A1" t="s">
        <v>47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43</v>
      </c>
    </row>
    <row r="2" spans="1:10" x14ac:dyDescent="0.25">
      <c r="A2" t="s">
        <v>9</v>
      </c>
      <c r="B2">
        <v>1.0438596</v>
      </c>
      <c r="C2">
        <v>1</v>
      </c>
      <c r="D2">
        <v>1.1153846000000001</v>
      </c>
      <c r="E2">
        <v>1.25</v>
      </c>
      <c r="F2">
        <v>1</v>
      </c>
      <c r="G2">
        <v>1.0769230999999999</v>
      </c>
      <c r="H2">
        <v>1.0357143</v>
      </c>
      <c r="I2" t="s">
        <v>10</v>
      </c>
      <c r="J2" t="str">
        <f>A2&amp;I2</f>
        <v>ATLSeason</v>
      </c>
    </row>
    <row r="3" spans="1:10" x14ac:dyDescent="0.25">
      <c r="A3" t="s">
        <v>11</v>
      </c>
      <c r="B3">
        <v>0.8991228</v>
      </c>
      <c r="C3">
        <v>0.92045449999999995</v>
      </c>
      <c r="D3">
        <v>0.94230769999999997</v>
      </c>
      <c r="E3">
        <v>1</v>
      </c>
      <c r="F3">
        <v>0.7</v>
      </c>
      <c r="G3">
        <v>1.0384614999999999</v>
      </c>
      <c r="H3">
        <v>0.82142859999999995</v>
      </c>
      <c r="I3" t="s">
        <v>10</v>
      </c>
      <c r="J3" t="str">
        <f t="shared" ref="J3:J66" si="0">A3&amp;I3</f>
        <v>BKNSeason</v>
      </c>
    </row>
    <row r="4" spans="1:10" x14ac:dyDescent="0.25">
      <c r="A4" t="s">
        <v>12</v>
      </c>
      <c r="B4">
        <v>1.0307017999999999</v>
      </c>
      <c r="C4">
        <v>1.0227272999999999</v>
      </c>
      <c r="D4">
        <v>1</v>
      </c>
      <c r="E4">
        <v>0.75</v>
      </c>
      <c r="F4">
        <v>1.1000000000000001</v>
      </c>
      <c r="G4">
        <v>1.3846153999999999</v>
      </c>
      <c r="H4">
        <v>0.85714290000000004</v>
      </c>
      <c r="I4" t="s">
        <v>10</v>
      </c>
      <c r="J4" t="str">
        <f t="shared" si="0"/>
        <v>BOSSeason</v>
      </c>
    </row>
    <row r="5" spans="1:10" x14ac:dyDescent="0.25">
      <c r="A5" t="s">
        <v>13</v>
      </c>
      <c r="B5">
        <v>0.91666669999999995</v>
      </c>
      <c r="C5">
        <v>1.0227272999999999</v>
      </c>
      <c r="D5">
        <v>0.92307689999999998</v>
      </c>
      <c r="E5">
        <v>0.875</v>
      </c>
      <c r="F5">
        <v>0.8</v>
      </c>
      <c r="G5">
        <v>1</v>
      </c>
      <c r="H5">
        <v>0.89285709999999996</v>
      </c>
      <c r="I5" t="s">
        <v>10</v>
      </c>
      <c r="J5" t="str">
        <f t="shared" si="0"/>
        <v>CHASeason</v>
      </c>
    </row>
    <row r="6" spans="1:10" x14ac:dyDescent="0.25">
      <c r="A6" t="s">
        <v>14</v>
      </c>
      <c r="B6">
        <v>1.0394737000000001</v>
      </c>
      <c r="C6">
        <v>1.0340909</v>
      </c>
      <c r="D6">
        <v>1.1153846000000001</v>
      </c>
      <c r="E6">
        <v>1</v>
      </c>
      <c r="F6">
        <v>0.9</v>
      </c>
      <c r="G6">
        <v>1.1538462</v>
      </c>
      <c r="H6">
        <v>1</v>
      </c>
      <c r="I6" t="s">
        <v>10</v>
      </c>
      <c r="J6" t="str">
        <f t="shared" si="0"/>
        <v>CHISeason</v>
      </c>
    </row>
    <row r="7" spans="1:10" x14ac:dyDescent="0.25">
      <c r="A7" t="s">
        <v>15</v>
      </c>
      <c r="B7">
        <v>1.0701754000000001</v>
      </c>
      <c r="C7">
        <v>1.0454545</v>
      </c>
      <c r="D7">
        <v>1.0769230999999999</v>
      </c>
      <c r="E7">
        <v>1</v>
      </c>
      <c r="F7">
        <v>0.8</v>
      </c>
      <c r="G7">
        <v>1.2307691999999999</v>
      </c>
      <c r="H7">
        <v>1.0178571000000001</v>
      </c>
      <c r="I7" t="s">
        <v>10</v>
      </c>
      <c r="J7" t="str">
        <f t="shared" si="0"/>
        <v>CLESeason</v>
      </c>
    </row>
    <row r="8" spans="1:10" x14ac:dyDescent="0.25">
      <c r="A8" t="s">
        <v>16</v>
      </c>
      <c r="B8">
        <v>1.0175438999999999</v>
      </c>
      <c r="C8">
        <v>0.97727269999999999</v>
      </c>
      <c r="D8">
        <v>0.96153849999999996</v>
      </c>
      <c r="E8">
        <v>1</v>
      </c>
      <c r="F8">
        <v>1</v>
      </c>
      <c r="G8">
        <v>0.92307689999999998</v>
      </c>
      <c r="H8">
        <v>1.0714286</v>
      </c>
      <c r="I8" t="s">
        <v>10</v>
      </c>
      <c r="J8" t="str">
        <f t="shared" si="0"/>
        <v>DALSeason</v>
      </c>
    </row>
    <row r="9" spans="1:10" x14ac:dyDescent="0.25">
      <c r="A9" t="s">
        <v>17</v>
      </c>
      <c r="B9">
        <v>1.0701754000000001</v>
      </c>
      <c r="C9">
        <v>1.0454545</v>
      </c>
      <c r="D9">
        <v>1.1538462</v>
      </c>
      <c r="E9">
        <v>1</v>
      </c>
      <c r="F9">
        <v>1</v>
      </c>
      <c r="G9">
        <v>0.92307689999999998</v>
      </c>
      <c r="H9">
        <v>1.1785714</v>
      </c>
      <c r="I9" t="s">
        <v>10</v>
      </c>
      <c r="J9" t="str">
        <f t="shared" si="0"/>
        <v>DENSeason</v>
      </c>
    </row>
    <row r="10" spans="1:10" x14ac:dyDescent="0.25">
      <c r="A10" t="s">
        <v>18</v>
      </c>
      <c r="B10">
        <v>1.0263157999999999</v>
      </c>
      <c r="C10">
        <v>1</v>
      </c>
      <c r="D10">
        <v>1</v>
      </c>
      <c r="E10">
        <v>1</v>
      </c>
      <c r="F10">
        <v>1</v>
      </c>
      <c r="G10">
        <v>0.92307689999999998</v>
      </c>
      <c r="H10">
        <v>1.0357143</v>
      </c>
      <c r="I10" t="s">
        <v>10</v>
      </c>
      <c r="J10" t="str">
        <f t="shared" si="0"/>
        <v>DETSeason</v>
      </c>
    </row>
    <row r="11" spans="1:10" x14ac:dyDescent="0.25">
      <c r="A11" t="s">
        <v>19</v>
      </c>
      <c r="B11">
        <v>1.0087718999999999</v>
      </c>
      <c r="C11">
        <v>1.0227272999999999</v>
      </c>
      <c r="D11">
        <v>1.1153846000000001</v>
      </c>
      <c r="E11">
        <v>1.125</v>
      </c>
      <c r="F11">
        <v>1</v>
      </c>
      <c r="G11">
        <v>1.1538462</v>
      </c>
      <c r="H11">
        <v>0.89285709999999996</v>
      </c>
      <c r="I11" t="s">
        <v>10</v>
      </c>
      <c r="J11" t="str">
        <f t="shared" si="0"/>
        <v>GSWSeason</v>
      </c>
    </row>
    <row r="12" spans="1:10" x14ac:dyDescent="0.25">
      <c r="A12" t="s">
        <v>20</v>
      </c>
      <c r="B12">
        <v>1</v>
      </c>
      <c r="C12">
        <v>1.0909091</v>
      </c>
      <c r="D12">
        <v>0.88461540000000005</v>
      </c>
      <c r="E12">
        <v>1</v>
      </c>
      <c r="F12">
        <v>1</v>
      </c>
      <c r="G12">
        <v>1</v>
      </c>
      <c r="H12">
        <v>1.0357143</v>
      </c>
      <c r="I12" t="s">
        <v>10</v>
      </c>
      <c r="J12" t="str">
        <f t="shared" si="0"/>
        <v>HOUSeason</v>
      </c>
    </row>
    <row r="13" spans="1:10" x14ac:dyDescent="0.25">
      <c r="A13" t="s">
        <v>21</v>
      </c>
      <c r="B13">
        <v>1.0263157999999999</v>
      </c>
      <c r="C13">
        <v>0.93181820000000004</v>
      </c>
      <c r="D13">
        <v>1.1153846000000001</v>
      </c>
      <c r="E13">
        <v>1</v>
      </c>
      <c r="F13">
        <v>1</v>
      </c>
      <c r="G13">
        <v>1</v>
      </c>
      <c r="H13">
        <v>1.0714286</v>
      </c>
      <c r="I13" t="s">
        <v>10</v>
      </c>
      <c r="J13" t="str">
        <f t="shared" si="0"/>
        <v>INDSeason</v>
      </c>
    </row>
    <row r="14" spans="1:10" x14ac:dyDescent="0.25">
      <c r="A14" t="s">
        <v>22</v>
      </c>
      <c r="B14">
        <v>0.98684210000000006</v>
      </c>
      <c r="C14">
        <v>1</v>
      </c>
      <c r="D14">
        <v>1</v>
      </c>
      <c r="E14">
        <v>1.125</v>
      </c>
      <c r="F14">
        <v>0.8</v>
      </c>
      <c r="G14">
        <v>0.92307689999999998</v>
      </c>
      <c r="H14">
        <v>1.0357143</v>
      </c>
      <c r="I14" t="s">
        <v>10</v>
      </c>
      <c r="J14" t="str">
        <f t="shared" si="0"/>
        <v>LACSeason</v>
      </c>
    </row>
    <row r="15" spans="1:10" x14ac:dyDescent="0.25">
      <c r="A15" t="s">
        <v>23</v>
      </c>
      <c r="B15">
        <v>1</v>
      </c>
      <c r="C15">
        <v>0.95454550000000005</v>
      </c>
      <c r="D15">
        <v>1</v>
      </c>
      <c r="E15">
        <v>0.875</v>
      </c>
      <c r="F15">
        <v>0.8</v>
      </c>
      <c r="G15">
        <v>1.0769230999999999</v>
      </c>
      <c r="H15">
        <v>0.96428570000000002</v>
      </c>
      <c r="I15" t="s">
        <v>10</v>
      </c>
      <c r="J15" t="str">
        <f t="shared" si="0"/>
        <v>LALSeason</v>
      </c>
    </row>
    <row r="16" spans="1:10" x14ac:dyDescent="0.25">
      <c r="A16" t="s">
        <v>24</v>
      </c>
      <c r="B16">
        <v>1.0745614000000001</v>
      </c>
      <c r="C16">
        <v>1.0568181999999999</v>
      </c>
      <c r="D16">
        <v>1.0769230999999999</v>
      </c>
      <c r="E16">
        <v>1.125</v>
      </c>
      <c r="F16">
        <v>1</v>
      </c>
      <c r="G16">
        <v>1.0769230999999999</v>
      </c>
      <c r="H16">
        <v>1.1071428999999999</v>
      </c>
      <c r="I16" t="s">
        <v>10</v>
      </c>
      <c r="J16" t="str">
        <f t="shared" si="0"/>
        <v>MEMSeason</v>
      </c>
    </row>
    <row r="17" spans="1:10" x14ac:dyDescent="0.25">
      <c r="A17" t="s">
        <v>25</v>
      </c>
      <c r="B17">
        <v>0.9780702</v>
      </c>
      <c r="C17">
        <v>0.97727269999999999</v>
      </c>
      <c r="D17">
        <v>1</v>
      </c>
      <c r="E17">
        <v>1</v>
      </c>
      <c r="F17">
        <v>0.8</v>
      </c>
      <c r="G17">
        <v>1.0384614999999999</v>
      </c>
      <c r="H17">
        <v>0.92857140000000005</v>
      </c>
      <c r="I17" t="s">
        <v>10</v>
      </c>
      <c r="J17" t="str">
        <f t="shared" si="0"/>
        <v>MIASeason</v>
      </c>
    </row>
    <row r="18" spans="1:10" x14ac:dyDescent="0.25">
      <c r="A18" t="s">
        <v>26</v>
      </c>
      <c r="B18">
        <v>1</v>
      </c>
      <c r="C18">
        <v>0.97727269999999999</v>
      </c>
      <c r="D18">
        <v>0.96153849999999996</v>
      </c>
      <c r="E18">
        <v>0.875</v>
      </c>
      <c r="F18">
        <v>0.8</v>
      </c>
      <c r="G18">
        <v>1.0384614999999999</v>
      </c>
      <c r="H18">
        <v>1</v>
      </c>
      <c r="I18" t="s">
        <v>10</v>
      </c>
      <c r="J18" t="str">
        <f t="shared" si="0"/>
        <v>MILSeason</v>
      </c>
    </row>
    <row r="19" spans="1:10" x14ac:dyDescent="0.25">
      <c r="A19" t="s">
        <v>27</v>
      </c>
      <c r="B19">
        <v>1</v>
      </c>
      <c r="C19">
        <v>0.97727269999999999</v>
      </c>
      <c r="D19">
        <v>1</v>
      </c>
      <c r="E19">
        <v>0.9375</v>
      </c>
      <c r="F19">
        <v>1</v>
      </c>
      <c r="G19">
        <v>1.0769230999999999</v>
      </c>
      <c r="H19">
        <v>0.92857140000000005</v>
      </c>
      <c r="I19" t="s">
        <v>10</v>
      </c>
      <c r="J19" t="str">
        <f t="shared" si="0"/>
        <v>MINSeason</v>
      </c>
    </row>
    <row r="20" spans="1:10" x14ac:dyDescent="0.25">
      <c r="A20" t="s">
        <v>28</v>
      </c>
      <c r="B20">
        <v>0.96052630000000006</v>
      </c>
      <c r="C20">
        <v>0.98863639999999997</v>
      </c>
      <c r="D20">
        <v>0.96153849999999996</v>
      </c>
      <c r="E20">
        <v>1.125</v>
      </c>
      <c r="F20">
        <v>1</v>
      </c>
      <c r="G20">
        <v>0.92307689999999998</v>
      </c>
      <c r="H20">
        <v>1.0357143</v>
      </c>
      <c r="I20" t="s">
        <v>10</v>
      </c>
      <c r="J20" t="str">
        <f t="shared" si="0"/>
        <v>NOPSeason</v>
      </c>
    </row>
    <row r="21" spans="1:10" x14ac:dyDescent="0.25">
      <c r="A21" t="s">
        <v>29</v>
      </c>
      <c r="B21">
        <v>1</v>
      </c>
      <c r="C21">
        <v>0.96590909999999996</v>
      </c>
      <c r="D21">
        <v>1.0576923</v>
      </c>
      <c r="E21">
        <v>1</v>
      </c>
      <c r="F21">
        <v>0.6</v>
      </c>
      <c r="G21">
        <v>0.92307689999999998</v>
      </c>
      <c r="H21">
        <v>1.1071428999999999</v>
      </c>
      <c r="I21" t="s">
        <v>10</v>
      </c>
      <c r="J21" t="str">
        <f t="shared" si="0"/>
        <v>NYKSeason</v>
      </c>
    </row>
    <row r="22" spans="1:10" x14ac:dyDescent="0.25">
      <c r="A22" t="s">
        <v>30</v>
      </c>
      <c r="B22">
        <v>1.0570174999999999</v>
      </c>
      <c r="C22">
        <v>1.0227272999999999</v>
      </c>
      <c r="D22">
        <v>1</v>
      </c>
      <c r="E22">
        <v>1.25</v>
      </c>
      <c r="F22">
        <v>1</v>
      </c>
      <c r="G22">
        <v>1.0769230999999999</v>
      </c>
      <c r="H22">
        <v>1.0714286</v>
      </c>
      <c r="I22" t="s">
        <v>10</v>
      </c>
      <c r="J22" t="str">
        <f t="shared" si="0"/>
        <v>OKCSeason</v>
      </c>
    </row>
    <row r="23" spans="1:10" x14ac:dyDescent="0.25">
      <c r="A23" t="s">
        <v>31</v>
      </c>
      <c r="B23">
        <v>0.9298246</v>
      </c>
      <c r="C23">
        <v>0.95454550000000005</v>
      </c>
      <c r="D23">
        <v>0.88461540000000005</v>
      </c>
      <c r="E23">
        <v>1.125</v>
      </c>
      <c r="F23">
        <v>1.2</v>
      </c>
      <c r="G23">
        <v>0.84615379999999996</v>
      </c>
      <c r="H23">
        <v>0.96428570000000002</v>
      </c>
      <c r="I23" t="s">
        <v>10</v>
      </c>
      <c r="J23" t="str">
        <f t="shared" si="0"/>
        <v>ORLSeason</v>
      </c>
    </row>
    <row r="24" spans="1:10" x14ac:dyDescent="0.25">
      <c r="A24" t="s">
        <v>32</v>
      </c>
      <c r="B24">
        <v>0.9561404</v>
      </c>
      <c r="C24">
        <v>0.90909090000000004</v>
      </c>
      <c r="D24">
        <v>0.88461540000000005</v>
      </c>
      <c r="E24">
        <v>1.125</v>
      </c>
      <c r="F24">
        <v>0.8</v>
      </c>
      <c r="G24">
        <v>0.92307689999999998</v>
      </c>
      <c r="H24">
        <v>0.96428570000000002</v>
      </c>
      <c r="I24" t="s">
        <v>10</v>
      </c>
      <c r="J24" t="str">
        <f t="shared" si="0"/>
        <v>PHISeason</v>
      </c>
    </row>
    <row r="25" spans="1:10" x14ac:dyDescent="0.25">
      <c r="A25" t="s">
        <v>33</v>
      </c>
      <c r="B25">
        <v>0.995614</v>
      </c>
      <c r="C25">
        <v>0.95454550000000005</v>
      </c>
      <c r="D25">
        <v>1.0769230999999999</v>
      </c>
      <c r="E25">
        <v>0.875</v>
      </c>
      <c r="F25">
        <v>0.8</v>
      </c>
      <c r="G25">
        <v>1.0769230999999999</v>
      </c>
      <c r="H25">
        <v>0.94642859999999995</v>
      </c>
      <c r="I25" t="s">
        <v>10</v>
      </c>
      <c r="J25" t="str">
        <f t="shared" si="0"/>
        <v>PHXSeason</v>
      </c>
    </row>
    <row r="26" spans="1:10" x14ac:dyDescent="0.25">
      <c r="A26" t="s">
        <v>34</v>
      </c>
      <c r="B26">
        <v>0.98245610000000005</v>
      </c>
      <c r="C26">
        <v>1.0113635999999999</v>
      </c>
      <c r="D26">
        <v>0.92307689999999998</v>
      </c>
      <c r="E26">
        <v>1</v>
      </c>
      <c r="F26">
        <v>1</v>
      </c>
      <c r="G26">
        <v>1.0769230999999999</v>
      </c>
      <c r="H26">
        <v>1</v>
      </c>
      <c r="I26" t="s">
        <v>10</v>
      </c>
      <c r="J26" t="str">
        <f t="shared" si="0"/>
        <v>PORSeason</v>
      </c>
    </row>
    <row r="27" spans="1:10" x14ac:dyDescent="0.25">
      <c r="A27" t="s">
        <v>35</v>
      </c>
      <c r="B27">
        <v>1.0087718999999999</v>
      </c>
      <c r="C27">
        <v>1.0113635999999999</v>
      </c>
      <c r="D27">
        <v>0.96153849999999996</v>
      </c>
      <c r="E27">
        <v>0.875</v>
      </c>
      <c r="F27">
        <v>0.8</v>
      </c>
      <c r="G27">
        <v>0.88461540000000005</v>
      </c>
      <c r="H27">
        <v>1.1071428999999999</v>
      </c>
      <c r="I27" t="s">
        <v>10</v>
      </c>
      <c r="J27" t="str">
        <f t="shared" si="0"/>
        <v>SACSeason</v>
      </c>
    </row>
    <row r="28" spans="1:10" x14ac:dyDescent="0.25">
      <c r="A28" t="s">
        <v>36</v>
      </c>
      <c r="B28">
        <v>0.99122809999999995</v>
      </c>
      <c r="C28">
        <v>1</v>
      </c>
      <c r="D28">
        <v>1.0769230999999999</v>
      </c>
      <c r="E28">
        <v>1</v>
      </c>
      <c r="F28">
        <v>1</v>
      </c>
      <c r="G28">
        <v>1.0769230999999999</v>
      </c>
      <c r="H28">
        <v>0.96428570000000002</v>
      </c>
      <c r="I28" t="s">
        <v>10</v>
      </c>
      <c r="J28" t="str">
        <f t="shared" si="0"/>
        <v>SASSeason</v>
      </c>
    </row>
    <row r="29" spans="1:10" x14ac:dyDescent="0.25">
      <c r="A29" t="s">
        <v>37</v>
      </c>
      <c r="B29">
        <v>0.9736842</v>
      </c>
      <c r="C29">
        <v>1</v>
      </c>
      <c r="D29">
        <v>1.0769230999999999</v>
      </c>
      <c r="E29">
        <v>1</v>
      </c>
      <c r="F29">
        <v>0.8</v>
      </c>
      <c r="G29">
        <v>0.84615379999999996</v>
      </c>
      <c r="H29">
        <v>1.0714286</v>
      </c>
      <c r="I29" t="s">
        <v>10</v>
      </c>
      <c r="J29" t="str">
        <f t="shared" si="0"/>
        <v>TORSeason</v>
      </c>
    </row>
    <row r="30" spans="1:10" x14ac:dyDescent="0.25">
      <c r="A30" t="s">
        <v>38</v>
      </c>
      <c r="B30">
        <v>0.9780702</v>
      </c>
      <c r="C30">
        <v>1.0227272999999999</v>
      </c>
      <c r="D30">
        <v>0.96153849999999996</v>
      </c>
      <c r="E30">
        <v>0.8125</v>
      </c>
      <c r="F30">
        <v>0.8</v>
      </c>
      <c r="G30">
        <v>1.0769230999999999</v>
      </c>
      <c r="H30">
        <v>0.92857140000000005</v>
      </c>
      <c r="I30" t="s">
        <v>10</v>
      </c>
      <c r="J30" t="str">
        <f t="shared" si="0"/>
        <v>UTASeason</v>
      </c>
    </row>
    <row r="31" spans="1:10" x14ac:dyDescent="0.25">
      <c r="A31" t="s">
        <v>39</v>
      </c>
      <c r="B31">
        <v>0.9298246</v>
      </c>
      <c r="C31">
        <v>0.98863639999999997</v>
      </c>
      <c r="D31">
        <v>0.96153849999999996</v>
      </c>
      <c r="E31">
        <v>0.875</v>
      </c>
      <c r="F31">
        <v>1</v>
      </c>
      <c r="G31">
        <v>0.96153849999999996</v>
      </c>
      <c r="H31">
        <v>0.92857140000000005</v>
      </c>
      <c r="I31" t="s">
        <v>10</v>
      </c>
      <c r="J31" t="str">
        <f t="shared" si="0"/>
        <v>WASSeason</v>
      </c>
    </row>
    <row r="32" spans="1:10" x14ac:dyDescent="0.25">
      <c r="A32" t="s">
        <v>9</v>
      </c>
      <c r="B32">
        <v>1.0877193000000001</v>
      </c>
      <c r="C32">
        <v>1</v>
      </c>
      <c r="D32">
        <v>1.2307691999999999</v>
      </c>
      <c r="E32">
        <v>1</v>
      </c>
      <c r="F32">
        <v>0.75</v>
      </c>
      <c r="G32">
        <v>1.1851852</v>
      </c>
      <c r="H32">
        <v>1.0714286</v>
      </c>
      <c r="I32" t="s">
        <v>40</v>
      </c>
      <c r="J32" t="str">
        <f t="shared" si="0"/>
        <v>ATLLast4</v>
      </c>
    </row>
    <row r="33" spans="1:10" x14ac:dyDescent="0.25">
      <c r="A33" t="s">
        <v>11</v>
      </c>
      <c r="B33">
        <v>0.9561404</v>
      </c>
      <c r="C33">
        <v>0.93181820000000004</v>
      </c>
      <c r="D33">
        <v>0.96153849999999996</v>
      </c>
      <c r="E33">
        <v>1</v>
      </c>
      <c r="F33">
        <v>0.5</v>
      </c>
      <c r="G33">
        <v>0.88888889999999998</v>
      </c>
      <c r="H33">
        <v>0.85714290000000004</v>
      </c>
      <c r="I33" t="s">
        <v>40</v>
      </c>
      <c r="J33" t="str">
        <f t="shared" si="0"/>
        <v>BKNLast4</v>
      </c>
    </row>
    <row r="34" spans="1:10" x14ac:dyDescent="0.25">
      <c r="A34" t="s">
        <v>12</v>
      </c>
      <c r="B34">
        <v>1.0438596</v>
      </c>
      <c r="C34">
        <v>1.1136364000000001</v>
      </c>
      <c r="D34">
        <v>1</v>
      </c>
      <c r="E34">
        <v>1</v>
      </c>
      <c r="F34">
        <v>1.25</v>
      </c>
      <c r="G34">
        <v>1.4074074000000001</v>
      </c>
      <c r="H34">
        <v>0.85714290000000004</v>
      </c>
      <c r="I34" t="s">
        <v>40</v>
      </c>
      <c r="J34" t="str">
        <f t="shared" si="0"/>
        <v>BOSLast4</v>
      </c>
    </row>
    <row r="35" spans="1:10" x14ac:dyDescent="0.25">
      <c r="A35" t="s">
        <v>13</v>
      </c>
      <c r="B35">
        <v>0.84210529999999995</v>
      </c>
      <c r="C35">
        <v>0.93181820000000004</v>
      </c>
      <c r="D35">
        <v>0.88461540000000005</v>
      </c>
      <c r="E35">
        <v>0.875</v>
      </c>
      <c r="F35">
        <v>1</v>
      </c>
      <c r="G35">
        <v>0.81481479999999995</v>
      </c>
      <c r="H35">
        <v>0.89285709999999996</v>
      </c>
      <c r="I35" t="s">
        <v>40</v>
      </c>
      <c r="J35" t="str">
        <f t="shared" si="0"/>
        <v>CHALast4</v>
      </c>
    </row>
    <row r="36" spans="1:10" x14ac:dyDescent="0.25">
      <c r="A36" t="s">
        <v>14</v>
      </c>
      <c r="B36">
        <v>1.0438596</v>
      </c>
      <c r="C36">
        <v>1.0454545</v>
      </c>
      <c r="D36">
        <v>1.1153846000000001</v>
      </c>
      <c r="E36">
        <v>1</v>
      </c>
      <c r="F36">
        <v>1</v>
      </c>
      <c r="G36">
        <v>1.037037</v>
      </c>
      <c r="H36">
        <v>1.0714286</v>
      </c>
      <c r="I36" t="s">
        <v>40</v>
      </c>
      <c r="J36" t="str">
        <f t="shared" si="0"/>
        <v>CHILast4</v>
      </c>
    </row>
    <row r="37" spans="1:10" x14ac:dyDescent="0.25">
      <c r="A37" t="s">
        <v>15</v>
      </c>
      <c r="B37">
        <v>0.99122809999999995</v>
      </c>
      <c r="C37">
        <v>1.1136364000000001</v>
      </c>
      <c r="D37">
        <v>0.92307689999999998</v>
      </c>
      <c r="E37">
        <v>0.875</v>
      </c>
      <c r="F37">
        <v>0.75</v>
      </c>
      <c r="G37">
        <v>1.2592593000000001</v>
      </c>
      <c r="H37">
        <v>0.92857140000000005</v>
      </c>
      <c r="I37" t="s">
        <v>40</v>
      </c>
      <c r="J37" t="str">
        <f t="shared" si="0"/>
        <v>CLELast4</v>
      </c>
    </row>
    <row r="38" spans="1:10" x14ac:dyDescent="0.25">
      <c r="A38" t="s">
        <v>16</v>
      </c>
      <c r="B38">
        <v>0.8508772</v>
      </c>
      <c r="C38">
        <v>0.88636360000000003</v>
      </c>
      <c r="D38">
        <v>0.76923079999999999</v>
      </c>
      <c r="E38">
        <v>0.75</v>
      </c>
      <c r="F38">
        <v>1.5</v>
      </c>
      <c r="G38">
        <v>0.51851849999999999</v>
      </c>
      <c r="H38">
        <v>1.1071428999999999</v>
      </c>
      <c r="I38" t="s">
        <v>40</v>
      </c>
      <c r="J38" t="str">
        <f t="shared" si="0"/>
        <v>DALLast4</v>
      </c>
    </row>
    <row r="39" spans="1:10" x14ac:dyDescent="0.25">
      <c r="A39" t="s">
        <v>17</v>
      </c>
      <c r="B39">
        <v>1.0526316</v>
      </c>
      <c r="C39">
        <v>1.0681818000000001</v>
      </c>
      <c r="D39">
        <v>1.1538462</v>
      </c>
      <c r="E39">
        <v>0.875</v>
      </c>
      <c r="F39">
        <v>1.25</v>
      </c>
      <c r="G39">
        <v>0.74074070000000003</v>
      </c>
      <c r="H39">
        <v>1.25</v>
      </c>
      <c r="I39" t="s">
        <v>40</v>
      </c>
      <c r="J39" t="str">
        <f t="shared" si="0"/>
        <v>DENLast4</v>
      </c>
    </row>
    <row r="40" spans="1:10" x14ac:dyDescent="0.25">
      <c r="A40" t="s">
        <v>18</v>
      </c>
      <c r="B40">
        <v>1.0263157999999999</v>
      </c>
      <c r="C40">
        <v>0.95454550000000005</v>
      </c>
      <c r="D40">
        <v>1.1538462</v>
      </c>
      <c r="E40">
        <v>1</v>
      </c>
      <c r="F40">
        <v>1.5</v>
      </c>
      <c r="G40">
        <v>0.96296300000000001</v>
      </c>
      <c r="H40">
        <v>1.0357143</v>
      </c>
      <c r="I40" t="s">
        <v>40</v>
      </c>
      <c r="J40" t="str">
        <f t="shared" si="0"/>
        <v>DETLast4</v>
      </c>
    </row>
    <row r="41" spans="1:10" x14ac:dyDescent="0.25">
      <c r="A41" t="s">
        <v>19</v>
      </c>
      <c r="B41">
        <v>0.9736842</v>
      </c>
      <c r="C41">
        <v>1.0227272999999999</v>
      </c>
      <c r="D41">
        <v>1.1153846000000001</v>
      </c>
      <c r="E41">
        <v>1.5</v>
      </c>
      <c r="F41">
        <v>0.75</v>
      </c>
      <c r="G41">
        <v>1.1111111</v>
      </c>
      <c r="H41">
        <v>0.75</v>
      </c>
      <c r="I41" t="s">
        <v>40</v>
      </c>
      <c r="J41" t="str">
        <f t="shared" si="0"/>
        <v>GSWLast4</v>
      </c>
    </row>
    <row r="42" spans="1:10" x14ac:dyDescent="0.25">
      <c r="A42" t="s">
        <v>20</v>
      </c>
      <c r="B42">
        <v>0.9736842</v>
      </c>
      <c r="C42">
        <v>1.0227272999999999</v>
      </c>
      <c r="D42">
        <v>0.92307689999999998</v>
      </c>
      <c r="E42">
        <v>1</v>
      </c>
      <c r="F42">
        <v>1.25</v>
      </c>
      <c r="G42">
        <v>0.96296300000000001</v>
      </c>
      <c r="H42">
        <v>1.1428571000000001</v>
      </c>
      <c r="I42" t="s">
        <v>40</v>
      </c>
      <c r="J42" t="str">
        <f t="shared" si="0"/>
        <v>HOULast4</v>
      </c>
    </row>
    <row r="43" spans="1:10" x14ac:dyDescent="0.25">
      <c r="A43" t="s">
        <v>21</v>
      </c>
      <c r="B43">
        <v>1.0087718999999999</v>
      </c>
      <c r="C43">
        <v>1.0454545</v>
      </c>
      <c r="D43">
        <v>1.0384614999999999</v>
      </c>
      <c r="E43">
        <v>1</v>
      </c>
      <c r="F43">
        <v>1.75</v>
      </c>
      <c r="G43">
        <v>0.88888889999999998</v>
      </c>
      <c r="H43">
        <v>1.0357143</v>
      </c>
      <c r="I43" t="s">
        <v>40</v>
      </c>
      <c r="J43" t="str">
        <f t="shared" si="0"/>
        <v>INDLast4</v>
      </c>
    </row>
    <row r="44" spans="1:10" x14ac:dyDescent="0.25">
      <c r="A44" t="s">
        <v>22</v>
      </c>
      <c r="B44">
        <v>1.0877193000000001</v>
      </c>
      <c r="C44">
        <v>0.97727269999999999</v>
      </c>
      <c r="D44">
        <v>1.1538462</v>
      </c>
      <c r="E44">
        <v>1.25</v>
      </c>
      <c r="F44">
        <v>0.75</v>
      </c>
      <c r="G44">
        <v>1.037037</v>
      </c>
      <c r="H44">
        <v>1.2142857</v>
      </c>
      <c r="I44" t="s">
        <v>40</v>
      </c>
      <c r="J44" t="str">
        <f t="shared" si="0"/>
        <v>LACLast4</v>
      </c>
    </row>
    <row r="45" spans="1:10" x14ac:dyDescent="0.25">
      <c r="A45" t="s">
        <v>23</v>
      </c>
      <c r="B45">
        <v>1.0526316</v>
      </c>
      <c r="C45">
        <v>0.95454550000000005</v>
      </c>
      <c r="D45">
        <v>0.84615379999999996</v>
      </c>
      <c r="E45">
        <v>1.125</v>
      </c>
      <c r="F45">
        <v>0.5</v>
      </c>
      <c r="G45">
        <v>1.3333333000000001</v>
      </c>
      <c r="H45">
        <v>0.85714290000000004</v>
      </c>
      <c r="I45" t="s">
        <v>40</v>
      </c>
      <c r="J45" t="str">
        <f t="shared" si="0"/>
        <v>LALLast4</v>
      </c>
    </row>
    <row r="46" spans="1:10" x14ac:dyDescent="0.25">
      <c r="A46" t="s">
        <v>24</v>
      </c>
      <c r="B46">
        <v>1.0877193000000001</v>
      </c>
      <c r="C46">
        <v>1.1818181999999999</v>
      </c>
      <c r="D46">
        <v>1</v>
      </c>
      <c r="E46">
        <v>1</v>
      </c>
      <c r="F46">
        <v>0.75</v>
      </c>
      <c r="G46">
        <v>1.1111111</v>
      </c>
      <c r="H46">
        <v>1</v>
      </c>
      <c r="I46" t="s">
        <v>40</v>
      </c>
      <c r="J46" t="str">
        <f t="shared" si="0"/>
        <v>MEMLast4</v>
      </c>
    </row>
    <row r="47" spans="1:10" x14ac:dyDescent="0.25">
      <c r="A47" t="s">
        <v>25</v>
      </c>
      <c r="B47">
        <v>1.0263157999999999</v>
      </c>
      <c r="C47">
        <v>1.0681818000000001</v>
      </c>
      <c r="D47">
        <v>1.0769230999999999</v>
      </c>
      <c r="E47">
        <v>1</v>
      </c>
      <c r="F47">
        <v>1.25</v>
      </c>
      <c r="G47">
        <v>1.1111111</v>
      </c>
      <c r="H47">
        <v>1.1428571000000001</v>
      </c>
      <c r="I47" t="s">
        <v>40</v>
      </c>
      <c r="J47" t="str">
        <f t="shared" si="0"/>
        <v>MIALast4</v>
      </c>
    </row>
    <row r="48" spans="1:10" x14ac:dyDescent="0.25">
      <c r="A48" t="s">
        <v>26</v>
      </c>
      <c r="B48">
        <v>1.0964912</v>
      </c>
      <c r="C48">
        <v>0.97727269999999999</v>
      </c>
      <c r="D48">
        <v>1.1153846000000001</v>
      </c>
      <c r="E48">
        <v>1</v>
      </c>
      <c r="F48">
        <v>1</v>
      </c>
      <c r="G48">
        <v>1.2592593000000001</v>
      </c>
      <c r="H48">
        <v>1</v>
      </c>
      <c r="I48" t="s">
        <v>40</v>
      </c>
      <c r="J48" t="str">
        <f t="shared" si="0"/>
        <v>MILLast4</v>
      </c>
    </row>
    <row r="49" spans="1:10" x14ac:dyDescent="0.25">
      <c r="A49" t="s">
        <v>27</v>
      </c>
      <c r="B49">
        <v>1.0175438999999999</v>
      </c>
      <c r="C49">
        <v>1.0681818000000001</v>
      </c>
      <c r="D49">
        <v>0.96153849999999996</v>
      </c>
      <c r="E49">
        <v>0.625</v>
      </c>
      <c r="F49">
        <v>1.25</v>
      </c>
      <c r="G49">
        <v>0.96296300000000001</v>
      </c>
      <c r="H49">
        <v>1.0714286</v>
      </c>
      <c r="I49" t="s">
        <v>40</v>
      </c>
      <c r="J49" t="str">
        <f t="shared" si="0"/>
        <v>MINLast4</v>
      </c>
    </row>
    <row r="50" spans="1:10" x14ac:dyDescent="0.25">
      <c r="A50" t="s">
        <v>28</v>
      </c>
      <c r="B50">
        <v>0.93859649999999994</v>
      </c>
      <c r="C50">
        <v>1.0681818000000001</v>
      </c>
      <c r="D50">
        <v>1.0384614999999999</v>
      </c>
      <c r="E50">
        <v>0.75</v>
      </c>
      <c r="F50">
        <v>1</v>
      </c>
      <c r="G50">
        <v>0.88888889999999998</v>
      </c>
      <c r="H50">
        <v>0.96428570000000002</v>
      </c>
      <c r="I50" t="s">
        <v>40</v>
      </c>
      <c r="J50" t="str">
        <f t="shared" si="0"/>
        <v>NOPLast4</v>
      </c>
    </row>
    <row r="51" spans="1:10" x14ac:dyDescent="0.25">
      <c r="A51" t="s">
        <v>29</v>
      </c>
      <c r="B51">
        <v>0.98245610000000005</v>
      </c>
      <c r="C51">
        <v>0.90909090000000004</v>
      </c>
      <c r="D51">
        <v>1.0769230999999999</v>
      </c>
      <c r="E51">
        <v>1.25</v>
      </c>
      <c r="F51">
        <v>0.75</v>
      </c>
      <c r="G51">
        <v>0.88888889999999998</v>
      </c>
      <c r="H51">
        <v>1</v>
      </c>
      <c r="I51" t="s">
        <v>40</v>
      </c>
      <c r="J51" t="str">
        <f t="shared" si="0"/>
        <v>NYKLast4</v>
      </c>
    </row>
    <row r="52" spans="1:10" x14ac:dyDescent="0.25">
      <c r="A52" t="s">
        <v>30</v>
      </c>
      <c r="B52">
        <v>1.0964912</v>
      </c>
      <c r="C52">
        <v>1</v>
      </c>
      <c r="D52">
        <v>0.92307689999999998</v>
      </c>
      <c r="E52">
        <v>1.125</v>
      </c>
      <c r="F52">
        <v>1</v>
      </c>
      <c r="G52">
        <v>0.88888889999999998</v>
      </c>
      <c r="H52">
        <v>1.1428571000000001</v>
      </c>
      <c r="I52" t="s">
        <v>40</v>
      </c>
      <c r="J52" t="str">
        <f t="shared" si="0"/>
        <v>OKCLast4</v>
      </c>
    </row>
    <row r="53" spans="1:10" x14ac:dyDescent="0.25">
      <c r="A53" t="s">
        <v>31</v>
      </c>
      <c r="B53">
        <v>0.9561404</v>
      </c>
      <c r="C53">
        <v>0.97727269999999999</v>
      </c>
      <c r="D53">
        <v>0.96153849999999996</v>
      </c>
      <c r="E53">
        <v>1.375</v>
      </c>
      <c r="F53">
        <v>1.5</v>
      </c>
      <c r="G53">
        <v>1.037037</v>
      </c>
      <c r="H53">
        <v>0.96428570000000002</v>
      </c>
      <c r="I53" t="s">
        <v>40</v>
      </c>
      <c r="J53" t="str">
        <f t="shared" si="0"/>
        <v>ORLLast4</v>
      </c>
    </row>
    <row r="54" spans="1:10" x14ac:dyDescent="0.25">
      <c r="A54" t="s">
        <v>32</v>
      </c>
      <c r="B54">
        <v>0.9561404</v>
      </c>
      <c r="C54">
        <v>1.0227272999999999</v>
      </c>
      <c r="D54">
        <v>0.76923079999999999</v>
      </c>
      <c r="E54">
        <v>0.875</v>
      </c>
      <c r="F54">
        <v>1.5</v>
      </c>
      <c r="G54">
        <v>0.88888889999999998</v>
      </c>
      <c r="H54">
        <v>0.92857140000000005</v>
      </c>
      <c r="I54" t="s">
        <v>40</v>
      </c>
      <c r="J54" t="str">
        <f t="shared" si="0"/>
        <v>PHILast4</v>
      </c>
    </row>
    <row r="55" spans="1:10" x14ac:dyDescent="0.25">
      <c r="A55" t="s">
        <v>33</v>
      </c>
      <c r="B55">
        <v>0.85964910000000005</v>
      </c>
      <c r="C55">
        <v>0.86363639999999997</v>
      </c>
      <c r="D55">
        <v>1.0384614999999999</v>
      </c>
      <c r="E55">
        <v>1.25</v>
      </c>
      <c r="F55">
        <v>0.75</v>
      </c>
      <c r="G55">
        <v>1.1111111</v>
      </c>
      <c r="H55">
        <v>0.89285709999999996</v>
      </c>
      <c r="I55" t="s">
        <v>40</v>
      </c>
      <c r="J55" t="str">
        <f t="shared" si="0"/>
        <v>PHXLast4</v>
      </c>
    </row>
    <row r="56" spans="1:10" x14ac:dyDescent="0.25">
      <c r="A56" t="s">
        <v>34</v>
      </c>
      <c r="B56">
        <v>0.99122809999999995</v>
      </c>
      <c r="C56">
        <v>1.1818181999999999</v>
      </c>
      <c r="D56">
        <v>0.96153849999999996</v>
      </c>
      <c r="E56">
        <v>1.125</v>
      </c>
      <c r="F56">
        <v>1.25</v>
      </c>
      <c r="G56">
        <v>0.81481479999999995</v>
      </c>
      <c r="H56">
        <v>0.96428570000000002</v>
      </c>
      <c r="I56" t="s">
        <v>40</v>
      </c>
      <c r="J56" t="str">
        <f t="shared" si="0"/>
        <v>PORLast4</v>
      </c>
    </row>
    <row r="57" spans="1:10" x14ac:dyDescent="0.25">
      <c r="A57" t="s">
        <v>35</v>
      </c>
      <c r="B57">
        <v>1.0175438999999999</v>
      </c>
      <c r="C57">
        <v>0.97727269999999999</v>
      </c>
      <c r="D57">
        <v>0.96153849999999996</v>
      </c>
      <c r="E57">
        <v>0.625</v>
      </c>
      <c r="F57">
        <v>1</v>
      </c>
      <c r="G57">
        <v>1.037037</v>
      </c>
      <c r="H57">
        <v>1.0714286</v>
      </c>
      <c r="I57" t="s">
        <v>40</v>
      </c>
      <c r="J57" t="str">
        <f t="shared" si="0"/>
        <v>SACLast4</v>
      </c>
    </row>
    <row r="58" spans="1:10" x14ac:dyDescent="0.25">
      <c r="A58" t="s">
        <v>36</v>
      </c>
      <c r="B58">
        <v>1</v>
      </c>
      <c r="C58">
        <v>0.97727269999999999</v>
      </c>
      <c r="D58">
        <v>1</v>
      </c>
      <c r="E58">
        <v>1</v>
      </c>
      <c r="F58">
        <v>1</v>
      </c>
      <c r="G58">
        <v>0.96296300000000001</v>
      </c>
      <c r="H58">
        <v>1</v>
      </c>
      <c r="I58" t="s">
        <v>40</v>
      </c>
      <c r="J58" t="str">
        <f t="shared" si="0"/>
        <v>SASLast4</v>
      </c>
    </row>
    <row r="59" spans="1:10" x14ac:dyDescent="0.25">
      <c r="A59" t="s">
        <v>37</v>
      </c>
      <c r="B59">
        <v>1.0350877000000001</v>
      </c>
      <c r="C59">
        <v>1.0681818000000001</v>
      </c>
      <c r="D59">
        <v>1.1538462</v>
      </c>
      <c r="E59">
        <v>1.125</v>
      </c>
      <c r="F59">
        <v>1</v>
      </c>
      <c r="G59">
        <v>0.96296300000000001</v>
      </c>
      <c r="H59">
        <v>1.0714286</v>
      </c>
      <c r="I59" t="s">
        <v>40</v>
      </c>
      <c r="J59" t="str">
        <f t="shared" si="0"/>
        <v>TORLast4</v>
      </c>
    </row>
    <row r="60" spans="1:10" x14ac:dyDescent="0.25">
      <c r="A60" t="s">
        <v>38</v>
      </c>
      <c r="B60">
        <v>0.98245610000000005</v>
      </c>
      <c r="C60">
        <v>1.1818181999999999</v>
      </c>
      <c r="D60">
        <v>0.92307689999999998</v>
      </c>
      <c r="E60">
        <v>0.875</v>
      </c>
      <c r="F60">
        <v>1</v>
      </c>
      <c r="G60">
        <v>1.1851852</v>
      </c>
      <c r="H60">
        <v>0.85714290000000004</v>
      </c>
      <c r="I60" t="s">
        <v>40</v>
      </c>
      <c r="J60" t="str">
        <f t="shared" si="0"/>
        <v>UTALast4</v>
      </c>
    </row>
    <row r="61" spans="1:10" x14ac:dyDescent="0.25">
      <c r="A61" t="s">
        <v>39</v>
      </c>
      <c r="B61">
        <v>0.85964910000000005</v>
      </c>
      <c r="C61">
        <v>0.97727269999999999</v>
      </c>
      <c r="D61">
        <v>0.84615379999999996</v>
      </c>
      <c r="E61">
        <v>0.625</v>
      </c>
      <c r="F61">
        <v>0.75</v>
      </c>
      <c r="G61">
        <v>0.81481479999999995</v>
      </c>
      <c r="H61">
        <v>0.89285709999999996</v>
      </c>
      <c r="I61" t="s">
        <v>40</v>
      </c>
      <c r="J61" t="str">
        <f t="shared" si="0"/>
        <v>WASLast4</v>
      </c>
    </row>
    <row r="62" spans="1:10" x14ac:dyDescent="0.25">
      <c r="A62" t="s">
        <v>9</v>
      </c>
      <c r="B62">
        <v>1.0350877000000001</v>
      </c>
      <c r="C62">
        <v>1</v>
      </c>
      <c r="D62">
        <v>1.1153846000000001</v>
      </c>
      <c r="E62">
        <v>1.125</v>
      </c>
      <c r="F62">
        <v>0.75</v>
      </c>
      <c r="G62">
        <v>1.0714286</v>
      </c>
      <c r="H62">
        <v>1.0714286</v>
      </c>
      <c r="I62" t="s">
        <v>41</v>
      </c>
      <c r="J62" t="str">
        <f t="shared" si="0"/>
        <v>ATLLast8</v>
      </c>
    </row>
    <row r="63" spans="1:10" x14ac:dyDescent="0.25">
      <c r="A63" t="s">
        <v>11</v>
      </c>
      <c r="B63">
        <v>0.9561404</v>
      </c>
      <c r="C63">
        <v>0.93181820000000004</v>
      </c>
      <c r="D63">
        <v>1.0384614999999999</v>
      </c>
      <c r="E63">
        <v>1</v>
      </c>
      <c r="F63">
        <v>0.75</v>
      </c>
      <c r="G63">
        <v>1</v>
      </c>
      <c r="H63">
        <v>0.75</v>
      </c>
      <c r="I63" t="s">
        <v>41</v>
      </c>
      <c r="J63" t="str">
        <f t="shared" si="0"/>
        <v>BKNLast8</v>
      </c>
    </row>
    <row r="64" spans="1:10" x14ac:dyDescent="0.25">
      <c r="A64" t="s">
        <v>12</v>
      </c>
      <c r="B64">
        <v>1.0438596</v>
      </c>
      <c r="C64">
        <v>1.1136364000000001</v>
      </c>
      <c r="D64">
        <v>1.0769230999999999</v>
      </c>
      <c r="E64">
        <v>0.625</v>
      </c>
      <c r="F64">
        <v>1.25</v>
      </c>
      <c r="G64">
        <v>1.2142857</v>
      </c>
      <c r="H64">
        <v>0.89285709999999996</v>
      </c>
      <c r="I64" t="s">
        <v>41</v>
      </c>
      <c r="J64" t="str">
        <f t="shared" si="0"/>
        <v>BOSLast8</v>
      </c>
    </row>
    <row r="65" spans="1:10" x14ac:dyDescent="0.25">
      <c r="A65" t="s">
        <v>13</v>
      </c>
      <c r="B65">
        <v>0.877193</v>
      </c>
      <c r="C65">
        <v>1.0227272999999999</v>
      </c>
      <c r="D65">
        <v>0.88461540000000005</v>
      </c>
      <c r="E65">
        <v>0.625</v>
      </c>
      <c r="F65">
        <v>1</v>
      </c>
      <c r="G65">
        <v>0.78571429999999998</v>
      </c>
      <c r="H65">
        <v>0.89285709999999996</v>
      </c>
      <c r="I65" t="s">
        <v>41</v>
      </c>
      <c r="J65" t="str">
        <f t="shared" si="0"/>
        <v>CHALast8</v>
      </c>
    </row>
    <row r="66" spans="1:10" x14ac:dyDescent="0.25">
      <c r="A66" t="s">
        <v>14</v>
      </c>
      <c r="B66">
        <v>1.0438596</v>
      </c>
      <c r="C66">
        <v>1.1136364000000001</v>
      </c>
      <c r="D66">
        <v>1.1153846000000001</v>
      </c>
      <c r="E66">
        <v>1</v>
      </c>
      <c r="F66">
        <v>1</v>
      </c>
      <c r="G66">
        <v>1</v>
      </c>
      <c r="H66">
        <v>1.0714286</v>
      </c>
      <c r="I66" t="s">
        <v>41</v>
      </c>
      <c r="J66" t="str">
        <f t="shared" si="0"/>
        <v>CHILast8</v>
      </c>
    </row>
    <row r="67" spans="1:10" x14ac:dyDescent="0.25">
      <c r="A67" t="s">
        <v>15</v>
      </c>
      <c r="B67">
        <v>1.0350877000000001</v>
      </c>
      <c r="C67">
        <v>1.0227272999999999</v>
      </c>
      <c r="D67">
        <v>0.92307689999999998</v>
      </c>
      <c r="E67">
        <v>1</v>
      </c>
      <c r="F67">
        <v>0.75</v>
      </c>
      <c r="G67">
        <v>1.0714286</v>
      </c>
      <c r="H67">
        <v>0.92857140000000005</v>
      </c>
      <c r="I67" t="s">
        <v>41</v>
      </c>
      <c r="J67" t="str">
        <f t="shared" ref="J67:J121" si="1">A67&amp;I67</f>
        <v>CLELast8</v>
      </c>
    </row>
    <row r="68" spans="1:10" x14ac:dyDescent="0.25">
      <c r="A68" t="s">
        <v>16</v>
      </c>
      <c r="B68">
        <v>0.91228070000000006</v>
      </c>
      <c r="C68">
        <v>0.93181820000000004</v>
      </c>
      <c r="D68">
        <v>1.0384614999999999</v>
      </c>
      <c r="E68">
        <v>0.875</v>
      </c>
      <c r="F68">
        <v>1.5</v>
      </c>
      <c r="G68">
        <v>0.64285709999999996</v>
      </c>
      <c r="H68">
        <v>1.1071428999999999</v>
      </c>
      <c r="I68" t="s">
        <v>41</v>
      </c>
      <c r="J68" t="str">
        <f t="shared" si="1"/>
        <v>DALLast8</v>
      </c>
    </row>
    <row r="69" spans="1:10" x14ac:dyDescent="0.25">
      <c r="A69" t="s">
        <v>17</v>
      </c>
      <c r="B69">
        <v>1.0877193000000001</v>
      </c>
      <c r="C69">
        <v>1.0454545</v>
      </c>
      <c r="D69">
        <v>1.2307691999999999</v>
      </c>
      <c r="E69">
        <v>0.875</v>
      </c>
      <c r="F69">
        <v>1.25</v>
      </c>
      <c r="G69">
        <v>0.85714290000000004</v>
      </c>
      <c r="H69">
        <v>1.25</v>
      </c>
      <c r="I69" t="s">
        <v>41</v>
      </c>
      <c r="J69" t="str">
        <f t="shared" si="1"/>
        <v>DENLast8</v>
      </c>
    </row>
    <row r="70" spans="1:10" x14ac:dyDescent="0.25">
      <c r="A70" t="s">
        <v>18</v>
      </c>
      <c r="B70">
        <v>1.0263157999999999</v>
      </c>
      <c r="C70">
        <v>0.97727269999999999</v>
      </c>
      <c r="D70">
        <v>0.96153849999999996</v>
      </c>
      <c r="E70">
        <v>1</v>
      </c>
      <c r="F70">
        <v>1.5</v>
      </c>
      <c r="G70">
        <v>0.85714290000000004</v>
      </c>
      <c r="H70">
        <v>1.0357143</v>
      </c>
      <c r="I70" t="s">
        <v>41</v>
      </c>
      <c r="J70" t="str">
        <f t="shared" si="1"/>
        <v>DETLast8</v>
      </c>
    </row>
    <row r="71" spans="1:10" x14ac:dyDescent="0.25">
      <c r="A71" t="s">
        <v>19</v>
      </c>
      <c r="B71">
        <v>1.0438596</v>
      </c>
      <c r="C71">
        <v>1.0227272999999999</v>
      </c>
      <c r="D71">
        <v>1.1153846000000001</v>
      </c>
      <c r="E71">
        <v>1.5</v>
      </c>
      <c r="F71">
        <v>0.75</v>
      </c>
      <c r="G71">
        <v>1.1428571000000001</v>
      </c>
      <c r="H71">
        <v>0.75</v>
      </c>
      <c r="I71" t="s">
        <v>41</v>
      </c>
      <c r="J71" t="str">
        <f t="shared" si="1"/>
        <v>GSWLast8</v>
      </c>
    </row>
    <row r="72" spans="1:10" x14ac:dyDescent="0.25">
      <c r="A72" t="s">
        <v>20</v>
      </c>
      <c r="B72">
        <v>1.0263157999999999</v>
      </c>
      <c r="C72">
        <v>1.0909091</v>
      </c>
      <c r="D72">
        <v>1</v>
      </c>
      <c r="E72">
        <v>0.875</v>
      </c>
      <c r="F72">
        <v>1.25</v>
      </c>
      <c r="G72">
        <v>0.92857140000000005</v>
      </c>
      <c r="H72">
        <v>1.1785714</v>
      </c>
      <c r="I72" t="s">
        <v>41</v>
      </c>
      <c r="J72" t="str">
        <f t="shared" si="1"/>
        <v>HOULast8</v>
      </c>
    </row>
    <row r="73" spans="1:10" x14ac:dyDescent="0.25">
      <c r="A73" t="s">
        <v>21</v>
      </c>
      <c r="B73">
        <v>1.0087718999999999</v>
      </c>
      <c r="C73">
        <v>1</v>
      </c>
      <c r="D73">
        <v>1.0769230999999999</v>
      </c>
      <c r="E73">
        <v>1</v>
      </c>
      <c r="F73">
        <v>1.75</v>
      </c>
      <c r="G73">
        <v>1</v>
      </c>
      <c r="H73">
        <v>1.0357143</v>
      </c>
      <c r="I73" t="s">
        <v>41</v>
      </c>
      <c r="J73" t="str">
        <f t="shared" si="1"/>
        <v>INDLast8</v>
      </c>
    </row>
    <row r="74" spans="1:10" x14ac:dyDescent="0.25">
      <c r="A74" t="s">
        <v>22</v>
      </c>
      <c r="B74">
        <v>1.0701754000000001</v>
      </c>
      <c r="C74">
        <v>1</v>
      </c>
      <c r="D74">
        <v>1.0384614999999999</v>
      </c>
      <c r="E74">
        <v>1.25</v>
      </c>
      <c r="F74">
        <v>0.75</v>
      </c>
      <c r="G74">
        <v>1</v>
      </c>
      <c r="H74">
        <v>1.0714286</v>
      </c>
      <c r="I74" t="s">
        <v>41</v>
      </c>
      <c r="J74" t="str">
        <f t="shared" si="1"/>
        <v>LACLast8</v>
      </c>
    </row>
    <row r="75" spans="1:10" x14ac:dyDescent="0.25">
      <c r="A75" t="s">
        <v>23</v>
      </c>
      <c r="B75">
        <v>1.0526316</v>
      </c>
      <c r="C75">
        <v>0.95454550000000005</v>
      </c>
      <c r="D75">
        <v>0.88461540000000005</v>
      </c>
      <c r="E75">
        <v>0.875</v>
      </c>
      <c r="F75">
        <v>0.75</v>
      </c>
      <c r="G75">
        <v>1.2857143</v>
      </c>
      <c r="H75">
        <v>0.85714290000000004</v>
      </c>
      <c r="I75" t="s">
        <v>41</v>
      </c>
      <c r="J75" t="str">
        <f t="shared" si="1"/>
        <v>LALLast8</v>
      </c>
    </row>
    <row r="76" spans="1:10" x14ac:dyDescent="0.25">
      <c r="A76" t="s">
        <v>24</v>
      </c>
      <c r="B76">
        <v>1.0877193000000001</v>
      </c>
      <c r="C76">
        <v>1.0227272999999999</v>
      </c>
      <c r="D76">
        <v>0.92307689999999998</v>
      </c>
      <c r="E76">
        <v>1</v>
      </c>
      <c r="F76">
        <v>1</v>
      </c>
      <c r="G76">
        <v>1.0714286</v>
      </c>
      <c r="H76">
        <v>1</v>
      </c>
      <c r="I76" t="s">
        <v>41</v>
      </c>
      <c r="J76" t="str">
        <f t="shared" si="1"/>
        <v>MEMLast8</v>
      </c>
    </row>
    <row r="77" spans="1:10" x14ac:dyDescent="0.25">
      <c r="A77" t="s">
        <v>25</v>
      </c>
      <c r="B77">
        <v>1.0350877000000001</v>
      </c>
      <c r="C77">
        <v>1.0681818000000001</v>
      </c>
      <c r="D77">
        <v>1.0769230999999999</v>
      </c>
      <c r="E77">
        <v>1.375</v>
      </c>
      <c r="F77">
        <v>1</v>
      </c>
      <c r="G77">
        <v>1</v>
      </c>
      <c r="H77">
        <v>1.0357143</v>
      </c>
      <c r="I77" t="s">
        <v>41</v>
      </c>
      <c r="J77" t="str">
        <f t="shared" si="1"/>
        <v>MIALast8</v>
      </c>
    </row>
    <row r="78" spans="1:10" x14ac:dyDescent="0.25">
      <c r="A78" t="s">
        <v>26</v>
      </c>
      <c r="B78">
        <v>1.0964912</v>
      </c>
      <c r="C78">
        <v>0.97727269999999999</v>
      </c>
      <c r="D78">
        <v>1.1153846000000001</v>
      </c>
      <c r="E78">
        <v>0.875</v>
      </c>
      <c r="F78">
        <v>1</v>
      </c>
      <c r="G78">
        <v>1.1428571000000001</v>
      </c>
      <c r="H78">
        <v>1.0714286</v>
      </c>
      <c r="I78" t="s">
        <v>41</v>
      </c>
      <c r="J78" t="str">
        <f t="shared" si="1"/>
        <v>MILLast8</v>
      </c>
    </row>
    <row r="79" spans="1:10" x14ac:dyDescent="0.25">
      <c r="A79" t="s">
        <v>27</v>
      </c>
      <c r="B79">
        <v>1.0263157999999999</v>
      </c>
      <c r="C79">
        <v>1.0681818000000001</v>
      </c>
      <c r="D79">
        <v>1.0384614999999999</v>
      </c>
      <c r="E79">
        <v>0.625</v>
      </c>
      <c r="F79">
        <v>1.25</v>
      </c>
      <c r="G79">
        <v>0.92857140000000005</v>
      </c>
      <c r="H79">
        <v>1.0714286</v>
      </c>
      <c r="I79" t="s">
        <v>41</v>
      </c>
      <c r="J79" t="str">
        <f t="shared" si="1"/>
        <v>MINLast8</v>
      </c>
    </row>
    <row r="80" spans="1:10" x14ac:dyDescent="0.25">
      <c r="A80" t="s">
        <v>28</v>
      </c>
      <c r="B80">
        <v>0.91228070000000006</v>
      </c>
      <c r="C80">
        <v>1.0454545</v>
      </c>
      <c r="D80">
        <v>1.0384614999999999</v>
      </c>
      <c r="E80">
        <v>1</v>
      </c>
      <c r="F80">
        <v>1</v>
      </c>
      <c r="G80">
        <v>0.85714290000000004</v>
      </c>
      <c r="H80">
        <v>0.96428570000000002</v>
      </c>
      <c r="I80" t="s">
        <v>41</v>
      </c>
      <c r="J80" t="str">
        <f t="shared" si="1"/>
        <v>NOPLast8</v>
      </c>
    </row>
    <row r="81" spans="1:10" x14ac:dyDescent="0.25">
      <c r="A81" t="s">
        <v>29</v>
      </c>
      <c r="B81">
        <v>0.96491229999999995</v>
      </c>
      <c r="C81">
        <v>0.90909090000000004</v>
      </c>
      <c r="D81">
        <v>1.0384614999999999</v>
      </c>
      <c r="E81">
        <v>1.25</v>
      </c>
      <c r="F81">
        <v>1</v>
      </c>
      <c r="G81">
        <v>0.85714290000000004</v>
      </c>
      <c r="H81">
        <v>1.0357143</v>
      </c>
      <c r="I81" t="s">
        <v>41</v>
      </c>
      <c r="J81" t="str">
        <f t="shared" si="1"/>
        <v>NYKLast8</v>
      </c>
    </row>
    <row r="82" spans="1:10" x14ac:dyDescent="0.25">
      <c r="A82" t="s">
        <v>30</v>
      </c>
      <c r="B82">
        <v>1.0964912</v>
      </c>
      <c r="C82">
        <v>1</v>
      </c>
      <c r="D82">
        <v>0.96153849999999996</v>
      </c>
      <c r="E82">
        <v>1.125</v>
      </c>
      <c r="F82">
        <v>1</v>
      </c>
      <c r="G82">
        <v>0.92857140000000005</v>
      </c>
      <c r="H82">
        <v>1.1428571000000001</v>
      </c>
      <c r="I82" t="s">
        <v>41</v>
      </c>
      <c r="J82" t="str">
        <f t="shared" si="1"/>
        <v>OKCLast8</v>
      </c>
    </row>
    <row r="83" spans="1:10" x14ac:dyDescent="0.25">
      <c r="A83" t="s">
        <v>31</v>
      </c>
      <c r="B83">
        <v>0.9561404</v>
      </c>
      <c r="C83">
        <v>0.97727269999999999</v>
      </c>
      <c r="D83">
        <v>0.96153849999999996</v>
      </c>
      <c r="E83">
        <v>1.25</v>
      </c>
      <c r="F83">
        <v>1.25</v>
      </c>
      <c r="G83">
        <v>1</v>
      </c>
      <c r="H83">
        <v>0.92857140000000005</v>
      </c>
      <c r="I83" t="s">
        <v>41</v>
      </c>
      <c r="J83" t="str">
        <f t="shared" si="1"/>
        <v>ORLLast8</v>
      </c>
    </row>
    <row r="84" spans="1:10" x14ac:dyDescent="0.25">
      <c r="A84" t="s">
        <v>32</v>
      </c>
      <c r="B84">
        <v>0.9561404</v>
      </c>
      <c r="C84">
        <v>1.0227272999999999</v>
      </c>
      <c r="D84">
        <v>0.96153849999999996</v>
      </c>
      <c r="E84">
        <v>0.875</v>
      </c>
      <c r="F84">
        <v>1.5</v>
      </c>
      <c r="G84">
        <v>0.85714290000000004</v>
      </c>
      <c r="H84">
        <v>1</v>
      </c>
      <c r="I84" t="s">
        <v>41</v>
      </c>
      <c r="J84" t="str">
        <f t="shared" si="1"/>
        <v>PHILast8</v>
      </c>
    </row>
    <row r="85" spans="1:10" x14ac:dyDescent="0.25">
      <c r="A85" t="s">
        <v>33</v>
      </c>
      <c r="B85">
        <v>0.9561404</v>
      </c>
      <c r="C85">
        <v>0.86363639999999997</v>
      </c>
      <c r="D85">
        <v>1</v>
      </c>
      <c r="E85">
        <v>1</v>
      </c>
      <c r="F85">
        <v>0.75</v>
      </c>
      <c r="G85">
        <v>1.0714286</v>
      </c>
      <c r="H85">
        <v>0.92857140000000005</v>
      </c>
      <c r="I85" t="s">
        <v>41</v>
      </c>
      <c r="J85" t="str">
        <f t="shared" si="1"/>
        <v>PHXLast8</v>
      </c>
    </row>
    <row r="86" spans="1:10" x14ac:dyDescent="0.25">
      <c r="A86" t="s">
        <v>34</v>
      </c>
      <c r="B86">
        <v>0.98245610000000005</v>
      </c>
      <c r="C86">
        <v>1.1818181999999999</v>
      </c>
      <c r="D86">
        <v>0.88461540000000005</v>
      </c>
      <c r="E86">
        <v>1.25</v>
      </c>
      <c r="F86">
        <v>1.25</v>
      </c>
      <c r="G86">
        <v>0.78571429999999998</v>
      </c>
      <c r="H86">
        <v>1.0357143</v>
      </c>
      <c r="I86" t="s">
        <v>41</v>
      </c>
      <c r="J86" t="str">
        <f t="shared" si="1"/>
        <v>PORLast8</v>
      </c>
    </row>
    <row r="87" spans="1:10" x14ac:dyDescent="0.25">
      <c r="A87" t="s">
        <v>35</v>
      </c>
      <c r="B87">
        <v>0.9736842</v>
      </c>
      <c r="C87">
        <v>0.97727269999999999</v>
      </c>
      <c r="D87">
        <v>0.96153849999999996</v>
      </c>
      <c r="E87">
        <v>0.75</v>
      </c>
      <c r="F87">
        <v>0.75</v>
      </c>
      <c r="G87">
        <v>0.85714290000000004</v>
      </c>
      <c r="H87">
        <v>1.0714286</v>
      </c>
      <c r="I87" t="s">
        <v>41</v>
      </c>
      <c r="J87" t="str">
        <f t="shared" si="1"/>
        <v>SACLast8</v>
      </c>
    </row>
    <row r="88" spans="1:10" x14ac:dyDescent="0.25">
      <c r="A88" t="s">
        <v>36</v>
      </c>
      <c r="B88">
        <v>0.99122809999999995</v>
      </c>
      <c r="C88">
        <v>0.97727269999999999</v>
      </c>
      <c r="D88">
        <v>1.0384614999999999</v>
      </c>
      <c r="E88">
        <v>0.875</v>
      </c>
      <c r="F88">
        <v>1</v>
      </c>
      <c r="G88">
        <v>1.1428571000000001</v>
      </c>
      <c r="H88">
        <v>0.92857140000000005</v>
      </c>
      <c r="I88" t="s">
        <v>41</v>
      </c>
      <c r="J88" t="str">
        <f t="shared" si="1"/>
        <v>SASLast8</v>
      </c>
    </row>
    <row r="89" spans="1:10" x14ac:dyDescent="0.25">
      <c r="A89" t="s">
        <v>37</v>
      </c>
      <c r="B89">
        <v>1.0350877000000001</v>
      </c>
      <c r="C89">
        <v>1.0227272999999999</v>
      </c>
      <c r="D89">
        <v>1.1538462</v>
      </c>
      <c r="E89">
        <v>1.125</v>
      </c>
      <c r="F89">
        <v>1</v>
      </c>
      <c r="G89">
        <v>1</v>
      </c>
      <c r="H89">
        <v>1.0714286</v>
      </c>
      <c r="I89" t="s">
        <v>41</v>
      </c>
      <c r="J89" t="str">
        <f t="shared" si="1"/>
        <v>TORLast8</v>
      </c>
    </row>
    <row r="90" spans="1:10" x14ac:dyDescent="0.25">
      <c r="A90" t="s">
        <v>38</v>
      </c>
      <c r="B90">
        <v>0.96491229999999995</v>
      </c>
      <c r="C90">
        <v>0.93181820000000004</v>
      </c>
      <c r="D90">
        <v>0.96153849999999996</v>
      </c>
      <c r="E90">
        <v>0.875</v>
      </c>
      <c r="F90">
        <v>1</v>
      </c>
      <c r="G90">
        <v>1.0714286</v>
      </c>
      <c r="H90">
        <v>0.89285709999999996</v>
      </c>
      <c r="I90" t="s">
        <v>41</v>
      </c>
      <c r="J90" t="str">
        <f t="shared" si="1"/>
        <v>UTALast8</v>
      </c>
    </row>
    <row r="91" spans="1:10" x14ac:dyDescent="0.25">
      <c r="A91" t="s">
        <v>39</v>
      </c>
      <c r="B91">
        <v>0.85964910000000005</v>
      </c>
      <c r="C91">
        <v>0.93181820000000004</v>
      </c>
      <c r="D91">
        <v>0.84615379999999996</v>
      </c>
      <c r="E91">
        <v>0.625</v>
      </c>
      <c r="F91">
        <v>0.75</v>
      </c>
      <c r="G91">
        <v>0.85714290000000004</v>
      </c>
      <c r="H91">
        <v>0.92857140000000005</v>
      </c>
      <c r="I91" t="s">
        <v>41</v>
      </c>
      <c r="J91" t="str">
        <f t="shared" si="1"/>
        <v>WASLast8</v>
      </c>
    </row>
    <row r="92" spans="1:10" x14ac:dyDescent="0.25">
      <c r="A92" t="s">
        <v>9</v>
      </c>
      <c r="B92">
        <v>1.026087</v>
      </c>
      <c r="C92">
        <v>1</v>
      </c>
      <c r="D92">
        <v>1.0769230999999999</v>
      </c>
      <c r="E92">
        <v>1.25</v>
      </c>
      <c r="F92">
        <v>1</v>
      </c>
      <c r="G92">
        <v>1.0714286</v>
      </c>
      <c r="H92">
        <v>1.0357143</v>
      </c>
      <c r="I92" t="s">
        <v>42</v>
      </c>
      <c r="J92" t="str">
        <f t="shared" si="1"/>
        <v>ATLLast16</v>
      </c>
    </row>
    <row r="93" spans="1:10" x14ac:dyDescent="0.25">
      <c r="A93" t="s">
        <v>11</v>
      </c>
      <c r="B93">
        <v>0.91304350000000001</v>
      </c>
      <c r="C93">
        <v>0.97674419999999995</v>
      </c>
      <c r="D93">
        <v>1.0384614999999999</v>
      </c>
      <c r="E93">
        <v>0.875</v>
      </c>
      <c r="F93">
        <v>0.75</v>
      </c>
      <c r="G93">
        <v>1</v>
      </c>
      <c r="H93">
        <v>0.82142859999999995</v>
      </c>
      <c r="I93" t="s">
        <v>42</v>
      </c>
      <c r="J93" t="str">
        <f t="shared" si="1"/>
        <v>BKNLast16</v>
      </c>
    </row>
    <row r="94" spans="1:10" x14ac:dyDescent="0.25">
      <c r="A94" t="s">
        <v>12</v>
      </c>
      <c r="B94">
        <v>1.0173913000000001</v>
      </c>
      <c r="C94">
        <v>1.1162791000000001</v>
      </c>
      <c r="D94">
        <v>1.0769230999999999</v>
      </c>
      <c r="E94">
        <v>0.75</v>
      </c>
      <c r="F94">
        <v>1.25</v>
      </c>
      <c r="G94">
        <v>1.3571428999999999</v>
      </c>
      <c r="H94">
        <v>0.85714290000000004</v>
      </c>
      <c r="I94" t="s">
        <v>42</v>
      </c>
      <c r="J94" t="str">
        <f t="shared" si="1"/>
        <v>BOSLast16</v>
      </c>
    </row>
    <row r="95" spans="1:10" x14ac:dyDescent="0.25">
      <c r="A95" t="s">
        <v>13</v>
      </c>
      <c r="B95">
        <v>0.88695650000000004</v>
      </c>
      <c r="C95">
        <v>1.0232558</v>
      </c>
      <c r="D95">
        <v>0.96153849999999996</v>
      </c>
      <c r="E95">
        <v>0.625</v>
      </c>
      <c r="F95">
        <v>1</v>
      </c>
      <c r="G95">
        <v>0.78571429999999998</v>
      </c>
      <c r="H95">
        <v>0.92857140000000005</v>
      </c>
      <c r="I95" t="s">
        <v>42</v>
      </c>
      <c r="J95" t="str">
        <f t="shared" si="1"/>
        <v>CHALast16</v>
      </c>
    </row>
    <row r="96" spans="1:10" x14ac:dyDescent="0.25">
      <c r="A96" t="s">
        <v>14</v>
      </c>
      <c r="B96">
        <v>1.0347826</v>
      </c>
      <c r="C96">
        <v>1.0697673999999999</v>
      </c>
      <c r="D96">
        <v>1.1153846000000001</v>
      </c>
      <c r="E96">
        <v>1</v>
      </c>
      <c r="F96">
        <v>1</v>
      </c>
      <c r="G96">
        <v>1</v>
      </c>
      <c r="H96">
        <v>1.0714286</v>
      </c>
      <c r="I96" t="s">
        <v>42</v>
      </c>
      <c r="J96" t="str">
        <f t="shared" si="1"/>
        <v>CHILast16</v>
      </c>
    </row>
    <row r="97" spans="1:10" x14ac:dyDescent="0.25">
      <c r="A97" t="s">
        <v>15</v>
      </c>
      <c r="B97">
        <v>1.0347826</v>
      </c>
      <c r="C97">
        <v>1.0232558</v>
      </c>
      <c r="D97">
        <v>1.0769230999999999</v>
      </c>
      <c r="E97">
        <v>0.875</v>
      </c>
      <c r="F97">
        <v>1</v>
      </c>
      <c r="G97">
        <v>1.0714286</v>
      </c>
      <c r="H97">
        <v>1.0357143</v>
      </c>
      <c r="I97" t="s">
        <v>42</v>
      </c>
      <c r="J97" t="str">
        <f t="shared" si="1"/>
        <v>CLELast16</v>
      </c>
    </row>
    <row r="98" spans="1:10" x14ac:dyDescent="0.25">
      <c r="A98" t="s">
        <v>16</v>
      </c>
      <c r="B98">
        <v>1.0086957000000001</v>
      </c>
      <c r="C98">
        <v>0.95348840000000001</v>
      </c>
      <c r="D98">
        <v>0.96153849999999996</v>
      </c>
      <c r="E98">
        <v>0.875</v>
      </c>
      <c r="F98">
        <v>0.75</v>
      </c>
      <c r="G98">
        <v>0.71428570000000002</v>
      </c>
      <c r="H98">
        <v>1.1428571000000001</v>
      </c>
      <c r="I98" t="s">
        <v>42</v>
      </c>
      <c r="J98" t="str">
        <f t="shared" si="1"/>
        <v>DALLast16</v>
      </c>
    </row>
    <row r="99" spans="1:10" x14ac:dyDescent="0.25">
      <c r="A99" t="s">
        <v>17</v>
      </c>
      <c r="B99">
        <v>1.0347826</v>
      </c>
      <c r="C99">
        <v>1.0465116000000001</v>
      </c>
      <c r="D99">
        <v>1.1538462</v>
      </c>
      <c r="E99">
        <v>0.875</v>
      </c>
      <c r="F99">
        <v>1.25</v>
      </c>
      <c r="G99">
        <v>0.85714290000000004</v>
      </c>
      <c r="H99">
        <v>1.1785714</v>
      </c>
      <c r="I99" t="s">
        <v>42</v>
      </c>
      <c r="J99" t="str">
        <f t="shared" si="1"/>
        <v>DENLast16</v>
      </c>
    </row>
    <row r="100" spans="1:10" x14ac:dyDescent="0.25">
      <c r="A100" t="s">
        <v>18</v>
      </c>
      <c r="B100">
        <v>1.0173913000000001</v>
      </c>
      <c r="C100">
        <v>1</v>
      </c>
      <c r="D100">
        <v>1</v>
      </c>
      <c r="E100">
        <v>1</v>
      </c>
      <c r="F100">
        <v>1.25</v>
      </c>
      <c r="G100">
        <v>0.92857140000000005</v>
      </c>
      <c r="H100">
        <v>1.0357143</v>
      </c>
      <c r="I100" t="s">
        <v>42</v>
      </c>
      <c r="J100" t="str">
        <f t="shared" si="1"/>
        <v>DETLast16</v>
      </c>
    </row>
    <row r="101" spans="1:10" x14ac:dyDescent="0.25">
      <c r="A101" t="s">
        <v>19</v>
      </c>
      <c r="B101">
        <v>1</v>
      </c>
      <c r="C101">
        <v>1.0465116000000001</v>
      </c>
      <c r="D101">
        <v>1.1153846000000001</v>
      </c>
      <c r="E101">
        <v>1.375</v>
      </c>
      <c r="F101">
        <v>0.75</v>
      </c>
      <c r="G101">
        <v>1.1428571000000001</v>
      </c>
      <c r="H101">
        <v>0.82142859999999995</v>
      </c>
      <c r="I101" t="s">
        <v>42</v>
      </c>
      <c r="J101" t="str">
        <f t="shared" si="1"/>
        <v>GSWLast16</v>
      </c>
    </row>
    <row r="102" spans="1:10" x14ac:dyDescent="0.25">
      <c r="A102" t="s">
        <v>20</v>
      </c>
      <c r="B102">
        <v>1.0173913000000001</v>
      </c>
      <c r="C102">
        <v>1.1162791000000001</v>
      </c>
      <c r="D102">
        <v>0.96153849999999996</v>
      </c>
      <c r="E102">
        <v>1</v>
      </c>
      <c r="F102">
        <v>1.25</v>
      </c>
      <c r="G102">
        <v>0.92857140000000005</v>
      </c>
      <c r="H102">
        <v>1.0714286</v>
      </c>
      <c r="I102" t="s">
        <v>42</v>
      </c>
      <c r="J102" t="str">
        <f t="shared" si="1"/>
        <v>HOULast16</v>
      </c>
    </row>
    <row r="103" spans="1:10" x14ac:dyDescent="0.25">
      <c r="A103" t="s">
        <v>21</v>
      </c>
      <c r="B103">
        <v>1.0347826</v>
      </c>
      <c r="C103">
        <v>1.0232558</v>
      </c>
      <c r="D103">
        <v>1.1153846000000001</v>
      </c>
      <c r="E103">
        <v>1</v>
      </c>
      <c r="F103">
        <v>1.5</v>
      </c>
      <c r="G103">
        <v>1</v>
      </c>
      <c r="H103">
        <v>1.0357143</v>
      </c>
      <c r="I103" t="s">
        <v>42</v>
      </c>
      <c r="J103" t="str">
        <f t="shared" si="1"/>
        <v>INDLast16</v>
      </c>
    </row>
    <row r="104" spans="1:10" x14ac:dyDescent="0.25">
      <c r="A104" t="s">
        <v>22</v>
      </c>
      <c r="B104">
        <v>1.0608696</v>
      </c>
      <c r="C104">
        <v>1.0465116000000001</v>
      </c>
      <c r="D104">
        <v>1.0384614999999999</v>
      </c>
      <c r="E104">
        <v>1.125</v>
      </c>
      <c r="F104">
        <v>1</v>
      </c>
      <c r="G104">
        <v>1</v>
      </c>
      <c r="H104">
        <v>1.0714286</v>
      </c>
      <c r="I104" t="s">
        <v>42</v>
      </c>
      <c r="J104" t="str">
        <f t="shared" si="1"/>
        <v>LACLast16</v>
      </c>
    </row>
    <row r="105" spans="1:10" x14ac:dyDescent="0.25">
      <c r="A105" t="s">
        <v>23</v>
      </c>
      <c r="B105">
        <v>1.0173913000000001</v>
      </c>
      <c r="C105">
        <v>0.97674419999999995</v>
      </c>
      <c r="D105">
        <v>0.96153849999999996</v>
      </c>
      <c r="E105">
        <v>0.875</v>
      </c>
      <c r="F105">
        <v>0.75</v>
      </c>
      <c r="G105">
        <v>1.1428571000000001</v>
      </c>
      <c r="H105">
        <v>0.85714290000000004</v>
      </c>
      <c r="I105" t="s">
        <v>42</v>
      </c>
      <c r="J105" t="str">
        <f t="shared" si="1"/>
        <v>LALLast16</v>
      </c>
    </row>
    <row r="106" spans="1:10" x14ac:dyDescent="0.25">
      <c r="A106" t="s">
        <v>24</v>
      </c>
      <c r="B106">
        <v>1.0608696</v>
      </c>
      <c r="C106">
        <v>1.0465116000000001</v>
      </c>
      <c r="D106">
        <v>1</v>
      </c>
      <c r="E106">
        <v>1</v>
      </c>
      <c r="F106">
        <v>1</v>
      </c>
      <c r="G106">
        <v>1.0714286</v>
      </c>
      <c r="H106">
        <v>1.0357143</v>
      </c>
      <c r="I106" t="s">
        <v>42</v>
      </c>
      <c r="J106" t="str">
        <f t="shared" si="1"/>
        <v>MEMLast16</v>
      </c>
    </row>
    <row r="107" spans="1:10" x14ac:dyDescent="0.25">
      <c r="A107" t="s">
        <v>25</v>
      </c>
      <c r="B107">
        <v>1</v>
      </c>
      <c r="C107">
        <v>0.90697669999999997</v>
      </c>
      <c r="D107">
        <v>1</v>
      </c>
      <c r="E107">
        <v>1.125</v>
      </c>
      <c r="F107">
        <v>1</v>
      </c>
      <c r="G107">
        <v>0.92857140000000005</v>
      </c>
      <c r="H107">
        <v>1.0357143</v>
      </c>
      <c r="I107" t="s">
        <v>42</v>
      </c>
      <c r="J107" t="str">
        <f t="shared" si="1"/>
        <v>MIALast16</v>
      </c>
    </row>
    <row r="108" spans="1:10" x14ac:dyDescent="0.25">
      <c r="A108" t="s">
        <v>26</v>
      </c>
      <c r="B108">
        <v>1.026087</v>
      </c>
      <c r="C108">
        <v>0.93023259999999997</v>
      </c>
      <c r="D108">
        <v>1.0384614999999999</v>
      </c>
      <c r="E108">
        <v>0.875</v>
      </c>
      <c r="F108">
        <v>1</v>
      </c>
      <c r="G108">
        <v>0.92857140000000005</v>
      </c>
      <c r="H108">
        <v>1</v>
      </c>
      <c r="I108" t="s">
        <v>42</v>
      </c>
      <c r="J108" t="str">
        <f t="shared" si="1"/>
        <v>MILLast16</v>
      </c>
    </row>
    <row r="109" spans="1:10" x14ac:dyDescent="0.25">
      <c r="A109" t="s">
        <v>27</v>
      </c>
      <c r="B109">
        <v>1.026087</v>
      </c>
      <c r="C109">
        <v>1.0465116000000001</v>
      </c>
      <c r="D109">
        <v>1.0384614999999999</v>
      </c>
      <c r="E109">
        <v>0.875</v>
      </c>
      <c r="F109">
        <v>1.25</v>
      </c>
      <c r="G109">
        <v>1</v>
      </c>
      <c r="H109">
        <v>1.0714286</v>
      </c>
      <c r="I109" t="s">
        <v>42</v>
      </c>
      <c r="J109" t="str">
        <f t="shared" si="1"/>
        <v>MINLast16</v>
      </c>
    </row>
    <row r="110" spans="1:10" x14ac:dyDescent="0.25">
      <c r="A110" t="s">
        <v>28</v>
      </c>
      <c r="B110">
        <v>0.93043480000000001</v>
      </c>
      <c r="C110">
        <v>1.0697673999999999</v>
      </c>
      <c r="D110">
        <v>1.0384614999999999</v>
      </c>
      <c r="E110">
        <v>0.875</v>
      </c>
      <c r="F110">
        <v>1.25</v>
      </c>
      <c r="G110">
        <v>0.85714290000000004</v>
      </c>
      <c r="H110">
        <v>1</v>
      </c>
      <c r="I110" t="s">
        <v>42</v>
      </c>
      <c r="J110" t="str">
        <f t="shared" si="1"/>
        <v>NOPLast16</v>
      </c>
    </row>
    <row r="111" spans="1:10" x14ac:dyDescent="0.25">
      <c r="A111" t="s">
        <v>29</v>
      </c>
      <c r="B111">
        <v>0.97391300000000003</v>
      </c>
      <c r="C111">
        <v>0.95348840000000001</v>
      </c>
      <c r="D111">
        <v>1.0769230999999999</v>
      </c>
      <c r="E111">
        <v>1.125</v>
      </c>
      <c r="F111">
        <v>1</v>
      </c>
      <c r="G111">
        <v>0.85714290000000004</v>
      </c>
      <c r="H111">
        <v>1.0357143</v>
      </c>
      <c r="I111" t="s">
        <v>42</v>
      </c>
      <c r="J111" t="str">
        <f t="shared" si="1"/>
        <v>NYKLast16</v>
      </c>
    </row>
    <row r="112" spans="1:10" x14ac:dyDescent="0.25">
      <c r="A112" t="s">
        <v>30</v>
      </c>
      <c r="B112">
        <v>1.0521739000000001</v>
      </c>
      <c r="C112">
        <v>1.0232558</v>
      </c>
      <c r="D112">
        <v>1</v>
      </c>
      <c r="E112">
        <v>1.125</v>
      </c>
      <c r="F112">
        <v>1.25</v>
      </c>
      <c r="G112">
        <v>0.92857140000000005</v>
      </c>
      <c r="H112">
        <v>1.1071428999999999</v>
      </c>
      <c r="I112" t="s">
        <v>42</v>
      </c>
      <c r="J112" t="str">
        <f t="shared" si="1"/>
        <v>OKCLast16</v>
      </c>
    </row>
    <row r="113" spans="1:10" x14ac:dyDescent="0.25">
      <c r="A113" t="s">
        <v>31</v>
      </c>
      <c r="B113">
        <v>0.9652174</v>
      </c>
      <c r="C113">
        <v>1</v>
      </c>
      <c r="D113">
        <v>0.88461540000000005</v>
      </c>
      <c r="E113">
        <v>1.125</v>
      </c>
      <c r="F113">
        <v>1.25</v>
      </c>
      <c r="G113">
        <v>0.92857140000000005</v>
      </c>
      <c r="H113">
        <v>0.96428570000000002</v>
      </c>
      <c r="I113" t="s">
        <v>42</v>
      </c>
      <c r="J113" t="str">
        <f t="shared" si="1"/>
        <v>ORLLast16</v>
      </c>
    </row>
    <row r="114" spans="1:10" x14ac:dyDescent="0.25">
      <c r="A114" t="s">
        <v>32</v>
      </c>
      <c r="B114">
        <v>0.9478261</v>
      </c>
      <c r="C114">
        <v>0.95348840000000001</v>
      </c>
      <c r="D114">
        <v>0.88461540000000005</v>
      </c>
      <c r="E114">
        <v>1</v>
      </c>
      <c r="F114">
        <v>1.25</v>
      </c>
      <c r="G114">
        <v>0.85714290000000004</v>
      </c>
      <c r="H114">
        <v>1</v>
      </c>
      <c r="I114" t="s">
        <v>42</v>
      </c>
      <c r="J114" t="str">
        <f t="shared" si="1"/>
        <v>PHILast16</v>
      </c>
    </row>
    <row r="115" spans="1:10" x14ac:dyDescent="0.25">
      <c r="A115" t="s">
        <v>33</v>
      </c>
      <c r="B115">
        <v>0.9478261</v>
      </c>
      <c r="C115">
        <v>0.90697669999999997</v>
      </c>
      <c r="D115">
        <v>1</v>
      </c>
      <c r="E115">
        <v>0.875</v>
      </c>
      <c r="F115">
        <v>1</v>
      </c>
      <c r="G115">
        <v>1.0714286</v>
      </c>
      <c r="H115">
        <v>0.92857140000000005</v>
      </c>
      <c r="I115" t="s">
        <v>42</v>
      </c>
      <c r="J115" t="str">
        <f t="shared" si="1"/>
        <v>PHXLast16</v>
      </c>
    </row>
    <row r="116" spans="1:10" x14ac:dyDescent="0.25">
      <c r="A116" t="s">
        <v>34</v>
      </c>
      <c r="B116">
        <v>0.9826087</v>
      </c>
      <c r="C116">
        <v>1.1627907</v>
      </c>
      <c r="D116">
        <v>0.96153849999999996</v>
      </c>
      <c r="E116">
        <v>1.125</v>
      </c>
      <c r="F116">
        <v>1.25</v>
      </c>
      <c r="G116">
        <v>1.0714286</v>
      </c>
      <c r="H116">
        <v>0.96428570000000002</v>
      </c>
      <c r="I116" t="s">
        <v>42</v>
      </c>
      <c r="J116" t="str">
        <f t="shared" si="1"/>
        <v>PORLast16</v>
      </c>
    </row>
    <row r="117" spans="1:10" x14ac:dyDescent="0.25">
      <c r="A117" t="s">
        <v>35</v>
      </c>
      <c r="B117">
        <v>0.9652174</v>
      </c>
      <c r="C117">
        <v>1</v>
      </c>
      <c r="D117">
        <v>0.96153849999999996</v>
      </c>
      <c r="E117">
        <v>0.875</v>
      </c>
      <c r="F117">
        <v>0.75</v>
      </c>
      <c r="G117">
        <v>0.85714290000000004</v>
      </c>
      <c r="H117">
        <v>1.0714286</v>
      </c>
      <c r="I117" t="s">
        <v>42</v>
      </c>
      <c r="J117" t="str">
        <f t="shared" si="1"/>
        <v>SACLast16</v>
      </c>
    </row>
    <row r="118" spans="1:10" x14ac:dyDescent="0.25">
      <c r="A118" t="s">
        <v>36</v>
      </c>
      <c r="B118">
        <v>0.9826087</v>
      </c>
      <c r="C118">
        <v>1</v>
      </c>
      <c r="D118">
        <v>1.0384614999999999</v>
      </c>
      <c r="E118">
        <v>0.875</v>
      </c>
      <c r="F118">
        <v>1</v>
      </c>
      <c r="G118">
        <v>1.0714286</v>
      </c>
      <c r="H118">
        <v>0.92857140000000005</v>
      </c>
      <c r="I118" t="s">
        <v>42</v>
      </c>
      <c r="J118" t="str">
        <f t="shared" si="1"/>
        <v>SASLast16</v>
      </c>
    </row>
    <row r="119" spans="1:10" x14ac:dyDescent="0.25">
      <c r="A119" t="s">
        <v>37</v>
      </c>
      <c r="B119">
        <v>0.99130430000000003</v>
      </c>
      <c r="C119">
        <v>1.0697673999999999</v>
      </c>
      <c r="D119">
        <v>1.1153846000000001</v>
      </c>
      <c r="E119">
        <v>1.125</v>
      </c>
      <c r="F119">
        <v>1</v>
      </c>
      <c r="G119">
        <v>0.85714290000000004</v>
      </c>
      <c r="H119">
        <v>1.0714286</v>
      </c>
      <c r="I119" t="s">
        <v>42</v>
      </c>
      <c r="J119" t="str">
        <f t="shared" si="1"/>
        <v>TORLast16</v>
      </c>
    </row>
    <row r="120" spans="1:10" x14ac:dyDescent="0.25">
      <c r="A120" t="s">
        <v>38</v>
      </c>
      <c r="B120">
        <v>0.92173910000000003</v>
      </c>
      <c r="C120">
        <v>0.97674419999999995</v>
      </c>
      <c r="D120">
        <v>0.92307689999999998</v>
      </c>
      <c r="E120">
        <v>0.875</v>
      </c>
      <c r="F120">
        <v>0.75</v>
      </c>
      <c r="G120">
        <v>1.0714286</v>
      </c>
      <c r="H120">
        <v>0.89285709999999996</v>
      </c>
      <c r="I120" t="s">
        <v>42</v>
      </c>
      <c r="J120" t="str">
        <f t="shared" si="1"/>
        <v>UTALast16</v>
      </c>
    </row>
    <row r="121" spans="1:10" x14ac:dyDescent="0.25">
      <c r="A121" t="s">
        <v>39</v>
      </c>
      <c r="B121">
        <v>0.90434780000000003</v>
      </c>
      <c r="C121">
        <v>0.95348840000000001</v>
      </c>
      <c r="D121">
        <v>0.88461540000000005</v>
      </c>
      <c r="E121">
        <v>0.875</v>
      </c>
      <c r="F121">
        <v>1</v>
      </c>
      <c r="G121">
        <v>0.85714290000000004</v>
      </c>
      <c r="H121">
        <v>0.92857140000000005</v>
      </c>
      <c r="I121" t="s">
        <v>42</v>
      </c>
      <c r="J121" t="str">
        <f t="shared" si="1"/>
        <v>WASLast16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Defensive Data &amp; Analysis</vt:lpstr>
      <vt:lpstr>Data Collection</vt:lpstr>
      <vt:lpstr>Offense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Zola</dc:creator>
  <cp:lastModifiedBy>Andrew Zola</cp:lastModifiedBy>
  <dcterms:created xsi:type="dcterms:W3CDTF">2024-02-23T22:22:46Z</dcterms:created>
  <dcterms:modified xsi:type="dcterms:W3CDTF">2025-04-19T14:25:11Z</dcterms:modified>
</cp:coreProperties>
</file>