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5ah\Documents\Minig Univer\Computer\"/>
    </mc:Choice>
  </mc:AlternateContent>
  <xr:revisionPtr revIDLastSave="0" documentId="13_ncr:1_{0B6B3173-75C4-4E44-940B-A2C6BCFD68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L9" i="2"/>
  <c r="K9" i="2"/>
  <c r="F9" i="2"/>
  <c r="F10" i="2" s="1"/>
  <c r="L8" i="2"/>
  <c r="K8" i="2"/>
  <c r="L7" i="2"/>
  <c r="K7" i="2"/>
  <c r="F7" i="2"/>
  <c r="B11" i="2" s="1"/>
  <c r="L6" i="2"/>
  <c r="K6" i="2"/>
  <c r="L5" i="2"/>
  <c r="K5" i="2"/>
  <c r="L4" i="2"/>
  <c r="K4" i="2"/>
  <c r="L3" i="2"/>
  <c r="K3" i="2"/>
  <c r="L2" i="2"/>
  <c r="K2" i="2"/>
  <c r="K10" i="2" l="1"/>
  <c r="B12" i="2" s="1"/>
  <c r="L10" i="2"/>
  <c r="C12" i="2" s="1"/>
  <c r="J9" i="2"/>
  <c r="J8" i="2"/>
  <c r="J7" i="2"/>
  <c r="J6" i="2"/>
  <c r="J5" i="2"/>
  <c r="J4" i="2"/>
  <c r="J3" i="2"/>
  <c r="J2" i="2"/>
  <c r="C11" i="2"/>
  <c r="A12" i="2"/>
  <c r="F4" i="2" s="1"/>
  <c r="F8" i="2"/>
  <c r="F3" i="2" l="1"/>
  <c r="J10" i="2"/>
  <c r="I9" i="2"/>
  <c r="I8" i="2"/>
  <c r="I7" i="2"/>
  <c r="I6" i="2"/>
  <c r="I5" i="2"/>
  <c r="I4" i="2"/>
  <c r="I3" i="2"/>
  <c r="I2" i="2"/>
  <c r="H9" i="2"/>
  <c r="H8" i="2"/>
  <c r="H7" i="2"/>
  <c r="H6" i="2"/>
  <c r="H5" i="2"/>
  <c r="H4" i="2"/>
  <c r="H3" i="2"/>
  <c r="H2" i="2"/>
  <c r="F2" i="2"/>
  <c r="F6" i="2" s="1"/>
  <c r="C13" i="2" s="1"/>
  <c r="F5" i="2" l="1"/>
  <c r="B13" i="2" s="1"/>
  <c r="D9" i="2" s="1"/>
  <c r="M9" i="2" s="1"/>
  <c r="D8" i="2"/>
  <c r="M8" i="2" s="1"/>
  <c r="D7" i="2"/>
  <c r="M7" i="2" s="1"/>
  <c r="D6" i="2"/>
  <c r="M6" i="2" s="1"/>
  <c r="D5" i="2"/>
  <c r="M5" i="2" s="1"/>
  <c r="D4" i="2"/>
  <c r="M4" i="2" s="1"/>
  <c r="D3" i="2"/>
  <c r="M3" i="2" s="1"/>
  <c r="D2" i="2"/>
  <c r="M2" i="2" s="1"/>
  <c r="H10" i="2"/>
  <c r="I10" i="2"/>
  <c r="M10" i="2" l="1"/>
  <c r="F11" i="2" s="1"/>
  <c r="B10" i="2"/>
</calcChain>
</file>

<file path=xl/sharedStrings.xml><?xml version="1.0" encoding="utf-8"?>
<sst xmlns="http://schemas.openxmlformats.org/spreadsheetml/2006/main" count="23" uniqueCount="21">
  <si>
    <t>D</t>
  </si>
  <si>
    <t>N</t>
  </si>
  <si>
    <t>Xi</t>
  </si>
  <si>
    <t>Yi</t>
  </si>
  <si>
    <t>Yti</t>
  </si>
  <si>
    <t>M</t>
  </si>
  <si>
    <t>(xi-x)^2</t>
  </si>
  <si>
    <t>(yi-y)^2</t>
  </si>
  <si>
    <t>Xi^2</t>
  </si>
  <si>
    <t>Xi*Yi</t>
  </si>
  <si>
    <t>(Yi-Yti)^2</t>
  </si>
  <si>
    <t>D1</t>
  </si>
  <si>
    <t>D2</t>
  </si>
  <si>
    <t>A1</t>
  </si>
  <si>
    <t>A2</t>
  </si>
  <si>
    <t>X</t>
  </si>
  <si>
    <t>P</t>
  </si>
  <si>
    <t>Y</t>
  </si>
  <si>
    <t>R^2</t>
  </si>
  <si>
    <t>Y=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</si>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</sst>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  <scheme val="minor"/>
    </font>
    <font>
      <u/>
      <sz val="14"/>
      <color rgb="FF0000FF"/>
      <name val="Arial"/>
      <family val="2"/>
    </font>
    <font>
      <sz val="14"/>
      <color theme="1"/>
      <name val="Arial"/>
      <family val="2"/>
      <scheme val="minor"/>
    </font>
    <font>
      <sz val="18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4A86E8"/>
        <bgColor rgb="FF4A86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164" fontId="2" fillId="4" borderId="0" xfId="0" applyNumberFormat="1" applyFont="1" applyFill="1" applyAlignment="1">
      <alignment horizontal="center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 applyAlignment="1">
      <alignment horizontal="left"/>
    </xf>
    <xf numFmtId="164" fontId="2" fillId="0" borderId="0" xfId="0" applyNumberFormat="1" applyFont="1"/>
    <xf numFmtId="164" fontId="2" fillId="0" borderId="2" xfId="0" applyNumberFormat="1" applyFont="1" applyBorder="1" applyAlignment="1">
      <alignment horizontal="center" vertical="top"/>
    </xf>
    <xf numFmtId="164" fontId="2" fillId="3" borderId="1" xfId="0" applyNumberFormat="1" applyFont="1" applyFill="1" applyBorder="1"/>
    <xf numFmtId="164" fontId="2" fillId="2" borderId="0" xfId="0" applyNumberFormat="1" applyFont="1" applyFill="1"/>
    <xf numFmtId="164" fontId="3" fillId="2" borderId="0" xfId="0" applyNumberFormat="1" applyFont="1" applyFill="1"/>
    <xf numFmtId="164" fontId="2" fillId="5" borderId="0" xfId="0" applyNumberFormat="1" applyFont="1" applyFill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3"/>
  <sheetViews>
    <sheetView tabSelected="1" workbookViewId="0">
      <selection activeCell="F15" sqref="F15"/>
    </sheetView>
  </sheetViews>
  <sheetFormatPr defaultColWidth="12.6640625" defaultRowHeight="15.75" customHeight="1" x14ac:dyDescent="0.25"/>
  <cols>
    <col min="1" max="1" width="13.6640625" customWidth="1"/>
    <col min="3" max="3" width="18.5546875" customWidth="1"/>
    <col min="4" max="4" width="17.44140625" customWidth="1"/>
    <col min="6" max="6" width="18.77734375" customWidth="1"/>
    <col min="8" max="8" width="18.21875" customWidth="1"/>
    <col min="10" max="10" width="17.77734375" customWidth="1"/>
    <col min="12" max="12" width="18.6640625" customWidth="1"/>
  </cols>
  <sheetData>
    <row r="1" spans="1:13" ht="15.75" customHeight="1" x14ac:dyDescent="0.3">
      <c r="A1" s="1" t="s">
        <v>1</v>
      </c>
      <c r="B1" s="2" t="s">
        <v>2</v>
      </c>
      <c r="C1" s="2" t="s">
        <v>3</v>
      </c>
      <c r="D1" s="2" t="s">
        <v>4</v>
      </c>
      <c r="G1" s="3"/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ht="15.75" customHeight="1" x14ac:dyDescent="0.3">
      <c r="A2" s="5">
        <v>1</v>
      </c>
      <c r="B2" s="6">
        <v>12.85</v>
      </c>
      <c r="C2" s="7">
        <v>154.77000000000001</v>
      </c>
      <c r="D2" s="8">
        <f t="shared" ref="D2:D9" si="0">$B$13+$C$13*B2</f>
        <v>151.51339802785975</v>
      </c>
      <c r="E2" s="9" t="s">
        <v>0</v>
      </c>
      <c r="F2" s="10">
        <f>A11*B12-A12*B11</f>
        <v>99.668400000001384</v>
      </c>
      <c r="G2" s="11"/>
      <c r="H2" s="6">
        <f t="shared" ref="H2:H9" si="1">(B2-$F$8)*(C2-$F$10)</f>
        <v>102.69654687500005</v>
      </c>
      <c r="I2" s="6">
        <f t="shared" ref="I2:I9" si="2">(B2-$F$8)^2</f>
        <v>4.4626562500000029</v>
      </c>
      <c r="J2" s="6">
        <f t="shared" ref="J2:J9" si="3">(C2-$F$10)^2</f>
        <v>2363.2966890625012</v>
      </c>
      <c r="K2" s="6">
        <f t="shared" ref="K2:K9" si="4">B2^2</f>
        <v>165.1225</v>
      </c>
      <c r="L2" s="6">
        <f t="shared" ref="L2:L9" si="5">B2*C2</f>
        <v>1988.7945</v>
      </c>
      <c r="M2" s="6">
        <f t="shared" ref="M2:M9" si="6">(C2-D2)^2</f>
        <v>10.605456404947828</v>
      </c>
    </row>
    <row r="3" spans="1:13" ht="15.75" customHeight="1" x14ac:dyDescent="0.3">
      <c r="A3" s="5">
        <v>2</v>
      </c>
      <c r="B3" s="6">
        <v>12.32</v>
      </c>
      <c r="C3" s="12">
        <v>145.59</v>
      </c>
      <c r="D3" s="8">
        <f t="shared" si="0"/>
        <v>140.13385319720146</v>
      </c>
      <c r="E3" s="9" t="s">
        <v>11</v>
      </c>
      <c r="F3" s="10">
        <f>C11*B12-C12*B11</f>
        <v>-12397.442009999882</v>
      </c>
      <c r="G3" s="11"/>
      <c r="H3" s="6">
        <f t="shared" si="1"/>
        <v>62.403909375000062</v>
      </c>
      <c r="I3" s="6">
        <f t="shared" si="2"/>
        <v>2.5043062500000044</v>
      </c>
      <c r="J3" s="6">
        <f t="shared" si="3"/>
        <v>1555.0206390625003</v>
      </c>
      <c r="K3" s="6">
        <f t="shared" si="4"/>
        <v>151.7824</v>
      </c>
      <c r="L3" s="6">
        <f t="shared" si="5"/>
        <v>1793.6688000000001</v>
      </c>
      <c r="M3" s="6">
        <f t="shared" si="6"/>
        <v>29.76953793368876</v>
      </c>
    </row>
    <row r="4" spans="1:13" ht="15.75" customHeight="1" x14ac:dyDescent="0.3">
      <c r="A4" s="5">
        <v>3</v>
      </c>
      <c r="B4" s="6">
        <v>11.43</v>
      </c>
      <c r="C4" s="12">
        <v>108.37</v>
      </c>
      <c r="D4" s="8">
        <f t="shared" si="0"/>
        <v>121.02480621741671</v>
      </c>
      <c r="E4" s="9" t="s">
        <v>12</v>
      </c>
      <c r="F4" s="10">
        <f>A11*C12-A12*C11</f>
        <v>2139.9642000000022</v>
      </c>
      <c r="G4" s="11"/>
      <c r="H4" s="6">
        <f t="shared" si="1"/>
        <v>1.5330218750000049</v>
      </c>
      <c r="I4" s="6">
        <f t="shared" si="2"/>
        <v>0.47955625000000107</v>
      </c>
      <c r="J4" s="6">
        <f t="shared" si="3"/>
        <v>4.9006890625000201</v>
      </c>
      <c r="K4" s="6">
        <f t="shared" si="4"/>
        <v>130.64490000000001</v>
      </c>
      <c r="L4" s="6">
        <f t="shared" si="5"/>
        <v>1238.6691000000001</v>
      </c>
      <c r="M4" s="6">
        <f t="shared" si="6"/>
        <v>160.14412040036851</v>
      </c>
    </row>
    <row r="5" spans="1:13" ht="15.75" customHeight="1" x14ac:dyDescent="0.3">
      <c r="A5" s="5">
        <v>4</v>
      </c>
      <c r="B5" s="6">
        <v>10.59</v>
      </c>
      <c r="C5" s="12">
        <v>100.76</v>
      </c>
      <c r="D5" s="8">
        <f t="shared" si="0"/>
        <v>102.98930120278843</v>
      </c>
      <c r="E5" s="9" t="s">
        <v>13</v>
      </c>
      <c r="F5" s="10">
        <f>F3/F2</f>
        <v>-124.38688701734662</v>
      </c>
      <c r="G5" s="11"/>
      <c r="H5" s="6">
        <f t="shared" si="1"/>
        <v>0.79594687499999428</v>
      </c>
      <c r="I5" s="6">
        <f t="shared" si="2"/>
        <v>2.1756249999999727E-2</v>
      </c>
      <c r="J5" s="6">
        <f t="shared" si="3"/>
        <v>29.119514062499945</v>
      </c>
      <c r="K5" s="6">
        <f t="shared" si="4"/>
        <v>112.1481</v>
      </c>
      <c r="L5" s="6">
        <f t="shared" si="5"/>
        <v>1067.0484000000001</v>
      </c>
      <c r="M5" s="6">
        <f t="shared" si="6"/>
        <v>4.9697838527538973</v>
      </c>
    </row>
    <row r="6" spans="1:13" ht="15.75" customHeight="1" x14ac:dyDescent="0.3">
      <c r="A6" s="5">
        <v>5</v>
      </c>
      <c r="B6" s="6">
        <v>10.210000000000001</v>
      </c>
      <c r="C6" s="12">
        <v>98.32</v>
      </c>
      <c r="D6" s="8">
        <f t="shared" si="0"/>
        <v>94.830382267599475</v>
      </c>
      <c r="E6" s="9" t="s">
        <v>14</v>
      </c>
      <c r="F6" s="10">
        <f>F4/F2</f>
        <v>21.470839303128901</v>
      </c>
      <c r="G6" s="11"/>
      <c r="H6" s="6">
        <f t="shared" si="1"/>
        <v>4.1336218749999887</v>
      </c>
      <c r="I6" s="6">
        <f t="shared" si="2"/>
        <v>0.27825624999999798</v>
      </c>
      <c r="J6" s="6">
        <f t="shared" si="3"/>
        <v>61.406814062500104</v>
      </c>
      <c r="K6" s="6">
        <f t="shared" si="4"/>
        <v>104.24410000000002</v>
      </c>
      <c r="L6" s="6">
        <f t="shared" si="5"/>
        <v>1003.8472</v>
      </c>
      <c r="M6" s="6">
        <f t="shared" si="6"/>
        <v>12.177431918284134</v>
      </c>
    </row>
    <row r="7" spans="1:13" ht="15.75" customHeight="1" x14ac:dyDescent="0.3">
      <c r="A7" s="5">
        <v>6</v>
      </c>
      <c r="B7" s="6">
        <v>9.65</v>
      </c>
      <c r="C7" s="12">
        <v>81.430000000000007</v>
      </c>
      <c r="D7" s="8">
        <f t="shared" si="0"/>
        <v>82.806712257847295</v>
      </c>
      <c r="E7" s="13" t="s">
        <v>2</v>
      </c>
      <c r="F7" s="4">
        <f>SUM(B2:B9)</f>
        <v>85.899999999999991</v>
      </c>
      <c r="G7" s="11"/>
      <c r="H7" s="6">
        <f t="shared" si="1"/>
        <v>26.889796874999959</v>
      </c>
      <c r="I7" s="6">
        <f t="shared" si="2"/>
        <v>1.1826562499999969</v>
      </c>
      <c r="J7" s="6">
        <f t="shared" si="3"/>
        <v>611.38743906249965</v>
      </c>
      <c r="K7" s="6">
        <f t="shared" si="4"/>
        <v>93.122500000000002</v>
      </c>
      <c r="L7" s="6">
        <f t="shared" si="5"/>
        <v>785.79950000000008</v>
      </c>
      <c r="M7" s="6">
        <f t="shared" si="6"/>
        <v>1.8953366409069774</v>
      </c>
    </row>
    <row r="8" spans="1:13" ht="15.75" customHeight="1" x14ac:dyDescent="0.3">
      <c r="A8" s="5">
        <v>7</v>
      </c>
      <c r="B8" s="6">
        <v>9.6300000000000008</v>
      </c>
      <c r="C8" s="12">
        <v>80.97</v>
      </c>
      <c r="D8" s="8">
        <f t="shared" si="0"/>
        <v>82.37729547178472</v>
      </c>
      <c r="E8" s="13" t="s">
        <v>15</v>
      </c>
      <c r="F8" s="4">
        <f>F7/8</f>
        <v>10.737499999999999</v>
      </c>
      <c r="G8" s="11"/>
      <c r="H8" s="6">
        <f t="shared" si="1"/>
        <v>27.893771874999956</v>
      </c>
      <c r="I8" s="6">
        <f t="shared" si="2"/>
        <v>1.226556249999996</v>
      </c>
      <c r="J8" s="6">
        <f t="shared" si="3"/>
        <v>634.34718906250009</v>
      </c>
      <c r="K8" s="6">
        <f t="shared" si="4"/>
        <v>92.73690000000002</v>
      </c>
      <c r="L8" s="6">
        <f t="shared" si="5"/>
        <v>779.74110000000007</v>
      </c>
      <c r="M8" s="6">
        <f t="shared" si="6"/>
        <v>1.9804805449057805</v>
      </c>
    </row>
    <row r="9" spans="1:13" ht="15.75" customHeight="1" x14ac:dyDescent="0.3">
      <c r="A9" s="5">
        <v>8</v>
      </c>
      <c r="B9" s="6">
        <v>9.2200000000000006</v>
      </c>
      <c r="C9" s="12">
        <v>79.040000000000006</v>
      </c>
      <c r="D9" s="8">
        <f t="shared" si="0"/>
        <v>73.574251357501851</v>
      </c>
      <c r="E9" s="13" t="s">
        <v>3</v>
      </c>
      <c r="F9" s="4">
        <f>SUM(C2:C9)</f>
        <v>849.25</v>
      </c>
      <c r="G9" s="11"/>
      <c r="H9" s="6">
        <f t="shared" si="1"/>
        <v>41.148909374999945</v>
      </c>
      <c r="I9" s="6">
        <f t="shared" si="2"/>
        <v>2.3028062499999948</v>
      </c>
      <c r="J9" s="6">
        <f t="shared" si="3"/>
        <v>735.2910140624997</v>
      </c>
      <c r="K9" s="6">
        <f t="shared" si="4"/>
        <v>85.008400000000009</v>
      </c>
      <c r="L9" s="6">
        <f t="shared" si="5"/>
        <v>728.74880000000007</v>
      </c>
      <c r="M9" s="6">
        <f t="shared" si="6"/>
        <v>29.87440822297043</v>
      </c>
    </row>
    <row r="10" spans="1:13" ht="25.8" customHeight="1" x14ac:dyDescent="0.4">
      <c r="A10" s="14" t="s">
        <v>16</v>
      </c>
      <c r="B10" s="15">
        <f>H10/(SQRT(I10)*SQRT(J10))</f>
        <v>0.97880574348978777</v>
      </c>
      <c r="D10" s="11"/>
      <c r="E10" s="13" t="s">
        <v>17</v>
      </c>
      <c r="F10" s="4">
        <f>F9/8</f>
        <v>106.15625</v>
      </c>
      <c r="G10" s="11"/>
      <c r="H10" s="4">
        <f t="shared" ref="H10:M10" si="7">SUM(H2:H9)</f>
        <v>267.49552499999999</v>
      </c>
      <c r="I10" s="4">
        <f t="shared" si="7"/>
        <v>12.458549999999994</v>
      </c>
      <c r="J10" s="4">
        <f t="shared" si="7"/>
        <v>5994.7699875000008</v>
      </c>
      <c r="K10" s="4">
        <f t="shared" si="7"/>
        <v>934.8098</v>
      </c>
      <c r="L10" s="4">
        <f t="shared" si="7"/>
        <v>9386.3173999999999</v>
      </c>
      <c r="M10" s="4">
        <f t="shared" si="7"/>
        <v>251.4165559188263</v>
      </c>
    </row>
    <row r="11" spans="1:13" ht="15.75" customHeight="1" x14ac:dyDescent="0.3">
      <c r="A11" s="16">
        <f>8</f>
        <v>8</v>
      </c>
      <c r="B11" s="16">
        <f>F7</f>
        <v>85.899999999999991</v>
      </c>
      <c r="C11" s="16">
        <f>F9</f>
        <v>849.25</v>
      </c>
      <c r="D11" s="11"/>
      <c r="E11" s="17" t="s">
        <v>18</v>
      </c>
      <c r="F11" s="17">
        <f>1-M10/J10</f>
        <v>0.9580606834885963</v>
      </c>
      <c r="H11" s="11"/>
      <c r="I11" s="11"/>
      <c r="J11" s="11"/>
      <c r="K11" s="11"/>
      <c r="L11" s="11"/>
      <c r="M11" s="11"/>
    </row>
    <row r="12" spans="1:13" ht="15.75" customHeight="1" x14ac:dyDescent="0.3">
      <c r="A12" s="16">
        <f>F7</f>
        <v>85.899999999999991</v>
      </c>
      <c r="B12" s="16">
        <f t="shared" ref="B12:C12" si="8">K10</f>
        <v>934.8098</v>
      </c>
      <c r="C12" s="16">
        <f t="shared" si="8"/>
        <v>9386.3173999999999</v>
      </c>
      <c r="D12" s="11"/>
      <c r="H12" s="11"/>
      <c r="I12" s="11"/>
      <c r="J12" s="11"/>
      <c r="K12" s="11"/>
      <c r="L12" s="11"/>
      <c r="M12" s="11"/>
    </row>
    <row r="13" spans="1:13" ht="15.75" customHeight="1" x14ac:dyDescent="0.3">
      <c r="A13" s="18" t="s">
        <v>19</v>
      </c>
      <c r="B13" s="18">
        <f>F5</f>
        <v>-124.38688701734662</v>
      </c>
      <c r="C13" s="18">
        <f>F6</f>
        <v>21.470839303128901</v>
      </c>
      <c r="D13" s="18" t="s">
        <v>20</v>
      </c>
      <c r="E13" s="11"/>
      <c r="F13" s="11"/>
      <c r="H13" s="11"/>
      <c r="I13" s="11"/>
      <c r="J13" s="11"/>
      <c r="K13" s="11"/>
      <c r="L13" s="11"/>
      <c r="M13" s="11"/>
    </row>
  </sheetData>
  <hyperlinks>
    <hyperlink ref="A1" location="'lab5'!A1" display="N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Ахмед Елсаид</cp:lastModifiedBy>
  <dcterms:modified xsi:type="dcterms:W3CDTF">2023-10-19T20:03:00Z</dcterms:modified>
</cp:coreProperties>
</file>