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emi/Desktop/TEC/PROFE/Semestre 1/Modelación Computacional del Movimiento/"/>
    </mc:Choice>
  </mc:AlternateContent>
  <xr:revisionPtr revIDLastSave="0" documentId="13_ncr:1_{4F1C572A-12A3-A146-91F3-3E9CDC51A442}" xr6:coauthVersionLast="45" xr6:coauthVersionMax="45" xr10:uidLastSave="{00000000-0000-0000-0000-000000000000}"/>
  <bookViews>
    <workbookView xWindow="380" yWindow="460" windowWidth="28040" windowHeight="15800" xr2:uid="{53D87534-C15E-444E-ABAD-59B02B48AA77}"/>
  </bookViews>
  <sheets>
    <sheet name="Análisis" sheetId="1" r:id="rId1"/>
    <sheet name="Investig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2" l="1"/>
  <c r="O16" i="2"/>
  <c r="L16" i="2"/>
  <c r="L15" i="2"/>
  <c r="R5" i="1" l="1"/>
  <c r="P5" i="1" s="1"/>
  <c r="O11" i="1" s="1"/>
  <c r="L5" i="1"/>
  <c r="J5" i="1" s="1"/>
  <c r="I10" i="1" s="1"/>
  <c r="F5" i="1"/>
  <c r="E5" i="1" s="1"/>
  <c r="D10" i="1" s="1"/>
  <c r="I29" i="1" l="1"/>
  <c r="I25" i="1"/>
  <c r="I21" i="1"/>
  <c r="I17" i="1"/>
  <c r="I13" i="1"/>
  <c r="I28" i="1"/>
  <c r="I24" i="1"/>
  <c r="I20" i="1"/>
  <c r="I16" i="1"/>
  <c r="I12" i="1"/>
  <c r="O9" i="1"/>
  <c r="O26" i="1"/>
  <c r="O22" i="1"/>
  <c r="O18" i="1"/>
  <c r="O14" i="1"/>
  <c r="O10" i="1"/>
  <c r="D28" i="1"/>
  <c r="D26" i="1"/>
  <c r="D24" i="1"/>
  <c r="I9" i="1"/>
  <c r="I27" i="1"/>
  <c r="I23" i="1"/>
  <c r="I19" i="1"/>
  <c r="I15" i="1"/>
  <c r="I11" i="1"/>
  <c r="O29" i="1"/>
  <c r="O25" i="1"/>
  <c r="O21" i="1"/>
  <c r="O17" i="1"/>
  <c r="O13" i="1"/>
  <c r="I26" i="1"/>
  <c r="I22" i="1"/>
  <c r="I18" i="1"/>
  <c r="I14" i="1"/>
  <c r="O28" i="1"/>
  <c r="O24" i="1"/>
  <c r="O20" i="1"/>
  <c r="O16" i="1"/>
  <c r="O12" i="1"/>
  <c r="D29" i="1"/>
  <c r="D27" i="1"/>
  <c r="D25" i="1"/>
  <c r="D23" i="1"/>
  <c r="O27" i="1"/>
  <c r="O23" i="1"/>
  <c r="O19" i="1"/>
  <c r="O15" i="1"/>
  <c r="Q5" i="1"/>
  <c r="K5" i="1"/>
  <c r="D22" i="1"/>
  <c r="D18" i="1"/>
  <c r="D9" i="1"/>
  <c r="D14" i="1"/>
  <c r="D12" i="1"/>
  <c r="D21" i="1"/>
  <c r="D17" i="1"/>
  <c r="D13" i="1"/>
  <c r="D20" i="1"/>
  <c r="D16" i="1"/>
  <c r="D19" i="1"/>
  <c r="D15" i="1"/>
  <c r="D11" i="1"/>
  <c r="D5" i="1"/>
  <c r="C23" i="1" l="1"/>
  <c r="C25" i="1"/>
  <c r="C27" i="1"/>
  <c r="C29" i="1"/>
  <c r="C24" i="1"/>
  <c r="C26" i="1"/>
  <c r="C28" i="1"/>
  <c r="P12" i="1"/>
  <c r="P16" i="1"/>
  <c r="P20" i="1"/>
  <c r="P24" i="1"/>
  <c r="P28" i="1"/>
  <c r="P13" i="1"/>
  <c r="P17" i="1"/>
  <c r="P21" i="1"/>
  <c r="P25" i="1"/>
  <c r="P29" i="1"/>
  <c r="P10" i="1"/>
  <c r="P14" i="1"/>
  <c r="P18" i="1"/>
  <c r="P22" i="1"/>
  <c r="P26" i="1"/>
  <c r="P9" i="1"/>
  <c r="P11" i="1"/>
  <c r="P15" i="1"/>
  <c r="P19" i="1"/>
  <c r="P23" i="1"/>
  <c r="P27" i="1"/>
  <c r="J10" i="1"/>
  <c r="J14" i="1"/>
  <c r="J18" i="1"/>
  <c r="J22" i="1"/>
  <c r="J26" i="1"/>
  <c r="J9" i="1"/>
  <c r="J11" i="1"/>
  <c r="J15" i="1"/>
  <c r="J19" i="1"/>
  <c r="J23" i="1"/>
  <c r="J27" i="1"/>
  <c r="J12" i="1"/>
  <c r="J16" i="1"/>
  <c r="J20" i="1"/>
  <c r="J24" i="1"/>
  <c r="J28" i="1"/>
  <c r="J13" i="1"/>
  <c r="J17" i="1"/>
  <c r="J21" i="1"/>
  <c r="J25" i="1"/>
  <c r="J29" i="1"/>
  <c r="C10" i="1"/>
  <c r="C14" i="1"/>
  <c r="C18" i="1"/>
  <c r="C22" i="1"/>
  <c r="C9" i="1"/>
  <c r="C11" i="1"/>
  <c r="C15" i="1"/>
  <c r="C19" i="1"/>
  <c r="C12" i="1"/>
  <c r="C16" i="1"/>
  <c r="C20" i="1"/>
  <c r="C17" i="1"/>
  <c r="C21" i="1"/>
  <c r="C13" i="1"/>
</calcChain>
</file>

<file path=xl/sharedStrings.xml><?xml version="1.0" encoding="utf-8"?>
<sst xmlns="http://schemas.openxmlformats.org/spreadsheetml/2006/main" count="117" uniqueCount="83">
  <si>
    <t>Análisis de funciones para la representación de trayectorias con proyectiles 1</t>
  </si>
  <si>
    <t>Ángulo en º</t>
  </si>
  <si>
    <t>S0y</t>
  </si>
  <si>
    <t>Posición</t>
  </si>
  <si>
    <t>x</t>
  </si>
  <si>
    <t>y</t>
  </si>
  <si>
    <t>Referencias</t>
  </si>
  <si>
    <t>Proyectil 1</t>
  </si>
  <si>
    <t>Proyectil 2</t>
  </si>
  <si>
    <t>Proyectil 3</t>
  </si>
  <si>
    <t>Investigación</t>
  </si>
  <si>
    <t>DATOS</t>
  </si>
  <si>
    <t>Diámetro de proyectiles (m)</t>
  </si>
  <si>
    <t>0.20 - 0.60</t>
  </si>
  <si>
    <t>Velocidad inicial (m/s)</t>
  </si>
  <si>
    <t>40 - 90</t>
  </si>
  <si>
    <t>Ángulos de disparo (º)</t>
  </si>
  <si>
    <t>Altura inicial (m)</t>
  </si>
  <si>
    <t>Densidad de proyectiles (kg/m^3)</t>
  </si>
  <si>
    <t>2100 - 2600</t>
  </si>
  <si>
    <t>V0x</t>
  </si>
  <si>
    <t>V0</t>
  </si>
  <si>
    <t>V0y</t>
  </si>
  <si>
    <t>Ángulo en rad</t>
  </si>
  <si>
    <t>t (s)</t>
  </si>
  <si>
    <t>180 - 230</t>
  </si>
  <si>
    <t>Alatorre, M. (2011). A model of volcanic explosions at Popocatépetl volcano (Mexico)... [Sitio Web]. Recuperado de: https://d-nb.info/1015203132/34</t>
  </si>
  <si>
    <t>Punto crítico</t>
  </si>
  <si>
    <t>Intervalos de tendencia</t>
  </si>
  <si>
    <t>Concavidad</t>
  </si>
  <si>
    <t>t = -120.444/-9.81</t>
  </si>
  <si>
    <t>t = 12.27</t>
  </si>
  <si>
    <t>Primera derivada para encontrar el punto crítico</t>
  </si>
  <si>
    <t>Segunda derivada para encontrar concavidad</t>
  </si>
  <si>
    <t>s(t) = -4.9t^2 + 120.444t + 5452</t>
  </si>
  <si>
    <t>s'(t) = -9.81t + 120.444 = 0</t>
  </si>
  <si>
    <t>s'(t) = -9.81t + 120.444</t>
  </si>
  <si>
    <t>s''(t) = -9.81</t>
  </si>
  <si>
    <t>Negativa, por lo tanto es cóncava hacia abajo</t>
  </si>
  <si>
    <t>s(t) = -4.9t^2 + 168.9t + 5452</t>
  </si>
  <si>
    <t>s'(t) = -9.81t + 168.9 = 0</t>
  </si>
  <si>
    <t>t = -168.9/-9.81</t>
  </si>
  <si>
    <t>t = 17.22</t>
  </si>
  <si>
    <t>s'(t) = -9.81t + 168.9</t>
  </si>
  <si>
    <t>Nota: se sustituyó el valor de t (en el punto crítico) en el componente x y y para obtener la coordenada exacta</t>
  </si>
  <si>
    <t>(1641.4, 6192.14) (Punto máximo)</t>
  </si>
  <si>
    <t>(0, 1641.4] intervalo creciente</t>
  </si>
  <si>
    <t>(1678.95, 6907.5) (Punto máximo)</t>
  </si>
  <si>
    <t>s(t) = -4.9t^2 + 153.21t + 5452</t>
  </si>
  <si>
    <t>s'(t) = -9.81t + 153.21 = 0</t>
  </si>
  <si>
    <t>t = -153.21/-9.81</t>
  </si>
  <si>
    <t>t = 15.62</t>
  </si>
  <si>
    <t>s'(t) = -9.81t + 153.21</t>
  </si>
  <si>
    <t>(2008.11, 6649.62) (Punto máximo)</t>
  </si>
  <si>
    <t>(0, 2008.11] intervalo creciente</t>
  </si>
  <si>
    <t>(0, 1678.95] intervalo creciente</t>
  </si>
  <si>
    <t>[1641.4, 6399.4] intervalo decreciente</t>
  </si>
  <si>
    <t>[1678.95, 5341.1] intervalo decreciente</t>
  </si>
  <si>
    <t>[2008.11, 6745.8.1] intervalo decreciente</t>
  </si>
  <si>
    <t>Nota: se utilizaron las raíces del componente y para encontrar el punto de impacto</t>
  </si>
  <si>
    <t>Figura 1. Datos típicos para el volcán Popocatépetl</t>
  </si>
  <si>
    <t>La figura 1 muestra los datos reelevantes para el entregable 1. Sin embargo, existen otras adecuaciones que se tendrán que tomar en cuenta en los siguientes entregables.</t>
  </si>
  <si>
    <t>Las otras adecuaciones a considerar son la masa de los proyectiles, la densidad del aire durante la explosión del volcán y la resistencia al aire:</t>
  </si>
  <si>
    <t xml:space="preserve">Los datos encontrados al respecto son los siguientes: </t>
  </si>
  <si>
    <t xml:space="preserve">Densidad del aire </t>
  </si>
  <si>
    <t>a 20º y a nivel del mar = 0.001293g/cm^3</t>
  </si>
  <si>
    <t>y se sabe que la densidad del aire disminuye al aumentar la altura</t>
  </si>
  <si>
    <t>Resistencia al aire</t>
  </si>
  <si>
    <t>uiliza la siguiente relación matemática</t>
  </si>
  <si>
    <t xml:space="preserve">p = densidad del aire </t>
  </si>
  <si>
    <t>v^2 = rapidez del objeto en movimiento</t>
  </si>
  <si>
    <t>A = área frontal del objeto</t>
  </si>
  <si>
    <t>Cd = coeficiente de arrastre</t>
  </si>
  <si>
    <t>v^= vector unitario de velocidad</t>
  </si>
  <si>
    <t xml:space="preserve">Asimismo, se sabe que la masa implica una relación matemática entre el volumen del objeto y su densidad por lo que se utilizan la densidad de los proyetiles y su diámetro con la siguiente relación matemática: </t>
  </si>
  <si>
    <t>Coefficiente de arrastre</t>
  </si>
  <si>
    <t>0.6 - 1.0</t>
  </si>
  <si>
    <r>
      <t xml:space="preserve">Shiffman, D. (s.f.). Resistencia del aire y de fluidos. </t>
    </r>
    <r>
      <rPr>
        <i/>
        <sz val="12"/>
        <color theme="1"/>
        <rFont val="Calibri"/>
        <family val="2"/>
        <scheme val="minor"/>
      </rPr>
      <t>Khan Academy.</t>
    </r>
    <r>
      <rPr>
        <sz val="12"/>
        <color theme="1"/>
        <rFont val="Calibri"/>
        <family val="2"/>
        <scheme val="minor"/>
      </rPr>
      <t xml:space="preserve"> [Sitio Web]. Recuperado de: https://es.khanacademy.org/computing/computer-programming/programming-natural-simulations/programming-forces/a/air-and-fluid-resistance</t>
    </r>
  </si>
  <si>
    <r>
      <t xml:space="preserve">Pacheco, J. (2008) Análisis y Comparación de las emisiones… </t>
    </r>
    <r>
      <rPr>
        <i/>
        <sz val="12"/>
        <color theme="1"/>
        <rFont val="Calibri"/>
        <family val="2"/>
        <scheme val="minor"/>
      </rPr>
      <t>UNAM</t>
    </r>
    <r>
      <rPr>
        <sz val="12"/>
        <color theme="1"/>
        <rFont val="Calibri"/>
        <family val="2"/>
        <scheme val="minor"/>
      </rPr>
      <t>. [Sitio Web]. Recuperado de: http://www.ptolomeo.unam.mx:8080/xmlui/bitstream/handle/132.248.52.100/8070/Tesis_Completa.pdf?sequence=1</t>
    </r>
  </si>
  <si>
    <r>
      <t xml:space="preserve">Del Mar, M. (2020). </t>
    </r>
    <r>
      <rPr>
        <i/>
        <sz val="12"/>
        <color theme="1"/>
        <rFont val="Calibri"/>
        <family val="2"/>
        <scheme val="minor"/>
      </rPr>
      <t>Densidad</t>
    </r>
    <r>
      <rPr>
        <sz val="12"/>
        <color theme="1"/>
        <rFont val="Calibri"/>
        <family val="2"/>
        <scheme val="minor"/>
      </rPr>
      <t>… [Sitio Web]. Recuperado de: https://espaciociencia.com/densidad/</t>
    </r>
  </si>
  <si>
    <t>Nota: los componentes x y y fueron obtenidos mediante la integración de las respectivas aceleraciones (0 para x y -9.81 para y)</t>
  </si>
  <si>
    <t>vol</t>
  </si>
  <si>
    <t>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</si>
</sst>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6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6" xfId="0" applyBorder="1"/>
    <xf numFmtId="0" fontId="0" fillId="0" borderId="8" xfId="0" applyBorder="1"/>
    <xf numFmtId="0" fontId="0" fillId="0" borderId="9" xfId="0" applyFill="1" applyBorder="1"/>
    <xf numFmtId="3" fontId="0" fillId="0" borderId="6" xfId="0" applyNumberFormat="1" applyBorder="1"/>
    <xf numFmtId="0" fontId="4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6" xfId="0" applyFill="1" applyBorder="1"/>
    <xf numFmtId="0" fontId="0" fillId="0" borderId="7" xfId="0" applyBorder="1"/>
    <xf numFmtId="0" fontId="7" fillId="0" borderId="0" xfId="0" applyFont="1"/>
    <xf numFmtId="0" fontId="6" fillId="0" borderId="4" xfId="0" applyFont="1" applyBorder="1"/>
    <xf numFmtId="0" fontId="8" fillId="0" borderId="7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Proyectil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4432751992809082E-2"/>
                  <c:y val="-0.56678805774278218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Análisis!$C$9:$C$29</c:f>
              <c:numCache>
                <c:formatCode>General</c:formatCode>
                <c:ptCount val="21"/>
                <c:pt idx="0">
                  <c:v>0</c:v>
                </c:pt>
                <c:pt idx="1">
                  <c:v>374.54499204060664</c:v>
                </c:pt>
                <c:pt idx="2">
                  <c:v>749.08998408121329</c:v>
                </c:pt>
                <c:pt idx="3">
                  <c:v>1123.63497612182</c:v>
                </c:pt>
                <c:pt idx="4">
                  <c:v>1498.1799681624266</c:v>
                </c:pt>
                <c:pt idx="5">
                  <c:v>1872.7249602030333</c:v>
                </c:pt>
                <c:pt idx="6">
                  <c:v>2247.2699522436401</c:v>
                </c:pt>
                <c:pt idx="7">
                  <c:v>2621.8149442842468</c:v>
                </c:pt>
                <c:pt idx="8">
                  <c:v>2996.3599363248532</c:v>
                </c:pt>
                <c:pt idx="9">
                  <c:v>3370.9049283654599</c:v>
                </c:pt>
                <c:pt idx="10">
                  <c:v>3745.4499204060667</c:v>
                </c:pt>
                <c:pt idx="11">
                  <c:v>4119.9949124466739</c:v>
                </c:pt>
                <c:pt idx="12">
                  <c:v>4494.5399044872802</c:v>
                </c:pt>
                <c:pt idx="13">
                  <c:v>4869.0848965278865</c:v>
                </c:pt>
                <c:pt idx="14">
                  <c:v>5243.6298885684937</c:v>
                </c:pt>
                <c:pt idx="15">
                  <c:v>5618.1748806091</c:v>
                </c:pt>
                <c:pt idx="16">
                  <c:v>5992.7198726497063</c:v>
                </c:pt>
                <c:pt idx="17">
                  <c:v>6367.2648646903135</c:v>
                </c:pt>
                <c:pt idx="18">
                  <c:v>6741.8098567309198</c:v>
                </c:pt>
                <c:pt idx="19">
                  <c:v>7116.354848771527</c:v>
                </c:pt>
                <c:pt idx="20">
                  <c:v>7490.8998408121333</c:v>
                </c:pt>
              </c:numCache>
            </c:numRef>
          </c:xVal>
          <c:yVal>
            <c:numRef>
              <c:f>Análisis!$D$9:$D$29</c:f>
              <c:numCache>
                <c:formatCode>General</c:formatCode>
                <c:ptCount val="21"/>
                <c:pt idx="0">
                  <c:v>3000</c:v>
                </c:pt>
                <c:pt idx="1">
                  <c:v>3298.8258256048643</c:v>
                </c:pt>
                <c:pt idx="2">
                  <c:v>3520.8196512097293</c:v>
                </c:pt>
                <c:pt idx="3">
                  <c:v>3665.9814768145939</c:v>
                </c:pt>
                <c:pt idx="4">
                  <c:v>3734.3113024194581</c:v>
                </c:pt>
                <c:pt idx="5">
                  <c:v>3725.8091280243225</c:v>
                </c:pt>
                <c:pt idx="6">
                  <c:v>3640.4749536291874</c:v>
                </c:pt>
                <c:pt idx="7">
                  <c:v>3478.3087792340516</c:v>
                </c:pt>
                <c:pt idx="8">
                  <c:v>3239.3106048389163</c:v>
                </c:pt>
                <c:pt idx="9">
                  <c:v>2923.4804304437812</c:v>
                </c:pt>
                <c:pt idx="10">
                  <c:v>2530.8182560486453</c:v>
                </c:pt>
                <c:pt idx="11">
                  <c:v>2061.324081653509</c:v>
                </c:pt>
                <c:pt idx="12">
                  <c:v>1514.9979072583747</c:v>
                </c:pt>
                <c:pt idx="13">
                  <c:v>891.83973286323999</c:v>
                </c:pt>
                <c:pt idx="14">
                  <c:v>191.84955846810226</c:v>
                </c:pt>
                <c:pt idx="15">
                  <c:v>-584.97261592703217</c:v>
                </c:pt>
                <c:pt idx="16">
                  <c:v>-1438.6267903221669</c:v>
                </c:pt>
                <c:pt idx="17">
                  <c:v>-2369.1129647173038</c:v>
                </c:pt>
                <c:pt idx="18">
                  <c:v>-3376.4311391124374</c:v>
                </c:pt>
                <c:pt idx="19">
                  <c:v>-4460.5813135075741</c:v>
                </c:pt>
                <c:pt idx="20">
                  <c:v>-5621.5634879027093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7D-BC47-8E74-543862FE8E17}"/>
            </c:ext>
          </c:extLst>
        </c:ser>
        <c:ser>
          <c:idx val="0"/>
          <c:order val="1"/>
          <c:tx>
            <c:v>Proyectil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879327705091646"/>
                  <c:y val="-0.5017005686789151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Análisis!$I$9:$I$29</c:f>
              <c:numCache>
                <c:formatCode>General</c:formatCode>
                <c:ptCount val="21"/>
                <c:pt idx="0">
                  <c:v>0</c:v>
                </c:pt>
                <c:pt idx="1">
                  <c:v>273.00000000000006</c:v>
                </c:pt>
                <c:pt idx="2">
                  <c:v>546.00000000000011</c:v>
                </c:pt>
                <c:pt idx="3">
                  <c:v>819.00000000000023</c:v>
                </c:pt>
                <c:pt idx="4">
                  <c:v>1092.0000000000002</c:v>
                </c:pt>
                <c:pt idx="5">
                  <c:v>1365.0000000000005</c:v>
                </c:pt>
                <c:pt idx="6">
                  <c:v>1638.0000000000005</c:v>
                </c:pt>
                <c:pt idx="7">
                  <c:v>1911.0000000000007</c:v>
                </c:pt>
                <c:pt idx="8">
                  <c:v>2184.0000000000005</c:v>
                </c:pt>
                <c:pt idx="9">
                  <c:v>2457.0000000000005</c:v>
                </c:pt>
                <c:pt idx="10">
                  <c:v>2730.0000000000009</c:v>
                </c:pt>
                <c:pt idx="11">
                  <c:v>3003.0000000000009</c:v>
                </c:pt>
                <c:pt idx="12">
                  <c:v>3276.0000000000009</c:v>
                </c:pt>
                <c:pt idx="13">
                  <c:v>3549.0000000000009</c:v>
                </c:pt>
                <c:pt idx="14">
                  <c:v>3822.0000000000014</c:v>
                </c:pt>
                <c:pt idx="15">
                  <c:v>4095.0000000000014</c:v>
                </c:pt>
                <c:pt idx="16">
                  <c:v>4368.0000000000009</c:v>
                </c:pt>
                <c:pt idx="17">
                  <c:v>4641.0000000000018</c:v>
                </c:pt>
                <c:pt idx="18">
                  <c:v>4914.0000000000009</c:v>
                </c:pt>
                <c:pt idx="19">
                  <c:v>5187.0000000000018</c:v>
                </c:pt>
                <c:pt idx="20">
                  <c:v>5460.0000000000018</c:v>
                </c:pt>
              </c:numCache>
            </c:numRef>
          </c:xVal>
          <c:yVal>
            <c:numRef>
              <c:f>Análisis!$J$9:$J$29</c:f>
              <c:numCache>
                <c:formatCode>General</c:formatCode>
                <c:ptCount val="21"/>
                <c:pt idx="0">
                  <c:v>3000</c:v>
                </c:pt>
                <c:pt idx="1">
                  <c:v>3434.4338704663032</c:v>
                </c:pt>
                <c:pt idx="2">
                  <c:v>3792.035740932607</c:v>
                </c:pt>
                <c:pt idx="3">
                  <c:v>4072.8056113989105</c:v>
                </c:pt>
                <c:pt idx="4">
                  <c:v>4276.7434818652137</c:v>
                </c:pt>
                <c:pt idx="5">
                  <c:v>4403.8493523315174</c:v>
                </c:pt>
                <c:pt idx="6">
                  <c:v>4454.1232227978207</c:v>
                </c:pt>
                <c:pt idx="7">
                  <c:v>4427.5650932641238</c:v>
                </c:pt>
                <c:pt idx="8">
                  <c:v>4324.1749637304274</c:v>
                </c:pt>
                <c:pt idx="9">
                  <c:v>4143.9528341967307</c:v>
                </c:pt>
                <c:pt idx="10">
                  <c:v>3886.8987046630336</c:v>
                </c:pt>
                <c:pt idx="11">
                  <c:v>3553.0125751293372</c:v>
                </c:pt>
                <c:pt idx="12">
                  <c:v>3142.2944455956413</c:v>
                </c:pt>
                <c:pt idx="13">
                  <c:v>2654.744316061945</c:v>
                </c:pt>
                <c:pt idx="14">
                  <c:v>2090.3621865282466</c:v>
                </c:pt>
                <c:pt idx="15">
                  <c:v>1449.1480569945516</c:v>
                </c:pt>
                <c:pt idx="16">
                  <c:v>731.10192746085522</c:v>
                </c:pt>
                <c:pt idx="17">
                  <c:v>-63.776202072843262</c:v>
                </c:pt>
                <c:pt idx="18">
                  <c:v>-935.48633160653844</c:v>
                </c:pt>
                <c:pt idx="19">
                  <c:v>-1884.0284611402349</c:v>
                </c:pt>
                <c:pt idx="20">
                  <c:v>-2909.4025906739334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D-BC47-8E74-543862FE8E17}"/>
            </c:ext>
          </c:extLst>
        </c:ser>
        <c:ser>
          <c:idx val="2"/>
          <c:order val="2"/>
          <c:tx>
            <c:v>Proyectil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681975528963904"/>
                  <c:y val="-0.35385011693078372"/>
                </c:manualLayout>
              </c:layout>
              <c:numFmt formatCode="General" sourceLinked="0"/>
              <c:spPr>
                <a:noFill/>
                <a:ln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Análisis!$O$9:$O$29</c:f>
              <c:numCache>
                <c:formatCode>General</c:formatCode>
                <c:ptCount val="21"/>
                <c:pt idx="0">
                  <c:v>0</c:v>
                </c:pt>
                <c:pt idx="1">
                  <c:v>436.47680350735709</c:v>
                </c:pt>
                <c:pt idx="2">
                  <c:v>872.95360701471418</c:v>
                </c:pt>
                <c:pt idx="3">
                  <c:v>1309.4304105220713</c:v>
                </c:pt>
                <c:pt idx="4">
                  <c:v>1745.9072140294284</c:v>
                </c:pt>
                <c:pt idx="5">
                  <c:v>2182.3840175367854</c:v>
                </c:pt>
                <c:pt idx="6">
                  <c:v>2618.8608210441425</c:v>
                </c:pt>
                <c:pt idx="7">
                  <c:v>3055.3376245514996</c:v>
                </c:pt>
                <c:pt idx="8">
                  <c:v>3491.8144280588567</c:v>
                </c:pt>
                <c:pt idx="9">
                  <c:v>3928.2912315662138</c:v>
                </c:pt>
                <c:pt idx="10">
                  <c:v>4364.7680350735709</c:v>
                </c:pt>
                <c:pt idx="11">
                  <c:v>4801.2448385809284</c:v>
                </c:pt>
                <c:pt idx="12">
                  <c:v>5237.7216420882851</c:v>
                </c:pt>
                <c:pt idx="13">
                  <c:v>5674.1984455956417</c:v>
                </c:pt>
                <c:pt idx="14">
                  <c:v>6110.6752491029993</c:v>
                </c:pt>
                <c:pt idx="15">
                  <c:v>6547.1520526103559</c:v>
                </c:pt>
                <c:pt idx="16">
                  <c:v>6983.6288561177134</c:v>
                </c:pt>
                <c:pt idx="17">
                  <c:v>7420.105659625071</c:v>
                </c:pt>
                <c:pt idx="18">
                  <c:v>7856.5824631324276</c:v>
                </c:pt>
                <c:pt idx="19">
                  <c:v>8293.0592666397843</c:v>
                </c:pt>
                <c:pt idx="20">
                  <c:v>8729.5360701471418</c:v>
                </c:pt>
              </c:numCache>
            </c:numRef>
          </c:xVal>
          <c:yVal>
            <c:numRef>
              <c:f>Análisis!$P$9:$P$29</c:f>
              <c:numCache>
                <c:formatCode>General</c:formatCode>
                <c:ptCount val="21"/>
                <c:pt idx="0">
                  <c:v>3000</c:v>
                </c:pt>
                <c:pt idx="1">
                  <c:v>3213.5839999999998</c:v>
                </c:pt>
                <c:pt idx="2">
                  <c:v>3350.3359999999998</c:v>
                </c:pt>
                <c:pt idx="3">
                  <c:v>3410.2559999999999</c:v>
                </c:pt>
                <c:pt idx="4">
                  <c:v>3393.3440000000001</c:v>
                </c:pt>
                <c:pt idx="5">
                  <c:v>3299.5999999999995</c:v>
                </c:pt>
                <c:pt idx="6">
                  <c:v>3129.0239999999994</c:v>
                </c:pt>
                <c:pt idx="7">
                  <c:v>2881.6159999999991</c:v>
                </c:pt>
                <c:pt idx="8">
                  <c:v>2557.3759999999997</c:v>
                </c:pt>
                <c:pt idx="9">
                  <c:v>2156.3039999999996</c:v>
                </c:pt>
                <c:pt idx="10">
                  <c:v>1678.3999999999992</c:v>
                </c:pt>
                <c:pt idx="11">
                  <c:v>1123.6639999999984</c:v>
                </c:pt>
                <c:pt idx="12">
                  <c:v>492.09599999999909</c:v>
                </c:pt>
                <c:pt idx="13">
                  <c:v>-216.30399999999963</c:v>
                </c:pt>
                <c:pt idx="14">
                  <c:v>-1001.5360000000023</c:v>
                </c:pt>
                <c:pt idx="15">
                  <c:v>-1863.6000000000004</c:v>
                </c:pt>
                <c:pt idx="16">
                  <c:v>-2802.4960000000001</c:v>
                </c:pt>
                <c:pt idx="17">
                  <c:v>-3818.2240000000029</c:v>
                </c:pt>
                <c:pt idx="18">
                  <c:v>-4910.7840000000006</c:v>
                </c:pt>
                <c:pt idx="19">
                  <c:v>-6080.1760000000031</c:v>
                </c:pt>
                <c:pt idx="20">
                  <c:v>-7326.4000000000015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7D-BC47-8E74-543862FE8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61487"/>
        <c:axId val="822861727"/>
      </c:scatterChart>
      <c:valAx>
        <c:axId val="81536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61727"/>
        <c:crosses val="autoZero"/>
        <c:crossBetween val="midCat"/>
      </c:valAx>
      <c:valAx>
        <c:axId val="8228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6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876300</xdr:colOff>
      <xdr:row>22</xdr:row>
      <xdr:rowOff>1</xdr:rowOff>
    </xdr:from>
    <xdr:to>
      <xdr:col>23</xdr:col>
      <xdr:colOff>309033</xdr:colOff>
      <xdr:row>35</xdr:row>
      <xdr:rowOff>101601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34CDDE-860D-7A4C-B5CD-4A80DB234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</xdr:row>
      <xdr:rowOff>0</xdr:rowOff>
    </xdr:from>
    <xdr:to>
      <xdr:col>6</xdr:col>
      <xdr:colOff>558800</xdr:colOff>
      <xdr:row>26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1BF44-C6E3-974F-890D-F0F941246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6845300"/>
          <a:ext cx="290830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952500</xdr:colOff>
      <xdr:row>39</xdr:row>
      <xdr:rowOff>0</xdr:rowOff>
    </xdr:from>
    <xdr:to>
      <xdr:col>5</xdr:col>
      <xdr:colOff>381000</xdr:colOff>
      <xdr:row>43</xdr:row>
      <xdr:rowOff>159643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E98283-2661-5649-AA03-A9076217B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0769600"/>
          <a:ext cx="3073400" cy="972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7023A09-E228-ED4E-A796-A8B9D85D31BC}">
  <we:reference id="c001ba1d-deed-ab1e-fa57-beefab8d5eed" version="1.0.0.0" store="EXCatalog" storeType="EXCatalog"/>
  <we:alternateReferences>
    <we:reference id="WA104381504" version="1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1E5D-F393-674A-9EC7-CD239DF424C2}">
  <dimension ref="A1:S63"/>
  <sheetViews>
    <sheetView showGridLines="0" tabSelected="1" topLeftCell="R24" zoomScale="392" zoomScaleNormal="100" workbookViewId="0">
      <selection activeCell="C6" sqref="C6"/>
    </sheetView>
  </sheetViews>
  <sheetFormatPr baseColWidth="10" defaultRowHeight="16" x14ac:dyDescent="0.2"/>
  <cols>
    <col min="5" max="5" width="11.83203125" customWidth="1"/>
    <col min="6" max="6" width="12.6640625" customWidth="1"/>
    <col min="12" max="13" width="12.1640625" customWidth="1"/>
    <col min="18" max="18" width="13" customWidth="1"/>
  </cols>
  <sheetData>
    <row r="1" spans="1:19" ht="26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3" spans="1:19" x14ac:dyDescent="0.2">
      <c r="A3" s="22" t="s">
        <v>7</v>
      </c>
      <c r="G3" s="23" t="s">
        <v>8</v>
      </c>
      <c r="M3" s="24" t="s">
        <v>9</v>
      </c>
    </row>
    <row r="4" spans="1:19" x14ac:dyDescent="0.2">
      <c r="A4" s="4" t="s">
        <v>1</v>
      </c>
      <c r="B4" s="4" t="s">
        <v>21</v>
      </c>
      <c r="C4" s="4" t="s">
        <v>2</v>
      </c>
      <c r="D4" s="12" t="s">
        <v>20</v>
      </c>
      <c r="E4" s="9" t="s">
        <v>22</v>
      </c>
      <c r="F4" s="20" t="s">
        <v>23</v>
      </c>
      <c r="G4" s="4" t="s">
        <v>1</v>
      </c>
      <c r="H4" s="4" t="s">
        <v>21</v>
      </c>
      <c r="I4" s="4" t="s">
        <v>2</v>
      </c>
      <c r="J4" s="12" t="s">
        <v>20</v>
      </c>
      <c r="K4" s="9" t="s">
        <v>22</v>
      </c>
      <c r="L4" s="20" t="s">
        <v>23</v>
      </c>
      <c r="M4" s="4" t="s">
        <v>1</v>
      </c>
      <c r="N4" s="4" t="s">
        <v>21</v>
      </c>
      <c r="O4" s="4" t="s">
        <v>2</v>
      </c>
      <c r="P4" s="12" t="s">
        <v>20</v>
      </c>
      <c r="Q4" s="9" t="s">
        <v>22</v>
      </c>
      <c r="R4" s="9" t="s">
        <v>23</v>
      </c>
    </row>
    <row r="5" spans="1:19" x14ac:dyDescent="0.2">
      <c r="A5" s="4">
        <v>42</v>
      </c>
      <c r="B5" s="4">
        <v>180</v>
      </c>
      <c r="C5" s="13">
        <v>3000</v>
      </c>
      <c r="D5" s="4">
        <f>B5*(COS(F5))</f>
        <v>133.76606858593095</v>
      </c>
      <c r="E5" s="11">
        <f>B5*(SIN(F5))</f>
        <v>120.44350914459449</v>
      </c>
      <c r="F5" s="10">
        <f>RADIANS(A5)</f>
        <v>0.73303828583761843</v>
      </c>
      <c r="G5" s="4">
        <v>60</v>
      </c>
      <c r="H5" s="4">
        <v>195</v>
      </c>
      <c r="I5" s="13">
        <v>5452</v>
      </c>
      <c r="J5" s="4">
        <f>H5*(COS(L5))</f>
        <v>97.500000000000028</v>
      </c>
      <c r="K5" s="11">
        <f>H5*(SIN(L5))</f>
        <v>168.87495373796551</v>
      </c>
      <c r="L5" s="10">
        <f>RADIANS(G5)</f>
        <v>1.0471975511965976</v>
      </c>
      <c r="M5" s="4">
        <v>30</v>
      </c>
      <c r="N5" s="4">
        <v>180</v>
      </c>
      <c r="O5" s="13">
        <v>5452</v>
      </c>
      <c r="P5" s="4">
        <f>N5*(COS(R5))</f>
        <v>155.88457268119896</v>
      </c>
      <c r="Q5" s="11">
        <f>N5*(SIN(R5))</f>
        <v>89.999999999999986</v>
      </c>
      <c r="R5" s="4">
        <f>RADIANS(M5)</f>
        <v>0.52359877559829882</v>
      </c>
    </row>
    <row r="6" spans="1:19" x14ac:dyDescent="0.2">
      <c r="A6" s="1"/>
      <c r="B6" s="5"/>
      <c r="C6" s="5"/>
      <c r="D6" s="1"/>
      <c r="G6" s="3"/>
      <c r="H6" s="5"/>
      <c r="I6" s="5"/>
      <c r="J6" s="1"/>
      <c r="M6" s="21"/>
      <c r="N6" s="5"/>
      <c r="O6" s="5"/>
      <c r="P6" s="1"/>
    </row>
    <row r="7" spans="1:19" x14ac:dyDescent="0.2">
      <c r="C7" s="28" t="s">
        <v>3</v>
      </c>
      <c r="D7" s="28"/>
      <c r="G7" s="21"/>
      <c r="I7" s="28" t="s">
        <v>3</v>
      </c>
      <c r="J7" s="28"/>
      <c r="M7" s="21"/>
      <c r="O7" s="28" t="s">
        <v>3</v>
      </c>
      <c r="P7" s="28"/>
    </row>
    <row r="8" spans="1:19" x14ac:dyDescent="0.2">
      <c r="B8" s="6" t="s">
        <v>24</v>
      </c>
      <c r="C8" s="6" t="s">
        <v>4</v>
      </c>
      <c r="D8" s="6" t="s">
        <v>5</v>
      </c>
      <c r="G8" s="21"/>
      <c r="H8" s="6" t="s">
        <v>24</v>
      </c>
      <c r="I8" s="6" t="s">
        <v>4</v>
      </c>
      <c r="J8" s="6" t="s">
        <v>5</v>
      </c>
      <c r="M8" s="21"/>
      <c r="N8" s="6" t="s">
        <v>24</v>
      </c>
      <c r="O8" s="6" t="s">
        <v>4</v>
      </c>
      <c r="P8" s="6" t="s">
        <v>5</v>
      </c>
    </row>
    <row r="9" spans="1:19" x14ac:dyDescent="0.2">
      <c r="B9">
        <v>0</v>
      </c>
      <c r="C9">
        <f t="shared" ref="C9:C29" si="0">$D$5*B9</f>
        <v>0</v>
      </c>
      <c r="D9">
        <f t="shared" ref="D9:D29" si="1" xml:space="preserve"> -4.9*(B9^2)+$E$5*B9+$C$5</f>
        <v>3000</v>
      </c>
      <c r="G9" s="21"/>
      <c r="H9">
        <v>0</v>
      </c>
      <c r="I9">
        <f>$J$5*H9</f>
        <v>0</v>
      </c>
      <c r="J9">
        <f xml:space="preserve"> -4.9*(H9^2)+$K$5*H9+$C$5</f>
        <v>3000</v>
      </c>
      <c r="M9" s="21"/>
      <c r="N9">
        <v>0</v>
      </c>
      <c r="O9">
        <f>$P$5*N9</f>
        <v>0</v>
      </c>
      <c r="P9">
        <f xml:space="preserve"> -4.9*(N9^2)+$Q$5*N9+$C$5</f>
        <v>3000</v>
      </c>
    </row>
    <row r="10" spans="1:19" x14ac:dyDescent="0.2">
      <c r="B10">
        <v>2.8</v>
      </c>
      <c r="C10">
        <f t="shared" si="0"/>
        <v>374.54499204060664</v>
      </c>
      <c r="D10">
        <f t="shared" si="1"/>
        <v>3298.8258256048643</v>
      </c>
      <c r="G10" s="21"/>
      <c r="H10">
        <v>2.8</v>
      </c>
      <c r="I10">
        <f t="shared" ref="I10:I29" si="2">$J$5*H10</f>
        <v>273.00000000000006</v>
      </c>
      <c r="J10">
        <f t="shared" ref="J10:J29" si="3" xml:space="preserve"> -4.9*(H10^2)+$K$5*H10+$C$5</f>
        <v>3434.4338704663032</v>
      </c>
      <c r="M10" s="21"/>
      <c r="N10">
        <v>2.8</v>
      </c>
      <c r="O10">
        <f t="shared" ref="O10:O29" si="4">$P$5*N10</f>
        <v>436.47680350735709</v>
      </c>
      <c r="P10">
        <f t="shared" ref="P10:P29" si="5" xml:space="preserve"> -4.9*(N10^2)+$Q$5*N10+$C$5</f>
        <v>3213.5839999999998</v>
      </c>
    </row>
    <row r="11" spans="1:19" x14ac:dyDescent="0.2">
      <c r="B11">
        <v>5.6</v>
      </c>
      <c r="C11">
        <f t="shared" si="0"/>
        <v>749.08998408121329</v>
      </c>
      <c r="D11">
        <f t="shared" si="1"/>
        <v>3520.8196512097293</v>
      </c>
      <c r="G11" s="21"/>
      <c r="H11">
        <v>5.6</v>
      </c>
      <c r="I11">
        <f t="shared" si="2"/>
        <v>546.00000000000011</v>
      </c>
      <c r="J11">
        <f t="shared" si="3"/>
        <v>3792.035740932607</v>
      </c>
      <c r="M11" s="21"/>
      <c r="N11">
        <v>5.6</v>
      </c>
      <c r="O11">
        <f t="shared" si="4"/>
        <v>872.95360701471418</v>
      </c>
      <c r="P11">
        <f t="shared" si="5"/>
        <v>3350.3359999999998</v>
      </c>
    </row>
    <row r="12" spans="1:19" x14ac:dyDescent="0.2">
      <c r="B12">
        <v>8.4</v>
      </c>
      <c r="C12">
        <f t="shared" si="0"/>
        <v>1123.63497612182</v>
      </c>
      <c r="D12">
        <f t="shared" si="1"/>
        <v>3665.9814768145939</v>
      </c>
      <c r="G12" s="21"/>
      <c r="H12">
        <v>8.4</v>
      </c>
      <c r="I12">
        <f t="shared" si="2"/>
        <v>819.00000000000023</v>
      </c>
      <c r="J12">
        <f t="shared" si="3"/>
        <v>4072.8056113989105</v>
      </c>
      <c r="M12" s="21"/>
      <c r="N12">
        <v>8.4</v>
      </c>
      <c r="O12">
        <f t="shared" si="4"/>
        <v>1309.4304105220713</v>
      </c>
      <c r="P12">
        <f t="shared" si="5"/>
        <v>3410.2559999999999</v>
      </c>
    </row>
    <row r="13" spans="1:19" x14ac:dyDescent="0.2">
      <c r="B13">
        <v>11.2</v>
      </c>
      <c r="C13">
        <f t="shared" si="0"/>
        <v>1498.1799681624266</v>
      </c>
      <c r="D13">
        <f t="shared" si="1"/>
        <v>3734.3113024194581</v>
      </c>
      <c r="G13" s="21"/>
      <c r="H13">
        <v>11.2</v>
      </c>
      <c r="I13">
        <f t="shared" si="2"/>
        <v>1092.0000000000002</v>
      </c>
      <c r="J13">
        <f t="shared" si="3"/>
        <v>4276.7434818652137</v>
      </c>
      <c r="M13" s="21"/>
      <c r="N13">
        <v>11.2</v>
      </c>
      <c r="O13">
        <f t="shared" si="4"/>
        <v>1745.9072140294284</v>
      </c>
      <c r="P13">
        <f t="shared" si="5"/>
        <v>3393.3440000000001</v>
      </c>
    </row>
    <row r="14" spans="1:19" x14ac:dyDescent="0.2">
      <c r="B14">
        <v>14</v>
      </c>
      <c r="C14">
        <f t="shared" si="0"/>
        <v>1872.7249602030333</v>
      </c>
      <c r="D14">
        <f t="shared" si="1"/>
        <v>3725.8091280243225</v>
      </c>
      <c r="G14" s="21"/>
      <c r="H14">
        <v>14</v>
      </c>
      <c r="I14">
        <f t="shared" si="2"/>
        <v>1365.0000000000005</v>
      </c>
      <c r="J14">
        <f t="shared" si="3"/>
        <v>4403.8493523315174</v>
      </c>
      <c r="M14" s="21"/>
      <c r="N14">
        <v>14</v>
      </c>
      <c r="O14">
        <f t="shared" si="4"/>
        <v>2182.3840175367854</v>
      </c>
      <c r="P14">
        <f t="shared" si="5"/>
        <v>3299.5999999999995</v>
      </c>
    </row>
    <row r="15" spans="1:19" x14ac:dyDescent="0.2">
      <c r="B15">
        <v>16.8</v>
      </c>
      <c r="C15">
        <f t="shared" si="0"/>
        <v>2247.2699522436401</v>
      </c>
      <c r="D15">
        <f t="shared" si="1"/>
        <v>3640.4749536291874</v>
      </c>
      <c r="G15" s="21"/>
      <c r="H15">
        <v>16.8</v>
      </c>
      <c r="I15">
        <f t="shared" si="2"/>
        <v>1638.0000000000005</v>
      </c>
      <c r="J15">
        <f t="shared" si="3"/>
        <v>4454.1232227978207</v>
      </c>
      <c r="M15" s="21"/>
      <c r="N15">
        <v>16.8</v>
      </c>
      <c r="O15">
        <f t="shared" si="4"/>
        <v>2618.8608210441425</v>
      </c>
      <c r="P15">
        <f t="shared" si="5"/>
        <v>3129.0239999999994</v>
      </c>
    </row>
    <row r="16" spans="1:19" x14ac:dyDescent="0.2">
      <c r="B16">
        <v>19.600000000000001</v>
      </c>
      <c r="C16">
        <f t="shared" si="0"/>
        <v>2621.8149442842468</v>
      </c>
      <c r="D16">
        <f t="shared" si="1"/>
        <v>3478.3087792340516</v>
      </c>
      <c r="G16" s="21"/>
      <c r="H16">
        <v>19.600000000000001</v>
      </c>
      <c r="I16">
        <f t="shared" si="2"/>
        <v>1911.0000000000007</v>
      </c>
      <c r="J16">
        <f t="shared" si="3"/>
        <v>4427.5650932641238</v>
      </c>
      <c r="M16" s="21"/>
      <c r="N16">
        <v>19.600000000000001</v>
      </c>
      <c r="O16">
        <f t="shared" si="4"/>
        <v>3055.3376245514996</v>
      </c>
      <c r="P16">
        <f t="shared" si="5"/>
        <v>2881.6159999999991</v>
      </c>
    </row>
    <row r="17" spans="2:17" x14ac:dyDescent="0.2">
      <c r="B17">
        <v>22.4</v>
      </c>
      <c r="C17">
        <f t="shared" si="0"/>
        <v>2996.3599363248532</v>
      </c>
      <c r="D17">
        <f t="shared" si="1"/>
        <v>3239.3106048389163</v>
      </c>
      <c r="G17" s="21"/>
      <c r="H17">
        <v>22.4</v>
      </c>
      <c r="I17">
        <f t="shared" si="2"/>
        <v>2184.0000000000005</v>
      </c>
      <c r="J17">
        <f t="shared" si="3"/>
        <v>4324.1749637304274</v>
      </c>
      <c r="M17" s="21"/>
      <c r="N17">
        <v>22.4</v>
      </c>
      <c r="O17">
        <f t="shared" si="4"/>
        <v>3491.8144280588567</v>
      </c>
      <c r="P17">
        <f t="shared" si="5"/>
        <v>2557.3759999999997</v>
      </c>
    </row>
    <row r="18" spans="2:17" x14ac:dyDescent="0.2">
      <c r="B18">
        <v>25.2</v>
      </c>
      <c r="C18">
        <f t="shared" si="0"/>
        <v>3370.9049283654599</v>
      </c>
      <c r="D18">
        <f t="shared" si="1"/>
        <v>2923.4804304437812</v>
      </c>
      <c r="G18" s="21"/>
      <c r="H18">
        <v>25.2</v>
      </c>
      <c r="I18">
        <f t="shared" si="2"/>
        <v>2457.0000000000005</v>
      </c>
      <c r="J18">
        <f t="shared" si="3"/>
        <v>4143.9528341967307</v>
      </c>
      <c r="M18" s="21"/>
      <c r="N18">
        <v>25.2</v>
      </c>
      <c r="O18">
        <f t="shared" si="4"/>
        <v>3928.2912315662138</v>
      </c>
      <c r="P18">
        <f t="shared" si="5"/>
        <v>2156.3039999999996</v>
      </c>
    </row>
    <row r="19" spans="2:17" x14ac:dyDescent="0.2">
      <c r="B19">
        <v>28</v>
      </c>
      <c r="C19">
        <f t="shared" si="0"/>
        <v>3745.4499204060667</v>
      </c>
      <c r="D19">
        <f t="shared" si="1"/>
        <v>2530.8182560486453</v>
      </c>
      <c r="G19" s="21"/>
      <c r="H19">
        <v>28</v>
      </c>
      <c r="I19">
        <f t="shared" si="2"/>
        <v>2730.0000000000009</v>
      </c>
      <c r="J19">
        <f t="shared" si="3"/>
        <v>3886.8987046630336</v>
      </c>
      <c r="M19" s="21"/>
      <c r="N19">
        <v>28</v>
      </c>
      <c r="O19">
        <f t="shared" si="4"/>
        <v>4364.7680350735709</v>
      </c>
      <c r="P19">
        <f t="shared" si="5"/>
        <v>1678.3999999999992</v>
      </c>
    </row>
    <row r="20" spans="2:17" x14ac:dyDescent="0.2">
      <c r="B20">
        <v>30.8</v>
      </c>
      <c r="C20">
        <f t="shared" si="0"/>
        <v>4119.9949124466739</v>
      </c>
      <c r="D20">
        <f t="shared" si="1"/>
        <v>2061.324081653509</v>
      </c>
      <c r="G20" s="21"/>
      <c r="H20">
        <v>30.8</v>
      </c>
      <c r="I20">
        <f t="shared" si="2"/>
        <v>3003.0000000000009</v>
      </c>
      <c r="J20">
        <f t="shared" si="3"/>
        <v>3553.0125751293372</v>
      </c>
      <c r="M20" s="21"/>
      <c r="N20">
        <v>30.8</v>
      </c>
      <c r="O20">
        <f t="shared" si="4"/>
        <v>4801.2448385809284</v>
      </c>
      <c r="P20">
        <f t="shared" si="5"/>
        <v>1123.6639999999984</v>
      </c>
    </row>
    <row r="21" spans="2:17" x14ac:dyDescent="0.2">
      <c r="B21">
        <v>33.6</v>
      </c>
      <c r="C21">
        <f t="shared" si="0"/>
        <v>4494.5399044872802</v>
      </c>
      <c r="D21">
        <f t="shared" si="1"/>
        <v>1514.9979072583747</v>
      </c>
      <c r="G21" s="21"/>
      <c r="H21">
        <v>33.6</v>
      </c>
      <c r="I21">
        <f t="shared" si="2"/>
        <v>3276.0000000000009</v>
      </c>
      <c r="J21">
        <f t="shared" si="3"/>
        <v>3142.2944455956413</v>
      </c>
      <c r="M21" s="21"/>
      <c r="N21">
        <v>33.6</v>
      </c>
      <c r="O21">
        <f t="shared" si="4"/>
        <v>5237.7216420882851</v>
      </c>
      <c r="P21">
        <f t="shared" si="5"/>
        <v>492.09599999999909</v>
      </c>
    </row>
    <row r="22" spans="2:17" x14ac:dyDescent="0.2">
      <c r="B22">
        <v>36.4</v>
      </c>
      <c r="C22">
        <f t="shared" si="0"/>
        <v>4869.0848965278865</v>
      </c>
      <c r="D22">
        <f t="shared" si="1"/>
        <v>891.83973286323999</v>
      </c>
      <c r="G22" s="21"/>
      <c r="H22">
        <v>36.4</v>
      </c>
      <c r="I22">
        <f t="shared" si="2"/>
        <v>3549.0000000000009</v>
      </c>
      <c r="J22">
        <f t="shared" si="3"/>
        <v>2654.744316061945</v>
      </c>
      <c r="M22" s="21"/>
      <c r="N22">
        <v>36.4</v>
      </c>
      <c r="O22">
        <f t="shared" si="4"/>
        <v>5674.1984455956417</v>
      </c>
      <c r="P22">
        <f t="shared" si="5"/>
        <v>-216.30399999999963</v>
      </c>
    </row>
    <row r="23" spans="2:17" x14ac:dyDescent="0.2">
      <c r="B23">
        <v>39.200000000000003</v>
      </c>
      <c r="C23">
        <f t="shared" si="0"/>
        <v>5243.6298885684937</v>
      </c>
      <c r="D23">
        <f t="shared" si="1"/>
        <v>191.84955846810226</v>
      </c>
      <c r="G23" s="21"/>
      <c r="H23">
        <v>39.200000000000003</v>
      </c>
      <c r="I23">
        <f t="shared" si="2"/>
        <v>3822.0000000000014</v>
      </c>
      <c r="J23">
        <f t="shared" si="3"/>
        <v>2090.3621865282466</v>
      </c>
      <c r="M23" s="21"/>
      <c r="N23">
        <v>39.200000000000003</v>
      </c>
      <c r="O23">
        <f t="shared" si="4"/>
        <v>6110.6752491029993</v>
      </c>
      <c r="P23">
        <f t="shared" si="5"/>
        <v>-1001.5360000000023</v>
      </c>
    </row>
    <row r="24" spans="2:17" x14ac:dyDescent="0.2">
      <c r="B24">
        <v>42</v>
      </c>
      <c r="C24">
        <f t="shared" si="0"/>
        <v>5618.1748806091</v>
      </c>
      <c r="D24">
        <f t="shared" si="1"/>
        <v>-584.97261592703217</v>
      </c>
      <c r="G24" s="21"/>
      <c r="H24">
        <v>42</v>
      </c>
      <c r="I24">
        <f t="shared" si="2"/>
        <v>4095.0000000000014</v>
      </c>
      <c r="J24">
        <f t="shared" si="3"/>
        <v>1449.1480569945516</v>
      </c>
      <c r="M24" s="21"/>
      <c r="N24">
        <v>42</v>
      </c>
      <c r="O24">
        <f t="shared" si="4"/>
        <v>6547.1520526103559</v>
      </c>
      <c r="P24">
        <f t="shared" si="5"/>
        <v>-1863.6000000000004</v>
      </c>
    </row>
    <row r="25" spans="2:17" x14ac:dyDescent="0.2">
      <c r="B25">
        <v>44.8</v>
      </c>
      <c r="C25">
        <f t="shared" si="0"/>
        <v>5992.7198726497063</v>
      </c>
      <c r="D25">
        <f t="shared" si="1"/>
        <v>-1438.6267903221669</v>
      </c>
      <c r="G25" s="21"/>
      <c r="H25">
        <v>44.8</v>
      </c>
      <c r="I25">
        <f t="shared" si="2"/>
        <v>4368.0000000000009</v>
      </c>
      <c r="J25">
        <f t="shared" si="3"/>
        <v>731.10192746085522</v>
      </c>
      <c r="M25" s="21"/>
      <c r="N25">
        <v>44.8</v>
      </c>
      <c r="O25">
        <f t="shared" si="4"/>
        <v>6983.6288561177134</v>
      </c>
      <c r="P25">
        <f t="shared" si="5"/>
        <v>-2802.4960000000001</v>
      </c>
    </row>
    <row r="26" spans="2:17" x14ac:dyDescent="0.2">
      <c r="B26">
        <v>47.6</v>
      </c>
      <c r="C26">
        <f t="shared" si="0"/>
        <v>6367.2648646903135</v>
      </c>
      <c r="D26">
        <f t="shared" si="1"/>
        <v>-2369.1129647173038</v>
      </c>
      <c r="G26" s="21"/>
      <c r="H26">
        <v>47.6</v>
      </c>
      <c r="I26">
        <f t="shared" si="2"/>
        <v>4641.0000000000018</v>
      </c>
      <c r="J26">
        <f t="shared" si="3"/>
        <v>-63.776202072843262</v>
      </c>
      <c r="M26" s="21"/>
      <c r="N26">
        <v>47.6</v>
      </c>
      <c r="O26">
        <f t="shared" si="4"/>
        <v>7420.105659625071</v>
      </c>
      <c r="P26">
        <f t="shared" si="5"/>
        <v>-3818.2240000000029</v>
      </c>
    </row>
    <row r="27" spans="2:17" x14ac:dyDescent="0.2">
      <c r="B27">
        <v>50.4</v>
      </c>
      <c r="C27">
        <f t="shared" si="0"/>
        <v>6741.8098567309198</v>
      </c>
      <c r="D27">
        <f t="shared" si="1"/>
        <v>-3376.4311391124374</v>
      </c>
      <c r="G27" s="21"/>
      <c r="H27">
        <v>50.4</v>
      </c>
      <c r="I27">
        <f t="shared" si="2"/>
        <v>4914.0000000000009</v>
      </c>
      <c r="J27">
        <f t="shared" si="3"/>
        <v>-935.48633160653844</v>
      </c>
      <c r="M27" s="21"/>
      <c r="N27">
        <v>50.4</v>
      </c>
      <c r="O27">
        <f t="shared" si="4"/>
        <v>7856.5824631324276</v>
      </c>
      <c r="P27">
        <f t="shared" si="5"/>
        <v>-4910.7840000000006</v>
      </c>
    </row>
    <row r="28" spans="2:17" x14ac:dyDescent="0.2">
      <c r="B28">
        <v>53.2</v>
      </c>
      <c r="C28">
        <f t="shared" si="0"/>
        <v>7116.354848771527</v>
      </c>
      <c r="D28">
        <f t="shared" si="1"/>
        <v>-4460.5813135075741</v>
      </c>
      <c r="G28" s="21"/>
      <c r="H28">
        <v>53.2</v>
      </c>
      <c r="I28">
        <f t="shared" si="2"/>
        <v>5187.0000000000018</v>
      </c>
      <c r="J28">
        <f t="shared" si="3"/>
        <v>-1884.0284611402349</v>
      </c>
      <c r="M28" s="21"/>
      <c r="N28">
        <v>53.2</v>
      </c>
      <c r="O28">
        <f t="shared" si="4"/>
        <v>8293.0592666397843</v>
      </c>
      <c r="P28">
        <f t="shared" si="5"/>
        <v>-6080.1760000000031</v>
      </c>
    </row>
    <row r="29" spans="2:17" x14ac:dyDescent="0.2">
      <c r="B29">
        <v>56</v>
      </c>
      <c r="C29">
        <f t="shared" si="0"/>
        <v>7490.8998408121333</v>
      </c>
      <c r="D29">
        <f t="shared" si="1"/>
        <v>-5621.5634879027093</v>
      </c>
      <c r="G29" s="21"/>
      <c r="H29">
        <v>56</v>
      </c>
      <c r="I29">
        <f t="shared" si="2"/>
        <v>5460.0000000000018</v>
      </c>
      <c r="J29">
        <f t="shared" si="3"/>
        <v>-2909.4025906739334</v>
      </c>
      <c r="M29" s="21"/>
      <c r="N29">
        <v>56</v>
      </c>
      <c r="O29">
        <f t="shared" si="4"/>
        <v>8729.5360701471418</v>
      </c>
      <c r="P29">
        <f t="shared" si="5"/>
        <v>-7326.4000000000015</v>
      </c>
    </row>
    <row r="30" spans="2:17" x14ac:dyDescent="0.2">
      <c r="G30" s="21"/>
      <c r="M30" s="21"/>
    </row>
    <row r="31" spans="2:17" x14ac:dyDescent="0.2">
      <c r="G31" s="21"/>
      <c r="M31" s="21"/>
    </row>
    <row r="32" spans="2:17" x14ac:dyDescent="0.2">
      <c r="B32" s="31" t="s">
        <v>32</v>
      </c>
      <c r="C32" s="31"/>
      <c r="D32" s="31"/>
      <c r="E32" s="31"/>
      <c r="G32" s="21"/>
      <c r="H32" s="31" t="s">
        <v>32</v>
      </c>
      <c r="I32" s="31"/>
      <c r="J32" s="31"/>
      <c r="K32" s="31"/>
      <c r="M32" s="21"/>
      <c r="N32" s="31" t="s">
        <v>32</v>
      </c>
      <c r="O32" s="31"/>
      <c r="P32" s="31"/>
      <c r="Q32" s="31"/>
    </row>
    <row r="33" spans="2:18" x14ac:dyDescent="0.2">
      <c r="B33" s="32" t="s">
        <v>34</v>
      </c>
      <c r="C33" s="32"/>
      <c r="D33" s="32"/>
      <c r="E33" s="32"/>
      <c r="G33" s="21"/>
      <c r="H33" s="32" t="s">
        <v>39</v>
      </c>
      <c r="I33" s="32"/>
      <c r="J33" s="32"/>
      <c r="K33" s="32"/>
      <c r="M33" s="21"/>
      <c r="N33" s="32" t="s">
        <v>48</v>
      </c>
      <c r="O33" s="32"/>
      <c r="P33" s="32"/>
      <c r="Q33" s="32"/>
    </row>
    <row r="34" spans="2:18" x14ac:dyDescent="0.2">
      <c r="B34" s="32" t="s">
        <v>35</v>
      </c>
      <c r="C34" s="32"/>
      <c r="D34" s="32"/>
      <c r="E34" s="32"/>
      <c r="G34" s="21"/>
      <c r="H34" s="32" t="s">
        <v>40</v>
      </c>
      <c r="I34" s="32"/>
      <c r="J34" s="32"/>
      <c r="K34" s="32"/>
      <c r="M34" s="21"/>
      <c r="N34" s="32" t="s">
        <v>49</v>
      </c>
      <c r="O34" s="32"/>
      <c r="P34" s="32"/>
      <c r="Q34" s="32"/>
    </row>
    <row r="35" spans="2:18" x14ac:dyDescent="0.2">
      <c r="B35" s="32" t="s">
        <v>30</v>
      </c>
      <c r="C35" s="32"/>
      <c r="D35" s="32"/>
      <c r="E35" s="32"/>
      <c r="G35" s="21"/>
      <c r="H35" s="32" t="s">
        <v>41</v>
      </c>
      <c r="I35" s="32"/>
      <c r="J35" s="32"/>
      <c r="K35" s="32"/>
      <c r="M35" s="21"/>
      <c r="N35" s="32" t="s">
        <v>50</v>
      </c>
      <c r="O35" s="32"/>
      <c r="P35" s="32"/>
      <c r="Q35" s="32"/>
    </row>
    <row r="36" spans="2:18" x14ac:dyDescent="0.2">
      <c r="B36" s="31" t="s">
        <v>31</v>
      </c>
      <c r="C36" s="31"/>
      <c r="D36" s="31"/>
      <c r="E36" s="31"/>
      <c r="G36" s="21"/>
      <c r="H36" s="31" t="s">
        <v>42</v>
      </c>
      <c r="I36" s="31"/>
      <c r="J36" s="31"/>
      <c r="K36" s="31"/>
      <c r="M36" s="21"/>
      <c r="N36" s="31" t="s">
        <v>51</v>
      </c>
      <c r="O36" s="31"/>
      <c r="P36" s="31"/>
      <c r="Q36" s="31"/>
    </row>
    <row r="37" spans="2:18" x14ac:dyDescent="0.2">
      <c r="G37" s="21"/>
      <c r="M37" s="21"/>
    </row>
    <row r="38" spans="2:18" x14ac:dyDescent="0.2">
      <c r="B38" s="31" t="s">
        <v>33</v>
      </c>
      <c r="C38" s="31"/>
      <c r="D38" s="31"/>
      <c r="E38" s="31"/>
      <c r="G38" s="21"/>
      <c r="H38" s="31" t="s">
        <v>33</v>
      </c>
      <c r="I38" s="31"/>
      <c r="J38" s="31"/>
      <c r="K38" s="31"/>
      <c r="M38" s="21"/>
      <c r="N38" s="31" t="s">
        <v>33</v>
      </c>
      <c r="O38" s="31"/>
      <c r="P38" s="31"/>
      <c r="Q38" s="31"/>
    </row>
    <row r="39" spans="2:18" x14ac:dyDescent="0.2">
      <c r="B39" s="32" t="s">
        <v>36</v>
      </c>
      <c r="C39" s="32"/>
      <c r="D39" s="32"/>
      <c r="E39" s="32"/>
      <c r="G39" s="21"/>
      <c r="H39" s="32" t="s">
        <v>43</v>
      </c>
      <c r="I39" s="32"/>
      <c r="J39" s="32"/>
      <c r="K39" s="32"/>
      <c r="M39" s="21"/>
      <c r="N39" s="32" t="s">
        <v>52</v>
      </c>
      <c r="O39" s="32"/>
      <c r="P39" s="32"/>
      <c r="Q39" s="32"/>
    </row>
    <row r="40" spans="2:18" x14ac:dyDescent="0.2">
      <c r="B40" s="32" t="s">
        <v>37</v>
      </c>
      <c r="C40" s="32"/>
      <c r="D40" s="32"/>
      <c r="E40" s="32"/>
      <c r="G40" s="21"/>
      <c r="H40" s="32" t="s">
        <v>37</v>
      </c>
      <c r="I40" s="32"/>
      <c r="J40" s="32"/>
      <c r="K40" s="32"/>
      <c r="M40" s="21"/>
      <c r="N40" s="32" t="s">
        <v>37</v>
      </c>
      <c r="O40" s="32"/>
      <c r="P40" s="32"/>
      <c r="Q40" s="32"/>
    </row>
    <row r="41" spans="2:18" x14ac:dyDescent="0.2">
      <c r="G41" s="21"/>
      <c r="M41" s="21"/>
    </row>
    <row r="42" spans="2:18" x14ac:dyDescent="0.2">
      <c r="G42" s="21"/>
      <c r="M42" s="21"/>
    </row>
    <row r="43" spans="2:18" x14ac:dyDescent="0.2">
      <c r="B43" s="19" t="s">
        <v>27</v>
      </c>
      <c r="C43" s="2"/>
      <c r="D43" s="28" t="s">
        <v>45</v>
      </c>
      <c r="E43" s="28"/>
      <c r="F43" s="28"/>
      <c r="G43" s="21"/>
      <c r="H43" s="19" t="s">
        <v>27</v>
      </c>
      <c r="I43" s="2"/>
      <c r="J43" s="28" t="s">
        <v>47</v>
      </c>
      <c r="K43" s="28"/>
      <c r="L43" s="28"/>
      <c r="M43" s="21"/>
      <c r="N43" s="19" t="s">
        <v>27</v>
      </c>
      <c r="O43" s="2"/>
      <c r="P43" s="28" t="s">
        <v>53</v>
      </c>
      <c r="Q43" s="28"/>
      <c r="R43" s="28"/>
    </row>
    <row r="44" spans="2:18" x14ac:dyDescent="0.2">
      <c r="B44" s="33" t="s">
        <v>28</v>
      </c>
      <c r="C44" s="33"/>
      <c r="D44" s="31" t="s">
        <v>46</v>
      </c>
      <c r="E44" s="31"/>
      <c r="F44" s="31"/>
      <c r="G44" s="21"/>
      <c r="H44" s="33" t="s">
        <v>28</v>
      </c>
      <c r="I44" s="33"/>
      <c r="J44" s="31" t="s">
        <v>55</v>
      </c>
      <c r="K44" s="31"/>
      <c r="L44" s="31"/>
      <c r="M44" s="21"/>
      <c r="N44" s="33" t="s">
        <v>28</v>
      </c>
      <c r="O44" s="33"/>
      <c r="P44" s="31" t="s">
        <v>54</v>
      </c>
      <c r="Q44" s="31"/>
      <c r="R44" s="31"/>
    </row>
    <row r="45" spans="2:18" ht="16" customHeight="1" x14ac:dyDescent="0.2">
      <c r="B45" s="2"/>
      <c r="C45" s="2"/>
      <c r="D45" s="28" t="s">
        <v>56</v>
      </c>
      <c r="E45" s="28"/>
      <c r="F45" s="28"/>
      <c r="G45" s="21"/>
      <c r="H45" s="2"/>
      <c r="I45" s="2"/>
      <c r="J45" s="28" t="s">
        <v>57</v>
      </c>
      <c r="K45" s="28"/>
      <c r="L45" s="28"/>
      <c r="M45" s="21"/>
      <c r="N45" s="2"/>
      <c r="O45" s="2"/>
      <c r="P45" s="28" t="s">
        <v>58</v>
      </c>
      <c r="Q45" s="28"/>
      <c r="R45" s="28"/>
    </row>
    <row r="46" spans="2:18" x14ac:dyDescent="0.2">
      <c r="B46" s="18" t="s">
        <v>29</v>
      </c>
      <c r="D46" s="29" t="s">
        <v>38</v>
      </c>
      <c r="E46" s="29"/>
      <c r="F46" s="29"/>
      <c r="G46" s="21"/>
      <c r="H46" s="18" t="s">
        <v>29</v>
      </c>
      <c r="J46" s="29" t="s">
        <v>38</v>
      </c>
      <c r="K46" s="29"/>
      <c r="L46" s="29"/>
      <c r="M46" s="21"/>
      <c r="N46" s="18" t="s">
        <v>29</v>
      </c>
      <c r="P46" s="29" t="s">
        <v>38</v>
      </c>
      <c r="Q46" s="29"/>
      <c r="R46" s="29"/>
    </row>
    <row r="47" spans="2:18" x14ac:dyDescent="0.2">
      <c r="D47" s="30"/>
      <c r="E47" s="30"/>
      <c r="F47" s="30"/>
      <c r="G47" s="21"/>
      <c r="J47" s="30"/>
      <c r="K47" s="30"/>
      <c r="L47" s="30"/>
      <c r="M47" s="21"/>
      <c r="P47" s="30"/>
      <c r="Q47" s="30"/>
      <c r="R47" s="30"/>
    </row>
    <row r="48" spans="2:18" x14ac:dyDescent="0.2">
      <c r="G48" s="21"/>
      <c r="M48" s="21"/>
    </row>
    <row r="49" spans="2:7" x14ac:dyDescent="0.2">
      <c r="B49" t="s">
        <v>80</v>
      </c>
      <c r="F49" s="1"/>
      <c r="G49" s="1"/>
    </row>
    <row r="50" spans="2:7" x14ac:dyDescent="0.2">
      <c r="B50" t="s">
        <v>44</v>
      </c>
      <c r="F50" s="1"/>
      <c r="G50" s="1"/>
    </row>
    <row r="51" spans="2:7" x14ac:dyDescent="0.2">
      <c r="B51" t="s">
        <v>59</v>
      </c>
      <c r="F51" s="1"/>
      <c r="G51" s="1"/>
    </row>
    <row r="52" spans="2:7" x14ac:dyDescent="0.2">
      <c r="F52" s="1"/>
      <c r="G52" s="1"/>
    </row>
    <row r="53" spans="2:7" x14ac:dyDescent="0.2">
      <c r="F53" s="1"/>
      <c r="G53" s="1"/>
    </row>
    <row r="54" spans="2:7" x14ac:dyDescent="0.2">
      <c r="F54" s="1"/>
      <c r="G54" s="1"/>
    </row>
    <row r="55" spans="2:7" x14ac:dyDescent="0.2">
      <c r="F55" s="1"/>
      <c r="G55" s="1"/>
    </row>
    <row r="56" spans="2:7" x14ac:dyDescent="0.2">
      <c r="F56" s="1"/>
      <c r="G56" s="1"/>
    </row>
    <row r="57" spans="2:7" x14ac:dyDescent="0.2">
      <c r="F57" s="1"/>
      <c r="G57" s="1"/>
    </row>
    <row r="58" spans="2:7" x14ac:dyDescent="0.2">
      <c r="F58" s="1"/>
      <c r="G58" s="1"/>
    </row>
    <row r="59" spans="2:7" x14ac:dyDescent="0.2">
      <c r="F59" s="1"/>
      <c r="G59" s="1"/>
    </row>
    <row r="60" spans="2:7" x14ac:dyDescent="0.2">
      <c r="F60" s="1"/>
      <c r="G60" s="1"/>
    </row>
    <row r="61" spans="2:7" x14ac:dyDescent="0.2">
      <c r="F61" s="1"/>
      <c r="G61" s="1"/>
    </row>
    <row r="62" spans="2:7" x14ac:dyDescent="0.2">
      <c r="F62" s="1"/>
      <c r="G62" s="1"/>
    </row>
    <row r="63" spans="2:7" x14ac:dyDescent="0.2">
      <c r="F63" s="1"/>
      <c r="G63" s="1"/>
    </row>
  </sheetData>
  <mergeCells count="43">
    <mergeCell ref="A1:S1"/>
    <mergeCell ref="D46:F47"/>
    <mergeCell ref="B44:C44"/>
    <mergeCell ref="D43:F43"/>
    <mergeCell ref="B32:E32"/>
    <mergeCell ref="B33:E33"/>
    <mergeCell ref="B34:E34"/>
    <mergeCell ref="B35:E35"/>
    <mergeCell ref="B36:E36"/>
    <mergeCell ref="D44:F44"/>
    <mergeCell ref="I7:J7"/>
    <mergeCell ref="H32:K32"/>
    <mergeCell ref="H33:K33"/>
    <mergeCell ref="H34:K34"/>
    <mergeCell ref="D45:F45"/>
    <mergeCell ref="B38:E38"/>
    <mergeCell ref="B39:E39"/>
    <mergeCell ref="B40:E40"/>
    <mergeCell ref="C7:D7"/>
    <mergeCell ref="H44:I44"/>
    <mergeCell ref="J44:L44"/>
    <mergeCell ref="J45:L45"/>
    <mergeCell ref="J46:L47"/>
    <mergeCell ref="O7:P7"/>
    <mergeCell ref="N32:Q32"/>
    <mergeCell ref="N33:Q33"/>
    <mergeCell ref="N34:Q34"/>
    <mergeCell ref="N35:Q35"/>
    <mergeCell ref="N36:Q36"/>
    <mergeCell ref="H35:K35"/>
    <mergeCell ref="H36:K36"/>
    <mergeCell ref="H38:K38"/>
    <mergeCell ref="H39:K39"/>
    <mergeCell ref="H40:K40"/>
    <mergeCell ref="J43:L43"/>
    <mergeCell ref="P44:R44"/>
    <mergeCell ref="N44:O44"/>
    <mergeCell ref="P45:R45"/>
    <mergeCell ref="P46:R47"/>
    <mergeCell ref="N38:Q38"/>
    <mergeCell ref="N39:Q39"/>
    <mergeCell ref="N40:Q40"/>
    <mergeCell ref="P43:R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D671-9F16-5042-8462-38C2DC5EFA30}">
  <dimension ref="A1:R38"/>
  <sheetViews>
    <sheetView showGridLines="0" workbookViewId="0">
      <selection activeCell="Q12" sqref="Q12"/>
    </sheetView>
  </sheetViews>
  <sheetFormatPr baseColWidth="10" defaultRowHeight="16" x14ac:dyDescent="0.2"/>
  <cols>
    <col min="3" max="3" width="17" customWidth="1"/>
    <col min="5" max="5" width="20" customWidth="1"/>
  </cols>
  <sheetData>
    <row r="1" spans="1:18" ht="40" customHeight="1" x14ac:dyDescent="0.45">
      <c r="B1" s="14"/>
      <c r="C1" s="38" t="s">
        <v>10</v>
      </c>
      <c r="D1" s="38"/>
      <c r="E1" s="38"/>
      <c r="F1" s="14"/>
      <c r="J1" s="35" t="s">
        <v>6</v>
      </c>
      <c r="K1" s="35"/>
      <c r="L1" s="35"/>
    </row>
    <row r="2" spans="1:18" ht="16" customHeight="1" x14ac:dyDescent="0.45">
      <c r="A2" s="14"/>
      <c r="B2" s="14"/>
      <c r="D2" s="14"/>
      <c r="E2" s="14"/>
      <c r="F2" s="14"/>
      <c r="J2" s="14"/>
      <c r="K2" s="14"/>
    </row>
    <row r="3" spans="1:18" ht="47" customHeight="1" x14ac:dyDescent="0.2">
      <c r="J3" s="41" t="s">
        <v>26</v>
      </c>
      <c r="K3" s="41"/>
      <c r="L3" s="41"/>
      <c r="M3" s="41"/>
      <c r="N3" s="41"/>
      <c r="O3" s="41"/>
      <c r="P3" s="41"/>
    </row>
    <row r="4" spans="1:18" ht="11" customHeight="1" x14ac:dyDescent="0.2">
      <c r="J4" s="17"/>
      <c r="K4" s="16"/>
      <c r="L4" s="16"/>
      <c r="M4" s="16"/>
      <c r="N4" s="16"/>
      <c r="O4" s="16"/>
      <c r="P4" s="16"/>
    </row>
    <row r="5" spans="1:18" ht="16" customHeight="1" x14ac:dyDescent="0.2">
      <c r="C5" s="31" t="s">
        <v>60</v>
      </c>
      <c r="D5" s="31"/>
      <c r="E5" s="31"/>
      <c r="F5" s="15"/>
      <c r="J5" s="45" t="s">
        <v>77</v>
      </c>
      <c r="K5" s="45"/>
      <c r="L5" s="45"/>
      <c r="M5" s="45"/>
      <c r="N5" s="45"/>
      <c r="O5" s="45"/>
      <c r="P5" s="45"/>
      <c r="Q5" s="45"/>
      <c r="R5" s="45"/>
    </row>
    <row r="6" spans="1:18" ht="17" customHeight="1" x14ac:dyDescent="0.2">
      <c r="J6" s="45"/>
      <c r="K6" s="45"/>
      <c r="L6" s="45"/>
      <c r="M6" s="45"/>
      <c r="N6" s="45"/>
      <c r="O6" s="45"/>
      <c r="P6" s="45"/>
      <c r="Q6" s="45"/>
      <c r="R6" s="45"/>
    </row>
    <row r="7" spans="1:18" ht="25" customHeight="1" x14ac:dyDescent="0.2">
      <c r="C7" s="42" t="s">
        <v>11</v>
      </c>
      <c r="D7" s="42"/>
      <c r="E7" s="2"/>
      <c r="J7" s="45"/>
      <c r="K7" s="45"/>
      <c r="L7" s="45"/>
      <c r="M7" s="45"/>
      <c r="N7" s="45"/>
      <c r="O7" s="45"/>
      <c r="P7" s="45"/>
      <c r="Q7" s="45"/>
      <c r="R7" s="45"/>
    </row>
    <row r="8" spans="1:18" ht="41" customHeight="1" x14ac:dyDescent="0.2">
      <c r="C8" s="39" t="s">
        <v>14</v>
      </c>
      <c r="D8" s="39"/>
      <c r="E8" s="6" t="s">
        <v>25</v>
      </c>
      <c r="J8" s="45" t="s">
        <v>79</v>
      </c>
      <c r="K8" s="45"/>
      <c r="L8" s="45"/>
      <c r="M8" s="45"/>
      <c r="N8" s="45"/>
      <c r="O8" s="45"/>
      <c r="P8" s="45"/>
      <c r="Q8" s="45"/>
    </row>
    <row r="9" spans="1:18" ht="40" customHeight="1" x14ac:dyDescent="0.2">
      <c r="C9" s="39" t="s">
        <v>16</v>
      </c>
      <c r="D9" s="39"/>
      <c r="E9" s="6" t="s">
        <v>15</v>
      </c>
      <c r="J9" s="45" t="s">
        <v>78</v>
      </c>
      <c r="K9" s="45"/>
      <c r="L9" s="45"/>
      <c r="M9" s="45"/>
      <c r="N9" s="45"/>
      <c r="O9" s="45"/>
      <c r="P9" s="45"/>
      <c r="Q9" s="45"/>
      <c r="R9" s="45"/>
    </row>
    <row r="10" spans="1:18" ht="39" customHeight="1" x14ac:dyDescent="0.2">
      <c r="C10" s="40" t="s">
        <v>17</v>
      </c>
      <c r="D10" s="40"/>
      <c r="E10" s="7">
        <v>5452</v>
      </c>
      <c r="J10" s="45"/>
      <c r="K10" s="45"/>
      <c r="L10" s="45"/>
      <c r="M10" s="45"/>
      <c r="N10" s="45"/>
      <c r="O10" s="45"/>
      <c r="P10" s="45"/>
      <c r="Q10" s="45"/>
      <c r="R10" s="45"/>
    </row>
    <row r="11" spans="1:18" ht="40" customHeight="1" x14ac:dyDescent="0.2">
      <c r="B11" s="36" t="s">
        <v>61</v>
      </c>
      <c r="C11" s="36"/>
      <c r="D11" s="36"/>
      <c r="E11" s="36"/>
      <c r="F11" s="36"/>
      <c r="G11" s="36"/>
    </row>
    <row r="12" spans="1:18" ht="40" customHeight="1" x14ac:dyDescent="0.2">
      <c r="B12" s="37" t="s">
        <v>62</v>
      </c>
      <c r="C12" s="37"/>
      <c r="D12" s="37"/>
      <c r="E12" s="37"/>
      <c r="F12" s="37"/>
      <c r="G12" s="37"/>
    </row>
    <row r="13" spans="1:18" x14ac:dyDescent="0.2">
      <c r="A13" s="31" t="s">
        <v>63</v>
      </c>
      <c r="B13" s="31"/>
      <c r="C13" s="31"/>
      <c r="D13" s="31"/>
      <c r="E13" s="31"/>
      <c r="F13" s="31"/>
    </row>
    <row r="15" spans="1:18" ht="33" customHeight="1" x14ac:dyDescent="0.2">
      <c r="C15" s="47" t="s">
        <v>18</v>
      </c>
      <c r="D15" s="47"/>
      <c r="E15" s="8" t="s">
        <v>19</v>
      </c>
      <c r="F15" s="2"/>
      <c r="G15" s="2"/>
      <c r="J15">
        <v>2100</v>
      </c>
      <c r="K15">
        <v>2600</v>
      </c>
      <c r="L15">
        <f>(J15+K15)/2</f>
        <v>2350</v>
      </c>
    </row>
    <row r="16" spans="1:18" ht="28" customHeight="1" x14ac:dyDescent="0.2">
      <c r="C16" s="44" t="s">
        <v>12</v>
      </c>
      <c r="D16" s="44"/>
      <c r="E16" s="25" t="s">
        <v>13</v>
      </c>
      <c r="F16" s="26"/>
      <c r="G16" s="26"/>
      <c r="J16">
        <v>0.2</v>
      </c>
      <c r="K16">
        <v>0.6</v>
      </c>
      <c r="L16">
        <f>(J16+K16)/2</f>
        <v>0.4</v>
      </c>
      <c r="N16" t="s">
        <v>81</v>
      </c>
      <c r="O16">
        <f>4/3*3.1416*(0.2)^3</f>
        <v>3.3510400000000003E-2</v>
      </c>
    </row>
    <row r="17" spans="3:15" ht="27" customHeight="1" x14ac:dyDescent="0.2">
      <c r="C17" s="48" t="s">
        <v>64</v>
      </c>
      <c r="D17" s="48"/>
      <c r="E17" s="46" t="s">
        <v>65</v>
      </c>
      <c r="F17" s="46"/>
      <c r="G17" s="46"/>
      <c r="N17" t="s">
        <v>82</v>
      </c>
      <c r="O17">
        <f>L15*O16</f>
        <v>78.749440000000007</v>
      </c>
    </row>
    <row r="18" spans="3:15" x14ac:dyDescent="0.2">
      <c r="C18" s="1"/>
      <c r="D18" s="1"/>
      <c r="E18" s="36" t="s">
        <v>66</v>
      </c>
      <c r="F18" s="36"/>
      <c r="G18" s="36"/>
    </row>
    <row r="19" spans="3:15" x14ac:dyDescent="0.2">
      <c r="C19" s="2"/>
      <c r="D19" s="2"/>
      <c r="E19" s="47"/>
      <c r="F19" s="47"/>
      <c r="G19" s="47"/>
    </row>
    <row r="20" spans="3:15" ht="20" customHeight="1" x14ac:dyDescent="0.2">
      <c r="C20" s="43" t="s">
        <v>75</v>
      </c>
      <c r="D20" s="43"/>
      <c r="E20" s="44" t="s">
        <v>76</v>
      </c>
      <c r="F20" s="44"/>
      <c r="G20" s="44"/>
    </row>
    <row r="21" spans="3:15" x14ac:dyDescent="0.2">
      <c r="C21" s="48" t="s">
        <v>67</v>
      </c>
      <c r="D21" s="48"/>
      <c r="E21" s="27" t="s">
        <v>68</v>
      </c>
      <c r="F21" s="27"/>
    </row>
    <row r="28" spans="3:15" x14ac:dyDescent="0.2">
      <c r="E28" t="s">
        <v>69</v>
      </c>
    </row>
    <row r="29" spans="3:15" x14ac:dyDescent="0.2">
      <c r="E29" t="s">
        <v>70</v>
      </c>
    </row>
    <row r="30" spans="3:15" x14ac:dyDescent="0.2">
      <c r="E30" t="s">
        <v>71</v>
      </c>
    </row>
    <row r="31" spans="3:15" x14ac:dyDescent="0.2">
      <c r="E31" t="s">
        <v>72</v>
      </c>
    </row>
    <row r="32" spans="3:15" x14ac:dyDescent="0.2">
      <c r="E32" t="s">
        <v>73</v>
      </c>
    </row>
    <row r="36" spans="2:8" x14ac:dyDescent="0.2">
      <c r="B36" s="37" t="s">
        <v>74</v>
      </c>
      <c r="C36" s="37"/>
      <c r="D36" s="37"/>
      <c r="E36" s="37"/>
      <c r="F36" s="37"/>
      <c r="G36" s="37"/>
      <c r="H36" s="37"/>
    </row>
    <row r="37" spans="2:8" x14ac:dyDescent="0.2">
      <c r="B37" s="37"/>
      <c r="C37" s="37"/>
      <c r="D37" s="37"/>
      <c r="E37" s="37"/>
      <c r="F37" s="37"/>
      <c r="G37" s="37"/>
      <c r="H37" s="37"/>
    </row>
    <row r="38" spans="2:8" x14ac:dyDescent="0.2">
      <c r="B38" s="37"/>
      <c r="C38" s="37"/>
      <c r="D38" s="37"/>
      <c r="E38" s="37"/>
      <c r="F38" s="37"/>
      <c r="G38" s="37"/>
      <c r="H38" s="37"/>
    </row>
  </sheetData>
  <mergeCells count="23">
    <mergeCell ref="B36:H38"/>
    <mergeCell ref="C20:D20"/>
    <mergeCell ref="E20:G20"/>
    <mergeCell ref="J5:R7"/>
    <mergeCell ref="J8:Q8"/>
    <mergeCell ref="J9:R10"/>
    <mergeCell ref="E17:G17"/>
    <mergeCell ref="E18:G19"/>
    <mergeCell ref="C17:D17"/>
    <mergeCell ref="C21:D21"/>
    <mergeCell ref="C16:D16"/>
    <mergeCell ref="C15:D15"/>
    <mergeCell ref="J1:L1"/>
    <mergeCell ref="B11:G11"/>
    <mergeCell ref="B12:G12"/>
    <mergeCell ref="A13:F13"/>
    <mergeCell ref="C1:E1"/>
    <mergeCell ref="C8:D8"/>
    <mergeCell ref="C9:D9"/>
    <mergeCell ref="C10:D10"/>
    <mergeCell ref="J3:P3"/>
    <mergeCell ref="C7:D7"/>
    <mergeCell ref="C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Análisis</vt:lpstr>
      <vt:lpstr>Investigación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2020-09-29T15:24:47Z</dcterms:created>
  <dcterms:modified xsi:type="dcterms:W3CDTF">2020-10-17T16:48:53Z</dcterms:modified>
</cp:coreProperties>
</file>