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 activeTab="6"/>
  </bookViews>
  <sheets>
    <sheet name="الوجهه الرئيسية" sheetId="1" r:id="rId1"/>
    <sheet name="المخزن" sheetId="2" r:id="rId2"/>
    <sheet name="المبيعات" sheetId="3" r:id="rId3"/>
    <sheet name="المشتريات" sheetId="4" r:id="rId4"/>
    <sheet name="الآجل" sheetId="5" r:id="rId5"/>
    <sheet name="الكاش" sheetId="6" r:id="rId6"/>
    <sheet name="الأرباح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7" l="1"/>
  <c r="C3" i="7"/>
  <c r="C4" i="7"/>
  <c r="C5" i="7"/>
  <c r="C6" i="7"/>
  <c r="C7" i="7"/>
  <c r="F3" i="7" l="1"/>
  <c r="F4" i="7"/>
  <c r="F5" i="7"/>
  <c r="F6" i="7"/>
  <c r="F7" i="7"/>
  <c r="E3" i="7"/>
  <c r="E4" i="7"/>
  <c r="E5" i="7"/>
  <c r="E6" i="7"/>
  <c r="E7" i="7"/>
  <c r="D3" i="7"/>
  <c r="D4" i="7"/>
  <c r="D5" i="7"/>
  <c r="D6" i="7"/>
  <c r="D7" i="7"/>
  <c r="F2" i="7"/>
  <c r="E2" i="7"/>
  <c r="B3" i="7"/>
  <c r="B4" i="7"/>
  <c r="B5" i="7"/>
  <c r="B6" i="7"/>
  <c r="B7" i="7"/>
  <c r="B2" i="7"/>
  <c r="A3" i="7"/>
  <c r="A4" i="7"/>
  <c r="A5" i="7"/>
  <c r="A6" i="7"/>
  <c r="A7" i="7"/>
  <c r="A2" i="7"/>
  <c r="C2" i="7"/>
  <c r="D2" i="7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5" i="5"/>
  <c r="D5" i="5" s="1"/>
  <c r="B6" i="5"/>
  <c r="D6" i="5" s="1"/>
  <c r="B7" i="5"/>
  <c r="D7" i="5" s="1"/>
  <c r="B8" i="5"/>
  <c r="D8" i="5" s="1"/>
  <c r="B9" i="5"/>
  <c r="D9" i="5" s="1"/>
  <c r="B10" i="5"/>
  <c r="D10" i="5" s="1"/>
  <c r="B11" i="5"/>
  <c r="D11" i="5" s="1"/>
  <c r="B12" i="5"/>
  <c r="D12" i="5" s="1"/>
  <c r="B13" i="5"/>
  <c r="D13" i="5" s="1"/>
  <c r="B14" i="5"/>
  <c r="D14" i="5" s="1"/>
  <c r="B15" i="5"/>
  <c r="D15" i="5" s="1"/>
  <c r="B16" i="5"/>
  <c r="D16" i="5" s="1"/>
  <c r="B17" i="5"/>
  <c r="D17" i="5" s="1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B26" i="5"/>
  <c r="D26" i="5" s="1"/>
  <c r="B27" i="5"/>
  <c r="D27" i="5" s="1"/>
  <c r="B28" i="5"/>
  <c r="D28" i="5" s="1"/>
  <c r="B29" i="5"/>
  <c r="D29" i="5" s="1"/>
  <c r="B30" i="5"/>
  <c r="D30" i="5" s="1"/>
  <c r="B31" i="5"/>
  <c r="D31" i="5" s="1"/>
  <c r="B32" i="5"/>
  <c r="D32" i="5" s="1"/>
  <c r="B33" i="5"/>
  <c r="D33" i="5" s="1"/>
  <c r="B34" i="5"/>
  <c r="D34" i="5" s="1"/>
  <c r="B35" i="5"/>
  <c r="D35" i="5" s="1"/>
  <c r="B36" i="5"/>
  <c r="D36" i="5" s="1"/>
  <c r="B37" i="5"/>
  <c r="D37" i="5" s="1"/>
  <c r="B38" i="5"/>
  <c r="D38" i="5" s="1"/>
  <c r="B39" i="5"/>
  <c r="D39" i="5" s="1"/>
  <c r="B40" i="5"/>
  <c r="D40" i="5" s="1"/>
  <c r="B41" i="5"/>
  <c r="D41" i="5" s="1"/>
  <c r="B42" i="5"/>
  <c r="D42" i="5" s="1"/>
  <c r="B43" i="5"/>
  <c r="D43" i="5" s="1"/>
  <c r="B44" i="5"/>
  <c r="D44" i="5" s="1"/>
  <c r="B45" i="5"/>
  <c r="D45" i="5" s="1"/>
  <c r="B46" i="5"/>
  <c r="D46" i="5" s="1"/>
  <c r="B47" i="5"/>
  <c r="D47" i="5" s="1"/>
  <c r="B48" i="5"/>
  <c r="D48" i="5" s="1"/>
  <c r="B49" i="5"/>
  <c r="D49" i="5" s="1"/>
  <c r="B50" i="5"/>
  <c r="D50" i="5" s="1"/>
  <c r="B51" i="5"/>
  <c r="D51" i="5" s="1"/>
  <c r="B52" i="5"/>
  <c r="D52" i="5" s="1"/>
  <c r="B53" i="5"/>
  <c r="D53" i="5" s="1"/>
  <c r="B54" i="5"/>
  <c r="D54" i="5" s="1"/>
  <c r="B55" i="5"/>
  <c r="D55" i="5" s="1"/>
  <c r="B56" i="5"/>
  <c r="D56" i="5" s="1"/>
  <c r="B57" i="5"/>
  <c r="D57" i="5" s="1"/>
  <c r="B58" i="5"/>
  <c r="D58" i="5" s="1"/>
  <c r="B59" i="5"/>
  <c r="D59" i="5" s="1"/>
  <c r="B60" i="5"/>
  <c r="D60" i="5" s="1"/>
  <c r="B61" i="5"/>
  <c r="D61" i="5" s="1"/>
  <c r="B62" i="5"/>
  <c r="D62" i="5" s="1"/>
  <c r="B63" i="5"/>
  <c r="D63" i="5" s="1"/>
  <c r="B64" i="5"/>
  <c r="D64" i="5" s="1"/>
  <c r="B65" i="5"/>
  <c r="D65" i="5" s="1"/>
  <c r="B66" i="5"/>
  <c r="D66" i="5" s="1"/>
  <c r="B67" i="5"/>
  <c r="D67" i="5" s="1"/>
  <c r="B68" i="5"/>
  <c r="D68" i="5" s="1"/>
  <c r="B69" i="5"/>
  <c r="D69" i="5" s="1"/>
  <c r="B70" i="5"/>
  <c r="D70" i="5" s="1"/>
  <c r="D3" i="2"/>
  <c r="G3" i="2" s="1"/>
  <c r="D4" i="2"/>
  <c r="G4" i="2" s="1"/>
  <c r="D5" i="2"/>
  <c r="G5" i="2" s="1"/>
  <c r="D6" i="2"/>
  <c r="G6" i="2" s="1"/>
  <c r="D7" i="2"/>
  <c r="G7" i="2" s="1"/>
  <c r="D2" i="2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G14" i="4"/>
  <c r="H14" i="4" s="1"/>
  <c r="G3" i="4"/>
  <c r="H3" i="4" s="1"/>
  <c r="G4" i="4"/>
  <c r="H4" i="4" s="1"/>
  <c r="G5" i="4"/>
  <c r="H5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G2" i="4"/>
  <c r="H2" i="4" s="1"/>
  <c r="E3" i="4"/>
  <c r="E4" i="4"/>
  <c r="E5" i="4"/>
  <c r="E7" i="4"/>
  <c r="E8" i="4"/>
  <c r="E9" i="4"/>
  <c r="E10" i="4"/>
  <c r="E11" i="4"/>
  <c r="E12" i="4"/>
  <c r="E13" i="4"/>
  <c r="E14" i="4"/>
  <c r="E2" i="4"/>
  <c r="H3" i="3"/>
  <c r="I3" i="3" s="1"/>
  <c r="B2" i="5" s="1"/>
  <c r="D2" i="5" s="1"/>
  <c r="H4" i="3"/>
  <c r="H5" i="3"/>
  <c r="I5" i="3" s="1"/>
  <c r="B3" i="6" s="1"/>
  <c r="H6" i="3"/>
  <c r="I6" i="3" s="1"/>
  <c r="B4" i="6" s="1"/>
  <c r="H7" i="3"/>
  <c r="H8" i="3"/>
  <c r="I8" i="3" s="1"/>
  <c r="B4" i="5" s="1"/>
  <c r="D4" i="5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" i="3"/>
  <c r="I2" i="3" s="1"/>
  <c r="B2" i="6" s="1"/>
  <c r="G2" i="7" l="1"/>
  <c r="G4" i="7"/>
  <c r="G7" i="7"/>
  <c r="G3" i="7"/>
  <c r="H4" i="7"/>
  <c r="H5" i="7"/>
  <c r="G6" i="7"/>
  <c r="G5" i="7"/>
  <c r="H6" i="7"/>
  <c r="H7" i="7"/>
  <c r="H3" i="7"/>
  <c r="H2" i="7"/>
  <c r="H6" i="4"/>
  <c r="H13" i="4"/>
  <c r="I4" i="3"/>
  <c r="B5" i="6" s="1"/>
  <c r="I7" i="3"/>
  <c r="B3" i="5" s="1"/>
  <c r="D3" i="5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I2" i="7" l="1"/>
  <c r="I7" i="7"/>
  <c r="I4" i="7"/>
  <c r="I3" i="7"/>
  <c r="I5" i="7"/>
  <c r="I6" i="7"/>
  <c r="G2" i="2"/>
  <c r="I4" i="2" l="1"/>
</calcChain>
</file>

<file path=xl/sharedStrings.xml><?xml version="1.0" encoding="utf-8"?>
<sst xmlns="http://schemas.openxmlformats.org/spreadsheetml/2006/main" count="80" uniqueCount="52">
  <si>
    <t>رقم الصنف</t>
  </si>
  <si>
    <t>اسم الصنف</t>
  </si>
  <si>
    <t>الوصف</t>
  </si>
  <si>
    <t>الكمية المتاحة</t>
  </si>
  <si>
    <t>سعر الشراء</t>
  </si>
  <si>
    <t>سعر البيع</t>
  </si>
  <si>
    <t>قيمة المخزن</t>
  </si>
  <si>
    <t>تيشرت بولو</t>
  </si>
  <si>
    <t>تيشرت اديداس</t>
  </si>
  <si>
    <t>عباية حريمى</t>
  </si>
  <si>
    <t xml:space="preserve">تيشيرت اصلى </t>
  </si>
  <si>
    <t>شورت تقليدى</t>
  </si>
  <si>
    <t>قسم النساء</t>
  </si>
  <si>
    <t>مبلغ المخزن</t>
  </si>
  <si>
    <t>اسم العميل</t>
  </si>
  <si>
    <t>طريقة الدفع</t>
  </si>
  <si>
    <t>رقم الفاتورة</t>
  </si>
  <si>
    <t>تاريخ الفاتورة</t>
  </si>
  <si>
    <t>الكمية</t>
  </si>
  <si>
    <t>إجمالى الفاتورة</t>
  </si>
  <si>
    <t xml:space="preserve">كاش </t>
  </si>
  <si>
    <t>ملابس اطفال</t>
  </si>
  <si>
    <t>طقم بناتى</t>
  </si>
  <si>
    <t>طقم رياضى</t>
  </si>
  <si>
    <t>قسم الاطفال</t>
  </si>
  <si>
    <t>قسم اطفال</t>
  </si>
  <si>
    <t>قسم رياضى</t>
  </si>
  <si>
    <t>آجل</t>
  </si>
  <si>
    <t>اكرم محمد محمود</t>
  </si>
  <si>
    <t>سعيد محمود محمد</t>
  </si>
  <si>
    <t>عبدالرحمن محمد سعيد</t>
  </si>
  <si>
    <t>خميس على جمعه</t>
  </si>
  <si>
    <t>رجب عيد محمود</t>
  </si>
  <si>
    <t>اسلام عبدالفتاح محمد</t>
  </si>
  <si>
    <t>اسم المورد</t>
  </si>
  <si>
    <t>جمال محمد سيد</t>
  </si>
  <si>
    <t>سعيد محمود عبدالهادى</t>
  </si>
  <si>
    <t xml:space="preserve"> عبدالفتاح محمد</t>
  </si>
  <si>
    <t xml:space="preserve">إجمالي المبيعات بالآجل </t>
  </si>
  <si>
    <t>المبلغ المدفوع</t>
  </si>
  <si>
    <t>المبلغ المتبقى</t>
  </si>
  <si>
    <t>إجمالي المبيعات النقدية</t>
  </si>
  <si>
    <t>الكمية المباعة</t>
  </si>
  <si>
    <t>الكمية المشتراة</t>
  </si>
  <si>
    <t>سعر البيع للوحدة</t>
  </si>
  <si>
    <t>سعر شراء للوحدة</t>
  </si>
  <si>
    <t>إجمالي المبيعات</t>
  </si>
  <si>
    <t>إجمالي المشتراة</t>
  </si>
  <si>
    <t>الأرباح</t>
  </si>
  <si>
    <t>اكرم محمد</t>
  </si>
  <si>
    <t>5-5-</t>
  </si>
  <si>
    <t>سعيد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</si>
</sst>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\ [$ج‏-C01]"/>
    <numFmt numFmtId="165" formatCode="#,##0\ [$ج‏-C01]"/>
    <numFmt numFmtId="166" formatCode="[$-409]d/mmm/yyyy;@"/>
    <numFmt numFmtId="167" formatCode="[$-409]dd/mmm/yy;@"/>
  </numFmts>
  <fonts count="7" x14ac:knownFonts="1">
    <font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14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3" fillId="8" borderId="0" xfId="0" applyFont="1" applyFill="1" applyAlignment="1">
      <alignment horizontal="center" vertical="center"/>
    </xf>
    <xf numFmtId="0" fontId="0" fillId="8" borderId="0" xfId="0" applyFill="1"/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 readingOrder="2"/>
    </xf>
    <xf numFmtId="164" fontId="3" fillId="11" borderId="0" xfId="0" applyNumberFormat="1" applyFont="1" applyFill="1" applyAlignment="1">
      <alignment horizontal="center" vertical="center" readingOrder="2"/>
    </xf>
    <xf numFmtId="0" fontId="0" fillId="11" borderId="0" xfId="0" applyFill="1"/>
    <xf numFmtId="165" fontId="3" fillId="11" borderId="0" xfId="0" applyNumberFormat="1" applyFont="1" applyFill="1" applyAlignment="1">
      <alignment horizontal="center" vertical="center" readingOrder="2"/>
    </xf>
    <xf numFmtId="0" fontId="2" fillId="11" borderId="0" xfId="0" applyFont="1" applyFill="1" applyAlignment="1">
      <alignment horizontal="center"/>
    </xf>
    <xf numFmtId="0" fontId="0" fillId="11" borderId="0" xfId="0" applyFill="1" applyAlignment="1">
      <alignment horizontal="center" vertical="center"/>
    </xf>
    <xf numFmtId="165" fontId="5" fillId="11" borderId="0" xfId="0" applyNumberFormat="1" applyFont="1" applyFill="1" applyAlignment="1">
      <alignment horizontal="center" vertical="center" readingOrder="2"/>
    </xf>
    <xf numFmtId="0" fontId="5" fillId="11" borderId="0" xfId="0" applyFont="1" applyFill="1" applyAlignment="1">
      <alignment horizontal="center" vertical="center" readingOrder="2"/>
    </xf>
    <xf numFmtId="0" fontId="1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 readingOrder="2"/>
    </xf>
    <xf numFmtId="164" fontId="1" fillId="12" borderId="0" xfId="0" applyNumberFormat="1" applyFont="1" applyFill="1" applyAlignment="1">
      <alignment horizontal="center" vertical="center" readingOrder="2"/>
    </xf>
    <xf numFmtId="166" fontId="3" fillId="10" borderId="0" xfId="0" applyNumberFormat="1" applyFont="1" applyFill="1" applyAlignment="1">
      <alignment horizontal="center" vertical="center"/>
    </xf>
    <xf numFmtId="0" fontId="0" fillId="10" borderId="0" xfId="0" applyFont="1" applyFill="1"/>
    <xf numFmtId="0" fontId="2" fillId="7" borderId="0" xfId="0" applyFont="1" applyFill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167" fontId="2" fillId="7" borderId="5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7" fontId="2" fillId="7" borderId="8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67" fontId="0" fillId="7" borderId="0" xfId="0" applyNumberFormat="1" applyFill="1"/>
    <xf numFmtId="0" fontId="1" fillId="9" borderId="1" xfId="0" applyFont="1" applyFill="1" applyBorder="1" applyAlignment="1">
      <alignment horizontal="center" vertical="center"/>
    </xf>
    <xf numFmtId="167" fontId="1" fillId="9" borderId="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167" fontId="3" fillId="7" borderId="5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  <color rgb="FF00FF00"/>
      <color rgb="FFFF33CC"/>
      <color rgb="FF7A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&#1575;&#1604;&#1570;&#1580;&#1604;!A1"/><Relationship Id="rId13" Type="http://schemas.openxmlformats.org/officeDocument/2006/relationships/image" Target="../media/image7.jpe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hyperlink" Target="#&#1575;&#1604;&#1571;&#1585;&#1576;&#1575;&#1581;!A1"/><Relationship Id="rId2" Type="http://schemas.openxmlformats.org/officeDocument/2006/relationships/hyperlink" Target="#&#1575;&#1604;&#1605;&#1582;&#1586;&#1606;!A1"/><Relationship Id="rId1" Type="http://schemas.openxmlformats.org/officeDocument/2006/relationships/image" Target="../media/image1.jpg"/><Relationship Id="rId6" Type="http://schemas.openxmlformats.org/officeDocument/2006/relationships/hyperlink" Target="#&#1575;&#1604;&#1605;&#1588;&#1578;&#1585;&#1610;&#1575;&#1578;!A1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0" Type="http://schemas.openxmlformats.org/officeDocument/2006/relationships/hyperlink" Target="#&#1575;&#1604;&#1603;&#1575;&#1588;!A1"/><Relationship Id="rId4" Type="http://schemas.openxmlformats.org/officeDocument/2006/relationships/hyperlink" Target="#&#1575;&#1604;&#1605;&#1576;&#1610;&#1593;&#1575;&#1578;!A1"/><Relationship Id="rId9" Type="http://schemas.openxmlformats.org/officeDocument/2006/relationships/image" Target="../media/image5.jpeg"/><Relationship Id="rId14" Type="http://schemas.openxmlformats.org/officeDocument/2006/relationships/image" Target="../media/image8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4;&#1608;&#1580;&#1607;&#1607; &#1575;&#1604;&#1585;&#1574;&#1610;&#1587;&#1610;&#1577;'!A1"/><Relationship Id="rId2" Type="http://schemas.openxmlformats.org/officeDocument/2006/relationships/image" Target="../media/image2.jpeg"/><Relationship Id="rId1" Type="http://schemas.openxmlformats.org/officeDocument/2006/relationships/hyperlink" Target="#&#1575;&#1604;&#1605;&#1582;&#1586;&#1606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'&#1575;&#1604;&#1608;&#1580;&#1607;&#1607; &#1575;&#1604;&#1585;&#1574;&#1610;&#1587;&#1610;&#1577;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hyperlink" Target="#'&#1575;&#1604;&#1608;&#1580;&#1607;&#1607; &#1575;&#1604;&#1585;&#1574;&#1610;&#1587;&#1610;&#1577;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'&#1575;&#1604;&#1608;&#1580;&#1607;&#1607; &#1575;&#1604;&#1585;&#1574;&#1610;&#1587;&#1610;&#1577;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#'&#1575;&#1604;&#1608;&#1580;&#1607;&#1607; &#1575;&#1604;&#1585;&#1574;&#1610;&#1587;&#1610;&#1577;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hyperlink" Target="#'&#1575;&#1604;&#1608;&#1580;&#1607;&#1607; &#1575;&#1604;&#1585;&#1574;&#1610;&#1587;&#1610;&#1577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180976</xdr:colOff>
      <xdr:row>34</xdr:row>
      <xdr:rowOff>123825</xdr:rowOff>
    </xdr:to>
    <xdr:pic>
      <xdr:nvPicPr>
        <xdr:cNvPr id="33" name="Picture 32" descr="تصميم ديكور محل ملابس رجالية | Zworks Decor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878624" y="0"/>
          <a:ext cx="15268576" cy="6276975"/>
        </a:xfrm>
        <a:prstGeom prst="rect">
          <a:avLst/>
        </a:prstGeom>
        <a:solidFill>
          <a:srgbClr val="000000">
            <a:shade val="95000"/>
          </a:srgbClr>
        </a:solidFill>
        <a:ln w="444500" cap="sq">
          <a:solidFill>
            <a:srgbClr val="000000"/>
          </a:solidFill>
          <a:miter lim="800000"/>
        </a:ln>
        <a:effectLst>
          <a:outerShdw blurRad="254000" dist="190500" dir="2700000" sy="90000" algn="b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3</xdr:col>
      <xdr:colOff>19050</xdr:colOff>
      <xdr:row>24</xdr:row>
      <xdr:rowOff>66675</xdr:rowOff>
    </xdr:from>
    <xdr:to>
      <xdr:col>5</xdr:col>
      <xdr:colOff>438150</xdr:colOff>
      <xdr:row>30</xdr:row>
      <xdr:rowOff>47625</xdr:rowOff>
    </xdr:to>
    <xdr:grpSp>
      <xdr:nvGrpSpPr>
        <xdr:cNvPr id="10" name="Group 9">
          <a:hlinkClick xmlns:r="http://schemas.openxmlformats.org/officeDocument/2006/relationships" r:id="rId2"/>
        </xdr:cNvPr>
        <xdr:cNvGrpSpPr/>
      </xdr:nvGrpSpPr>
      <xdr:grpSpPr>
        <a:xfrm>
          <a:off x="11232280050" y="4410075"/>
          <a:ext cx="1790700" cy="1066800"/>
          <a:chOff x="11230670325" y="762000"/>
          <a:chExt cx="1790700" cy="106680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11230670325" y="762000"/>
            <a:ext cx="1790700" cy="1066800"/>
          </a:xfrm>
          <a:prstGeom prst="rect">
            <a:avLst/>
          </a:prstGeom>
          <a:solidFill>
            <a:srgbClr val="FF33CC"/>
          </a:solidFill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r" rtl="1"/>
            <a:r>
              <a:rPr lang="ar-EG" sz="1400" b="1"/>
              <a:t>المخزن</a:t>
            </a:r>
          </a:p>
        </xdr:txBody>
      </xdr:sp>
      <xdr:pic>
        <xdr:nvPicPr>
          <xdr:cNvPr id="3" name="Picture 2" descr="ORCID للباحثين - ORCID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30727475" y="800100"/>
            <a:ext cx="1181099" cy="1000125"/>
          </a:xfrm>
          <a:prstGeom prst="rect">
            <a:avLst/>
          </a:prstGeom>
          <a:solidFill>
            <a:srgbClr val="FF33CC"/>
          </a:solidFill>
          <a:scene3d>
            <a:camera prst="orthographicFront"/>
            <a:lightRig rig="threePt" dir="t"/>
          </a:scene3d>
          <a:sp3d>
            <a:bevelT prst="convex"/>
          </a:sp3d>
        </xdr:spPr>
      </xdr:pic>
    </xdr:grpSp>
    <xdr:clientData/>
  </xdr:twoCellAnchor>
  <xdr:twoCellAnchor>
    <xdr:from>
      <xdr:col>6</xdr:col>
      <xdr:colOff>57150</xdr:colOff>
      <xdr:row>24</xdr:row>
      <xdr:rowOff>66675</xdr:rowOff>
    </xdr:from>
    <xdr:to>
      <xdr:col>8</xdr:col>
      <xdr:colOff>409575</xdr:colOff>
      <xdr:row>30</xdr:row>
      <xdr:rowOff>47625</xdr:rowOff>
    </xdr:to>
    <xdr:grpSp>
      <xdr:nvGrpSpPr>
        <xdr:cNvPr id="11" name="Group 10">
          <a:hlinkClick xmlns:r="http://schemas.openxmlformats.org/officeDocument/2006/relationships" r:id="rId4"/>
        </xdr:cNvPr>
        <xdr:cNvGrpSpPr/>
      </xdr:nvGrpSpPr>
      <xdr:grpSpPr>
        <a:xfrm>
          <a:off x="11230251225" y="4410075"/>
          <a:ext cx="1724025" cy="1066800"/>
          <a:chOff x="11227822350" y="771525"/>
          <a:chExt cx="1724025" cy="106680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227822350" y="771525"/>
            <a:ext cx="1724025" cy="1066800"/>
          </a:xfrm>
          <a:prstGeom prst="rect">
            <a:avLst/>
          </a:prstGeom>
          <a:solidFill>
            <a:srgbClr val="00B050"/>
          </a:solidFill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r" rtl="1"/>
            <a:r>
              <a:rPr lang="ar-EG" sz="1400" b="1"/>
              <a:t>المبيعات</a:t>
            </a:r>
          </a:p>
        </xdr:txBody>
      </xdr:sp>
      <xdr:pic>
        <xdr:nvPicPr>
          <xdr:cNvPr id="12" name="Picture 11" descr="Retail Round Up - Printable Store / Mall Coupons | Your Retail Helper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27889024" y="809625"/>
            <a:ext cx="1076325" cy="952500"/>
          </a:xfrm>
          <a:prstGeom prst="rect">
            <a:avLst/>
          </a:prstGeom>
          <a:solidFill>
            <a:srgbClr val="00B050"/>
          </a:solidFill>
          <a:scene3d>
            <a:camera prst="orthographicFront"/>
            <a:lightRig rig="threePt" dir="t"/>
          </a:scene3d>
          <a:sp3d>
            <a:bevelT prst="convex"/>
          </a:sp3d>
        </xdr:spPr>
      </xdr:pic>
    </xdr:grpSp>
    <xdr:clientData/>
  </xdr:twoCellAnchor>
  <xdr:twoCellAnchor>
    <xdr:from>
      <xdr:col>9</xdr:col>
      <xdr:colOff>114301</xdr:colOff>
      <xdr:row>24</xdr:row>
      <xdr:rowOff>85725</xdr:rowOff>
    </xdr:from>
    <xdr:to>
      <xdr:col>11</xdr:col>
      <xdr:colOff>438150</xdr:colOff>
      <xdr:row>30</xdr:row>
      <xdr:rowOff>66675</xdr:rowOff>
    </xdr:to>
    <xdr:grpSp>
      <xdr:nvGrpSpPr>
        <xdr:cNvPr id="13" name="Group 12">
          <a:hlinkClick xmlns:r="http://schemas.openxmlformats.org/officeDocument/2006/relationships" r:id="rId6"/>
        </xdr:cNvPr>
        <xdr:cNvGrpSpPr/>
      </xdr:nvGrpSpPr>
      <xdr:grpSpPr>
        <a:xfrm>
          <a:off x="11228165250" y="4429125"/>
          <a:ext cx="1695449" cy="1066800"/>
          <a:chOff x="11224764825" y="828675"/>
          <a:chExt cx="1695449" cy="1066800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1224764825" y="828675"/>
            <a:ext cx="1695449" cy="1066800"/>
          </a:xfrm>
          <a:prstGeom prst="rect">
            <a:avLst/>
          </a:prstGeom>
          <a:solidFill>
            <a:schemeClr val="accent1"/>
          </a:solidFill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r" rtl="1"/>
            <a:endParaRPr lang="ar-EG" sz="1400" b="1"/>
          </a:p>
        </xdr:txBody>
      </xdr:sp>
      <xdr:pic>
        <xdr:nvPicPr>
          <xdr:cNvPr id="14" name="Picture 13" descr="purchasing المشتريات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24812451" y="904874"/>
            <a:ext cx="1571624" cy="923925"/>
          </a:xfrm>
          <a:prstGeom prst="rect">
            <a:avLst/>
          </a:prstGeom>
          <a:solidFill>
            <a:schemeClr val="accent1"/>
          </a:solidFill>
          <a:scene3d>
            <a:camera prst="orthographicFront"/>
            <a:lightRig rig="threePt" dir="t"/>
          </a:scene3d>
          <a:sp3d>
            <a:bevelT prst="convex"/>
          </a:sp3d>
        </xdr:spPr>
      </xdr:pic>
    </xdr:grpSp>
    <xdr:clientData/>
  </xdr:twoCellAnchor>
  <xdr:twoCellAnchor>
    <xdr:from>
      <xdr:col>15</xdr:col>
      <xdr:colOff>19049</xdr:colOff>
      <xdr:row>24</xdr:row>
      <xdr:rowOff>38100</xdr:rowOff>
    </xdr:from>
    <xdr:to>
      <xdr:col>17</xdr:col>
      <xdr:colOff>457199</xdr:colOff>
      <xdr:row>30</xdr:row>
      <xdr:rowOff>19050</xdr:rowOff>
    </xdr:to>
    <xdr:grpSp>
      <xdr:nvGrpSpPr>
        <xdr:cNvPr id="15" name="Group 14">
          <a:hlinkClick xmlns:r="http://schemas.openxmlformats.org/officeDocument/2006/relationships" r:id="rId8"/>
        </xdr:cNvPr>
        <xdr:cNvGrpSpPr/>
      </xdr:nvGrpSpPr>
      <xdr:grpSpPr>
        <a:xfrm>
          <a:off x="11224031401" y="4381500"/>
          <a:ext cx="1809750" cy="1066800"/>
          <a:chOff x="11230689376" y="2295525"/>
          <a:chExt cx="1809750" cy="1066800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1230689376" y="2295525"/>
            <a:ext cx="1809750" cy="1066800"/>
          </a:xfrm>
          <a:prstGeom prst="rect">
            <a:avLst/>
          </a:prstGeom>
          <a:solidFill>
            <a:srgbClr val="FFFF00"/>
          </a:solidFill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r" rtl="1"/>
            <a:r>
              <a:rPr lang="ar-EG" sz="1600" b="1">
                <a:solidFill>
                  <a:schemeClr val="tx1"/>
                </a:solidFill>
              </a:rPr>
              <a:t>الآجل</a:t>
            </a:r>
            <a:endParaRPr lang="ar-EG" sz="1400" b="1">
              <a:solidFill>
                <a:schemeClr val="tx1"/>
              </a:solidFill>
            </a:endParaRPr>
          </a:p>
        </xdr:txBody>
      </xdr:sp>
      <xdr:pic>
        <xdr:nvPicPr>
          <xdr:cNvPr id="17" name="Picture 16" descr="Two Stacks Of Money And Coins Icon, Money, Stack, Coin PNG and Vector ...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30756051" y="2362201"/>
            <a:ext cx="1247774" cy="933450"/>
          </a:xfrm>
          <a:prstGeom prst="rect">
            <a:avLst/>
          </a:prstGeom>
          <a:scene3d>
            <a:camera prst="orthographicFront"/>
            <a:lightRig rig="threePt" dir="t"/>
          </a:scene3d>
          <a:sp3d>
            <a:bevelT prst="convex"/>
          </a:sp3d>
        </xdr:spPr>
      </xdr:pic>
    </xdr:grpSp>
    <xdr:clientData/>
  </xdr:twoCellAnchor>
  <xdr:twoCellAnchor>
    <xdr:from>
      <xdr:col>12</xdr:col>
      <xdr:colOff>114300</xdr:colOff>
      <xdr:row>24</xdr:row>
      <xdr:rowOff>19050</xdr:rowOff>
    </xdr:from>
    <xdr:to>
      <xdr:col>14</xdr:col>
      <xdr:colOff>504825</xdr:colOff>
      <xdr:row>30</xdr:row>
      <xdr:rowOff>76200</xdr:rowOff>
    </xdr:to>
    <xdr:grpSp>
      <xdr:nvGrpSpPr>
        <xdr:cNvPr id="29" name="Group 28">
          <a:hlinkClick xmlns:r="http://schemas.openxmlformats.org/officeDocument/2006/relationships" r:id="rId10"/>
        </xdr:cNvPr>
        <xdr:cNvGrpSpPr/>
      </xdr:nvGrpSpPr>
      <xdr:grpSpPr>
        <a:xfrm>
          <a:off x="11226041175" y="4362450"/>
          <a:ext cx="1762125" cy="1143000"/>
          <a:chOff x="11227850925" y="2295525"/>
          <a:chExt cx="1762125" cy="1143000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1227850925" y="2295525"/>
            <a:ext cx="1762125" cy="1143000"/>
          </a:xfrm>
          <a:prstGeom prst="rect">
            <a:avLst/>
          </a:prstGeom>
          <a:solidFill>
            <a:schemeClr val="accent2">
              <a:lumMod val="50000"/>
            </a:schemeClr>
          </a:solidFill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r>
              <a:rPr lang="ar-EG" sz="1400" b="1"/>
              <a:t>         الكاش / النقدى</a:t>
            </a:r>
          </a:p>
        </xdr:txBody>
      </xdr:sp>
      <xdr:pic>
        <xdr:nvPicPr>
          <xdr:cNvPr id="18" name="Picture 17" descr="ما هي الفاتورة الالكترونية ؟ 20 معلومة يجب ان تعرفها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27898550" y="2505075"/>
            <a:ext cx="1628775" cy="835024"/>
          </a:xfrm>
          <a:prstGeom prst="rect">
            <a:avLst/>
          </a:prstGeom>
          <a:solidFill>
            <a:schemeClr val="accent2">
              <a:lumMod val="50000"/>
            </a:schemeClr>
          </a:solidFill>
          <a:scene3d>
            <a:camera prst="orthographicFront"/>
            <a:lightRig rig="threePt" dir="t"/>
          </a:scene3d>
          <a:sp3d>
            <a:bevelT prst="convex"/>
          </a:sp3d>
        </xdr:spPr>
      </xdr:pic>
    </xdr:grpSp>
    <xdr:clientData/>
  </xdr:twoCellAnchor>
  <xdr:twoCellAnchor>
    <xdr:from>
      <xdr:col>18</xdr:col>
      <xdr:colOff>0</xdr:colOff>
      <xdr:row>23</xdr:row>
      <xdr:rowOff>142875</xdr:rowOff>
    </xdr:from>
    <xdr:to>
      <xdr:col>20</xdr:col>
      <xdr:colOff>333375</xdr:colOff>
      <xdr:row>30</xdr:row>
      <xdr:rowOff>57150</xdr:rowOff>
    </xdr:to>
    <xdr:grpSp>
      <xdr:nvGrpSpPr>
        <xdr:cNvPr id="30" name="Group 29">
          <a:hlinkClick xmlns:r="http://schemas.openxmlformats.org/officeDocument/2006/relationships" r:id="rId12"/>
        </xdr:cNvPr>
        <xdr:cNvGrpSpPr/>
      </xdr:nvGrpSpPr>
      <xdr:grpSpPr>
        <a:xfrm>
          <a:off x="11222097825" y="4305300"/>
          <a:ext cx="1704975" cy="1181100"/>
          <a:chOff x="11221726350" y="4038600"/>
          <a:chExt cx="1704975" cy="1181100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1221726350" y="4038600"/>
            <a:ext cx="1704975" cy="1181100"/>
          </a:xfrm>
          <a:prstGeom prst="rect">
            <a:avLst/>
          </a:prstGeom>
          <a:solidFill>
            <a:srgbClr val="0066FF"/>
          </a:solidFill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r>
              <a:rPr lang="ar-EG" sz="1400" b="1"/>
              <a:t>            الارباح</a:t>
            </a:r>
          </a:p>
        </xdr:txBody>
      </xdr:sp>
      <xdr:pic>
        <xdr:nvPicPr>
          <xdr:cNvPr id="20" name="Picture 19" descr="أهم 5 نصائح للراغبين في استثمار مربح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21783501" y="4276726"/>
            <a:ext cx="1581150" cy="857250"/>
          </a:xfrm>
          <a:prstGeom prst="rect">
            <a:avLst/>
          </a:prstGeom>
          <a:solidFill>
            <a:srgbClr val="0066FF"/>
          </a:solidFill>
          <a:scene3d>
            <a:camera prst="orthographicFront"/>
            <a:lightRig rig="threePt" dir="t"/>
          </a:scene3d>
          <a:sp3d>
            <a:bevelT prst="convex"/>
          </a:sp3d>
        </xdr:spPr>
      </xdr:pic>
    </xdr:grpSp>
    <xdr:clientData/>
  </xdr:twoCellAnchor>
  <xdr:twoCellAnchor>
    <xdr:from>
      <xdr:col>13</xdr:col>
      <xdr:colOff>133350</xdr:colOff>
      <xdr:row>0</xdr:row>
      <xdr:rowOff>47625</xdr:rowOff>
    </xdr:from>
    <xdr:to>
      <xdr:col>20</xdr:col>
      <xdr:colOff>533400</xdr:colOff>
      <xdr:row>5</xdr:row>
      <xdr:rowOff>133350</xdr:rowOff>
    </xdr:to>
    <xdr:sp macro="" textlink="">
      <xdr:nvSpPr>
        <xdr:cNvPr id="32" name="Rounded Rectangle 31"/>
        <xdr:cNvSpPr/>
      </xdr:nvSpPr>
      <xdr:spPr>
        <a:xfrm>
          <a:off x="11221897800" y="47625"/>
          <a:ext cx="5200650" cy="990600"/>
        </a:xfrm>
        <a:prstGeom prst="roundRect">
          <a:avLst>
            <a:gd name="adj" fmla="val 50000"/>
          </a:avLst>
        </a:prstGeom>
        <a:noFill/>
        <a:ln w="9525" cap="flat" cmpd="sng" algn="ctr">
          <a:solidFill>
            <a:schemeClr val="accent4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1" anchor="ctr"/>
        <a:lstStyle/>
        <a:p>
          <a:pPr lvl="1" algn="ctr" rtl="1"/>
          <a:r>
            <a:rPr lang="ar-EG" sz="1800" b="1">
              <a:solidFill>
                <a:schemeClr val="bg1"/>
              </a:solidFill>
            </a:rPr>
            <a:t>"أناقة" – برنامج إدارة متاجر الملابس</a:t>
          </a:r>
          <a:r>
            <a:rPr lang="ar-EG" sz="1800" b="1" baseline="0">
              <a:solidFill>
                <a:schemeClr val="bg1"/>
              </a:solidFill>
            </a:rPr>
            <a:t>    </a:t>
          </a:r>
          <a:endParaRPr lang="ar-EG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76200</xdr:colOff>
      <xdr:row>3</xdr:row>
      <xdr:rowOff>142875</xdr:rowOff>
    </xdr:from>
    <xdr:to>
      <xdr:col>20</xdr:col>
      <xdr:colOff>133350</xdr:colOff>
      <xdr:row>5</xdr:row>
      <xdr:rowOff>85725</xdr:rowOff>
    </xdr:to>
    <xdr:sp macro="" textlink="">
      <xdr:nvSpPr>
        <xdr:cNvPr id="34" name="Rectangle 33"/>
        <xdr:cNvSpPr/>
      </xdr:nvSpPr>
      <xdr:spPr>
        <a:xfrm>
          <a:off x="11222297850" y="685800"/>
          <a:ext cx="1428750" cy="3048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EG" sz="1100" b="1"/>
            <a:t>تصميم وبرمجة</a:t>
          </a:r>
          <a:r>
            <a:rPr lang="ar-EG" sz="1100" b="1" baseline="0"/>
            <a:t> / اكرم سعد</a:t>
          </a:r>
          <a:endParaRPr lang="ar-EG" sz="1100" b="1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76200</xdr:colOff>
      <xdr:row>6</xdr:row>
      <xdr:rowOff>152400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642000" y="0"/>
          <a:ext cx="3505200" cy="12382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523876</xdr:colOff>
      <xdr:row>1</xdr:row>
      <xdr:rowOff>161924</xdr:rowOff>
    </xdr:from>
    <xdr:to>
      <xdr:col>13</xdr:col>
      <xdr:colOff>647701</xdr:colOff>
      <xdr:row>6</xdr:row>
      <xdr:rowOff>161925</xdr:rowOff>
    </xdr:to>
    <xdr:grpSp>
      <xdr:nvGrpSpPr>
        <xdr:cNvPr id="5" name="Group 4">
          <a:hlinkClick xmlns:r="http://schemas.openxmlformats.org/officeDocument/2006/relationships" r:id="rId1"/>
        </xdr:cNvPr>
        <xdr:cNvGrpSpPr/>
      </xdr:nvGrpSpPr>
      <xdr:grpSpPr>
        <a:xfrm>
          <a:off x="11226584099" y="390524"/>
          <a:ext cx="2181225" cy="1143001"/>
          <a:chOff x="11230651275" y="762000"/>
          <a:chExt cx="1790700" cy="1066800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11230651275" y="762000"/>
            <a:ext cx="1790700" cy="1066800"/>
          </a:xfrm>
          <a:prstGeom prst="rect">
            <a:avLst/>
          </a:prstGeom>
          <a:solidFill>
            <a:srgbClr val="FF33CC"/>
          </a:solidFill>
          <a:scene3d>
            <a:camera prst="orthographicFront"/>
            <a:lightRig rig="threePt" dir="t"/>
          </a:scene3d>
          <a:sp3d>
            <a:bevelT prst="convex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r" rtl="1"/>
            <a:r>
              <a:rPr lang="ar-EG" sz="1400" b="1"/>
              <a:t>المخزن</a:t>
            </a:r>
          </a:p>
        </xdr:txBody>
      </xdr:sp>
      <xdr:pic>
        <xdr:nvPicPr>
          <xdr:cNvPr id="7" name="Picture 6" descr="ORCID للباحثين - ORCID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30717950" y="781050"/>
            <a:ext cx="1181099" cy="1000125"/>
          </a:xfrm>
          <a:prstGeom prst="rect">
            <a:avLst/>
          </a:prstGeom>
          <a:solidFill>
            <a:srgbClr val="FF33CC"/>
          </a:solidFill>
          <a:scene3d>
            <a:camera prst="orthographicFront"/>
            <a:lightRig rig="threePt" dir="t"/>
          </a:scene3d>
          <a:sp3d>
            <a:bevelT prst="convex"/>
          </a:sp3d>
        </xdr:spPr>
      </xdr:pic>
    </xdr:grpSp>
    <xdr:clientData/>
  </xdr:twoCellAnchor>
  <xdr:twoCellAnchor>
    <xdr:from>
      <xdr:col>10</xdr:col>
      <xdr:colOff>638175</xdr:colOff>
      <xdr:row>8</xdr:row>
      <xdr:rowOff>9525</xdr:rowOff>
    </xdr:from>
    <xdr:to>
      <xdr:col>13</xdr:col>
      <xdr:colOff>504825</xdr:colOff>
      <xdr:row>12</xdr:row>
      <xdr:rowOff>85725</xdr:rowOff>
    </xdr:to>
    <xdr:sp macro="" textlink="">
      <xdr:nvSpPr>
        <xdr:cNvPr id="8" name="Right Arrow 7">
          <a:hlinkClick xmlns:r="http://schemas.openxmlformats.org/officeDocument/2006/relationships" r:id="rId3"/>
        </xdr:cNvPr>
        <xdr:cNvSpPr/>
      </xdr:nvSpPr>
      <xdr:spPr>
        <a:xfrm>
          <a:off x="11226726975" y="1838325"/>
          <a:ext cx="1924050" cy="9906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/>
            <a:t>الصفحة الرئيسية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133349</xdr:colOff>
      <xdr:row>2</xdr:row>
      <xdr:rowOff>66675</xdr:rowOff>
    </xdr:from>
    <xdr:to>
      <xdr:col>13</xdr:col>
      <xdr:colOff>133349</xdr:colOff>
      <xdr:row>8</xdr:row>
      <xdr:rowOff>123825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1227098451" y="600075"/>
          <a:ext cx="2057400" cy="1428750"/>
          <a:chOff x="11227898550" y="885825"/>
          <a:chExt cx="1400175" cy="1114425"/>
        </a:xfrm>
        <a:solidFill>
          <a:srgbClr val="00B050"/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1227898550" y="914400"/>
            <a:ext cx="1400175" cy="1066800"/>
          </a:xfrm>
          <a:prstGeom prst="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r" rtl="1"/>
            <a:r>
              <a:rPr lang="ar-EG" sz="1400" b="1"/>
              <a:t>المبيعات</a:t>
            </a:r>
          </a:p>
        </xdr:txBody>
      </xdr:sp>
      <xdr:pic>
        <xdr:nvPicPr>
          <xdr:cNvPr id="4" name="Picture 3" descr="Retail Round Up - Printable Store / Mall Coupons | Your Retail Helper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27908075" y="885825"/>
            <a:ext cx="838200" cy="1114425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10</xdr:col>
      <xdr:colOff>0</xdr:colOff>
      <xdr:row>9</xdr:row>
      <xdr:rowOff>0</xdr:rowOff>
    </xdr:from>
    <xdr:to>
      <xdr:col>12</xdr:col>
      <xdr:colOff>552450</xdr:colOff>
      <xdr:row>13</xdr:row>
      <xdr:rowOff>76200</xdr:rowOff>
    </xdr:to>
    <xdr:sp macro="" textlink="">
      <xdr:nvSpPr>
        <xdr:cNvPr id="6" name="Right Arrow 5">
          <a:hlinkClick xmlns:r="http://schemas.openxmlformats.org/officeDocument/2006/relationships" r:id="rId1"/>
        </xdr:cNvPr>
        <xdr:cNvSpPr/>
      </xdr:nvSpPr>
      <xdr:spPr>
        <a:xfrm>
          <a:off x="11227365150" y="2133600"/>
          <a:ext cx="1924050" cy="9906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/>
            <a:t>الصفحة الرئيسية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95250</xdr:colOff>
      <xdr:row>1</xdr:row>
      <xdr:rowOff>85724</xdr:rowOff>
    </xdr:from>
    <xdr:to>
      <xdr:col>12</xdr:col>
      <xdr:colOff>533400</xdr:colOff>
      <xdr:row>6</xdr:row>
      <xdr:rowOff>238124</xdr:rowOff>
    </xdr:to>
    <xdr:grpSp>
      <xdr:nvGrpSpPr>
        <xdr:cNvPr id="8" name="Group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11227384200" y="342899"/>
          <a:ext cx="1809750" cy="1438275"/>
          <a:chOff x="11224498126" y="876300"/>
          <a:chExt cx="1369514" cy="1066800"/>
        </a:xfrm>
        <a:solidFill>
          <a:schemeClr val="accent1"/>
        </a:solidFill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1224498126" y="876300"/>
            <a:ext cx="1369514" cy="1066800"/>
          </a:xfrm>
          <a:prstGeom prst="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r" rtl="1"/>
            <a:endParaRPr lang="ar-EG" sz="1400" b="1"/>
          </a:p>
        </xdr:txBody>
      </xdr:sp>
      <xdr:pic>
        <xdr:nvPicPr>
          <xdr:cNvPr id="10" name="Picture 9" descr="purchasing المشتريات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24498126" y="895350"/>
            <a:ext cx="1276350" cy="1047750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9</xdr:col>
      <xdr:colOff>466725</xdr:colOff>
      <xdr:row>8</xdr:row>
      <xdr:rowOff>228600</xdr:rowOff>
    </xdr:from>
    <xdr:to>
      <xdr:col>12</xdr:col>
      <xdr:colOff>333375</xdr:colOff>
      <xdr:row>12</xdr:row>
      <xdr:rowOff>190500</xdr:rowOff>
    </xdr:to>
    <xdr:sp macro="" textlink="">
      <xdr:nvSpPr>
        <xdr:cNvPr id="5" name="Right Arrow 4">
          <a:hlinkClick xmlns:r="http://schemas.openxmlformats.org/officeDocument/2006/relationships" r:id="rId1"/>
        </xdr:cNvPr>
        <xdr:cNvSpPr/>
      </xdr:nvSpPr>
      <xdr:spPr>
        <a:xfrm>
          <a:off x="11227584225" y="2286000"/>
          <a:ext cx="1924050" cy="9906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/>
            <a:t>الصفحة الرئيسية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609599</xdr:colOff>
      <xdr:row>4</xdr:row>
      <xdr:rowOff>219075</xdr:rowOff>
    </xdr:from>
    <xdr:to>
      <xdr:col>9</xdr:col>
      <xdr:colOff>38099</xdr:colOff>
      <xdr:row>12</xdr:row>
      <xdr:rowOff>57150</xdr:rowOff>
    </xdr:to>
    <xdr:grpSp>
      <xdr:nvGrpSpPr>
        <xdr:cNvPr id="3" name="Gro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11229936901" y="1019175"/>
          <a:ext cx="2171700" cy="1466850"/>
          <a:chOff x="11232051450" y="2371724"/>
          <a:chExt cx="1400175" cy="1085851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232051450" y="2371725"/>
            <a:ext cx="1400175" cy="10668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r" rtl="1"/>
            <a:r>
              <a:rPr lang="ar-EG" sz="1600" b="1">
                <a:solidFill>
                  <a:schemeClr val="tx1"/>
                </a:solidFill>
              </a:rPr>
              <a:t>الآجل</a:t>
            </a:r>
            <a:endParaRPr lang="ar-EG" sz="1400" b="1">
              <a:solidFill>
                <a:schemeClr val="tx1"/>
              </a:solidFill>
            </a:endParaRPr>
          </a:p>
        </xdr:txBody>
      </xdr:sp>
      <xdr:pic>
        <xdr:nvPicPr>
          <xdr:cNvPr id="5" name="Picture 4" descr="Two Stacks Of Money And Coins Icon, Money, Stack, Coin PNG and Vector ...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32060976" y="2371724"/>
            <a:ext cx="809624" cy="1085851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552450</xdr:colOff>
      <xdr:row>14</xdr:row>
      <xdr:rowOff>57150</xdr:rowOff>
    </xdr:from>
    <xdr:to>
      <xdr:col>8</xdr:col>
      <xdr:colOff>419100</xdr:colOff>
      <xdr:row>19</xdr:row>
      <xdr:rowOff>47625</xdr:rowOff>
    </xdr:to>
    <xdr:sp macro="" textlink="">
      <xdr:nvSpPr>
        <xdr:cNvPr id="7" name="Right Arrow 6">
          <a:hlinkClick xmlns:r="http://schemas.openxmlformats.org/officeDocument/2006/relationships" r:id="rId1"/>
        </xdr:cNvPr>
        <xdr:cNvSpPr/>
      </xdr:nvSpPr>
      <xdr:spPr>
        <a:xfrm>
          <a:off x="11230241700" y="2857500"/>
          <a:ext cx="1924050" cy="9906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/>
            <a:t>الصفحة الرئيسية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476250</xdr:colOff>
      <xdr:row>5</xdr:row>
      <xdr:rowOff>28576</xdr:rowOff>
    </xdr:from>
    <xdr:to>
      <xdr:col>5</xdr:col>
      <xdr:colOff>571500</xdr:colOff>
      <xdr:row>11</xdr:row>
      <xdr:rowOff>177800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232146700" y="1171576"/>
          <a:ext cx="1466850" cy="1520824"/>
          <a:chOff x="11227927125" y="2324100"/>
          <a:chExt cx="1428750" cy="1073149"/>
        </a:xfrm>
        <a:solidFill>
          <a:schemeClr val="accent2">
            <a:lumMod val="50000"/>
          </a:schemeClr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1227927125" y="2324100"/>
            <a:ext cx="1400175" cy="1066800"/>
          </a:xfrm>
          <a:prstGeom prst="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r>
              <a:rPr lang="ar-EG" sz="1400" b="1"/>
              <a:t>     الكاش / النقدى</a:t>
            </a:r>
          </a:p>
        </xdr:txBody>
      </xdr:sp>
      <xdr:pic>
        <xdr:nvPicPr>
          <xdr:cNvPr id="4" name="Picture 3" descr="ما هي الفاتورة الالكترونية ؟ 20 معلومة يجب ان تعرفها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27930300" y="2562225"/>
            <a:ext cx="1425575" cy="835024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3</xdr:col>
      <xdr:colOff>171450</xdr:colOff>
      <xdr:row>13</xdr:row>
      <xdr:rowOff>133350</xdr:rowOff>
    </xdr:from>
    <xdr:to>
      <xdr:col>6</xdr:col>
      <xdr:colOff>38100</xdr:colOff>
      <xdr:row>17</xdr:row>
      <xdr:rowOff>209550</xdr:rowOff>
    </xdr:to>
    <xdr:sp macro="" textlink="">
      <xdr:nvSpPr>
        <xdr:cNvPr id="6" name="Right Arrow 5">
          <a:hlinkClick xmlns:r="http://schemas.openxmlformats.org/officeDocument/2006/relationships" r:id="rId1"/>
        </xdr:cNvPr>
        <xdr:cNvSpPr/>
      </xdr:nvSpPr>
      <xdr:spPr>
        <a:xfrm>
          <a:off x="11231994300" y="3105150"/>
          <a:ext cx="1924050" cy="9906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/>
            <a:t>الصفحة الرئيسية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200025</xdr:colOff>
      <xdr:row>4</xdr:row>
      <xdr:rowOff>19050</xdr:rowOff>
    </xdr:from>
    <xdr:to>
      <xdr:col>13</xdr:col>
      <xdr:colOff>57150</xdr:colOff>
      <xdr:row>11</xdr:row>
      <xdr:rowOff>66675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11227174650" y="904875"/>
          <a:ext cx="1914525" cy="1447800"/>
          <a:chOff x="11224488600" y="2352675"/>
          <a:chExt cx="1409700" cy="1095375"/>
        </a:xfrm>
        <a:solidFill>
          <a:srgbClr val="0066FF"/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11224488600" y="2352675"/>
            <a:ext cx="1400175" cy="1066800"/>
          </a:xfrm>
          <a:prstGeom prst="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r>
              <a:rPr lang="ar-EG" sz="1400" b="1"/>
              <a:t>       الارباح</a:t>
            </a:r>
          </a:p>
        </xdr:txBody>
      </xdr:sp>
      <xdr:pic>
        <xdr:nvPicPr>
          <xdr:cNvPr id="4" name="Picture 3" descr="أهم 5 نصائح للراغبين في استثمار مربح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24488601" y="2647950"/>
            <a:ext cx="1409699" cy="800100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10</xdr:col>
      <xdr:colOff>0</xdr:colOff>
      <xdr:row>13</xdr:row>
      <xdr:rowOff>0</xdr:rowOff>
    </xdr:from>
    <xdr:to>
      <xdr:col>12</xdr:col>
      <xdr:colOff>552450</xdr:colOff>
      <xdr:row>17</xdr:row>
      <xdr:rowOff>190500</xdr:rowOff>
    </xdr:to>
    <xdr:sp macro="" textlink="">
      <xdr:nvSpPr>
        <xdr:cNvPr id="5" name="Right Arrow 4">
          <a:hlinkClick xmlns:r="http://schemas.openxmlformats.org/officeDocument/2006/relationships" r:id="rId1"/>
        </xdr:cNvPr>
        <xdr:cNvSpPr/>
      </xdr:nvSpPr>
      <xdr:spPr>
        <a:xfrm>
          <a:off x="11227365150" y="2686050"/>
          <a:ext cx="1924050" cy="9906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/>
            <a:t>الصفحة الرئيسية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rightToLeft="1" workbookViewId="0"/>
  </sheetViews>
  <sheetFormatPr defaultColWidth="9" defaultRowHeight="14.25" x14ac:dyDescent="0.2"/>
  <cols>
    <col min="1" max="16384" width="9" style="1"/>
  </cols>
  <sheetData>
    <row r="1" ht="14.25" customHeight="1" x14ac:dyDescent="0.2"/>
    <row r="2" ht="14.25" customHeight="1" x14ac:dyDescent="0.2"/>
    <row r="3" ht="14.25" customHeight="1" x14ac:dyDescent="0.2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showGridLines="0" rightToLeft="1" workbookViewId="0">
      <selection activeCell="D7" sqref="D7"/>
    </sheetView>
  </sheetViews>
  <sheetFormatPr defaultRowHeight="18" x14ac:dyDescent="0.2"/>
  <cols>
    <col min="1" max="3" width="16.375" style="11" customWidth="1"/>
    <col min="4" max="4" width="16.375" style="12" customWidth="1"/>
    <col min="5" max="5" width="16.375" style="13" customWidth="1"/>
    <col min="6" max="7" width="16.375" style="11" customWidth="1"/>
    <col min="8" max="16384" width="9" style="14"/>
  </cols>
  <sheetData>
    <row r="1" spans="1:10" x14ac:dyDescent="0.2">
      <c r="A1" s="20" t="s">
        <v>0</v>
      </c>
      <c r="B1" s="20" t="s">
        <v>1</v>
      </c>
      <c r="C1" s="20" t="s">
        <v>2</v>
      </c>
      <c r="D1" s="21" t="s">
        <v>3</v>
      </c>
      <c r="E1" s="22" t="s">
        <v>4</v>
      </c>
      <c r="F1" s="20" t="s">
        <v>5</v>
      </c>
      <c r="G1" s="20" t="s">
        <v>6</v>
      </c>
    </row>
    <row r="2" spans="1:10" x14ac:dyDescent="0.2">
      <c r="A2" s="11">
        <v>101</v>
      </c>
      <c r="B2" s="11" t="s">
        <v>7</v>
      </c>
      <c r="C2" s="11" t="s">
        <v>10</v>
      </c>
      <c r="D2" s="12">
        <f>IF(A2="","",(SUMIF(المشتريات!$D:$D,المخزن!A2,المشتريات!$F:$F)-SUMIF(المبيعات!$E:$E,المخزن!A2,المبيعات!$G:$G)))</f>
        <v>39</v>
      </c>
      <c r="E2" s="15">
        <v>105</v>
      </c>
      <c r="F2" s="15">
        <v>150</v>
      </c>
      <c r="G2" s="15">
        <f>D2*E2</f>
        <v>4095</v>
      </c>
    </row>
    <row r="3" spans="1:10" x14ac:dyDescent="0.25">
      <c r="A3" s="11">
        <v>102</v>
      </c>
      <c r="B3" s="11" t="s">
        <v>8</v>
      </c>
      <c r="C3" s="11" t="s">
        <v>11</v>
      </c>
      <c r="D3" s="12">
        <f>IF(A3="","",(SUMIF(المشتريات!$D:$D,المخزن!A3,المشتريات!$F:$F)-SUMIF(المبيعات!$E:$E,المخزن!A3,المبيعات!$G:$G)))</f>
        <v>0</v>
      </c>
      <c r="E3" s="15">
        <v>215</v>
      </c>
      <c r="F3" s="15">
        <v>280</v>
      </c>
      <c r="G3" s="15">
        <f t="shared" ref="G3:G9" si="0">D3*E3</f>
        <v>0</v>
      </c>
      <c r="I3" s="16" t="s">
        <v>13</v>
      </c>
      <c r="J3" s="16"/>
    </row>
    <row r="4" spans="1:10" x14ac:dyDescent="0.2">
      <c r="A4" s="11">
        <v>103</v>
      </c>
      <c r="B4" s="11" t="s">
        <v>9</v>
      </c>
      <c r="C4" s="11" t="s">
        <v>12</v>
      </c>
      <c r="D4" s="12">
        <f>IF(A4="","",(SUMIF(المشتريات!$D:$D,المخزن!A4,المشتريات!$F:$F)-SUMIF(المبيعات!$E:$E,المخزن!A4,المبيعات!$G:$G)))</f>
        <v>22</v>
      </c>
      <c r="E4" s="15">
        <v>235</v>
      </c>
      <c r="F4" s="15">
        <v>300</v>
      </c>
      <c r="G4" s="15">
        <f t="shared" si="0"/>
        <v>5170</v>
      </c>
      <c r="I4" s="18">
        <f>SUM(G2:G12)</f>
        <v>49495</v>
      </c>
      <c r="J4" s="19"/>
    </row>
    <row r="5" spans="1:10" x14ac:dyDescent="0.2">
      <c r="A5" s="11">
        <v>104</v>
      </c>
      <c r="B5" s="11" t="s">
        <v>21</v>
      </c>
      <c r="C5" s="11" t="s">
        <v>24</v>
      </c>
      <c r="D5" s="12">
        <f>IF(A5="","",(SUMIF(المشتريات!$D:$D,المخزن!A5,المشتريات!$F:$F)-SUMIF(المبيعات!$E:$E,المخزن!A5,المبيعات!$G:$G)))</f>
        <v>120</v>
      </c>
      <c r="E5" s="15">
        <v>170</v>
      </c>
      <c r="F5" s="15">
        <v>220</v>
      </c>
      <c r="G5" s="15">
        <f t="shared" si="0"/>
        <v>20400</v>
      </c>
      <c r="I5" s="19"/>
      <c r="J5" s="19"/>
    </row>
    <row r="6" spans="1:10" x14ac:dyDescent="0.2">
      <c r="A6" s="11">
        <v>105</v>
      </c>
      <c r="B6" s="11" t="s">
        <v>22</v>
      </c>
      <c r="C6" s="11" t="s">
        <v>25</v>
      </c>
      <c r="D6" s="12">
        <f>IF(A6="","",(SUMIF(المشتريات!$D:$D,المخزن!A6,المشتريات!$F:$F)-SUMIF(المبيعات!$E:$E,المخزن!A6,المبيعات!$G:$G)))</f>
        <v>31</v>
      </c>
      <c r="E6" s="15">
        <v>210</v>
      </c>
      <c r="F6" s="15">
        <v>300</v>
      </c>
      <c r="G6" s="15">
        <f t="shared" si="0"/>
        <v>6510</v>
      </c>
      <c r="I6" s="19"/>
      <c r="J6" s="19"/>
    </row>
    <row r="7" spans="1:10" x14ac:dyDescent="0.2">
      <c r="A7" s="11">
        <v>106</v>
      </c>
      <c r="B7" s="11" t="s">
        <v>23</v>
      </c>
      <c r="C7" s="11" t="s">
        <v>26</v>
      </c>
      <c r="D7" s="12">
        <f>IF(A7="","",(SUMIF(المشتريات!$D:$D,المخزن!A7,المشتريات!$F:$F)-SUMIF(المبيعات!$E:$E,المخزن!A7,المبيعات!$G:$G)))</f>
        <v>37</v>
      </c>
      <c r="E7" s="15">
        <v>360</v>
      </c>
      <c r="F7" s="15">
        <v>420</v>
      </c>
      <c r="G7" s="15">
        <f t="shared" si="0"/>
        <v>13320</v>
      </c>
      <c r="I7" s="17"/>
    </row>
    <row r="8" spans="1:10" x14ac:dyDescent="0.2">
      <c r="E8" s="15"/>
      <c r="F8" s="15"/>
      <c r="G8" s="15"/>
    </row>
    <row r="9" spans="1:10" x14ac:dyDescent="0.2">
      <c r="F9" s="15"/>
      <c r="G9" s="15"/>
    </row>
    <row r="10" spans="1:10" x14ac:dyDescent="0.2">
      <c r="F10" s="15"/>
    </row>
    <row r="11" spans="1:10" x14ac:dyDescent="0.2">
      <c r="F11" s="15"/>
    </row>
  </sheetData>
  <mergeCells count="2">
    <mergeCell ref="I4:J6"/>
    <mergeCell ref="I3:J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rightToLeft="1" workbookViewId="0">
      <selection activeCell="A3" sqref="A3"/>
    </sheetView>
  </sheetViews>
  <sheetFormatPr defaultRowHeight="18" x14ac:dyDescent="0.2"/>
  <cols>
    <col min="1" max="1" width="24.25" style="10" bestFit="1" customWidth="1"/>
    <col min="2" max="3" width="15.25" style="10" customWidth="1"/>
    <col min="4" max="4" width="16" style="23" bestFit="1" customWidth="1"/>
    <col min="5" max="9" width="15.25" style="10" customWidth="1"/>
    <col min="10" max="16384" width="9" style="24"/>
  </cols>
  <sheetData>
    <row r="1" spans="1:9" ht="24" customHeight="1" x14ac:dyDescent="0.2">
      <c r="A1" s="3" t="s">
        <v>14</v>
      </c>
      <c r="B1" s="3" t="s">
        <v>15</v>
      </c>
      <c r="C1" s="3" t="s">
        <v>16</v>
      </c>
      <c r="D1" s="4" t="s">
        <v>17</v>
      </c>
      <c r="E1" s="3" t="s">
        <v>0</v>
      </c>
      <c r="F1" s="3" t="s">
        <v>1</v>
      </c>
      <c r="G1" s="3" t="s">
        <v>18</v>
      </c>
      <c r="H1" s="3" t="s">
        <v>5</v>
      </c>
      <c r="I1" s="3" t="s">
        <v>19</v>
      </c>
    </row>
    <row r="2" spans="1:9" x14ac:dyDescent="0.2">
      <c r="A2" s="10" t="s">
        <v>28</v>
      </c>
      <c r="B2" s="10" t="s">
        <v>20</v>
      </c>
      <c r="C2" s="10" t="str">
        <f>IF(ISBLANK(E2),"",TEXT(COUNTIF($E$2:E2,"&lt;&gt;")+1,"000"))</f>
        <v>002</v>
      </c>
      <c r="D2" s="23">
        <f ca="1">IF(ISBLANK(E2),"",TODAY())</f>
        <v>45827</v>
      </c>
      <c r="E2" s="10">
        <v>101</v>
      </c>
      <c r="F2" s="10" t="str">
        <f>IFERROR(VLOOKUP(E2,المخزن!$A$1:$B$26,2,FALSE),"")</f>
        <v>تيشرت بولو</v>
      </c>
      <c r="G2" s="10">
        <v>8</v>
      </c>
      <c r="H2" s="10">
        <f>IFERROR(VLOOKUP(E2,المخزن!$A$1:$F$26,6,FALSE),"")</f>
        <v>150</v>
      </c>
      <c r="I2" s="10">
        <f>IFERROR((H2*G2),"")</f>
        <v>1200</v>
      </c>
    </row>
    <row r="3" spans="1:9" x14ac:dyDescent="0.2">
      <c r="A3" s="10" t="s">
        <v>29</v>
      </c>
      <c r="B3" s="10" t="s">
        <v>27</v>
      </c>
      <c r="C3" s="10" t="str">
        <f>IF(ISBLANK(E3),"",TEXT(COUNTIF($E$2:E3,"&lt;&gt;")+1,"000"))</f>
        <v>003</v>
      </c>
      <c r="D3" s="23">
        <f t="shared" ref="D3:D21" ca="1" si="0">IF(ISBLANK(E3),"",TODAY())</f>
        <v>45827</v>
      </c>
      <c r="E3" s="10">
        <v>104</v>
      </c>
      <c r="F3" s="10" t="str">
        <f>IFERROR(VLOOKUP(E3,المخزن!$A$1:$B$26,2,FALSE),"")</f>
        <v>ملابس اطفال</v>
      </c>
      <c r="G3" s="10">
        <v>3</v>
      </c>
      <c r="H3" s="10">
        <f>IFERROR(VLOOKUP(E3,المخزن!$A$1:$F$26,6,FALSE),"")</f>
        <v>220</v>
      </c>
      <c r="I3" s="10">
        <f t="shared" ref="I3:I22" si="1">IFERROR((H3*G3),"")</f>
        <v>660</v>
      </c>
    </row>
    <row r="4" spans="1:9" x14ac:dyDescent="0.2">
      <c r="A4" s="10" t="s">
        <v>30</v>
      </c>
      <c r="B4" s="10" t="s">
        <v>20</v>
      </c>
      <c r="C4" s="10" t="str">
        <f>IF(ISBLANK(E4),"",TEXT(COUNTIF($E$2:E4,"&lt;&gt;")+1,"000"))</f>
        <v>004</v>
      </c>
      <c r="D4" s="23">
        <f t="shared" ca="1" si="0"/>
        <v>45827</v>
      </c>
      <c r="E4" s="10">
        <v>104</v>
      </c>
      <c r="F4" s="10" t="str">
        <f>IFERROR(VLOOKUP(E4,المخزن!$A$1:$B$26,2,FALSE),"")</f>
        <v>ملابس اطفال</v>
      </c>
      <c r="G4" s="10">
        <v>12</v>
      </c>
      <c r="H4" s="10">
        <f>IFERROR(VLOOKUP(E4,المخزن!$A$1:$F$26,6,FALSE),"")</f>
        <v>220</v>
      </c>
      <c r="I4" s="10">
        <f t="shared" si="1"/>
        <v>2640</v>
      </c>
    </row>
    <row r="5" spans="1:9" x14ac:dyDescent="0.2">
      <c r="A5" s="10" t="s">
        <v>31</v>
      </c>
      <c r="B5" s="10" t="s">
        <v>20</v>
      </c>
      <c r="C5" s="10" t="str">
        <f>IF(ISBLANK(E5),"",TEXT(COUNTIF($E$2:E5,"&lt;&gt;")+1,"000"))</f>
        <v>005</v>
      </c>
      <c r="D5" s="23">
        <f t="shared" ca="1" si="0"/>
        <v>45827</v>
      </c>
      <c r="E5" s="10">
        <v>105</v>
      </c>
      <c r="F5" s="10" t="str">
        <f>IFERROR(VLOOKUP(E5,المخزن!$A$1:$B$26,2,FALSE),"")</f>
        <v>طقم بناتى</v>
      </c>
      <c r="G5" s="10">
        <v>1</v>
      </c>
      <c r="H5" s="10">
        <f>IFERROR(VLOOKUP(E5,المخزن!$A$1:$F$26,6,FALSE),"")</f>
        <v>300</v>
      </c>
      <c r="I5" s="10">
        <f t="shared" si="1"/>
        <v>300</v>
      </c>
    </row>
    <row r="6" spans="1:9" x14ac:dyDescent="0.2">
      <c r="A6" s="10" t="s">
        <v>32</v>
      </c>
      <c r="B6" s="10" t="s">
        <v>20</v>
      </c>
      <c r="C6" s="10" t="str">
        <f>IF(ISBLANK(E6),"",TEXT(COUNTIF($E$2:E6,"&lt;&gt;")+1,"000"))</f>
        <v>006</v>
      </c>
      <c r="D6" s="23">
        <f t="shared" ca="1" si="0"/>
        <v>45827</v>
      </c>
      <c r="E6" s="10">
        <v>106</v>
      </c>
      <c r="F6" s="10" t="str">
        <f>IFERROR(VLOOKUP(E6,المخزن!$A$1:$B$26,2,FALSE),"")</f>
        <v>طقم رياضى</v>
      </c>
      <c r="G6" s="10">
        <v>5</v>
      </c>
      <c r="H6" s="10">
        <f>IFERROR(VLOOKUP(E6,المخزن!$A$1:$F$26,6,FALSE),"")</f>
        <v>420</v>
      </c>
      <c r="I6" s="10">
        <f t="shared" si="1"/>
        <v>2100</v>
      </c>
    </row>
    <row r="7" spans="1:9" x14ac:dyDescent="0.2">
      <c r="A7" s="10" t="s">
        <v>33</v>
      </c>
      <c r="B7" s="10" t="s">
        <v>27</v>
      </c>
      <c r="C7" s="10" t="str">
        <f>IF(ISBLANK(E7),"",TEXT(COUNTIF($E$2:E7,"&lt;&gt;")+1,"000"))</f>
        <v>007</v>
      </c>
      <c r="D7" s="23">
        <f t="shared" ca="1" si="0"/>
        <v>45827</v>
      </c>
      <c r="E7" s="10">
        <v>101</v>
      </c>
      <c r="F7" s="10" t="str">
        <f>IFERROR(VLOOKUP(E7,المخزن!$A$1:$B$26,2,FALSE),"")</f>
        <v>تيشرت بولو</v>
      </c>
      <c r="G7" s="10">
        <v>2</v>
      </c>
      <c r="H7" s="10">
        <f>IFERROR(VLOOKUP(E7,المخزن!$A$1:$F$26,6,FALSE),"")</f>
        <v>150</v>
      </c>
      <c r="I7" s="10">
        <f t="shared" si="1"/>
        <v>300</v>
      </c>
    </row>
    <row r="8" spans="1:9" x14ac:dyDescent="0.2">
      <c r="A8" s="10" t="s">
        <v>37</v>
      </c>
      <c r="B8" s="10" t="s">
        <v>27</v>
      </c>
      <c r="C8" s="10" t="str">
        <f>IF(ISBLANK(E8),"",TEXT(COUNTIF($E$2:E8,"&lt;&gt;")+1,"000"))</f>
        <v>008</v>
      </c>
      <c r="D8" s="23">
        <f t="shared" ca="1" si="0"/>
        <v>45827</v>
      </c>
      <c r="E8" s="10">
        <v>104</v>
      </c>
      <c r="F8" s="10" t="str">
        <f>IFERROR(VLOOKUP(E8,المخزن!$A$1:$B$26,2,FALSE),"")</f>
        <v>ملابس اطفال</v>
      </c>
      <c r="G8" s="10">
        <v>10</v>
      </c>
      <c r="H8" s="10">
        <f>IFERROR(VLOOKUP(E8,المخزن!$A$1:$F$26,6,FALSE),"")</f>
        <v>220</v>
      </c>
      <c r="I8" s="10">
        <f t="shared" si="1"/>
        <v>2200</v>
      </c>
    </row>
    <row r="9" spans="1:9" x14ac:dyDescent="0.2">
      <c r="C9" s="10" t="str">
        <f>IF(ISBLANK(E9),"",TEXT(COUNTIF($E$2:E9,"&lt;&gt;")+1,"000"))</f>
        <v>009</v>
      </c>
      <c r="D9" s="23">
        <f t="shared" ca="1" si="0"/>
        <v>45827</v>
      </c>
      <c r="E9" s="10">
        <v>104</v>
      </c>
      <c r="F9" s="10" t="str">
        <f>IFERROR(VLOOKUP(E9,المخزن!$A$1:$B$26,2,FALSE),"")</f>
        <v>ملابس اطفال</v>
      </c>
      <c r="H9" s="10">
        <f>IFERROR(VLOOKUP(E9,المخزن!$A$1:$F$26,6,FALSE),"")</f>
        <v>220</v>
      </c>
      <c r="I9" s="10">
        <f t="shared" si="1"/>
        <v>0</v>
      </c>
    </row>
    <row r="10" spans="1:9" x14ac:dyDescent="0.2">
      <c r="C10" s="10" t="str">
        <f>IF(ISBLANK(E10),"",TEXT(COUNTIF($E$2:E10,"&lt;&gt;")+1,"000"))</f>
        <v/>
      </c>
      <c r="D10" s="23" t="str">
        <f t="shared" ca="1" si="0"/>
        <v/>
      </c>
      <c r="F10" s="10" t="str">
        <f>IFERROR(VLOOKUP(E10,المخزن!$A$1:$B$26,2,FALSE),"")</f>
        <v/>
      </c>
      <c r="H10" s="10" t="str">
        <f>IFERROR(VLOOKUP(E10,المخزن!$A$1:$F$26,6,FALSE),"")</f>
        <v/>
      </c>
      <c r="I10" s="10" t="str">
        <f t="shared" si="1"/>
        <v/>
      </c>
    </row>
    <row r="11" spans="1:9" x14ac:dyDescent="0.2">
      <c r="C11" s="10" t="str">
        <f>IF(ISBLANK(E11),"",TEXT(COUNTIF($E$2:E11,"&lt;&gt;")+1,"000"))</f>
        <v/>
      </c>
      <c r="D11" s="23" t="str">
        <f t="shared" ca="1" si="0"/>
        <v/>
      </c>
      <c r="F11" s="10" t="str">
        <f>IFERROR(VLOOKUP(E11,المخزن!$A$1:$B$26,2,FALSE),"")</f>
        <v/>
      </c>
      <c r="H11" s="10" t="str">
        <f>IFERROR(VLOOKUP(E11,المخزن!$A$1:$F$26,6,FALSE),"")</f>
        <v/>
      </c>
      <c r="I11" s="10" t="str">
        <f t="shared" si="1"/>
        <v/>
      </c>
    </row>
    <row r="12" spans="1:9" x14ac:dyDescent="0.2">
      <c r="C12" s="10" t="str">
        <f>IF(ISBLANK(E12),"",TEXT(COUNTIF($E$2:E12,"&lt;&gt;")+1,"000"))</f>
        <v/>
      </c>
      <c r="D12" s="23" t="str">
        <f t="shared" ca="1" si="0"/>
        <v/>
      </c>
      <c r="F12" s="10" t="str">
        <f>IFERROR(VLOOKUP(E12,المخزن!$A$1:$B$26,2,FALSE),"")</f>
        <v/>
      </c>
      <c r="H12" s="10" t="str">
        <f>IFERROR(VLOOKUP(E12,المخزن!$A$1:$F$26,6,FALSE),"")</f>
        <v/>
      </c>
      <c r="I12" s="10" t="str">
        <f t="shared" si="1"/>
        <v/>
      </c>
    </row>
    <row r="13" spans="1:9" x14ac:dyDescent="0.2">
      <c r="C13" s="10" t="str">
        <f>IF(ISBLANK(E13),"",TEXT(COUNTIF($E$2:E13,"&lt;&gt;")+1,"000"))</f>
        <v/>
      </c>
      <c r="D13" s="23" t="str">
        <f t="shared" ca="1" si="0"/>
        <v/>
      </c>
      <c r="F13" s="10" t="str">
        <f>IFERROR(VLOOKUP(E13,المخزن!$A$1:$B$26,2,FALSE),"")</f>
        <v/>
      </c>
      <c r="H13" s="10" t="str">
        <f>IFERROR(VLOOKUP(E13,المخزن!$A$1:$F$26,6,FALSE),"")</f>
        <v/>
      </c>
      <c r="I13" s="10" t="str">
        <f t="shared" si="1"/>
        <v/>
      </c>
    </row>
    <row r="14" spans="1:9" x14ac:dyDescent="0.2">
      <c r="C14" s="10" t="str">
        <f>IF(ISBLANK(E14),"",TEXT(COUNTIF($E$2:E14,"&lt;&gt;")+1,"000"))</f>
        <v/>
      </c>
      <c r="D14" s="23" t="str">
        <f t="shared" ca="1" si="0"/>
        <v/>
      </c>
      <c r="F14" s="10" t="str">
        <f>IFERROR(VLOOKUP(E14,المخزن!$A$1:$B$26,2,FALSE),"")</f>
        <v/>
      </c>
      <c r="H14" s="10" t="str">
        <f>IFERROR(VLOOKUP(E14,المخزن!$A$1:$F$26,6,FALSE),"")</f>
        <v/>
      </c>
      <c r="I14" s="10" t="str">
        <f t="shared" si="1"/>
        <v/>
      </c>
    </row>
    <row r="15" spans="1:9" x14ac:dyDescent="0.2">
      <c r="C15" s="10" t="str">
        <f>IF(ISBLANK(E15),"",TEXT(COUNTIF($E$2:E15,"&lt;&gt;")+1,"000"))</f>
        <v/>
      </c>
      <c r="D15" s="23" t="str">
        <f t="shared" ca="1" si="0"/>
        <v/>
      </c>
      <c r="F15" s="10" t="str">
        <f>IFERROR(VLOOKUP(E15,المخزن!$A$1:$B$26,2,FALSE),"")</f>
        <v/>
      </c>
      <c r="H15" s="10" t="str">
        <f>IFERROR(VLOOKUP(E15,المخزن!$A$1:$F$26,6,FALSE),"")</f>
        <v/>
      </c>
      <c r="I15" s="10" t="str">
        <f t="shared" si="1"/>
        <v/>
      </c>
    </row>
    <row r="16" spans="1:9" x14ac:dyDescent="0.2">
      <c r="C16" s="10" t="str">
        <f>IF(ISBLANK(E16),"",TEXT(COUNTIF($E$2:E16,"&lt;&gt;")+1,"000"))</f>
        <v/>
      </c>
      <c r="D16" s="23" t="str">
        <f t="shared" ca="1" si="0"/>
        <v/>
      </c>
      <c r="F16" s="10" t="str">
        <f>IFERROR(VLOOKUP(E16,المخزن!$A$1:$B$26,2,FALSE),"")</f>
        <v/>
      </c>
      <c r="H16" s="10" t="str">
        <f>IFERROR(VLOOKUP(E16,المخزن!$A$1:$F$26,6,FALSE),"")</f>
        <v/>
      </c>
      <c r="I16" s="10" t="str">
        <f t="shared" si="1"/>
        <v/>
      </c>
    </row>
    <row r="17" spans="3:9" x14ac:dyDescent="0.2">
      <c r="C17" s="10" t="str">
        <f>IF(ISBLANK(E17),"",TEXT(COUNTIF($E$2:E17,"&lt;&gt;")+1,"000"))</f>
        <v/>
      </c>
      <c r="D17" s="23" t="str">
        <f t="shared" ca="1" si="0"/>
        <v/>
      </c>
      <c r="F17" s="10" t="str">
        <f>IFERROR(VLOOKUP(E17,المخزن!$A$1:$B$26,2,FALSE),"")</f>
        <v/>
      </c>
      <c r="H17" s="10" t="str">
        <f>IFERROR(VLOOKUP(E17,المخزن!$A$1:$F$26,6,FALSE),"")</f>
        <v/>
      </c>
      <c r="I17" s="10" t="str">
        <f t="shared" si="1"/>
        <v/>
      </c>
    </row>
    <row r="18" spans="3:9" x14ac:dyDescent="0.2">
      <c r="C18" s="10" t="str">
        <f>IF(ISBLANK(E18),"",TEXT(COUNTIF($E$2:E18,"&lt;&gt;")+1,"000"))</f>
        <v/>
      </c>
      <c r="D18" s="23" t="str">
        <f t="shared" ca="1" si="0"/>
        <v/>
      </c>
      <c r="F18" s="10" t="str">
        <f>IFERROR(VLOOKUP(E18,المخزن!$A$1:$B$26,2,FALSE),"")</f>
        <v/>
      </c>
      <c r="H18" s="10" t="str">
        <f>IFERROR(VLOOKUP(E18,المخزن!$A$1:$F$26,6,FALSE),"")</f>
        <v/>
      </c>
      <c r="I18" s="10" t="str">
        <f t="shared" si="1"/>
        <v/>
      </c>
    </row>
    <row r="19" spans="3:9" x14ac:dyDescent="0.2">
      <c r="C19" s="10" t="str">
        <f>IF(ISBLANK(E19),"",TEXT(COUNTIF($E$2:E19,"&lt;&gt;")+1,"000"))</f>
        <v/>
      </c>
      <c r="D19" s="23" t="str">
        <f t="shared" ca="1" si="0"/>
        <v/>
      </c>
      <c r="F19" s="10" t="str">
        <f>IFERROR(VLOOKUP(E19,المخزن!$A$1:$B$26,2,FALSE),"")</f>
        <v/>
      </c>
      <c r="H19" s="10" t="str">
        <f>IFERROR(VLOOKUP(E19,المخزن!$A$1:$F$26,6,FALSE),"")</f>
        <v/>
      </c>
      <c r="I19" s="10" t="str">
        <f t="shared" si="1"/>
        <v/>
      </c>
    </row>
    <row r="20" spans="3:9" x14ac:dyDescent="0.2">
      <c r="C20" s="10" t="str">
        <f>IF(ISBLANK(E20),"",TEXT(COUNTIF($E$2:E20,"&lt;&gt;")+1,"000"))</f>
        <v/>
      </c>
      <c r="D20" s="23" t="str">
        <f t="shared" ca="1" si="0"/>
        <v/>
      </c>
      <c r="F20" s="10" t="str">
        <f>IFERROR(VLOOKUP(E20,المخزن!$A$1:$B$26,2,FALSE),"")</f>
        <v/>
      </c>
      <c r="H20" s="10" t="str">
        <f>IFERROR(VLOOKUP(E20,المخزن!$A$1:$F$26,6,FALSE),"")</f>
        <v/>
      </c>
      <c r="I20" s="10" t="str">
        <f t="shared" si="1"/>
        <v/>
      </c>
    </row>
    <row r="21" spans="3:9" x14ac:dyDescent="0.2">
      <c r="D21" s="23" t="str">
        <f t="shared" ca="1" si="0"/>
        <v/>
      </c>
      <c r="F21" s="10" t="str">
        <f>IFERROR(VLOOKUP(E21,المخزن!$A$1:$B$26,2,FALSE),"")</f>
        <v/>
      </c>
      <c r="H21" s="10" t="str">
        <f>IFERROR(VLOOKUP(E21,المخزن!$A$1:$F$26,6,FALSE),"")</f>
        <v/>
      </c>
      <c r="I21" s="10" t="str">
        <f t="shared" si="1"/>
        <v/>
      </c>
    </row>
    <row r="22" spans="3:9" x14ac:dyDescent="0.2">
      <c r="F22" s="10" t="str">
        <f>IFERROR(VLOOKUP(E22,المخزن!$A$1:$B$26,2,FALSE),"")</f>
        <v/>
      </c>
      <c r="H22" s="10" t="str">
        <f>IFERROR(VLOOKUP(E22,المخزن!$A$1:$F$26,6,FALSE),"")</f>
        <v/>
      </c>
      <c r="I22" s="10" t="str">
        <f t="shared" si="1"/>
        <v/>
      </c>
    </row>
  </sheetData>
  <dataValidations count="1">
    <dataValidation type="list" allowBlank="1" showInputMessage="1" showErrorMessage="1" sqref="B2:B21">
      <formula1>"كاش , آجل"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المخزن!$A$2:$A$26</xm:f>
          </x14:formula1>
          <xm:sqref>E2:E23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showGridLines="0" rightToLeft="1" workbookViewId="0">
      <selection activeCell="F18" sqref="F18"/>
    </sheetView>
  </sheetViews>
  <sheetFormatPr defaultRowHeight="14.25" x14ac:dyDescent="0.2"/>
  <cols>
    <col min="1" max="1" width="13.125" style="7" customWidth="1"/>
    <col min="2" max="2" width="13.125" style="34" customWidth="1"/>
    <col min="3" max="3" width="20.625" style="7" bestFit="1" customWidth="1"/>
    <col min="4" max="8" width="13.125" style="7" customWidth="1"/>
    <col min="9" max="16384" width="9" style="7"/>
  </cols>
  <sheetData>
    <row r="1" spans="1:8" s="25" customFormat="1" ht="20.25" customHeight="1" thickTop="1" x14ac:dyDescent="0.2">
      <c r="A1" s="35" t="s">
        <v>16</v>
      </c>
      <c r="B1" s="36" t="s">
        <v>17</v>
      </c>
      <c r="C1" s="37" t="s">
        <v>34</v>
      </c>
      <c r="D1" s="37" t="s">
        <v>0</v>
      </c>
      <c r="E1" s="37" t="s">
        <v>1</v>
      </c>
      <c r="F1" s="37" t="s">
        <v>18</v>
      </c>
      <c r="G1" s="37" t="s">
        <v>4</v>
      </c>
      <c r="H1" s="38" t="s">
        <v>19</v>
      </c>
    </row>
    <row r="2" spans="1:8" s="25" customFormat="1" ht="20.25" customHeight="1" x14ac:dyDescent="0.2">
      <c r="A2" s="44">
        <v>990</v>
      </c>
      <c r="B2" s="45">
        <v>45822</v>
      </c>
      <c r="C2" s="46" t="s">
        <v>35</v>
      </c>
      <c r="D2" s="46">
        <v>101</v>
      </c>
      <c r="E2" s="46" t="str">
        <f>IFERROR(VLOOKUP(D2,المخزن!$A$2:$E$23,2,FALSE),"")</f>
        <v>تيشرت بولو</v>
      </c>
      <c r="F2" s="46">
        <v>25</v>
      </c>
      <c r="G2" s="46">
        <f>IFERROR(VLOOKUP(D2,المخزن!$A$2:$F$45,5,FALSE),"")</f>
        <v>105</v>
      </c>
      <c r="H2" s="47">
        <f>IFERROR((G2*F2),"")</f>
        <v>2625</v>
      </c>
    </row>
    <row r="3" spans="1:8" s="25" customFormat="1" ht="20.25" customHeight="1" x14ac:dyDescent="0.2">
      <c r="A3" s="44"/>
      <c r="B3" s="45"/>
      <c r="C3" s="46"/>
      <c r="D3" s="46">
        <v>105</v>
      </c>
      <c r="E3" s="46" t="str">
        <f>IFERROR(VLOOKUP(D3,المخزن!$A$2:$E$23,2,FALSE),"")</f>
        <v>طقم بناتى</v>
      </c>
      <c r="F3" s="46">
        <v>12</v>
      </c>
      <c r="G3" s="46">
        <f>IFERROR(VLOOKUP(D3,المخزن!$A$2:$F$45,5,FALSE),"")</f>
        <v>210</v>
      </c>
      <c r="H3" s="47">
        <f t="shared" ref="H3:H30" si="0">IFERROR((G3*F3),"")</f>
        <v>2520</v>
      </c>
    </row>
    <row r="4" spans="1:8" s="25" customFormat="1" ht="20.25" customHeight="1" x14ac:dyDescent="0.2">
      <c r="A4" s="44"/>
      <c r="B4" s="45"/>
      <c r="C4" s="46"/>
      <c r="D4" s="46">
        <v>106</v>
      </c>
      <c r="E4" s="46" t="str">
        <f>IFERROR(VLOOKUP(D4,المخزن!$A$2:$E$23,2,FALSE),"")</f>
        <v>طقم رياضى</v>
      </c>
      <c r="F4" s="46">
        <v>17</v>
      </c>
      <c r="G4" s="46">
        <f>IFERROR(VLOOKUP(D4,المخزن!$A$2:$F$45,5,FALSE),"")</f>
        <v>360</v>
      </c>
      <c r="H4" s="47">
        <f t="shared" si="0"/>
        <v>6120</v>
      </c>
    </row>
    <row r="5" spans="1:8" s="25" customFormat="1" ht="20.25" customHeight="1" x14ac:dyDescent="0.2">
      <c r="A5" s="44"/>
      <c r="B5" s="45"/>
      <c r="C5" s="46"/>
      <c r="D5" s="46">
        <v>104</v>
      </c>
      <c r="E5" s="46" t="str">
        <f>IFERROR(VLOOKUP(D5,المخزن!$A$2:$E$23,2,FALSE),"")</f>
        <v>ملابس اطفال</v>
      </c>
      <c r="F5" s="46">
        <v>33</v>
      </c>
      <c r="G5" s="46">
        <f>IFERROR(VLOOKUP(D5,المخزن!$A$2:$F$45,5,FALSE),"")</f>
        <v>170</v>
      </c>
      <c r="H5" s="47">
        <f t="shared" si="0"/>
        <v>5610</v>
      </c>
    </row>
    <row r="6" spans="1:8" s="25" customFormat="1" ht="20.25" customHeight="1" x14ac:dyDescent="0.2">
      <c r="A6" s="44"/>
      <c r="B6" s="45"/>
      <c r="C6" s="46"/>
      <c r="D6" s="46"/>
      <c r="E6" s="46"/>
      <c r="F6" s="46"/>
      <c r="G6" s="46"/>
      <c r="H6" s="47">
        <f>SUM(H2:H5)</f>
        <v>16875</v>
      </c>
    </row>
    <row r="7" spans="1:8" s="25" customFormat="1" ht="20.25" customHeight="1" x14ac:dyDescent="0.2">
      <c r="A7" s="44">
        <v>1150</v>
      </c>
      <c r="B7" s="45">
        <v>45763</v>
      </c>
      <c r="C7" s="46" t="s">
        <v>36</v>
      </c>
      <c r="D7" s="46">
        <v>104</v>
      </c>
      <c r="E7" s="46" t="str">
        <f>IFERROR(VLOOKUP(D7,المخزن!$A$2:$E$23,2,FALSE),"")</f>
        <v>ملابس اطفال</v>
      </c>
      <c r="F7" s="46">
        <v>17</v>
      </c>
      <c r="G7" s="46">
        <f>IFERROR(VLOOKUP(D7,المخزن!$A$2:$F$45,5,FALSE),"")</f>
        <v>170</v>
      </c>
      <c r="H7" s="47">
        <f t="shared" si="0"/>
        <v>2890</v>
      </c>
    </row>
    <row r="8" spans="1:8" s="25" customFormat="1" ht="20.25" customHeight="1" x14ac:dyDescent="0.2">
      <c r="A8" s="44"/>
      <c r="B8" s="45"/>
      <c r="C8" s="46"/>
      <c r="D8" s="46">
        <v>103</v>
      </c>
      <c r="E8" s="46" t="str">
        <f>IFERROR(VLOOKUP(D8,المخزن!$A$2:$E$23,2,FALSE),"")</f>
        <v>عباية حريمى</v>
      </c>
      <c r="F8" s="46">
        <v>22</v>
      </c>
      <c r="G8" s="46">
        <f>IFERROR(VLOOKUP(D8,المخزن!$A$2:$F$45,5,FALSE),"")</f>
        <v>235</v>
      </c>
      <c r="H8" s="47">
        <f t="shared" si="0"/>
        <v>5170</v>
      </c>
    </row>
    <row r="9" spans="1:8" s="25" customFormat="1" ht="20.25" customHeight="1" x14ac:dyDescent="0.2">
      <c r="A9" s="44"/>
      <c r="B9" s="45"/>
      <c r="C9" s="46"/>
      <c r="D9" s="46">
        <v>101</v>
      </c>
      <c r="E9" s="46" t="str">
        <f>IFERROR(VLOOKUP(D9,المخزن!$A$2:$E$23,2,FALSE),"")</f>
        <v>تيشرت بولو</v>
      </c>
      <c r="F9" s="46">
        <v>11</v>
      </c>
      <c r="G9" s="46">
        <f>IFERROR(VLOOKUP(D9,المخزن!$A$2:$F$45,5,FALSE),"")</f>
        <v>105</v>
      </c>
      <c r="H9" s="47">
        <f t="shared" si="0"/>
        <v>1155</v>
      </c>
    </row>
    <row r="10" spans="1:8" s="25" customFormat="1" ht="20.25" customHeight="1" x14ac:dyDescent="0.2">
      <c r="A10" s="44"/>
      <c r="B10" s="45"/>
      <c r="C10" s="46"/>
      <c r="D10" s="46">
        <v>105</v>
      </c>
      <c r="E10" s="46" t="str">
        <f>IFERROR(VLOOKUP(D10,المخزن!$A$2:$E$23,2,FALSE),"")</f>
        <v>طقم بناتى</v>
      </c>
      <c r="F10" s="46">
        <v>13</v>
      </c>
      <c r="G10" s="46">
        <f>IFERROR(VLOOKUP(D10,المخزن!$A$2:$F$45,5,FALSE),"")</f>
        <v>210</v>
      </c>
      <c r="H10" s="47">
        <f t="shared" si="0"/>
        <v>2730</v>
      </c>
    </row>
    <row r="11" spans="1:8" s="25" customFormat="1" ht="20.25" customHeight="1" x14ac:dyDescent="0.2">
      <c r="A11" s="44"/>
      <c r="B11" s="45"/>
      <c r="C11" s="46"/>
      <c r="D11" s="46">
        <v>106</v>
      </c>
      <c r="E11" s="46" t="str">
        <f>IFERROR(VLOOKUP(D11,المخزن!$A$2:$E$23,2,FALSE),"")</f>
        <v>طقم رياضى</v>
      </c>
      <c r="F11" s="46">
        <v>25</v>
      </c>
      <c r="G11" s="46">
        <f>IFERROR(VLOOKUP(D11,المخزن!$A$2:$F$45,5,FALSE),"")</f>
        <v>360</v>
      </c>
      <c r="H11" s="47">
        <f t="shared" si="0"/>
        <v>9000</v>
      </c>
    </row>
    <row r="12" spans="1:8" s="25" customFormat="1" ht="20.25" customHeight="1" x14ac:dyDescent="0.2">
      <c r="A12" s="44"/>
      <c r="B12" s="45"/>
      <c r="C12" s="46"/>
      <c r="D12" s="46">
        <v>101</v>
      </c>
      <c r="E12" s="46" t="str">
        <f>IFERROR(VLOOKUP(D12,المخزن!$A$2:$E$23,2,FALSE),"")</f>
        <v>تيشرت بولو</v>
      </c>
      <c r="F12" s="46">
        <v>13</v>
      </c>
      <c r="G12" s="46">
        <f>IFERROR(VLOOKUP(D12,المخزن!$A$2:$F$45,5,FALSE),"")</f>
        <v>105</v>
      </c>
      <c r="H12" s="47">
        <f t="shared" si="0"/>
        <v>1365</v>
      </c>
    </row>
    <row r="13" spans="1:8" s="25" customFormat="1" ht="20.25" customHeight="1" x14ac:dyDescent="0.2">
      <c r="A13" s="44"/>
      <c r="B13" s="45"/>
      <c r="C13" s="46"/>
      <c r="D13" s="46"/>
      <c r="E13" s="46" t="str">
        <f>IFERROR(VLOOKUP(D13,المخزن!$A$2:$E$23,2,FALSE),"")</f>
        <v/>
      </c>
      <c r="F13" s="46"/>
      <c r="G13" s="46" t="str">
        <f>IFERROR(VLOOKUP(D13,المخزن!$A$2:$F$45,5,FALSE),"")</f>
        <v/>
      </c>
      <c r="H13" s="47">
        <f>SUM(H7:H12)</f>
        <v>22310</v>
      </c>
    </row>
    <row r="14" spans="1:8" s="25" customFormat="1" ht="20.25" customHeight="1" x14ac:dyDescent="0.2">
      <c r="A14" s="44"/>
      <c r="B14" s="45"/>
      <c r="C14" s="46"/>
      <c r="D14" s="46">
        <v>104</v>
      </c>
      <c r="E14" s="46" t="str">
        <f>IFERROR(VLOOKUP(D14,المخزن!$A$2:$E$23,2,FALSE),"")</f>
        <v>ملابس اطفال</v>
      </c>
      <c r="F14" s="46">
        <v>15</v>
      </c>
      <c r="G14" s="46">
        <f>IFERROR(VLOOKUP(D14,المخزن!$A$2:$F$45,5,FALSE),"")</f>
        <v>170</v>
      </c>
      <c r="H14" s="47">
        <f t="shared" si="0"/>
        <v>2550</v>
      </c>
    </row>
    <row r="15" spans="1:8" s="25" customFormat="1" ht="20.25" customHeight="1" x14ac:dyDescent="0.2">
      <c r="A15" s="44"/>
      <c r="B15" s="45"/>
      <c r="C15" s="46"/>
      <c r="D15" s="46">
        <v>105</v>
      </c>
      <c r="E15" s="46" t="str">
        <f>IFERROR(VLOOKUP(D15,المخزن!$A$2:$E$23,2,FALSE),"")</f>
        <v>طقم بناتى</v>
      </c>
      <c r="F15" s="46">
        <v>7</v>
      </c>
      <c r="G15" s="46">
        <f>IFERROR(VLOOKUP(D15,المخزن!$A$2:$F$45,5,FALSE),"")</f>
        <v>210</v>
      </c>
      <c r="H15" s="47">
        <f t="shared" si="0"/>
        <v>1470</v>
      </c>
    </row>
    <row r="16" spans="1:8" s="25" customFormat="1" ht="20.25" customHeight="1" x14ac:dyDescent="0.2">
      <c r="A16" s="44"/>
      <c r="B16" s="45"/>
      <c r="C16" s="46"/>
      <c r="D16" s="46">
        <v>104</v>
      </c>
      <c r="E16" s="46" t="str">
        <f>IFERROR(VLOOKUP(D16,المخزن!$A$2:$E$23,2,FALSE),"")</f>
        <v>ملابس اطفال</v>
      </c>
      <c r="F16" s="46">
        <v>30</v>
      </c>
      <c r="G16" s="46">
        <f>IFERROR(VLOOKUP(D16,المخزن!$A$2:$F$45,5,FALSE),"")</f>
        <v>170</v>
      </c>
      <c r="H16" s="47">
        <f t="shared" si="0"/>
        <v>5100</v>
      </c>
    </row>
    <row r="17" spans="1:8" s="25" customFormat="1" ht="20.25" customHeight="1" x14ac:dyDescent="0.2">
      <c r="A17" s="44">
        <v>990</v>
      </c>
      <c r="B17" s="45">
        <v>45764</v>
      </c>
      <c r="C17" s="46" t="s">
        <v>49</v>
      </c>
      <c r="D17" s="46">
        <v>104</v>
      </c>
      <c r="E17" s="46" t="str">
        <f>IFERROR(VLOOKUP(D17,المخزن!$A$2:$E$23,2,FALSE),"")</f>
        <v>ملابس اطفال</v>
      </c>
      <c r="F17" s="46">
        <v>50</v>
      </c>
      <c r="G17" s="46">
        <f>IFERROR(VLOOKUP(D17,المخزن!$A$2:$F$45,5,FALSE),"")</f>
        <v>170</v>
      </c>
      <c r="H17" s="47">
        <f t="shared" si="0"/>
        <v>8500</v>
      </c>
    </row>
    <row r="18" spans="1:8" s="25" customFormat="1" ht="20.25" customHeight="1" x14ac:dyDescent="0.2">
      <c r="A18" s="44">
        <v>1000</v>
      </c>
      <c r="B18" s="45" t="s">
        <v>50</v>
      </c>
      <c r="C18" s="46" t="s">
        <v>51</v>
      </c>
      <c r="D18" s="46">
        <v>106</v>
      </c>
      <c r="E18" s="46" t="str">
        <f>IFERROR(VLOOKUP(D18,المخزن!$A$2:$E$23,2,FALSE),"")</f>
        <v>طقم رياضى</v>
      </c>
      <c r="F18" s="46"/>
      <c r="G18" s="46">
        <f>IFERROR(VLOOKUP(D18,المخزن!$A$2:$F$45,5,FALSE),"")</f>
        <v>360</v>
      </c>
      <c r="H18" s="47">
        <f t="shared" si="0"/>
        <v>0</v>
      </c>
    </row>
    <row r="19" spans="1:8" s="25" customFormat="1" ht="20.25" customHeight="1" x14ac:dyDescent="0.2">
      <c r="A19" s="44"/>
      <c r="B19" s="45"/>
      <c r="C19" s="46"/>
      <c r="D19" s="46"/>
      <c r="E19" s="46" t="str">
        <f>IFERROR(VLOOKUP(D19,المخزن!$A$2:$E$23,2,FALSE),"")</f>
        <v/>
      </c>
      <c r="F19" s="46"/>
      <c r="G19" s="46" t="str">
        <f>IFERROR(VLOOKUP(D19,المخزن!$A$2:$F$45,5,FALSE),"")</f>
        <v/>
      </c>
      <c r="H19" s="47" t="str">
        <f t="shared" si="0"/>
        <v/>
      </c>
    </row>
    <row r="20" spans="1:8" s="25" customFormat="1" ht="20.25" customHeight="1" x14ac:dyDescent="0.2">
      <c r="A20" s="44"/>
      <c r="B20" s="45"/>
      <c r="C20" s="46"/>
      <c r="D20" s="46"/>
      <c r="E20" s="46" t="str">
        <f>IFERROR(VLOOKUP(D20,المخزن!$A$2:$E$23,2,FALSE),"")</f>
        <v/>
      </c>
      <c r="F20" s="46"/>
      <c r="G20" s="46" t="str">
        <f>IFERROR(VLOOKUP(D20,المخزن!$A$2:$F$45,5,FALSE),"")</f>
        <v/>
      </c>
      <c r="H20" s="47" t="str">
        <f t="shared" si="0"/>
        <v/>
      </c>
    </row>
    <row r="21" spans="1:8" s="25" customFormat="1" ht="20.25" customHeight="1" x14ac:dyDescent="0.2">
      <c r="A21" s="44"/>
      <c r="B21" s="45"/>
      <c r="C21" s="46"/>
      <c r="D21" s="46"/>
      <c r="E21" s="46" t="str">
        <f>IFERROR(VLOOKUP(D21,المخزن!$A$2:$E$23,2,FALSE),"")</f>
        <v/>
      </c>
      <c r="F21" s="46"/>
      <c r="G21" s="46" t="str">
        <f>IFERROR(VLOOKUP(D21,المخزن!$A$2:$F$45,5,FALSE),"")</f>
        <v/>
      </c>
      <c r="H21" s="47" t="str">
        <f t="shared" si="0"/>
        <v/>
      </c>
    </row>
    <row r="22" spans="1:8" s="25" customFormat="1" ht="20.25" customHeight="1" x14ac:dyDescent="0.2">
      <c r="A22" s="44"/>
      <c r="B22" s="45"/>
      <c r="C22" s="46"/>
      <c r="D22" s="46"/>
      <c r="E22" s="46" t="str">
        <f>IFERROR(VLOOKUP(D22,المخزن!$A$2:$E$23,2,FALSE),"")</f>
        <v/>
      </c>
      <c r="F22" s="46"/>
      <c r="G22" s="46" t="str">
        <f>IFERROR(VLOOKUP(D22,المخزن!$A$2:$F$45,5,FALSE),"")</f>
        <v/>
      </c>
      <c r="H22" s="47" t="str">
        <f t="shared" si="0"/>
        <v/>
      </c>
    </row>
    <row r="23" spans="1:8" s="25" customFormat="1" ht="20.25" customHeight="1" x14ac:dyDescent="0.2">
      <c r="A23" s="44"/>
      <c r="B23" s="45"/>
      <c r="C23" s="46"/>
      <c r="D23" s="46"/>
      <c r="E23" s="46" t="str">
        <f>IFERROR(VLOOKUP(D23,المخزن!$A$2:$E$23,2,FALSE),"")</f>
        <v/>
      </c>
      <c r="F23" s="46"/>
      <c r="G23" s="46" t="str">
        <f>IFERROR(VLOOKUP(D23,المخزن!$A$2:$F$45,5,FALSE),"")</f>
        <v/>
      </c>
      <c r="H23" s="47" t="str">
        <f t="shared" si="0"/>
        <v/>
      </c>
    </row>
    <row r="24" spans="1:8" s="25" customFormat="1" ht="20.25" customHeight="1" x14ac:dyDescent="0.2">
      <c r="A24" s="44"/>
      <c r="B24" s="45"/>
      <c r="C24" s="46"/>
      <c r="D24" s="46"/>
      <c r="E24" s="46" t="str">
        <f>IFERROR(VLOOKUP(D24,المخزن!$A$2:$E$23,2,FALSE),"")</f>
        <v/>
      </c>
      <c r="F24" s="46"/>
      <c r="G24" s="46" t="str">
        <f>IFERROR(VLOOKUP(D24,المخزن!$A$2:$F$45,5,FALSE),"")</f>
        <v/>
      </c>
      <c r="H24" s="47" t="str">
        <f t="shared" si="0"/>
        <v/>
      </c>
    </row>
    <row r="25" spans="1:8" s="25" customFormat="1" ht="20.25" customHeight="1" x14ac:dyDescent="0.2">
      <c r="A25" s="44"/>
      <c r="B25" s="45"/>
      <c r="C25" s="46"/>
      <c r="D25" s="46"/>
      <c r="E25" s="46" t="str">
        <f>IFERROR(VLOOKUP(D25,المخزن!$A$2:$E$23,2,FALSE),"")</f>
        <v/>
      </c>
      <c r="F25" s="46"/>
      <c r="G25" s="46" t="str">
        <f>IFERROR(VLOOKUP(D25,المخزن!$A$2:$F$45,5,FALSE),"")</f>
        <v/>
      </c>
      <c r="H25" s="47" t="str">
        <f t="shared" si="0"/>
        <v/>
      </c>
    </row>
    <row r="26" spans="1:8" s="25" customFormat="1" ht="20.25" customHeight="1" x14ac:dyDescent="0.2">
      <c r="A26" s="44"/>
      <c r="B26" s="45"/>
      <c r="C26" s="46"/>
      <c r="D26" s="46"/>
      <c r="E26" s="46" t="str">
        <f>IFERROR(VLOOKUP(D26,المخزن!$A$2:$E$23,2,FALSE),"")</f>
        <v/>
      </c>
      <c r="F26" s="46"/>
      <c r="G26" s="46" t="str">
        <f>IFERROR(VLOOKUP(D26,المخزن!$A$2:$F$45,5,FALSE),"")</f>
        <v/>
      </c>
      <c r="H26" s="47" t="str">
        <f t="shared" si="0"/>
        <v/>
      </c>
    </row>
    <row r="27" spans="1:8" s="25" customFormat="1" ht="20.25" customHeight="1" x14ac:dyDescent="0.2">
      <c r="A27" s="44"/>
      <c r="B27" s="45"/>
      <c r="C27" s="46"/>
      <c r="D27" s="46"/>
      <c r="E27" s="46" t="str">
        <f>IFERROR(VLOOKUP(D27,المخزن!$A$2:$E$23,2,FALSE),"")</f>
        <v/>
      </c>
      <c r="F27" s="46"/>
      <c r="G27" s="46" t="str">
        <f>IFERROR(VLOOKUP(D27,المخزن!$A$2:$F$45,5,FALSE),"")</f>
        <v/>
      </c>
      <c r="H27" s="47" t="str">
        <f t="shared" si="0"/>
        <v/>
      </c>
    </row>
    <row r="28" spans="1:8" s="25" customFormat="1" ht="20.25" customHeight="1" x14ac:dyDescent="0.2">
      <c r="A28" s="44"/>
      <c r="B28" s="45"/>
      <c r="C28" s="46"/>
      <c r="D28" s="46"/>
      <c r="E28" s="46" t="str">
        <f>IFERROR(VLOOKUP(D28,المخزن!$A$2:$E$23,2,FALSE),"")</f>
        <v/>
      </c>
      <c r="F28" s="46"/>
      <c r="G28" s="46" t="str">
        <f>IFERROR(VLOOKUP(D28,المخزن!$A$2:$F$45,5,FALSE),"")</f>
        <v/>
      </c>
      <c r="H28" s="47" t="str">
        <f t="shared" si="0"/>
        <v/>
      </c>
    </row>
    <row r="29" spans="1:8" s="25" customFormat="1" ht="20.25" customHeight="1" x14ac:dyDescent="0.2">
      <c r="A29" s="44"/>
      <c r="B29" s="45"/>
      <c r="C29" s="46"/>
      <c r="D29" s="46"/>
      <c r="E29" s="46" t="str">
        <f>IFERROR(VLOOKUP(D29,المخزن!$A$2:$E$23,2,FALSE),"")</f>
        <v/>
      </c>
      <c r="F29" s="46"/>
      <c r="G29" s="46" t="str">
        <f>IFERROR(VLOOKUP(D29,المخزن!$A$2:$F$45,5,FALSE),"")</f>
        <v/>
      </c>
      <c r="H29" s="47" t="str">
        <f t="shared" si="0"/>
        <v/>
      </c>
    </row>
    <row r="30" spans="1:8" s="25" customFormat="1" ht="20.25" customHeight="1" x14ac:dyDescent="0.2">
      <c r="A30" s="44"/>
      <c r="B30" s="45"/>
      <c r="C30" s="46"/>
      <c r="D30" s="46"/>
      <c r="E30" s="46" t="str">
        <f>IFERROR(VLOOKUP(D30,المخزن!$A$2:$E$23,2,FALSE),"")</f>
        <v/>
      </c>
      <c r="F30" s="46"/>
      <c r="G30" s="46" t="str">
        <f>IFERROR(VLOOKUP(D30,المخزن!$A$2:$F$45,5,FALSE),"")</f>
        <v/>
      </c>
      <c r="H30" s="47" t="str">
        <f t="shared" si="0"/>
        <v/>
      </c>
    </row>
    <row r="31" spans="1:8" s="25" customFormat="1" ht="20.25" customHeight="1" x14ac:dyDescent="0.2">
      <c r="A31" s="44"/>
      <c r="B31" s="45"/>
      <c r="C31" s="46"/>
      <c r="D31" s="46"/>
      <c r="E31" s="46"/>
      <c r="F31" s="46"/>
      <c r="G31" s="46"/>
      <c r="H31" s="47"/>
    </row>
    <row r="32" spans="1:8" s="25" customFormat="1" ht="20.25" customHeight="1" x14ac:dyDescent="0.2">
      <c r="A32" s="44"/>
      <c r="B32" s="45"/>
      <c r="C32" s="46"/>
      <c r="D32" s="46"/>
      <c r="E32" s="46"/>
      <c r="F32" s="46"/>
      <c r="G32" s="46"/>
      <c r="H32" s="47"/>
    </row>
    <row r="33" spans="1:8" s="25" customFormat="1" ht="20.25" customHeight="1" x14ac:dyDescent="0.2">
      <c r="A33" s="44"/>
      <c r="B33" s="45"/>
      <c r="C33" s="46"/>
      <c r="D33" s="46"/>
      <c r="E33" s="46"/>
      <c r="F33" s="46"/>
      <c r="G33" s="46"/>
      <c r="H33" s="47"/>
    </row>
    <row r="34" spans="1:8" s="25" customFormat="1" ht="20.25" customHeight="1" x14ac:dyDescent="0.2">
      <c r="A34" s="26"/>
      <c r="B34" s="27"/>
      <c r="C34" s="28"/>
      <c r="D34" s="28"/>
      <c r="E34" s="28"/>
      <c r="F34" s="28"/>
      <c r="G34" s="28"/>
      <c r="H34" s="29"/>
    </row>
    <row r="35" spans="1:8" s="25" customFormat="1" ht="20.25" customHeight="1" x14ac:dyDescent="0.2">
      <c r="A35" s="26"/>
      <c r="B35" s="27"/>
      <c r="C35" s="28"/>
      <c r="D35" s="28"/>
      <c r="E35" s="28"/>
      <c r="F35" s="28"/>
      <c r="G35" s="28"/>
      <c r="H35" s="29"/>
    </row>
    <row r="36" spans="1:8" s="25" customFormat="1" ht="20.25" customHeight="1" x14ac:dyDescent="0.2">
      <c r="A36" s="26"/>
      <c r="B36" s="27"/>
      <c r="C36" s="28"/>
      <c r="D36" s="28"/>
      <c r="E36" s="28"/>
      <c r="F36" s="28"/>
      <c r="G36" s="28"/>
      <c r="H36" s="29"/>
    </row>
    <row r="37" spans="1:8" s="25" customFormat="1" ht="20.25" customHeight="1" x14ac:dyDescent="0.2">
      <c r="A37" s="26"/>
      <c r="B37" s="27"/>
      <c r="C37" s="28"/>
      <c r="D37" s="28"/>
      <c r="E37" s="28"/>
      <c r="F37" s="28"/>
      <c r="G37" s="28"/>
      <c r="H37" s="29"/>
    </row>
    <row r="38" spans="1:8" s="25" customFormat="1" ht="20.25" customHeight="1" x14ac:dyDescent="0.2">
      <c r="A38" s="26"/>
      <c r="B38" s="27"/>
      <c r="C38" s="28"/>
      <c r="D38" s="28"/>
      <c r="E38" s="28"/>
      <c r="F38" s="28"/>
      <c r="G38" s="28"/>
      <c r="H38" s="29"/>
    </row>
    <row r="39" spans="1:8" s="25" customFormat="1" ht="20.25" customHeight="1" x14ac:dyDescent="0.2">
      <c r="A39" s="26"/>
      <c r="B39" s="27"/>
      <c r="C39" s="28"/>
      <c r="D39" s="28"/>
      <c r="E39" s="28"/>
      <c r="F39" s="28"/>
      <c r="G39" s="28"/>
      <c r="H39" s="29"/>
    </row>
    <row r="40" spans="1:8" s="25" customFormat="1" ht="20.25" customHeight="1" x14ac:dyDescent="0.2">
      <c r="A40" s="26"/>
      <c r="B40" s="27"/>
      <c r="C40" s="28"/>
      <c r="D40" s="28"/>
      <c r="E40" s="28"/>
      <c r="F40" s="28"/>
      <c r="G40" s="28"/>
      <c r="H40" s="29"/>
    </row>
    <row r="41" spans="1:8" s="25" customFormat="1" ht="20.25" customHeight="1" x14ac:dyDescent="0.2">
      <c r="A41" s="26"/>
      <c r="B41" s="27"/>
      <c r="C41" s="28"/>
      <c r="D41" s="28"/>
      <c r="E41" s="28"/>
      <c r="F41" s="28"/>
      <c r="G41" s="28"/>
      <c r="H41" s="29"/>
    </row>
    <row r="42" spans="1:8" s="25" customFormat="1" ht="20.25" customHeight="1" x14ac:dyDescent="0.2">
      <c r="A42" s="26"/>
      <c r="B42" s="27"/>
      <c r="C42" s="28"/>
      <c r="D42" s="28"/>
      <c r="E42" s="28"/>
      <c r="F42" s="28"/>
      <c r="G42" s="28"/>
      <c r="H42" s="29"/>
    </row>
    <row r="43" spans="1:8" s="25" customFormat="1" ht="20.25" customHeight="1" x14ac:dyDescent="0.2">
      <c r="A43" s="26"/>
      <c r="B43" s="27"/>
      <c r="C43" s="28"/>
      <c r="D43" s="28"/>
      <c r="E43" s="28"/>
      <c r="F43" s="28"/>
      <c r="G43" s="28"/>
      <c r="H43" s="29"/>
    </row>
    <row r="44" spans="1:8" s="25" customFormat="1" ht="20.25" customHeight="1" x14ac:dyDescent="0.2">
      <c r="A44" s="26"/>
      <c r="B44" s="27"/>
      <c r="C44" s="28"/>
      <c r="D44" s="28"/>
      <c r="E44" s="28"/>
      <c r="F44" s="28"/>
      <c r="G44" s="28"/>
      <c r="H44" s="29"/>
    </row>
    <row r="45" spans="1:8" s="25" customFormat="1" ht="20.25" customHeight="1" x14ac:dyDescent="0.2">
      <c r="A45" s="26"/>
      <c r="B45" s="27"/>
      <c r="C45" s="28"/>
      <c r="D45" s="28"/>
      <c r="E45" s="28"/>
      <c r="F45" s="28"/>
      <c r="G45" s="28"/>
      <c r="H45" s="29"/>
    </row>
    <row r="46" spans="1:8" s="25" customFormat="1" ht="20.25" customHeight="1" x14ac:dyDescent="0.2">
      <c r="A46" s="26"/>
      <c r="B46" s="27"/>
      <c r="C46" s="28"/>
      <c r="D46" s="28"/>
      <c r="E46" s="28"/>
      <c r="F46" s="28"/>
      <c r="G46" s="28"/>
      <c r="H46" s="29"/>
    </row>
    <row r="47" spans="1:8" s="25" customFormat="1" ht="20.25" customHeight="1" x14ac:dyDescent="0.2">
      <c r="A47" s="26"/>
      <c r="B47" s="27"/>
      <c r="C47" s="28"/>
      <c r="D47" s="28"/>
      <c r="E47" s="28"/>
      <c r="F47" s="28"/>
      <c r="G47" s="28"/>
      <c r="H47" s="29"/>
    </row>
    <row r="48" spans="1:8" s="25" customFormat="1" ht="20.25" customHeight="1" x14ac:dyDescent="0.2">
      <c r="A48" s="26"/>
      <c r="B48" s="27"/>
      <c r="C48" s="28"/>
      <c r="D48" s="28"/>
      <c r="E48" s="28"/>
      <c r="F48" s="28"/>
      <c r="G48" s="28"/>
      <c r="H48" s="29"/>
    </row>
    <row r="49" spans="1:8" s="25" customFormat="1" ht="20.25" customHeight="1" x14ac:dyDescent="0.2">
      <c r="A49" s="26"/>
      <c r="B49" s="27"/>
      <c r="C49" s="28"/>
      <c r="D49" s="28"/>
      <c r="E49" s="28"/>
      <c r="F49" s="28"/>
      <c r="G49" s="28"/>
      <c r="H49" s="29"/>
    </row>
    <row r="50" spans="1:8" s="25" customFormat="1" ht="20.25" customHeight="1" x14ac:dyDescent="0.2">
      <c r="A50" s="26"/>
      <c r="B50" s="27"/>
      <c r="C50" s="28"/>
      <c r="D50" s="28"/>
      <c r="E50" s="28"/>
      <c r="F50" s="28"/>
      <c r="G50" s="28"/>
      <c r="H50" s="29"/>
    </row>
    <row r="51" spans="1:8" s="25" customFormat="1" ht="20.25" customHeight="1" x14ac:dyDescent="0.2">
      <c r="A51" s="26"/>
      <c r="B51" s="27"/>
      <c r="C51" s="28"/>
      <c r="D51" s="28"/>
      <c r="E51" s="28"/>
      <c r="F51" s="28"/>
      <c r="G51" s="28"/>
      <c r="H51" s="29"/>
    </row>
    <row r="52" spans="1:8" s="25" customFormat="1" ht="20.25" customHeight="1" x14ac:dyDescent="0.2">
      <c r="A52" s="26"/>
      <c r="B52" s="27"/>
      <c r="C52" s="28"/>
      <c r="D52" s="28"/>
      <c r="E52" s="28"/>
      <c r="F52" s="28"/>
      <c r="G52" s="28"/>
      <c r="H52" s="29"/>
    </row>
    <row r="53" spans="1:8" s="25" customFormat="1" ht="20.25" customHeight="1" x14ac:dyDescent="0.2">
      <c r="A53" s="26"/>
      <c r="B53" s="27"/>
      <c r="C53" s="28"/>
      <c r="D53" s="28"/>
      <c r="E53" s="28"/>
      <c r="F53" s="28"/>
      <c r="G53" s="28"/>
      <c r="H53" s="29"/>
    </row>
    <row r="54" spans="1:8" s="25" customFormat="1" ht="20.25" customHeight="1" x14ac:dyDescent="0.2">
      <c r="A54" s="26"/>
      <c r="B54" s="27"/>
      <c r="C54" s="28"/>
      <c r="D54" s="28"/>
      <c r="E54" s="28"/>
      <c r="F54" s="28"/>
      <c r="G54" s="28"/>
      <c r="H54" s="29"/>
    </row>
    <row r="55" spans="1:8" s="25" customFormat="1" ht="20.25" customHeight="1" x14ac:dyDescent="0.2">
      <c r="A55" s="26"/>
      <c r="B55" s="27"/>
      <c r="C55" s="28"/>
      <c r="D55" s="28"/>
      <c r="E55" s="28"/>
      <c r="F55" s="28"/>
      <c r="G55" s="28"/>
      <c r="H55" s="29"/>
    </row>
    <row r="56" spans="1:8" s="25" customFormat="1" ht="20.25" customHeight="1" x14ac:dyDescent="0.2">
      <c r="A56" s="26"/>
      <c r="B56" s="27"/>
      <c r="C56" s="28"/>
      <c r="D56" s="28"/>
      <c r="E56" s="28"/>
      <c r="F56" s="28"/>
      <c r="G56" s="28"/>
      <c r="H56" s="29"/>
    </row>
    <row r="57" spans="1:8" s="25" customFormat="1" ht="20.25" customHeight="1" x14ac:dyDescent="0.2">
      <c r="A57" s="26"/>
      <c r="B57" s="27"/>
      <c r="C57" s="28"/>
      <c r="D57" s="28"/>
      <c r="E57" s="28"/>
      <c r="F57" s="28"/>
      <c r="G57" s="28"/>
      <c r="H57" s="29"/>
    </row>
    <row r="58" spans="1:8" s="25" customFormat="1" ht="20.25" customHeight="1" x14ac:dyDescent="0.2">
      <c r="A58" s="26"/>
      <c r="B58" s="27"/>
      <c r="C58" s="28"/>
      <c r="D58" s="28"/>
      <c r="E58" s="28"/>
      <c r="F58" s="28"/>
      <c r="G58" s="28"/>
      <c r="H58" s="29"/>
    </row>
    <row r="59" spans="1:8" s="25" customFormat="1" ht="20.25" customHeight="1" x14ac:dyDescent="0.2">
      <c r="A59" s="26"/>
      <c r="B59" s="27"/>
      <c r="C59" s="28"/>
      <c r="D59" s="28"/>
      <c r="E59" s="28"/>
      <c r="F59" s="28"/>
      <c r="G59" s="28"/>
      <c r="H59" s="29"/>
    </row>
    <row r="60" spans="1:8" s="25" customFormat="1" ht="20.25" customHeight="1" x14ac:dyDescent="0.2">
      <c r="A60" s="26"/>
      <c r="B60" s="27"/>
      <c r="C60" s="28"/>
      <c r="D60" s="28"/>
      <c r="E60" s="28"/>
      <c r="F60" s="28"/>
      <c r="G60" s="28"/>
      <c r="H60" s="29"/>
    </row>
    <row r="61" spans="1:8" s="25" customFormat="1" ht="20.25" customHeight="1" x14ac:dyDescent="0.2">
      <c r="A61" s="26"/>
      <c r="B61" s="27"/>
      <c r="C61" s="28"/>
      <c r="D61" s="28"/>
      <c r="E61" s="28"/>
      <c r="F61" s="28"/>
      <c r="G61" s="28"/>
      <c r="H61" s="29"/>
    </row>
    <row r="62" spans="1:8" s="25" customFormat="1" ht="20.25" customHeight="1" x14ac:dyDescent="0.2">
      <c r="A62" s="26"/>
      <c r="B62" s="27"/>
      <c r="C62" s="28"/>
      <c r="D62" s="28"/>
      <c r="E62" s="28"/>
      <c r="F62" s="28"/>
      <c r="G62" s="28"/>
      <c r="H62" s="29"/>
    </row>
    <row r="63" spans="1:8" s="25" customFormat="1" ht="20.25" customHeight="1" x14ac:dyDescent="0.2">
      <c r="A63" s="26"/>
      <c r="B63" s="27"/>
      <c r="C63" s="28"/>
      <c r="D63" s="28"/>
      <c r="E63" s="28"/>
      <c r="F63" s="28"/>
      <c r="G63" s="28"/>
      <c r="H63" s="29"/>
    </row>
    <row r="64" spans="1:8" s="25" customFormat="1" ht="20.25" customHeight="1" x14ac:dyDescent="0.2">
      <c r="A64" s="26"/>
      <c r="B64" s="27"/>
      <c r="C64" s="28"/>
      <c r="D64" s="28"/>
      <c r="E64" s="28"/>
      <c r="F64" s="28"/>
      <c r="G64" s="28"/>
      <c r="H64" s="29"/>
    </row>
    <row r="65" spans="1:8" s="25" customFormat="1" ht="20.25" customHeight="1" x14ac:dyDescent="0.2">
      <c r="A65" s="26"/>
      <c r="B65" s="27"/>
      <c r="C65" s="28"/>
      <c r="D65" s="28"/>
      <c r="E65" s="28"/>
      <c r="F65" s="28"/>
      <c r="G65" s="28"/>
      <c r="H65" s="29"/>
    </row>
    <row r="66" spans="1:8" s="25" customFormat="1" ht="20.25" customHeight="1" x14ac:dyDescent="0.2">
      <c r="A66" s="26"/>
      <c r="B66" s="27"/>
      <c r="C66" s="28"/>
      <c r="D66" s="28"/>
      <c r="E66" s="28"/>
      <c r="F66" s="28"/>
      <c r="G66" s="28"/>
      <c r="H66" s="29"/>
    </row>
    <row r="67" spans="1:8" s="25" customFormat="1" ht="20.25" customHeight="1" x14ac:dyDescent="0.2">
      <c r="A67" s="26"/>
      <c r="B67" s="27"/>
      <c r="C67" s="28"/>
      <c r="D67" s="28"/>
      <c r="E67" s="28"/>
      <c r="F67" s="28"/>
      <c r="G67" s="28"/>
      <c r="H67" s="29"/>
    </row>
    <row r="68" spans="1:8" s="25" customFormat="1" ht="20.25" customHeight="1" x14ac:dyDescent="0.2">
      <c r="A68" s="26"/>
      <c r="B68" s="27"/>
      <c r="C68" s="28"/>
      <c r="D68" s="28"/>
      <c r="E68" s="28"/>
      <c r="F68" s="28"/>
      <c r="G68" s="28"/>
      <c r="H68" s="29"/>
    </row>
    <row r="69" spans="1:8" s="25" customFormat="1" ht="20.25" customHeight="1" x14ac:dyDescent="0.2">
      <c r="A69" s="26"/>
      <c r="B69" s="27"/>
      <c r="C69" s="28"/>
      <c r="D69" s="28"/>
      <c r="E69" s="28"/>
      <c r="F69" s="28"/>
      <c r="G69" s="28"/>
      <c r="H69" s="29"/>
    </row>
    <row r="70" spans="1:8" s="25" customFormat="1" ht="20.25" customHeight="1" x14ac:dyDescent="0.2">
      <c r="A70" s="26"/>
      <c r="B70" s="27"/>
      <c r="C70" s="28"/>
      <c r="D70" s="28"/>
      <c r="E70" s="28"/>
      <c r="F70" s="28"/>
      <c r="G70" s="28"/>
      <c r="H70" s="29"/>
    </row>
    <row r="71" spans="1:8" s="25" customFormat="1" ht="20.25" customHeight="1" x14ac:dyDescent="0.2">
      <c r="A71" s="26"/>
      <c r="B71" s="27"/>
      <c r="C71" s="28"/>
      <c r="D71" s="28"/>
      <c r="E71" s="28"/>
      <c r="F71" s="28"/>
      <c r="G71" s="28"/>
      <c r="H71" s="29"/>
    </row>
    <row r="72" spans="1:8" s="25" customFormat="1" ht="20.25" customHeight="1" x14ac:dyDescent="0.2">
      <c r="A72" s="26"/>
      <c r="B72" s="27"/>
      <c r="C72" s="28"/>
      <c r="D72" s="28"/>
      <c r="E72" s="28"/>
      <c r="F72" s="28"/>
      <c r="G72" s="28"/>
      <c r="H72" s="29"/>
    </row>
    <row r="73" spans="1:8" s="25" customFormat="1" ht="20.25" customHeight="1" x14ac:dyDescent="0.2">
      <c r="A73" s="26"/>
      <c r="B73" s="27"/>
      <c r="C73" s="28"/>
      <c r="D73" s="28"/>
      <c r="E73" s="28"/>
      <c r="F73" s="28"/>
      <c r="G73" s="28"/>
      <c r="H73" s="29"/>
    </row>
    <row r="74" spans="1:8" s="25" customFormat="1" ht="20.25" customHeight="1" x14ac:dyDescent="0.2">
      <c r="A74" s="26"/>
      <c r="B74" s="27"/>
      <c r="C74" s="28"/>
      <c r="D74" s="28"/>
      <c r="E74" s="28"/>
      <c r="F74" s="28"/>
      <c r="G74" s="28"/>
      <c r="H74" s="29"/>
    </row>
    <row r="75" spans="1:8" s="25" customFormat="1" ht="20.25" customHeight="1" x14ac:dyDescent="0.2">
      <c r="A75" s="26"/>
      <c r="B75" s="27"/>
      <c r="C75" s="28"/>
      <c r="D75" s="28"/>
      <c r="E75" s="28"/>
      <c r="F75" s="28"/>
      <c r="G75" s="28"/>
      <c r="H75" s="29"/>
    </row>
    <row r="76" spans="1:8" s="25" customFormat="1" ht="20.25" customHeight="1" x14ac:dyDescent="0.2">
      <c r="A76" s="26"/>
      <c r="B76" s="27"/>
      <c r="C76" s="28"/>
      <c r="D76" s="28"/>
      <c r="E76" s="28"/>
      <c r="F76" s="28"/>
      <c r="G76" s="28"/>
      <c r="H76" s="29"/>
    </row>
    <row r="77" spans="1:8" s="25" customFormat="1" ht="20.25" customHeight="1" x14ac:dyDescent="0.2">
      <c r="A77" s="26"/>
      <c r="B77" s="27"/>
      <c r="C77" s="28"/>
      <c r="D77" s="28"/>
      <c r="E77" s="28"/>
      <c r="F77" s="28"/>
      <c r="G77" s="28"/>
      <c r="H77" s="29"/>
    </row>
    <row r="78" spans="1:8" s="25" customFormat="1" ht="20.25" customHeight="1" x14ac:dyDescent="0.2">
      <c r="A78" s="26"/>
      <c r="B78" s="27"/>
      <c r="C78" s="28"/>
      <c r="D78" s="28"/>
      <c r="E78" s="28"/>
      <c r="F78" s="28"/>
      <c r="G78" s="28"/>
      <c r="H78" s="29"/>
    </row>
    <row r="79" spans="1:8" s="25" customFormat="1" ht="20.25" customHeight="1" x14ac:dyDescent="0.2">
      <c r="A79" s="26"/>
      <c r="B79" s="27"/>
      <c r="C79" s="28"/>
      <c r="D79" s="28"/>
      <c r="E79" s="28"/>
      <c r="F79" s="28"/>
      <c r="G79" s="28"/>
      <c r="H79" s="29"/>
    </row>
    <row r="80" spans="1:8" s="25" customFormat="1" ht="20.25" customHeight="1" x14ac:dyDescent="0.2">
      <c r="A80" s="26"/>
      <c r="B80" s="27"/>
      <c r="C80" s="28"/>
      <c r="D80" s="28"/>
      <c r="E80" s="28"/>
      <c r="F80" s="28"/>
      <c r="G80" s="28"/>
      <c r="H80" s="29"/>
    </row>
    <row r="81" spans="1:8" s="25" customFormat="1" ht="20.25" customHeight="1" x14ac:dyDescent="0.2">
      <c r="A81" s="26"/>
      <c r="B81" s="27"/>
      <c r="C81" s="28"/>
      <c r="D81" s="28"/>
      <c r="E81" s="28"/>
      <c r="F81" s="28"/>
      <c r="G81" s="28"/>
      <c r="H81" s="29"/>
    </row>
    <row r="82" spans="1:8" s="25" customFormat="1" ht="20.25" customHeight="1" x14ac:dyDescent="0.2">
      <c r="A82" s="26"/>
      <c r="B82" s="27"/>
      <c r="C82" s="28"/>
      <c r="D82" s="28"/>
      <c r="E82" s="28"/>
      <c r="F82" s="28"/>
      <c r="G82" s="28"/>
      <c r="H82" s="29"/>
    </row>
    <row r="83" spans="1:8" s="25" customFormat="1" ht="20.25" customHeight="1" x14ac:dyDescent="0.2">
      <c r="A83" s="26"/>
      <c r="B83" s="27"/>
      <c r="C83" s="28"/>
      <c r="D83" s="28"/>
      <c r="E83" s="28"/>
      <c r="F83" s="28"/>
      <c r="G83" s="28"/>
      <c r="H83" s="29"/>
    </row>
    <row r="84" spans="1:8" s="25" customFormat="1" ht="20.25" customHeight="1" x14ac:dyDescent="0.2">
      <c r="A84" s="26"/>
      <c r="B84" s="27"/>
      <c r="C84" s="28"/>
      <c r="D84" s="28"/>
      <c r="E84" s="28"/>
      <c r="F84" s="28"/>
      <c r="G84" s="28"/>
      <c r="H84" s="29"/>
    </row>
    <row r="85" spans="1:8" s="25" customFormat="1" ht="20.25" customHeight="1" x14ac:dyDescent="0.2">
      <c r="A85" s="26"/>
      <c r="B85" s="27"/>
      <c r="C85" s="28"/>
      <c r="D85" s="28"/>
      <c r="E85" s="28"/>
      <c r="F85" s="28"/>
      <c r="G85" s="28"/>
      <c r="H85" s="29"/>
    </row>
    <row r="86" spans="1:8" s="25" customFormat="1" ht="20.25" customHeight="1" x14ac:dyDescent="0.2">
      <c r="A86" s="26"/>
      <c r="B86" s="27"/>
      <c r="C86" s="28"/>
      <c r="D86" s="28"/>
      <c r="E86" s="28"/>
      <c r="F86" s="28"/>
      <c r="G86" s="28"/>
      <c r="H86" s="29"/>
    </row>
    <row r="87" spans="1:8" s="25" customFormat="1" ht="20.25" customHeight="1" x14ac:dyDescent="0.2">
      <c r="A87" s="26"/>
      <c r="B87" s="27"/>
      <c r="C87" s="28"/>
      <c r="D87" s="28"/>
      <c r="E87" s="28"/>
      <c r="F87" s="28"/>
      <c r="G87" s="28"/>
      <c r="H87" s="29"/>
    </row>
    <row r="88" spans="1:8" s="25" customFormat="1" ht="20.25" customHeight="1" x14ac:dyDescent="0.2">
      <c r="A88" s="26"/>
      <c r="B88" s="27"/>
      <c r="C88" s="28"/>
      <c r="D88" s="28"/>
      <c r="E88" s="28"/>
      <c r="F88" s="28"/>
      <c r="G88" s="28"/>
      <c r="H88" s="29"/>
    </row>
    <row r="89" spans="1:8" s="25" customFormat="1" ht="20.25" customHeight="1" x14ac:dyDescent="0.2">
      <c r="A89" s="26"/>
      <c r="B89" s="27"/>
      <c r="C89" s="28"/>
      <c r="D89" s="28"/>
      <c r="E89" s="28"/>
      <c r="F89" s="28"/>
      <c r="G89" s="28"/>
      <c r="H89" s="29"/>
    </row>
    <row r="90" spans="1:8" s="25" customFormat="1" ht="20.25" customHeight="1" x14ac:dyDescent="0.2">
      <c r="A90" s="26"/>
      <c r="B90" s="27"/>
      <c r="C90" s="28"/>
      <c r="D90" s="28"/>
      <c r="E90" s="28"/>
      <c r="F90" s="28"/>
      <c r="G90" s="28"/>
      <c r="H90" s="29"/>
    </row>
    <row r="91" spans="1:8" s="25" customFormat="1" ht="20.25" customHeight="1" x14ac:dyDescent="0.2">
      <c r="A91" s="26"/>
      <c r="B91" s="27"/>
      <c r="C91" s="28"/>
      <c r="D91" s="28"/>
      <c r="E91" s="28"/>
      <c r="F91" s="28"/>
      <c r="G91" s="28"/>
      <c r="H91" s="29"/>
    </row>
    <row r="92" spans="1:8" s="25" customFormat="1" ht="20.25" customHeight="1" x14ac:dyDescent="0.2">
      <c r="A92" s="26"/>
      <c r="B92" s="27"/>
      <c r="C92" s="28"/>
      <c r="D92" s="28"/>
      <c r="E92" s="28"/>
      <c r="F92" s="28"/>
      <c r="G92" s="28"/>
      <c r="H92" s="29"/>
    </row>
    <row r="93" spans="1:8" s="25" customFormat="1" ht="20.25" customHeight="1" x14ac:dyDescent="0.2">
      <c r="A93" s="26"/>
      <c r="B93" s="27"/>
      <c r="C93" s="28"/>
      <c r="D93" s="28"/>
      <c r="E93" s="28"/>
      <c r="F93" s="28"/>
      <c r="G93" s="28"/>
      <c r="H93" s="29"/>
    </row>
    <row r="94" spans="1:8" s="25" customFormat="1" ht="20.25" customHeight="1" x14ac:dyDescent="0.2">
      <c r="A94" s="26"/>
      <c r="B94" s="27"/>
      <c r="C94" s="28"/>
      <c r="D94" s="28"/>
      <c r="E94" s="28"/>
      <c r="F94" s="28"/>
      <c r="G94" s="28"/>
      <c r="H94" s="29"/>
    </row>
    <row r="95" spans="1:8" s="25" customFormat="1" ht="20.25" customHeight="1" x14ac:dyDescent="0.2">
      <c r="A95" s="26"/>
      <c r="B95" s="27"/>
      <c r="C95" s="28"/>
      <c r="D95" s="28"/>
      <c r="E95" s="28"/>
      <c r="F95" s="28"/>
      <c r="G95" s="28"/>
      <c r="H95" s="29"/>
    </row>
    <row r="96" spans="1:8" s="25" customFormat="1" ht="20.25" customHeight="1" x14ac:dyDescent="0.2">
      <c r="A96" s="26"/>
      <c r="B96" s="27"/>
      <c r="C96" s="28"/>
      <c r="D96" s="28"/>
      <c r="E96" s="28"/>
      <c r="F96" s="28"/>
      <c r="G96" s="28"/>
      <c r="H96" s="29"/>
    </row>
    <row r="97" spans="1:8" s="25" customFormat="1" ht="20.25" customHeight="1" thickBot="1" x14ac:dyDescent="0.25">
      <c r="A97" s="30"/>
      <c r="B97" s="31"/>
      <c r="C97" s="32"/>
      <c r="D97" s="32"/>
      <c r="E97" s="32"/>
      <c r="F97" s="32"/>
      <c r="G97" s="32"/>
      <c r="H97" s="33"/>
    </row>
    <row r="98" spans="1:8" ht="15" thickTop="1" x14ac:dyDescent="0.2"/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المخزن!$A:$A</xm:f>
          </x14:formula1>
          <xm:sqref>D2:D23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showGridLines="0" rightToLeft="1" workbookViewId="0">
      <selection activeCell="D5" sqref="D5"/>
    </sheetView>
  </sheetViews>
  <sheetFormatPr defaultRowHeight="15.75" x14ac:dyDescent="0.2"/>
  <cols>
    <col min="1" max="1" width="23.125" style="39" bestFit="1" customWidth="1"/>
    <col min="2" max="4" width="20.375" style="39" customWidth="1"/>
    <col min="5" max="16384" width="9" style="6"/>
  </cols>
  <sheetData>
    <row r="1" spans="1:4" x14ac:dyDescent="0.2">
      <c r="A1" s="40" t="s">
        <v>14</v>
      </c>
      <c r="B1" s="40" t="s">
        <v>38</v>
      </c>
      <c r="C1" s="40" t="s">
        <v>39</v>
      </c>
      <c r="D1" s="40" t="s">
        <v>40</v>
      </c>
    </row>
    <row r="2" spans="1:4" x14ac:dyDescent="0.2">
      <c r="A2" s="39" t="s">
        <v>29</v>
      </c>
      <c r="B2" s="39">
        <f>IF(A2="","",SUMIFS(المبيعات!I:I,المبيعات!A:A,الآجل!A2,المبيعات!B:B,"آجل"))</f>
        <v>660</v>
      </c>
      <c r="C2" s="39">
        <v>200</v>
      </c>
      <c r="D2" s="39">
        <f>IFERROR((B2-C2),"")</f>
        <v>460</v>
      </c>
    </row>
    <row r="3" spans="1:4" x14ac:dyDescent="0.2">
      <c r="A3" s="39" t="s">
        <v>33</v>
      </c>
      <c r="B3" s="39">
        <f>IF(A3="","",SUMIFS(المبيعات!I:I,المبيعات!A:A,الآجل!A3,المبيعات!B:B,"آجل"))</f>
        <v>300</v>
      </c>
      <c r="C3" s="39">
        <v>50</v>
      </c>
      <c r="D3" s="39">
        <f t="shared" ref="D3:D66" si="0">IFERROR((B3-C3),"")</f>
        <v>250</v>
      </c>
    </row>
    <row r="4" spans="1:4" x14ac:dyDescent="0.2">
      <c r="A4" s="39" t="s">
        <v>37</v>
      </c>
      <c r="B4" s="39">
        <f>IF(A4="","",SUMIFS(المبيعات!I:I,المبيعات!A:A,الآجل!A4,المبيعات!B:B,"آجل"))</f>
        <v>2200</v>
      </c>
      <c r="C4" s="39">
        <v>900</v>
      </c>
      <c r="D4" s="39">
        <f t="shared" si="0"/>
        <v>1300</v>
      </c>
    </row>
    <row r="5" spans="1:4" ht="18" x14ac:dyDescent="0.2">
      <c r="A5" s="10" t="s">
        <v>29</v>
      </c>
      <c r="B5" s="39">
        <f>IF(A5="","",SUMIFS(المبيعات!I:I,المبيعات!A:A,الآجل!A5,المبيعات!B:B,"آجل"))</f>
        <v>660</v>
      </c>
      <c r="C5" s="39">
        <v>500</v>
      </c>
      <c r="D5" s="39">
        <f t="shared" si="0"/>
        <v>160</v>
      </c>
    </row>
    <row r="6" spans="1:4" x14ac:dyDescent="0.2">
      <c r="B6" s="39" t="str">
        <f>IF(A6="","",SUMIFS(المبيعات!I:I,المبيعات!A:A,الآجل!A6,المبيعات!B:B,"آجل"))</f>
        <v/>
      </c>
      <c r="D6" s="39" t="str">
        <f t="shared" si="0"/>
        <v/>
      </c>
    </row>
    <row r="7" spans="1:4" x14ac:dyDescent="0.2">
      <c r="B7" s="39" t="str">
        <f>IF(A7="","",SUMIFS(المبيعات!I:I,المبيعات!A:A,الآجل!A7,المبيعات!B:B,"آجل"))</f>
        <v/>
      </c>
      <c r="D7" s="39" t="str">
        <f t="shared" si="0"/>
        <v/>
      </c>
    </row>
    <row r="8" spans="1:4" x14ac:dyDescent="0.2">
      <c r="B8" s="39" t="str">
        <f>IF(A8="","",SUMIFS(المبيعات!I:I,المبيعات!A:A,الآجل!A8,المبيعات!B:B,"آجل"))</f>
        <v/>
      </c>
      <c r="D8" s="39" t="str">
        <f t="shared" si="0"/>
        <v/>
      </c>
    </row>
    <row r="9" spans="1:4" x14ac:dyDescent="0.2">
      <c r="B9" s="39" t="str">
        <f>IF(A9="","",SUMIFS(المبيعات!I:I,المبيعات!A:A,الآجل!A9,المبيعات!B:B,"آجل"))</f>
        <v/>
      </c>
      <c r="D9" s="39" t="str">
        <f t="shared" si="0"/>
        <v/>
      </c>
    </row>
    <row r="10" spans="1:4" x14ac:dyDescent="0.2">
      <c r="B10" s="39" t="str">
        <f>IF(A10="","",SUMIFS(المبيعات!I:I,المبيعات!A:A,الآجل!A10,المبيعات!B:B,"آجل"))</f>
        <v/>
      </c>
      <c r="D10" s="39" t="str">
        <f t="shared" si="0"/>
        <v/>
      </c>
    </row>
    <row r="11" spans="1:4" x14ac:dyDescent="0.2">
      <c r="B11" s="39" t="str">
        <f>IF(A11="","",SUMIFS(المبيعات!I:I,المبيعات!A:A,الآجل!A11,المبيعات!B:B,"آجل"))</f>
        <v/>
      </c>
      <c r="D11" s="39" t="str">
        <f t="shared" si="0"/>
        <v/>
      </c>
    </row>
    <row r="12" spans="1:4" x14ac:dyDescent="0.2">
      <c r="B12" s="39" t="str">
        <f>IF(A12="","",SUMIFS(المبيعات!I:I,المبيعات!A:A,الآجل!A12,المبيعات!B:B,"آجل"))</f>
        <v/>
      </c>
      <c r="D12" s="39" t="str">
        <f t="shared" si="0"/>
        <v/>
      </c>
    </row>
    <row r="13" spans="1:4" x14ac:dyDescent="0.2">
      <c r="B13" s="39" t="str">
        <f>IF(A13="","",SUMIFS(المبيعات!I:I,المبيعات!A:A,الآجل!A13,المبيعات!B:B,"آجل"))</f>
        <v/>
      </c>
      <c r="D13" s="39" t="str">
        <f t="shared" si="0"/>
        <v/>
      </c>
    </row>
    <row r="14" spans="1:4" x14ac:dyDescent="0.2">
      <c r="B14" s="39" t="str">
        <f>IF(A14="","",SUMIFS(المبيعات!I:I,المبيعات!A:A,الآجل!A14,المبيعات!B:B,"آجل"))</f>
        <v/>
      </c>
      <c r="D14" s="39" t="str">
        <f t="shared" si="0"/>
        <v/>
      </c>
    </row>
    <row r="15" spans="1:4" x14ac:dyDescent="0.2">
      <c r="B15" s="39" t="str">
        <f>IF(A15="","",SUMIFS(المبيعات!I:I,المبيعات!A:A,الآجل!A15,المبيعات!B:B,"آجل"))</f>
        <v/>
      </c>
      <c r="D15" s="39" t="str">
        <f t="shared" si="0"/>
        <v/>
      </c>
    </row>
    <row r="16" spans="1:4" x14ac:dyDescent="0.2">
      <c r="B16" s="39" t="str">
        <f>IF(A16="","",SUMIFS(المبيعات!I:I,المبيعات!A:A,الآجل!A16,المبيعات!B:B,"آجل"))</f>
        <v/>
      </c>
      <c r="D16" s="39" t="str">
        <f t="shared" si="0"/>
        <v/>
      </c>
    </row>
    <row r="17" spans="2:4" x14ac:dyDescent="0.2">
      <c r="B17" s="39" t="str">
        <f>IF(A17="","",SUMIFS(المبيعات!I:I,المبيعات!A:A,الآجل!A17,المبيعات!B:B,"آجل"))</f>
        <v/>
      </c>
      <c r="D17" s="39" t="str">
        <f t="shared" si="0"/>
        <v/>
      </c>
    </row>
    <row r="18" spans="2:4" x14ac:dyDescent="0.2">
      <c r="B18" s="39" t="str">
        <f>IF(A18="","",SUMIFS(المبيعات!I:I,المبيعات!A:A,الآجل!A18,المبيعات!B:B,"آجل"))</f>
        <v/>
      </c>
      <c r="D18" s="39" t="str">
        <f t="shared" si="0"/>
        <v/>
      </c>
    </row>
    <row r="19" spans="2:4" x14ac:dyDescent="0.2">
      <c r="B19" s="39" t="str">
        <f>IF(A19="","",SUMIFS(المبيعات!I:I,المبيعات!A:A,الآجل!A19,المبيعات!B:B,"آجل"))</f>
        <v/>
      </c>
      <c r="D19" s="39" t="str">
        <f t="shared" si="0"/>
        <v/>
      </c>
    </row>
    <row r="20" spans="2:4" x14ac:dyDescent="0.2">
      <c r="B20" s="39" t="str">
        <f>IF(A20="","",SUMIFS(المبيعات!I:I,المبيعات!A:A,الآجل!A20,المبيعات!B:B,"آجل"))</f>
        <v/>
      </c>
      <c r="D20" s="39" t="str">
        <f t="shared" si="0"/>
        <v/>
      </c>
    </row>
    <row r="21" spans="2:4" x14ac:dyDescent="0.2">
      <c r="B21" s="39" t="str">
        <f>IF(A21="","",SUMIFS(المبيعات!I:I,المبيعات!A:A,الآجل!A21,المبيعات!B:B,"آجل"))</f>
        <v/>
      </c>
      <c r="D21" s="39" t="str">
        <f t="shared" si="0"/>
        <v/>
      </c>
    </row>
    <row r="22" spans="2:4" x14ac:dyDescent="0.2">
      <c r="B22" s="39" t="str">
        <f>IF(A22="","",SUMIFS(المبيعات!I:I,المبيعات!A:A,الآجل!A22,المبيعات!B:B,"آجل"))</f>
        <v/>
      </c>
      <c r="D22" s="39" t="str">
        <f t="shared" si="0"/>
        <v/>
      </c>
    </row>
    <row r="23" spans="2:4" x14ac:dyDescent="0.2">
      <c r="B23" s="39" t="str">
        <f>IF(A23="","",SUMIFS(المبيعات!I:I,المبيعات!A:A,الآجل!A23,المبيعات!B:B,"آجل"))</f>
        <v/>
      </c>
      <c r="D23" s="39" t="str">
        <f t="shared" si="0"/>
        <v/>
      </c>
    </row>
    <row r="24" spans="2:4" x14ac:dyDescent="0.2">
      <c r="B24" s="39" t="str">
        <f>IF(A24="","",SUMIFS(المبيعات!I:I,المبيعات!A:A,الآجل!A24,المبيعات!B:B,"آجل"))</f>
        <v/>
      </c>
      <c r="D24" s="39" t="str">
        <f t="shared" si="0"/>
        <v/>
      </c>
    </row>
    <row r="25" spans="2:4" x14ac:dyDescent="0.2">
      <c r="B25" s="39" t="str">
        <f>IF(A25="","",SUMIFS(المبيعات!I:I,المبيعات!A:A,الآجل!A25,المبيعات!B:B,"آجل"))</f>
        <v/>
      </c>
      <c r="D25" s="39" t="str">
        <f t="shared" si="0"/>
        <v/>
      </c>
    </row>
    <row r="26" spans="2:4" x14ac:dyDescent="0.2">
      <c r="B26" s="39" t="str">
        <f>IF(A26="","",SUMIFS(المبيعات!I:I,المبيعات!A:A,الآجل!A26,المبيعات!B:B,"آجل"))</f>
        <v/>
      </c>
      <c r="D26" s="39" t="str">
        <f t="shared" si="0"/>
        <v/>
      </c>
    </row>
    <row r="27" spans="2:4" x14ac:dyDescent="0.2">
      <c r="B27" s="39" t="str">
        <f>IF(A27="","",SUMIFS(المبيعات!I:I,المبيعات!A:A,الآجل!A27,المبيعات!B:B,"آجل"))</f>
        <v/>
      </c>
      <c r="D27" s="39" t="str">
        <f t="shared" si="0"/>
        <v/>
      </c>
    </row>
    <row r="28" spans="2:4" x14ac:dyDescent="0.2">
      <c r="B28" s="39" t="str">
        <f>IF(A28="","",SUMIFS(المبيعات!I:I,المبيعات!A:A,الآجل!A28,المبيعات!B:B,"آجل"))</f>
        <v/>
      </c>
      <c r="D28" s="39" t="str">
        <f t="shared" si="0"/>
        <v/>
      </c>
    </row>
    <row r="29" spans="2:4" x14ac:dyDescent="0.2">
      <c r="B29" s="39" t="str">
        <f>IF(A29="","",SUMIFS(المبيعات!I:I,المبيعات!A:A,الآجل!A29,المبيعات!B:B,"آجل"))</f>
        <v/>
      </c>
      <c r="D29" s="39" t="str">
        <f t="shared" si="0"/>
        <v/>
      </c>
    </row>
    <row r="30" spans="2:4" x14ac:dyDescent="0.2">
      <c r="B30" s="39" t="str">
        <f>IF(A30="","",SUMIFS(المبيعات!I:I,المبيعات!A:A,الآجل!A30,المبيعات!B:B,"آجل"))</f>
        <v/>
      </c>
      <c r="D30" s="39" t="str">
        <f t="shared" si="0"/>
        <v/>
      </c>
    </row>
    <row r="31" spans="2:4" x14ac:dyDescent="0.2">
      <c r="B31" s="39" t="str">
        <f>IF(A31="","",SUMIFS(المبيعات!I:I,المبيعات!A:A,الآجل!A31,المبيعات!B:B,"آجل"))</f>
        <v/>
      </c>
      <c r="D31" s="39" t="str">
        <f t="shared" si="0"/>
        <v/>
      </c>
    </row>
    <row r="32" spans="2:4" x14ac:dyDescent="0.2">
      <c r="B32" s="39" t="str">
        <f>IF(A32="","",SUMIFS(المبيعات!I:I,المبيعات!A:A,الآجل!A32,المبيعات!B:B,"آجل"))</f>
        <v/>
      </c>
      <c r="D32" s="39" t="str">
        <f t="shared" si="0"/>
        <v/>
      </c>
    </row>
    <row r="33" spans="2:4" x14ac:dyDescent="0.2">
      <c r="B33" s="39" t="str">
        <f>IF(A33="","",SUMIFS(المبيعات!I:I,المبيعات!A:A,الآجل!A33,المبيعات!B:B,"آجل"))</f>
        <v/>
      </c>
      <c r="D33" s="39" t="str">
        <f t="shared" si="0"/>
        <v/>
      </c>
    </row>
    <row r="34" spans="2:4" x14ac:dyDescent="0.2">
      <c r="B34" s="39" t="str">
        <f>IF(A34="","",SUMIFS(المبيعات!I:I,المبيعات!A:A,الآجل!A34,المبيعات!B:B,"آجل"))</f>
        <v/>
      </c>
      <c r="D34" s="39" t="str">
        <f t="shared" si="0"/>
        <v/>
      </c>
    </row>
    <row r="35" spans="2:4" x14ac:dyDescent="0.2">
      <c r="B35" s="39" t="str">
        <f>IF(A35="","",SUMIFS(المبيعات!I:I,المبيعات!A:A,الآجل!A35,المبيعات!B:B,"آجل"))</f>
        <v/>
      </c>
      <c r="D35" s="39" t="str">
        <f t="shared" si="0"/>
        <v/>
      </c>
    </row>
    <row r="36" spans="2:4" x14ac:dyDescent="0.2">
      <c r="B36" s="39" t="str">
        <f>IF(A36="","",SUMIFS(المبيعات!I:I,المبيعات!A:A,الآجل!A36,المبيعات!B:B,"آجل"))</f>
        <v/>
      </c>
      <c r="D36" s="39" t="str">
        <f t="shared" si="0"/>
        <v/>
      </c>
    </row>
    <row r="37" spans="2:4" x14ac:dyDescent="0.2">
      <c r="B37" s="39" t="str">
        <f>IF(A37="","",SUMIFS(المبيعات!I:I,المبيعات!A:A,الآجل!A37,المبيعات!B:B,"آجل"))</f>
        <v/>
      </c>
      <c r="D37" s="39" t="str">
        <f t="shared" si="0"/>
        <v/>
      </c>
    </row>
    <row r="38" spans="2:4" x14ac:dyDescent="0.2">
      <c r="B38" s="39" t="str">
        <f>IF(A38="","",SUMIFS(المبيعات!I:I,المبيعات!A:A,الآجل!A38,المبيعات!B:B,"آجل"))</f>
        <v/>
      </c>
      <c r="D38" s="39" t="str">
        <f t="shared" si="0"/>
        <v/>
      </c>
    </row>
    <row r="39" spans="2:4" x14ac:dyDescent="0.2">
      <c r="B39" s="39" t="str">
        <f>IF(A39="","",SUMIFS(المبيعات!I:I,المبيعات!A:A,الآجل!A39,المبيعات!B:B,"آجل"))</f>
        <v/>
      </c>
      <c r="D39" s="39" t="str">
        <f t="shared" si="0"/>
        <v/>
      </c>
    </row>
    <row r="40" spans="2:4" x14ac:dyDescent="0.2">
      <c r="B40" s="39" t="str">
        <f>IF(A40="","",SUMIFS(المبيعات!I:I,المبيعات!A:A,الآجل!A40,المبيعات!B:B,"آجل"))</f>
        <v/>
      </c>
      <c r="D40" s="39" t="str">
        <f t="shared" si="0"/>
        <v/>
      </c>
    </row>
    <row r="41" spans="2:4" x14ac:dyDescent="0.2">
      <c r="B41" s="39" t="str">
        <f>IF(A41="","",SUMIFS(المبيعات!I:I,المبيعات!A:A,الآجل!A41,المبيعات!B:B,"آجل"))</f>
        <v/>
      </c>
      <c r="D41" s="39" t="str">
        <f t="shared" si="0"/>
        <v/>
      </c>
    </row>
    <row r="42" spans="2:4" x14ac:dyDescent="0.2">
      <c r="B42" s="39" t="str">
        <f>IF(A42="","",SUMIFS(المبيعات!I:I,المبيعات!A:A,الآجل!A42,المبيعات!B:B,"آجل"))</f>
        <v/>
      </c>
      <c r="D42" s="39" t="str">
        <f t="shared" si="0"/>
        <v/>
      </c>
    </row>
    <row r="43" spans="2:4" x14ac:dyDescent="0.2">
      <c r="B43" s="39" t="str">
        <f>IF(A43="","",SUMIFS(المبيعات!I:I,المبيعات!A:A,الآجل!A43,المبيعات!B:B,"آجل"))</f>
        <v/>
      </c>
      <c r="D43" s="39" t="str">
        <f t="shared" si="0"/>
        <v/>
      </c>
    </row>
    <row r="44" spans="2:4" x14ac:dyDescent="0.2">
      <c r="B44" s="39" t="str">
        <f>IF(A44="","",SUMIFS(المبيعات!I:I,المبيعات!A:A,الآجل!A44,المبيعات!B:B,"آجل"))</f>
        <v/>
      </c>
      <c r="D44" s="39" t="str">
        <f t="shared" si="0"/>
        <v/>
      </c>
    </row>
    <row r="45" spans="2:4" x14ac:dyDescent="0.2">
      <c r="B45" s="39" t="str">
        <f>IF(A45="","",SUMIFS(المبيعات!I:I,المبيعات!A:A,الآجل!A45,المبيعات!B:B,"آجل"))</f>
        <v/>
      </c>
      <c r="D45" s="39" t="str">
        <f t="shared" si="0"/>
        <v/>
      </c>
    </row>
    <row r="46" spans="2:4" x14ac:dyDescent="0.2">
      <c r="B46" s="39" t="str">
        <f>IF(A46="","",SUMIFS(المبيعات!I:I,المبيعات!A:A,الآجل!A46,المبيعات!B:B,"آجل"))</f>
        <v/>
      </c>
      <c r="D46" s="39" t="str">
        <f t="shared" si="0"/>
        <v/>
      </c>
    </row>
    <row r="47" spans="2:4" x14ac:dyDescent="0.2">
      <c r="B47" s="39" t="str">
        <f>IF(A47="","",SUMIFS(المبيعات!I:I,المبيعات!A:A,الآجل!A47,المبيعات!B:B,"آجل"))</f>
        <v/>
      </c>
      <c r="D47" s="39" t="str">
        <f t="shared" si="0"/>
        <v/>
      </c>
    </row>
    <row r="48" spans="2:4" x14ac:dyDescent="0.2">
      <c r="B48" s="39" t="str">
        <f>IF(A48="","",SUMIFS(المبيعات!I:I,المبيعات!A:A,الآجل!A48,المبيعات!B:B,"آجل"))</f>
        <v/>
      </c>
      <c r="D48" s="39" t="str">
        <f t="shared" si="0"/>
        <v/>
      </c>
    </row>
    <row r="49" spans="2:4" x14ac:dyDescent="0.2">
      <c r="B49" s="39" t="str">
        <f>IF(A49="","",SUMIFS(المبيعات!I:I,المبيعات!A:A,الآجل!A49,المبيعات!B:B,"آجل"))</f>
        <v/>
      </c>
      <c r="D49" s="39" t="str">
        <f t="shared" si="0"/>
        <v/>
      </c>
    </row>
    <row r="50" spans="2:4" x14ac:dyDescent="0.2">
      <c r="B50" s="39" t="str">
        <f>IF(A50="","",SUMIFS(المبيعات!I:I,المبيعات!A:A,الآجل!A50,المبيعات!B:B,"آجل"))</f>
        <v/>
      </c>
      <c r="D50" s="39" t="str">
        <f t="shared" si="0"/>
        <v/>
      </c>
    </row>
    <row r="51" spans="2:4" x14ac:dyDescent="0.2">
      <c r="B51" s="39" t="str">
        <f>IF(A51="","",SUMIFS(المبيعات!I:I,المبيعات!A:A,الآجل!A51,المبيعات!B:B,"آجل"))</f>
        <v/>
      </c>
      <c r="D51" s="39" t="str">
        <f t="shared" si="0"/>
        <v/>
      </c>
    </row>
    <row r="52" spans="2:4" x14ac:dyDescent="0.2">
      <c r="B52" s="39" t="str">
        <f>IF(A52="","",SUMIFS(المبيعات!I:I,المبيعات!A:A,الآجل!A52,المبيعات!B:B,"آجل"))</f>
        <v/>
      </c>
      <c r="D52" s="39" t="str">
        <f t="shared" si="0"/>
        <v/>
      </c>
    </row>
    <row r="53" spans="2:4" x14ac:dyDescent="0.2">
      <c r="B53" s="39" t="str">
        <f>IF(A53="","",SUMIFS(المبيعات!I:I,المبيعات!A:A,الآجل!A53,المبيعات!B:B,"آجل"))</f>
        <v/>
      </c>
      <c r="D53" s="39" t="str">
        <f t="shared" si="0"/>
        <v/>
      </c>
    </row>
    <row r="54" spans="2:4" x14ac:dyDescent="0.2">
      <c r="B54" s="39" t="str">
        <f>IF(A54="","",SUMIFS(المبيعات!I:I,المبيعات!A:A,الآجل!A54,المبيعات!B:B,"آجل"))</f>
        <v/>
      </c>
      <c r="D54" s="39" t="str">
        <f t="shared" si="0"/>
        <v/>
      </c>
    </row>
    <row r="55" spans="2:4" x14ac:dyDescent="0.2">
      <c r="B55" s="39" t="str">
        <f>IF(A55="","",SUMIFS(المبيعات!I:I,المبيعات!A:A,الآجل!A55,المبيعات!B:B,"آجل"))</f>
        <v/>
      </c>
      <c r="D55" s="39" t="str">
        <f t="shared" si="0"/>
        <v/>
      </c>
    </row>
    <row r="56" spans="2:4" x14ac:dyDescent="0.2">
      <c r="B56" s="39" t="str">
        <f>IF(A56="","",SUMIFS(المبيعات!I:I,المبيعات!A:A,الآجل!A56,المبيعات!B:B,"آجل"))</f>
        <v/>
      </c>
      <c r="D56" s="39" t="str">
        <f t="shared" si="0"/>
        <v/>
      </c>
    </row>
    <row r="57" spans="2:4" x14ac:dyDescent="0.2">
      <c r="B57" s="39" t="str">
        <f>IF(A57="","",SUMIFS(المبيعات!I:I,المبيعات!A:A,الآجل!A57,المبيعات!B:B,"آجل"))</f>
        <v/>
      </c>
      <c r="D57" s="39" t="str">
        <f t="shared" si="0"/>
        <v/>
      </c>
    </row>
    <row r="58" spans="2:4" x14ac:dyDescent="0.2">
      <c r="B58" s="39" t="str">
        <f>IF(A58="","",SUMIFS(المبيعات!I:I,المبيعات!A:A,الآجل!A58,المبيعات!B:B,"آجل"))</f>
        <v/>
      </c>
      <c r="D58" s="39" t="str">
        <f t="shared" si="0"/>
        <v/>
      </c>
    </row>
    <row r="59" spans="2:4" x14ac:dyDescent="0.2">
      <c r="B59" s="39" t="str">
        <f>IF(A59="","",SUMIFS(المبيعات!I:I,المبيعات!A:A,الآجل!A59,المبيعات!B:B,"آجل"))</f>
        <v/>
      </c>
      <c r="D59" s="39" t="str">
        <f t="shared" si="0"/>
        <v/>
      </c>
    </row>
    <row r="60" spans="2:4" x14ac:dyDescent="0.2">
      <c r="B60" s="39" t="str">
        <f>IF(A60="","",SUMIFS(المبيعات!I:I,المبيعات!A:A,الآجل!A60,المبيعات!B:B,"آجل"))</f>
        <v/>
      </c>
      <c r="D60" s="39" t="str">
        <f t="shared" si="0"/>
        <v/>
      </c>
    </row>
    <row r="61" spans="2:4" x14ac:dyDescent="0.2">
      <c r="B61" s="39" t="str">
        <f>IF(A61="","",SUMIFS(المبيعات!I:I,المبيعات!A:A,الآجل!A61,المبيعات!B:B,"آجل"))</f>
        <v/>
      </c>
      <c r="D61" s="39" t="str">
        <f t="shared" si="0"/>
        <v/>
      </c>
    </row>
    <row r="62" spans="2:4" x14ac:dyDescent="0.2">
      <c r="B62" s="39" t="str">
        <f>IF(A62="","",SUMIFS(المبيعات!I:I,المبيعات!A:A,الآجل!A62,المبيعات!B:B,"آجل"))</f>
        <v/>
      </c>
      <c r="D62" s="39" t="str">
        <f t="shared" si="0"/>
        <v/>
      </c>
    </row>
    <row r="63" spans="2:4" x14ac:dyDescent="0.2">
      <c r="B63" s="39" t="str">
        <f>IF(A63="","",SUMIFS(المبيعات!I:I,المبيعات!A:A,الآجل!A63,المبيعات!B:B,"آجل"))</f>
        <v/>
      </c>
      <c r="D63" s="39" t="str">
        <f t="shared" si="0"/>
        <v/>
      </c>
    </row>
    <row r="64" spans="2:4" x14ac:dyDescent="0.2">
      <c r="B64" s="39" t="str">
        <f>IF(A64="","",SUMIFS(المبيعات!I:I,المبيعات!A:A,الآجل!A64,المبيعات!B:B,"آجل"))</f>
        <v/>
      </c>
      <c r="D64" s="39" t="str">
        <f t="shared" si="0"/>
        <v/>
      </c>
    </row>
    <row r="65" spans="2:4" x14ac:dyDescent="0.2">
      <c r="B65" s="39" t="str">
        <f>IF(A65="","",SUMIFS(المبيعات!I:I,المبيعات!A:A,الآجل!A65,المبيعات!B:B,"آجل"))</f>
        <v/>
      </c>
      <c r="D65" s="39" t="str">
        <f t="shared" si="0"/>
        <v/>
      </c>
    </row>
    <row r="66" spans="2:4" x14ac:dyDescent="0.2">
      <c r="B66" s="39" t="str">
        <f>IF(A66="","",SUMIFS(المبيعات!I:I,المبيعات!A:A,الآجل!A66,المبيعات!B:B,"آجل"))</f>
        <v/>
      </c>
      <c r="D66" s="39" t="str">
        <f t="shared" si="0"/>
        <v/>
      </c>
    </row>
    <row r="67" spans="2:4" x14ac:dyDescent="0.2">
      <c r="B67" s="39" t="str">
        <f>IF(A67="","",SUMIFS(المبيعات!I:I,المبيعات!A:A,الآجل!A67,المبيعات!B:B,"آجل"))</f>
        <v/>
      </c>
      <c r="D67" s="39" t="str">
        <f t="shared" ref="D67:D70" si="1">IFERROR((B67-C67),"")</f>
        <v/>
      </c>
    </row>
    <row r="68" spans="2:4" x14ac:dyDescent="0.2">
      <c r="B68" s="39" t="str">
        <f>IF(A68="","",SUMIFS(المبيعات!I:I,المبيعات!A:A,الآجل!A68,المبيعات!B:B,"آجل"))</f>
        <v/>
      </c>
      <c r="D68" s="39" t="str">
        <f t="shared" si="1"/>
        <v/>
      </c>
    </row>
    <row r="69" spans="2:4" x14ac:dyDescent="0.2">
      <c r="B69" s="39" t="str">
        <f>IF(A69="","",SUMIFS(المبيعات!I:I,المبيعات!A:A,الآجل!A69,المبيعات!B:B,"آجل"))</f>
        <v/>
      </c>
      <c r="D69" s="39" t="str">
        <f t="shared" si="1"/>
        <v/>
      </c>
    </row>
    <row r="70" spans="2:4" x14ac:dyDescent="0.2">
      <c r="B70" s="39" t="str">
        <f>IF(A70="","",SUMIFS(المبيعات!I:I,المبيعات!A:A,الآجل!A70,المبيعات!B:B,"آجل"))</f>
        <v/>
      </c>
      <c r="D70" s="39" t="str">
        <f t="shared" si="1"/>
        <v/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showGridLines="0" rightToLeft="1" workbookViewId="0">
      <selection activeCell="B6" sqref="B6"/>
    </sheetView>
  </sheetViews>
  <sheetFormatPr defaultRowHeight="18" x14ac:dyDescent="0.2"/>
  <cols>
    <col min="1" max="1" width="23.375" style="8" customWidth="1"/>
    <col min="2" max="2" width="29.375" style="8" customWidth="1"/>
    <col min="3" max="16384" width="9" style="9"/>
  </cols>
  <sheetData>
    <row r="1" spans="1:2" x14ac:dyDescent="0.2">
      <c r="A1" s="42" t="s">
        <v>14</v>
      </c>
      <c r="B1" s="42" t="s">
        <v>41</v>
      </c>
    </row>
    <row r="2" spans="1:2" x14ac:dyDescent="0.2">
      <c r="A2" s="43" t="s">
        <v>28</v>
      </c>
      <c r="B2" s="43">
        <f>IF(A2="","",SUMIFS(المبيعات!I:I,المبيعات!A:A,الكاش!A2,المبيعات!B:B,"كاش "))</f>
        <v>1200</v>
      </c>
    </row>
    <row r="3" spans="1:2" x14ac:dyDescent="0.2">
      <c r="A3" s="43" t="s">
        <v>31</v>
      </c>
      <c r="B3" s="43">
        <f>IF(A3="","",SUMIFS(المبيعات!I:I,المبيعات!A:A,الكاش!A3,المبيعات!B:B,"كاش "))</f>
        <v>300</v>
      </c>
    </row>
    <row r="4" spans="1:2" x14ac:dyDescent="0.2">
      <c r="A4" s="43" t="s">
        <v>32</v>
      </c>
      <c r="B4" s="43">
        <f>IF(A4="","",SUMIFS(المبيعات!I:I,المبيعات!A:A,الكاش!A4,المبيعات!B:B,"كاش "))</f>
        <v>2100</v>
      </c>
    </row>
    <row r="5" spans="1:2" x14ac:dyDescent="0.2">
      <c r="A5" s="43" t="s">
        <v>30</v>
      </c>
      <c r="B5" s="43">
        <f>IF(A5="","",SUMIFS(المبيعات!I:I,المبيعات!A:A,الكاش!A5,المبيعات!B:B,"كاش "))</f>
        <v>2640</v>
      </c>
    </row>
    <row r="6" spans="1:2" x14ac:dyDescent="0.2">
      <c r="A6" s="43"/>
      <c r="B6" s="43" t="str">
        <f>IF(A6="","",SUMIFS(المبيعات!I:I,المبيعات!A:A,الكاش!A6,المبيعات!B:B,"كاش "))</f>
        <v/>
      </c>
    </row>
    <row r="7" spans="1:2" x14ac:dyDescent="0.2">
      <c r="A7" s="43"/>
      <c r="B7" s="43" t="str">
        <f>IF(A7="","",SUMIFS(المبيعات!I:I,المبيعات!A:A,الكاش!A7,المبيعات!B:B,"كاش "))</f>
        <v/>
      </c>
    </row>
    <row r="8" spans="1:2" x14ac:dyDescent="0.2">
      <c r="A8" s="43"/>
      <c r="B8" s="43" t="str">
        <f>IF(A8="","",SUMIFS(المبيعات!I:I,المبيعات!A:A,الكاش!A8,المبيعات!B:B,"كاش "))</f>
        <v/>
      </c>
    </row>
    <row r="9" spans="1:2" x14ac:dyDescent="0.2">
      <c r="A9" s="43"/>
      <c r="B9" s="43" t="str">
        <f>IF(A9="","",SUMIFS(المبيعات!I:I,المبيعات!A:A,الكاش!A9,المبيعات!B:B,"كاش "))</f>
        <v/>
      </c>
    </row>
    <row r="10" spans="1:2" x14ac:dyDescent="0.2">
      <c r="A10" s="43"/>
      <c r="B10" s="43" t="str">
        <f>IF(A10="","",SUMIFS(المبيعات!I:I,المبيعات!A:A,الكاش!A10,المبيعات!B:B,"كاش "))</f>
        <v/>
      </c>
    </row>
    <row r="11" spans="1:2" x14ac:dyDescent="0.2">
      <c r="A11" s="43"/>
      <c r="B11" s="43" t="str">
        <f>IF(A11="","",SUMIFS(المبيعات!I:I,المبيعات!A:A,الكاش!A11,المبيعات!B:B,"كاش "))</f>
        <v/>
      </c>
    </row>
    <row r="12" spans="1:2" x14ac:dyDescent="0.2">
      <c r="A12" s="43"/>
      <c r="B12" s="43" t="str">
        <f>IF(A12="","",SUMIFS(المبيعات!I:I,المبيعات!A:A,الكاش!A12,المبيعات!B:B,"كاش "))</f>
        <v/>
      </c>
    </row>
    <row r="13" spans="1:2" x14ac:dyDescent="0.2">
      <c r="A13" s="43"/>
      <c r="B13" s="43" t="str">
        <f>IF(A13="","",SUMIFS(المبيعات!I:I,المبيعات!A:A,الكاش!A13,المبيعات!B:B,"كاش "))</f>
        <v/>
      </c>
    </row>
    <row r="14" spans="1:2" x14ac:dyDescent="0.2">
      <c r="A14" s="43"/>
      <c r="B14" s="43" t="str">
        <f>IF(A14="","",SUMIFS(المبيعات!I:I,المبيعات!A:A,الكاش!A14,المبيعات!B:B,"كاش "))</f>
        <v/>
      </c>
    </row>
    <row r="15" spans="1:2" x14ac:dyDescent="0.2">
      <c r="A15" s="43"/>
      <c r="B15" s="43" t="str">
        <f>IF(A15="","",SUMIFS(المبيعات!I:I,المبيعات!A:A,الكاش!A15,المبيعات!B:B,"كاش "))</f>
        <v/>
      </c>
    </row>
    <row r="16" spans="1:2" x14ac:dyDescent="0.2">
      <c r="A16" s="43"/>
      <c r="B16" s="43" t="str">
        <f>IF(A16="","",SUMIFS(المبيعات!I:I,المبيعات!A:A,الكاش!A16,المبيعات!B:B,"كاش "))</f>
        <v/>
      </c>
    </row>
    <row r="17" spans="1:2" x14ac:dyDescent="0.2">
      <c r="A17" s="43"/>
      <c r="B17" s="43" t="str">
        <f>IF(A17="","",SUMIFS(المبيعات!I:I,المبيعات!A:A,الكاش!A17,المبيعات!B:B,"كاش "))</f>
        <v/>
      </c>
    </row>
    <row r="18" spans="1:2" x14ac:dyDescent="0.2">
      <c r="A18" s="43"/>
      <c r="B18" s="43" t="str">
        <f>IF(A18="","",SUMIFS(المبيعات!I:I,المبيعات!A:A,الكاش!A18,المبيعات!B:B,"كاش "))</f>
        <v/>
      </c>
    </row>
    <row r="19" spans="1:2" x14ac:dyDescent="0.2">
      <c r="A19" s="43"/>
      <c r="B19" s="43" t="str">
        <f>IF(A19="","",SUMIFS(المبيعات!I:I,المبيعات!A:A,الكاش!A19,المبيعات!B:B,"كاش "))</f>
        <v/>
      </c>
    </row>
    <row r="20" spans="1:2" x14ac:dyDescent="0.2">
      <c r="A20" s="43"/>
      <c r="B20" s="43" t="str">
        <f>IF(A20="","",SUMIFS(المبيعات!I:I,المبيعات!A:A,الكاش!A20,المبيعات!B:B,"كاش "))</f>
        <v/>
      </c>
    </row>
    <row r="21" spans="1:2" x14ac:dyDescent="0.2">
      <c r="A21" s="43"/>
      <c r="B21" s="43" t="str">
        <f>IF(A21="","",SUMIFS(المبيعات!I:I,المبيعات!A:A,الكاش!A21,المبيعات!B:B,"كاش "))</f>
        <v/>
      </c>
    </row>
    <row r="22" spans="1:2" x14ac:dyDescent="0.2">
      <c r="A22" s="43"/>
      <c r="B22" s="43" t="str">
        <f>IF(A22="","",SUMIFS(المبيعات!I:I,المبيعات!A:A,الكاش!A22,المبيعات!B:B,"كاش "))</f>
        <v/>
      </c>
    </row>
    <row r="23" spans="1:2" x14ac:dyDescent="0.2">
      <c r="A23" s="43"/>
      <c r="B23" s="43" t="str">
        <f>IF(A23="","",SUMIFS(المبيعات!I:I,المبيعات!A:A,الكاش!A23,المبيعات!B:B,"كاش "))</f>
        <v/>
      </c>
    </row>
    <row r="24" spans="1:2" x14ac:dyDescent="0.2">
      <c r="A24" s="43"/>
      <c r="B24" s="43" t="str">
        <f>IF(A24="","",SUMIFS(المبيعات!I:I,المبيعات!A:A,الكاش!A24,المبيعات!B:B,"كاش "))</f>
        <v/>
      </c>
    </row>
    <row r="25" spans="1:2" x14ac:dyDescent="0.2">
      <c r="A25" s="43"/>
      <c r="B25" s="43" t="str">
        <f>IF(A25="","",SUMIFS(المبيعات!I:I,المبيعات!A:A,الكاش!A25,المبيعات!B:B,"كاش "))</f>
        <v/>
      </c>
    </row>
    <row r="26" spans="1:2" x14ac:dyDescent="0.2">
      <c r="A26" s="43"/>
      <c r="B26" s="43" t="str">
        <f>IF(A26="","",SUMIFS(المبيعات!I:I,المبيعات!A:A,الكاش!A26,المبيعات!B:B,"كاش "))</f>
        <v/>
      </c>
    </row>
    <row r="27" spans="1:2" x14ac:dyDescent="0.2">
      <c r="A27" s="43"/>
      <c r="B27" s="43" t="str">
        <f>IF(A27="","",SUMIFS(المبيعات!I:I,المبيعات!A:A,الكاش!A27,المبيعات!B:B,"كاش "))</f>
        <v/>
      </c>
    </row>
    <row r="28" spans="1:2" x14ac:dyDescent="0.2">
      <c r="A28" s="43"/>
      <c r="B28" s="43" t="str">
        <f>IF(A28="","",SUMIFS(المبيعات!I:I,المبيعات!A:A,الكاش!A28,المبيعات!B:B,"كاش "))</f>
        <v/>
      </c>
    </row>
    <row r="29" spans="1:2" x14ac:dyDescent="0.2">
      <c r="A29" s="43"/>
      <c r="B29" s="43" t="str">
        <f>IF(A29="","",SUMIFS(المبيعات!I:I,المبيعات!A:A,الكاش!A29,المبيعات!B:B,"كاش "))</f>
        <v/>
      </c>
    </row>
    <row r="30" spans="1:2" x14ac:dyDescent="0.2">
      <c r="A30" s="43"/>
      <c r="B30" s="43" t="str">
        <f>IF(A30="","",SUMIFS(المبيعات!I:I,المبيعات!A:A,الكاش!A30,المبيعات!B:B,"كاش "))</f>
        <v/>
      </c>
    </row>
    <row r="31" spans="1:2" x14ac:dyDescent="0.2">
      <c r="A31" s="41"/>
      <c r="B31" s="41" t="str">
        <f>IF(A31="","",SUMIFS(المبيعات!I:I,المبيعات!A:A,الكاش!A31,المبيعات!B:B,"كاش "))</f>
        <v/>
      </c>
    </row>
    <row r="32" spans="1:2" x14ac:dyDescent="0.2">
      <c r="A32" s="41"/>
      <c r="B32" s="41" t="str">
        <f>IF(A32="","",SUMIFS(المبيعات!I:I,المبيعات!A:A,الكاش!A32,المبيعات!B:B,"كاش "))</f>
        <v/>
      </c>
    </row>
    <row r="33" spans="1:2" x14ac:dyDescent="0.2">
      <c r="A33" s="41"/>
      <c r="B33" s="41" t="str">
        <f>IF(A33="","",SUMIFS(المبيعات!I:I,المبيعات!A:A,الكاش!A33,المبيعات!B:B,"كاش "))</f>
        <v/>
      </c>
    </row>
    <row r="34" spans="1:2" x14ac:dyDescent="0.2">
      <c r="A34" s="41"/>
      <c r="B34" s="41" t="str">
        <f>IF(A34="","",SUMIFS(المبيعات!I:I,المبيعات!A:A,الكاش!A34,المبيعات!B:B,"كاش "))</f>
        <v/>
      </c>
    </row>
    <row r="35" spans="1:2" x14ac:dyDescent="0.2">
      <c r="A35" s="41"/>
      <c r="B35" s="41" t="str">
        <f>IF(A35="","",SUMIFS(المبيعات!I:I,المبيعات!A:A,الكاش!A35,المبيعات!B:B,"كاش "))</f>
        <v/>
      </c>
    </row>
    <row r="36" spans="1:2" x14ac:dyDescent="0.2">
      <c r="A36" s="41"/>
      <c r="B36" s="41" t="str">
        <f>IF(A36="","",SUMIFS(المبيعات!I:I,المبيعات!A:A,الكاش!A36,المبيعات!B:B,"كاش "))</f>
        <v/>
      </c>
    </row>
    <row r="37" spans="1:2" x14ac:dyDescent="0.2">
      <c r="A37" s="41"/>
      <c r="B37" s="41" t="str">
        <f>IF(A37="","",SUMIFS(المبيعات!I:I,المبيعات!A:A,الكاش!A37,المبيعات!B:B,"كاش "))</f>
        <v/>
      </c>
    </row>
    <row r="38" spans="1:2" x14ac:dyDescent="0.2">
      <c r="A38" s="41"/>
      <c r="B38" s="41" t="str">
        <f>IF(A38="","",SUMIFS(المبيعات!I:I,المبيعات!A:A,الكاش!A38,المبيعات!B:B,"كاش "))</f>
        <v/>
      </c>
    </row>
    <row r="39" spans="1:2" x14ac:dyDescent="0.2">
      <c r="A39" s="41"/>
      <c r="B39" s="41" t="str">
        <f>IF(A39="","",SUMIFS(المبيعات!I:I,المبيعات!A:A,الكاش!A39,المبيعات!B:B,"كاش "))</f>
        <v/>
      </c>
    </row>
    <row r="40" spans="1:2" x14ac:dyDescent="0.2">
      <c r="A40" s="41"/>
      <c r="B40" s="41" t="str">
        <f>IF(A40="","",SUMIFS(المبيعات!I:I,المبيعات!A:A,الكاش!A40,المبيعات!B:B,"كاش "))</f>
        <v/>
      </c>
    </row>
    <row r="41" spans="1:2" x14ac:dyDescent="0.2">
      <c r="A41" s="41"/>
      <c r="B41" s="41" t="str">
        <f>IF(A41="","",SUMIFS(المبيعات!I:I,المبيعات!A:A,الكاش!A41,المبيعات!B:B,"كاش "))</f>
        <v/>
      </c>
    </row>
    <row r="42" spans="1:2" x14ac:dyDescent="0.2">
      <c r="A42" s="41"/>
      <c r="B42" s="41" t="str">
        <f>IF(A42="","",SUMIFS(المبيعات!I:I,المبيعات!A:A,الكاش!A42,المبيعات!B:B,"كاش "))</f>
        <v/>
      </c>
    </row>
    <row r="43" spans="1:2" x14ac:dyDescent="0.2">
      <c r="A43" s="41"/>
      <c r="B43" s="41" t="str">
        <f>IF(A43="","",SUMIFS(المبيعات!I:I,المبيعات!A:A,الكاش!A43,المبيعات!B:B,"كاش "))</f>
        <v/>
      </c>
    </row>
    <row r="44" spans="1:2" x14ac:dyDescent="0.2">
      <c r="A44" s="41"/>
      <c r="B44" s="41" t="str">
        <f>IF(A44="","",SUMIFS(المبيعات!I:I,المبيعات!A:A,الكاش!A44,المبيعات!B:B,"كاش "))</f>
        <v/>
      </c>
    </row>
    <row r="45" spans="1:2" x14ac:dyDescent="0.2">
      <c r="A45" s="41"/>
      <c r="B45" s="41" t="str">
        <f>IF(A45="","",SUMIFS(المبيعات!I:I,المبيعات!A:A,الكاش!A45,المبيعات!B:B,"كاش "))</f>
        <v/>
      </c>
    </row>
    <row r="46" spans="1:2" x14ac:dyDescent="0.2">
      <c r="A46" s="41"/>
      <c r="B46" s="41" t="str">
        <f>IF(A46="","",SUMIFS(المبيعات!I:I,المبيعات!A:A,الكاش!A46,المبيعات!B:B,"كاش "))</f>
        <v/>
      </c>
    </row>
    <row r="47" spans="1:2" x14ac:dyDescent="0.2">
      <c r="A47" s="41"/>
      <c r="B47" s="41" t="str">
        <f>IF(A47="","",SUMIFS(المبيعات!I:I,المبيعات!A:A,الكاش!A47,المبيعات!B:B,"كاش "))</f>
        <v/>
      </c>
    </row>
    <row r="48" spans="1:2" x14ac:dyDescent="0.2">
      <c r="A48" s="41"/>
      <c r="B48" s="41" t="str">
        <f>IF(A48="","",SUMIFS(المبيعات!I:I,المبيعات!A:A,الكاش!A48,المبيعات!B:B,"كاش "))</f>
        <v/>
      </c>
    </row>
    <row r="49" spans="1:2" x14ac:dyDescent="0.2">
      <c r="A49" s="41"/>
      <c r="B49" s="41" t="str">
        <f>IF(A49="","",SUMIFS(المبيعات!I:I,المبيعات!A:A,الكاش!A49,المبيعات!B:B,"كاش "))</f>
        <v/>
      </c>
    </row>
    <row r="50" spans="1:2" x14ac:dyDescent="0.2">
      <c r="A50" s="41"/>
      <c r="B50" s="41" t="str">
        <f>IF(A50="","",SUMIFS(المبيعات!I:I,المبيعات!A:A,الكاش!A50,المبيعات!B:B,"كاش "))</f>
        <v/>
      </c>
    </row>
    <row r="51" spans="1:2" x14ac:dyDescent="0.2">
      <c r="A51" s="41"/>
      <c r="B51" s="41" t="str">
        <f>IF(A51="","",SUMIFS(المبيعات!I:I,المبيعات!A:A,الكاش!A51,المبيعات!B:B,"كاش "))</f>
        <v/>
      </c>
    </row>
    <row r="52" spans="1:2" x14ac:dyDescent="0.2">
      <c r="A52" s="41"/>
      <c r="B52" s="41" t="str">
        <f>IF(A52="","",SUMIFS(المبيعات!I:I,المبيعات!A:A,الكاش!A52,المبيعات!B:B,"كاش "))</f>
        <v/>
      </c>
    </row>
    <row r="53" spans="1:2" x14ac:dyDescent="0.2">
      <c r="A53" s="41"/>
      <c r="B53" s="41" t="str">
        <f>IF(A53="","",SUMIFS(المبيعات!I:I,المبيعات!A:A,الكاش!A53,المبيعات!B:B,"كاش "))</f>
        <v/>
      </c>
    </row>
    <row r="54" spans="1:2" x14ac:dyDescent="0.2">
      <c r="A54" s="41"/>
      <c r="B54" s="41" t="str">
        <f>IF(A54="","",SUMIFS(المبيعات!I:I,المبيعات!A:A,الكاش!A54,المبيعات!B:B,"كاش "))</f>
        <v/>
      </c>
    </row>
    <row r="55" spans="1:2" x14ac:dyDescent="0.2">
      <c r="A55" s="41"/>
      <c r="B55" s="41" t="str">
        <f>IF(A55="","",SUMIFS(المبيعات!I:I,المبيعات!A:A,الكاش!A55,المبيعات!B:B,"كاش "))</f>
        <v/>
      </c>
    </row>
    <row r="56" spans="1:2" x14ac:dyDescent="0.2">
      <c r="A56" s="41"/>
      <c r="B56" s="41" t="str">
        <f>IF(A56="","",SUMIFS(المبيعات!I:I,المبيعات!A:A,الكاش!A56,المبيعات!B:B,"كاش "))</f>
        <v/>
      </c>
    </row>
    <row r="57" spans="1:2" x14ac:dyDescent="0.2">
      <c r="A57" s="41"/>
      <c r="B57" s="41" t="str">
        <f>IF(A57="","",SUMIFS(المبيعات!I:I,المبيعات!A:A,الكاش!A57,المبيعات!B:B,"كاش "))</f>
        <v/>
      </c>
    </row>
    <row r="58" spans="1:2" x14ac:dyDescent="0.2">
      <c r="A58" s="41"/>
      <c r="B58" s="41" t="str">
        <f>IF(A58="","",SUMIFS(المبيعات!I:I,المبيعات!A:A,الكاش!A58,المبيعات!B:B,"كاش "))</f>
        <v/>
      </c>
    </row>
    <row r="59" spans="1:2" x14ac:dyDescent="0.2">
      <c r="A59" s="41"/>
      <c r="B59" s="41" t="str">
        <f>IF(A59="","",SUMIFS(المبيعات!I:I,المبيعات!A:A,الكاش!A59,المبيعات!B:B,"كاش "))</f>
        <v/>
      </c>
    </row>
    <row r="60" spans="1:2" x14ac:dyDescent="0.2">
      <c r="A60" s="41"/>
      <c r="B60" s="41" t="str">
        <f>IF(A60="","",SUMIFS(المبيعات!I:I,المبيعات!A:A,الكاش!A60,المبيعات!B:B,"كاش "))</f>
        <v/>
      </c>
    </row>
    <row r="61" spans="1:2" x14ac:dyDescent="0.2">
      <c r="A61" s="41"/>
      <c r="B61" s="41" t="str">
        <f>IF(A61="","",SUMIFS(المبيعات!I:I,المبيعات!A:A,الكاش!A61,المبيعات!B:B,"كاش "))</f>
        <v/>
      </c>
    </row>
    <row r="62" spans="1:2" x14ac:dyDescent="0.2">
      <c r="A62" s="41"/>
      <c r="B62" s="41" t="str">
        <f>IF(A62="","",SUMIFS(المبيعات!I:I,المبيعات!A:A,الكاش!A62,المبيعات!B:B,"كاش "))</f>
        <v/>
      </c>
    </row>
    <row r="63" spans="1:2" x14ac:dyDescent="0.2">
      <c r="A63" s="41"/>
      <c r="B63" s="41" t="str">
        <f>IF(A63="","",SUMIFS(المبيعات!I:I,المبيعات!A:A,الكاش!A63,المبيعات!B:B,"كاش "))</f>
        <v/>
      </c>
    </row>
    <row r="64" spans="1:2" x14ac:dyDescent="0.2">
      <c r="A64" s="41"/>
      <c r="B64" s="41" t="str">
        <f>IF(A64="","",SUMIFS(المبيعات!I:I,المبيعات!A:A,الكاش!A64,المبيعات!B:B,"كاش "))</f>
        <v/>
      </c>
    </row>
    <row r="65" spans="1:2" x14ac:dyDescent="0.2">
      <c r="A65" s="41"/>
      <c r="B65" s="41" t="str">
        <f>IF(A65="","",SUMIFS(المبيعات!I:I,المبيعات!A:A,الكاش!A65,المبيعات!B:B,"كاش "))</f>
        <v/>
      </c>
    </row>
    <row r="66" spans="1:2" x14ac:dyDescent="0.2">
      <c r="A66" s="41"/>
      <c r="B66" s="41" t="str">
        <f>IF(A66="","",SUMIFS(المبيعات!I:I,المبيعات!A:A,الكاش!A66,المبيعات!B:B,"كاش "))</f>
        <v/>
      </c>
    </row>
    <row r="67" spans="1:2" x14ac:dyDescent="0.2">
      <c r="A67" s="41"/>
      <c r="B67" s="41" t="str">
        <f>IF(A67="","",SUMIFS(المبيعات!I:I,المبيعات!A:A,الكاش!A67,المبيعات!B:B,"كاش "))</f>
        <v/>
      </c>
    </row>
    <row r="68" spans="1:2" x14ac:dyDescent="0.2">
      <c r="A68" s="41"/>
      <c r="B68" s="41" t="str">
        <f>IF(A68="","",SUMIFS(المبيعات!I:I,المبيعات!A:A,الكاش!A68,المبيعات!B:B,"كاش "))</f>
        <v/>
      </c>
    </row>
    <row r="69" spans="1:2" x14ac:dyDescent="0.2">
      <c r="A69" s="41"/>
      <c r="B69" s="41" t="str">
        <f>IF(A69="","",SUMIFS(المبيعات!I:I,المبيعات!A:A,الكاش!A69,المبيعات!B:B,"كاش "))</f>
        <v/>
      </c>
    </row>
    <row r="70" spans="1:2" x14ac:dyDescent="0.2">
      <c r="A70" s="41"/>
      <c r="B70" s="41" t="str">
        <f>IF(A70="","",SUMIFS(المبيعات!I:I,المبيعات!A:A,الكاش!A70,المبيعات!B:B,"كاش "))</f>
        <v/>
      </c>
    </row>
    <row r="71" spans="1:2" x14ac:dyDescent="0.2">
      <c r="A71" s="41"/>
      <c r="B71" s="41" t="str">
        <f>IF(A71="","",SUMIFS(المبيعات!I:I,المبيعات!A:A,الكاش!A71,المبيعات!B:B,"كاش "))</f>
        <v/>
      </c>
    </row>
    <row r="72" spans="1:2" x14ac:dyDescent="0.2">
      <c r="A72" s="41"/>
      <c r="B72" s="41" t="str">
        <f>IF(A72="","",SUMIFS(المبيعات!I:I,المبيعات!A:A,الكاش!A72,المبيعات!B:B,"كاش "))</f>
        <v/>
      </c>
    </row>
    <row r="73" spans="1:2" x14ac:dyDescent="0.2">
      <c r="A73" s="41"/>
      <c r="B73" s="41" t="str">
        <f>IF(A73="","",SUMIFS(المبيعات!I:I,المبيعات!A:A,الكاش!A73,المبيعات!B:B,"كاش "))</f>
        <v/>
      </c>
    </row>
    <row r="74" spans="1:2" x14ac:dyDescent="0.2">
      <c r="A74" s="41"/>
      <c r="B74" s="41" t="str">
        <f>IF(A74="","",SUMIFS(المبيعات!I:I,المبيعات!A:A,الكاش!A74,المبيعات!B:B,"كاش "))</f>
        <v/>
      </c>
    </row>
    <row r="75" spans="1:2" x14ac:dyDescent="0.2">
      <c r="A75" s="41"/>
      <c r="B75" s="41" t="str">
        <f>IF(A75="","",SUMIFS(المبيعات!I:I,المبيعات!A:A,الكاش!A75,المبيعات!B:B,"كاش "))</f>
        <v/>
      </c>
    </row>
    <row r="76" spans="1:2" x14ac:dyDescent="0.2">
      <c r="A76" s="41"/>
      <c r="B76" s="41" t="str">
        <f>IF(A76="","",SUMIFS(المبيعات!I:I,المبيعات!A:A,الكاش!A76,المبيعات!B:B,"كاش "))</f>
        <v/>
      </c>
    </row>
    <row r="77" spans="1:2" x14ac:dyDescent="0.2">
      <c r="A77" s="41"/>
      <c r="B77" s="41" t="str">
        <f>IF(A77="","",SUMIFS(المبيعات!I:I,المبيعات!A:A,الكاش!A77,المبيعات!B:B,"كاش "))</f>
        <v/>
      </c>
    </row>
    <row r="78" spans="1:2" x14ac:dyDescent="0.2">
      <c r="A78" s="41"/>
      <c r="B78" s="41" t="str">
        <f>IF(A78="","",SUMIFS(المبيعات!I:I,المبيعات!A:A,الكاش!A78,المبيعات!B:B,"كاش "))</f>
        <v/>
      </c>
    </row>
    <row r="79" spans="1:2" x14ac:dyDescent="0.2">
      <c r="A79" s="41"/>
      <c r="B79" s="41" t="str">
        <f>IF(A79="","",SUMIFS(المبيعات!I:I,المبيعات!A:A,الكاش!A79,المبيعات!B:B,"كاش "))</f>
        <v/>
      </c>
    </row>
    <row r="80" spans="1:2" x14ac:dyDescent="0.2">
      <c r="A80" s="41"/>
      <c r="B80" s="41" t="str">
        <f>IF(A80="","",SUMIFS(المبيعات!I:I,المبيعات!A:A,الكاش!A80,المبيعات!B:B,"كاش "))</f>
        <v/>
      </c>
    </row>
    <row r="81" spans="1:2" x14ac:dyDescent="0.2">
      <c r="A81" s="41"/>
      <c r="B81" s="41" t="str">
        <f>IF(A81="","",SUMIFS(المبيعات!I:I,المبيعات!A:A,الكاش!A81,المبيعات!B:B,"كاش "))</f>
        <v/>
      </c>
    </row>
    <row r="82" spans="1:2" x14ac:dyDescent="0.2">
      <c r="A82" s="41"/>
      <c r="B82" s="41" t="str">
        <f>IF(A82="","",SUMIFS(المبيعات!I:I,المبيعات!A:A,الكاش!A82,المبيعات!B:B,"كاش "))</f>
        <v/>
      </c>
    </row>
    <row r="83" spans="1:2" x14ac:dyDescent="0.2">
      <c r="A83" s="41"/>
      <c r="B83" s="41" t="str">
        <f>IF(A83="","",SUMIFS(المبيعات!I:I,المبيعات!A:A,الكاش!A83,المبيعات!B:B,"كاش "))</f>
        <v/>
      </c>
    </row>
    <row r="84" spans="1:2" x14ac:dyDescent="0.2">
      <c r="A84" s="41"/>
      <c r="B84" s="41" t="str">
        <f>IF(A84="","",SUMIFS(المبيعات!I:I,المبيعات!A:A,الكاش!A84,المبيعات!B:B,"كاش "))</f>
        <v/>
      </c>
    </row>
    <row r="85" spans="1:2" x14ac:dyDescent="0.2">
      <c r="A85" s="41"/>
      <c r="B85" s="41" t="str">
        <f>IF(A85="","",SUMIFS(المبيعات!I:I,المبيعات!A:A,الكاش!A85,المبيعات!B:B,"كاش "))</f>
        <v/>
      </c>
    </row>
    <row r="86" spans="1:2" x14ac:dyDescent="0.2">
      <c r="A86" s="41"/>
      <c r="B86" s="41" t="str">
        <f>IF(A86="","",SUMIFS(المبيعات!I:I,المبيعات!A:A,الكاش!A86,المبيعات!B:B,"كاش "))</f>
        <v/>
      </c>
    </row>
    <row r="87" spans="1:2" x14ac:dyDescent="0.2">
      <c r="A87" s="41"/>
      <c r="B87" s="41" t="str">
        <f>IF(A87="","",SUMIFS(المبيعات!I:I,المبيعات!A:A,الكاش!A87,المبيعات!B:B,"كاش "))</f>
        <v/>
      </c>
    </row>
    <row r="88" spans="1:2" x14ac:dyDescent="0.2">
      <c r="A88" s="41"/>
      <c r="B88" s="41" t="str">
        <f>IF(A88="","",SUMIFS(المبيعات!I:I,المبيعات!A:A,الكاش!A88,المبيعات!B:B,"كاش "))</f>
        <v/>
      </c>
    </row>
    <row r="89" spans="1:2" x14ac:dyDescent="0.2">
      <c r="A89" s="41"/>
      <c r="B89" s="41" t="str">
        <f>IF(A89="","",SUMIFS(المبيعات!I:I,المبيعات!A:A,الكاش!A89,المبيعات!B:B,"كاش "))</f>
        <v/>
      </c>
    </row>
    <row r="90" spans="1:2" x14ac:dyDescent="0.2">
      <c r="A90" s="41"/>
      <c r="B90" s="41" t="str">
        <f>IF(A90="","",SUMIFS(المبيعات!I:I,المبيعات!A:A,الكاش!A90,المبيعات!B:B,"كاش "))</f>
        <v/>
      </c>
    </row>
    <row r="91" spans="1:2" x14ac:dyDescent="0.2">
      <c r="A91" s="41"/>
      <c r="B91" s="41" t="str">
        <f>IF(A91="","",SUMIFS(المبيعات!I:I,المبيعات!A:A,الكاش!A91,المبيعات!B:B,"كاش "))</f>
        <v/>
      </c>
    </row>
    <row r="92" spans="1:2" x14ac:dyDescent="0.2">
      <c r="A92" s="41"/>
      <c r="B92" s="41" t="str">
        <f>IF(A92="","",SUMIFS(المبيعات!I:I,المبيعات!A:A,الكاش!A92,المبيعات!B:B,"كاش "))</f>
        <v/>
      </c>
    </row>
    <row r="93" spans="1:2" x14ac:dyDescent="0.2">
      <c r="A93" s="41"/>
      <c r="B93" s="41" t="str">
        <f>IF(A93="","",SUMIFS(المبيعات!I:I,المبيعات!A:A,الكاش!A93,المبيعات!B:B,"كاش "))</f>
        <v/>
      </c>
    </row>
    <row r="94" spans="1:2" x14ac:dyDescent="0.2">
      <c r="A94" s="41"/>
      <c r="B94" s="41" t="str">
        <f>IF(A94="","",SUMIFS(المبيعات!I:I,المبيعات!A:A,الكاش!A94,المبيعات!B:B,"كاش "))</f>
        <v/>
      </c>
    </row>
    <row r="95" spans="1:2" x14ac:dyDescent="0.2">
      <c r="A95" s="41"/>
      <c r="B95" s="41" t="str">
        <f>IF(A95="","",SUMIFS(المبيعات!I:I,المبيعات!A:A,الكاش!A95,المبيعات!B:B,"كاش "))</f>
        <v/>
      </c>
    </row>
    <row r="96" spans="1:2" x14ac:dyDescent="0.2">
      <c r="A96" s="41"/>
      <c r="B96" s="41" t="str">
        <f>IF(A96="","",SUMIFS(المبيعات!I:I,المبيعات!A:A,الكاش!A96,المبيعات!B:B,"كاش "))</f>
        <v/>
      </c>
    </row>
    <row r="97" spans="1:2" x14ac:dyDescent="0.2">
      <c r="A97" s="41"/>
      <c r="B97" s="41" t="str">
        <f>IF(A97="","",SUMIFS(المبيعات!I:I,المبيعات!A:A,الكاش!A97,المبيعات!B:B,"كاش "))</f>
        <v/>
      </c>
    </row>
    <row r="98" spans="1:2" x14ac:dyDescent="0.2">
      <c r="A98" s="41"/>
      <c r="B98" s="41" t="str">
        <f>IF(A98="","",SUMIFS(المبيعات!I:I,المبيعات!A:A,الكاش!A98,المبيعات!B:B,"كاش "))</f>
        <v/>
      </c>
    </row>
    <row r="99" spans="1:2" x14ac:dyDescent="0.2">
      <c r="A99" s="41"/>
      <c r="B99" s="41" t="str">
        <f>IF(A99="","",SUMIFS(المبيعات!I:I,المبيعات!A:A,الكاش!A99,المبيعات!B:B,"كاش "))</f>
        <v/>
      </c>
    </row>
    <row r="100" spans="1:2" x14ac:dyDescent="0.2">
      <c r="A100" s="41"/>
      <c r="B100" s="41" t="str">
        <f>IF(A100="","",SUMIFS(المبيعات!I:I,المبيعات!A:A,الكاش!A100,المبيعات!B:B,"كاش "))</f>
        <v/>
      </c>
    </row>
    <row r="101" spans="1:2" x14ac:dyDescent="0.2">
      <c r="A101" s="41"/>
      <c r="B101" s="41" t="str">
        <f>IF(A101="","",SUMIFS(المبيعات!I:I,المبيعات!A:A,الكاش!A101,المبيعات!B:B,"كاش "))</f>
        <v/>
      </c>
    </row>
    <row r="102" spans="1:2" x14ac:dyDescent="0.2">
      <c r="A102" s="41"/>
      <c r="B102" s="41" t="str">
        <f>IF(A102="","",SUMIFS(المبيعات!I:I,المبيعات!A:A,الكاش!A102,المبيعات!B:B,"كاش "))</f>
        <v/>
      </c>
    </row>
    <row r="103" spans="1:2" x14ac:dyDescent="0.2">
      <c r="A103" s="41"/>
      <c r="B103" s="41" t="str">
        <f>IF(A103="","",SUMIFS(المبيعات!I:I,المبيعات!A:A,الكاش!A103,المبيعات!B:B,"كاش "))</f>
        <v/>
      </c>
    </row>
    <row r="104" spans="1:2" x14ac:dyDescent="0.2">
      <c r="A104" s="41"/>
      <c r="B104" s="41" t="str">
        <f>IF(A104="","",SUMIFS(المبيعات!I:I,المبيعات!A:A,الكاش!A104,المبيعات!B:B,"كاش "))</f>
        <v/>
      </c>
    </row>
    <row r="105" spans="1:2" x14ac:dyDescent="0.2">
      <c r="A105" s="41"/>
      <c r="B105" s="41" t="str">
        <f>IF(A105="","",SUMIFS(المبيعات!I:I,المبيعات!A:A,الكاش!A105,المبيعات!B:B,"كاش "))</f>
        <v/>
      </c>
    </row>
    <row r="106" spans="1:2" x14ac:dyDescent="0.2">
      <c r="B106" s="8" t="str">
        <f>IF(A106="","",SUMIFS(المبيعات!I:I,المبيعات!A:A,الكاش!A106,المبيعات!B:B,"كاش "))</f>
        <v/>
      </c>
    </row>
    <row r="107" spans="1:2" x14ac:dyDescent="0.2">
      <c r="B107" s="8" t="str">
        <f>IF(A107="","",SUMIFS(المبيعات!I:I,المبيعات!A:A,الكاش!A107,المبيعات!B:B,"كاش "))</f>
        <v/>
      </c>
    </row>
    <row r="108" spans="1:2" x14ac:dyDescent="0.2">
      <c r="B108" s="8" t="str">
        <f>IF(A108="","",SUMIFS(المبيعات!I:I,المبيعات!A:A,الكاش!A108,المبيعات!B:B,"كاش "))</f>
        <v/>
      </c>
    </row>
    <row r="109" spans="1:2" x14ac:dyDescent="0.2">
      <c r="B109" s="8" t="str">
        <f>IF(A109="","",SUMIFS(المبيعات!I:I,المبيعات!A:A,الكاش!A109,المبيعات!B:B,"كاش "))</f>
        <v/>
      </c>
    </row>
    <row r="110" spans="1:2" x14ac:dyDescent="0.2">
      <c r="B110" s="8" t="str">
        <f>IF(A110="","",SUMIFS(المبيعات!I:I,المبيعات!A:A,الكاش!A110,المبيعات!B:B,"كاش "))</f>
        <v/>
      </c>
    </row>
    <row r="111" spans="1:2" x14ac:dyDescent="0.2">
      <c r="B111" s="8" t="str">
        <f>IF(A111="","",SUMIFS(المبيعات!I:I,المبيعات!A:A,الكاش!A111,المبيعات!B:B,"كاش "))</f>
        <v/>
      </c>
    </row>
    <row r="112" spans="1:2" x14ac:dyDescent="0.2">
      <c r="B112" s="8" t="str">
        <f>IF(A112="","",SUMIFS(المبيعات!I:I,المبيعات!A:A,الكاش!A112,المبيعات!B:B,"كاش "))</f>
        <v/>
      </c>
    </row>
    <row r="113" spans="2:2" x14ac:dyDescent="0.2">
      <c r="B113" s="8" t="str">
        <f>IF(A113="","",SUMIFS(المبيعات!I:I,المبيعات!A:A,الكاش!A113,المبيعات!B:B,"كاش "))</f>
        <v/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rightToLeft="1" tabSelected="1" workbookViewId="0">
      <selection activeCell="C2" sqref="C2"/>
    </sheetView>
  </sheetViews>
  <sheetFormatPr defaultRowHeight="15.75" x14ac:dyDescent="0.2"/>
  <cols>
    <col min="1" max="9" width="15.875" style="2" customWidth="1"/>
  </cols>
  <sheetData>
    <row r="1" spans="1:9" ht="22.5" customHeight="1" x14ac:dyDescent="0.2">
      <c r="A1" s="5" t="s">
        <v>0</v>
      </c>
      <c r="B1" s="5" t="s">
        <v>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</row>
    <row r="2" spans="1:9" x14ac:dyDescent="0.2">
      <c r="A2" s="2">
        <f>المخزن!A2</f>
        <v>101</v>
      </c>
      <c r="B2" s="2" t="str">
        <f>المخزن!B2</f>
        <v>تيشرت بولو</v>
      </c>
      <c r="C2" s="2">
        <f>SUMIFS(المبيعات!G:G,المبيعات!E:E,الأرباح!A2)</f>
        <v>10</v>
      </c>
      <c r="D2" s="2">
        <f>SUMIFS(المشتريات!F:F,المشتريات!D:D,الأرباح!A2)</f>
        <v>49</v>
      </c>
      <c r="E2" s="2">
        <f>VLOOKUP(B2,المخزن!B2:F18,5,FALSE)</f>
        <v>150</v>
      </c>
      <c r="F2" s="2">
        <f>VLOOKUP(B2,المخزن!B2:E16,4,FALSE)</f>
        <v>105</v>
      </c>
      <c r="G2" s="2">
        <f>C2*E2</f>
        <v>1500</v>
      </c>
      <c r="H2" s="2">
        <f>D2*F2</f>
        <v>5145</v>
      </c>
      <c r="I2" s="2">
        <f>H2-G2</f>
        <v>3645</v>
      </c>
    </row>
    <row r="3" spans="1:9" x14ac:dyDescent="0.2">
      <c r="A3" s="2">
        <f>المخزن!A3</f>
        <v>102</v>
      </c>
      <c r="B3" s="2" t="str">
        <f>المخزن!B3</f>
        <v>تيشرت اديداس</v>
      </c>
      <c r="C3" s="2">
        <f>SUMIFS(المبيعات!G:G,المبيعات!E:E,الأرباح!A3)</f>
        <v>0</v>
      </c>
      <c r="D3" s="2">
        <f>SUMIFS(المشتريات!F:F,المشتريات!D:D,الأرباح!A3)</f>
        <v>0</v>
      </c>
      <c r="E3" s="2">
        <f>VLOOKUP(B3,المخزن!B3:F19,5,FALSE)</f>
        <v>280</v>
      </c>
      <c r="F3" s="2">
        <f>VLOOKUP(B3,المخزن!B3:E17,4,FALSE)</f>
        <v>215</v>
      </c>
      <c r="G3" s="2">
        <f t="shared" ref="G3:G7" si="0">C3*E3</f>
        <v>0</v>
      </c>
      <c r="H3" s="2">
        <f t="shared" ref="H3:H7" si="1">D3*F3</f>
        <v>0</v>
      </c>
      <c r="I3" s="2">
        <f t="shared" ref="I3:I7" si="2">H3-G3</f>
        <v>0</v>
      </c>
    </row>
    <row r="4" spans="1:9" x14ac:dyDescent="0.2">
      <c r="A4" s="2">
        <f>المخزن!A4</f>
        <v>103</v>
      </c>
      <c r="B4" s="2" t="str">
        <f>المخزن!B4</f>
        <v>عباية حريمى</v>
      </c>
      <c r="C4" s="2">
        <f>SUMIFS(المبيعات!G:G,المبيعات!E:E,الأرباح!A4)</f>
        <v>0</v>
      </c>
      <c r="D4" s="2">
        <f>SUMIFS(المشتريات!F:F,المشتريات!D:D,الأرباح!A4)</f>
        <v>22</v>
      </c>
      <c r="E4" s="2">
        <f>VLOOKUP(B4,المخزن!B4:F20,5,FALSE)</f>
        <v>300</v>
      </c>
      <c r="F4" s="2">
        <f>VLOOKUP(B4,المخزن!B4:E18,4,FALSE)</f>
        <v>235</v>
      </c>
      <c r="G4" s="2">
        <f t="shared" si="0"/>
        <v>0</v>
      </c>
      <c r="H4" s="2">
        <f t="shared" si="1"/>
        <v>5170</v>
      </c>
      <c r="I4" s="2">
        <f t="shared" si="2"/>
        <v>5170</v>
      </c>
    </row>
    <row r="5" spans="1:9" x14ac:dyDescent="0.2">
      <c r="A5" s="2">
        <f>المخزن!A5</f>
        <v>104</v>
      </c>
      <c r="B5" s="2" t="str">
        <f>المخزن!B5</f>
        <v>ملابس اطفال</v>
      </c>
      <c r="C5" s="2">
        <f>SUMIFS(المبيعات!G:G,المبيعات!E:E,الأرباح!A5)</f>
        <v>25</v>
      </c>
      <c r="D5" s="2">
        <f>SUMIFS(المشتريات!F:F,المشتريات!D:D,الأرباح!A5)</f>
        <v>145</v>
      </c>
      <c r="E5" s="2">
        <f>VLOOKUP(B5,المخزن!B5:F21,5,FALSE)</f>
        <v>220</v>
      </c>
      <c r="F5" s="2">
        <f>VLOOKUP(B5,المخزن!B5:E19,4,FALSE)</f>
        <v>170</v>
      </c>
      <c r="G5" s="2">
        <f t="shared" si="0"/>
        <v>5500</v>
      </c>
      <c r="H5" s="2">
        <f t="shared" si="1"/>
        <v>24650</v>
      </c>
      <c r="I5" s="2">
        <f t="shared" si="2"/>
        <v>19150</v>
      </c>
    </row>
    <row r="6" spans="1:9" x14ac:dyDescent="0.2">
      <c r="A6" s="2">
        <f>المخزن!A6</f>
        <v>105</v>
      </c>
      <c r="B6" s="2" t="str">
        <f>المخزن!B6</f>
        <v>طقم بناتى</v>
      </c>
      <c r="C6" s="2">
        <f>SUMIFS(المبيعات!G:G,المبيعات!E:E,الأرباح!A6)</f>
        <v>1</v>
      </c>
      <c r="D6" s="2">
        <f>SUMIFS(المشتريات!F:F,المشتريات!D:D,الأرباح!A6)</f>
        <v>32</v>
      </c>
      <c r="E6" s="2">
        <f>VLOOKUP(B6,المخزن!B6:F22,5,FALSE)</f>
        <v>300</v>
      </c>
      <c r="F6" s="2">
        <f>VLOOKUP(B6,المخزن!B6:E20,4,FALSE)</f>
        <v>210</v>
      </c>
      <c r="G6" s="2">
        <f t="shared" si="0"/>
        <v>300</v>
      </c>
      <c r="H6" s="2">
        <f t="shared" si="1"/>
        <v>6720</v>
      </c>
      <c r="I6" s="2">
        <f t="shared" si="2"/>
        <v>6420</v>
      </c>
    </row>
    <row r="7" spans="1:9" x14ac:dyDescent="0.2">
      <c r="A7" s="2">
        <f>المخزن!A7</f>
        <v>106</v>
      </c>
      <c r="B7" s="2" t="str">
        <f>المخزن!B7</f>
        <v>طقم رياضى</v>
      </c>
      <c r="C7" s="2">
        <f>SUMIFS(المبيعات!G:G,المبيعات!E:E,الأرباح!A7)</f>
        <v>5</v>
      </c>
      <c r="D7" s="2">
        <f>SUMIFS(المشتريات!F:F,المشتريات!D:D,الأرباح!A7)</f>
        <v>42</v>
      </c>
      <c r="E7" s="2">
        <f>VLOOKUP(B7,المخزن!B7:F23,5,FALSE)</f>
        <v>420</v>
      </c>
      <c r="F7" s="2">
        <f>VLOOKUP(B7,المخزن!B7:E21,4,FALSE)</f>
        <v>360</v>
      </c>
      <c r="G7" s="2">
        <f t="shared" si="0"/>
        <v>2100</v>
      </c>
      <c r="H7" s="2">
        <f t="shared" si="1"/>
        <v>15120</v>
      </c>
      <c r="I7" s="2">
        <f t="shared" si="2"/>
        <v>13020</v>
      </c>
    </row>
    <row r="8" spans="1:9" x14ac:dyDescent="0.2">
      <c r="A8" s="2">
        <v>107</v>
      </c>
      <c r="B8" s="2" t="s">
        <v>23</v>
      </c>
      <c r="C8" s="2">
        <f>SUMIFS(المبيعات!G:G,المبيعات!E:E,الأرباح!A8)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الوجهه الرئيسية</vt:lpstr>
      <vt:lpstr>المخزن</vt:lpstr>
      <vt:lpstr>المبيعات</vt:lpstr>
      <vt:lpstr>المشتريات</vt:lpstr>
      <vt:lpstr>الآجل</vt:lpstr>
      <vt:lpstr>الكاش</vt:lpstr>
      <vt:lpstr>الأرباح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2025-06-18T22:07:51Z</dcterms:modified>
</cp:coreProperties>
</file>