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ferta académica" sheetId="1" r:id="rId4"/>
    <sheet state="visible" name="Carreras profesionales" sheetId="2" r:id="rId5"/>
    <sheet state="visible" name="Maestrías" sheetId="3" r:id="rId6"/>
    <sheet state="visible" name="Doctorados" sheetId="4" r:id="rId7"/>
    <sheet state="visible" name="Especialidad" sheetId="5" r:id="rId8"/>
    <sheet state="visible" name="Certificaciones" sheetId="6" r:id="rId9"/>
    <sheet state="visible" name="Diplomados" sheetId="7" r:id="rId10"/>
    <sheet state="visible" name="Seminarios" sheetId="8" r:id="rId11"/>
    <sheet state="visible" name="Talleres" sheetId="9" r:id="rId12"/>
    <sheet state="visible" name="Boot Camp" sheetId="10" r:id="rId13"/>
    <sheet state="visible" name="Cursos" sheetId="11" r:id="rId14"/>
    <sheet state="visible" name="Trayectoria Flexible" sheetId="12" r:id="rId15"/>
    <sheet state="visible" name="Preguntas frecuentes" sheetId="13" r:id="rId16"/>
    <sheet state="visible" name="Centro de Idiomas" sheetId="14" r:id="rId17"/>
  </sheets>
  <definedNames/>
  <calcPr/>
</workbook>
</file>

<file path=xl/sharedStrings.xml><?xml version="1.0" encoding="utf-8"?>
<sst xmlns="http://schemas.openxmlformats.org/spreadsheetml/2006/main" count="3430" uniqueCount="563">
  <si>
    <t>Nombre del Programa</t>
  </si>
  <si>
    <t>Tipo de Programa</t>
  </si>
  <si>
    <t>Facultad/Escuela</t>
  </si>
  <si>
    <t xml:space="preserve">Impartido en </t>
  </si>
  <si>
    <t>Duración</t>
  </si>
  <si>
    <t>Periodo</t>
  </si>
  <si>
    <t>Maestría en Ciencias con especialidad en Biotecnología (MBI)</t>
  </si>
  <si>
    <t>Maestría</t>
  </si>
  <si>
    <t>Escuela de Ingeniería y Ciencias</t>
  </si>
  <si>
    <t xml:space="preserve">Campus Monterrey </t>
  </si>
  <si>
    <t xml:space="preserve">2 años </t>
  </si>
  <si>
    <t xml:space="preserve">Semestral </t>
  </si>
  <si>
    <t>Maestría en Nanotecnología (MNT)</t>
  </si>
  <si>
    <t>Campus Monterrey, Campus Estado de México</t>
  </si>
  <si>
    <t>2 años</t>
  </si>
  <si>
    <t>Maestría en Administración de la Energía y sus Fuentes Renovables (MER-V)</t>
  </si>
  <si>
    <t xml:space="preserve">En línea </t>
  </si>
  <si>
    <t xml:space="preserve">Trimestral </t>
  </si>
  <si>
    <t>Maestría en Innovación para el Desarrollo Empresarial (MID-V)</t>
  </si>
  <si>
    <t>Maestría en Ingeniería con especialidad en Sistemas de Calidad y Productividad (MIP-V)</t>
  </si>
  <si>
    <t>Maestría en Ciencias con especialidad en Sistemas de Manufactura (MSM)</t>
  </si>
  <si>
    <t>Campus Monterrey</t>
  </si>
  <si>
    <t>Maestría en Administración de Tecnologías de Información (MTI-V)</t>
  </si>
  <si>
    <t>Maestría en Ciencias Computacionales (MCC-I)</t>
  </si>
  <si>
    <t>Maestría en Gestión de la Ingeniería (MEM)</t>
  </si>
  <si>
    <t>Campus Monterrey, Campus Santa Fe, Campus Guadalajara, Campus Estado de México</t>
  </si>
  <si>
    <t>5 trimestres</t>
  </si>
  <si>
    <t>Maestría en Ciencias de la Ingeniería (MCI)</t>
  </si>
  <si>
    <t>Maestría en Ciberseguridad (MCY-M)</t>
  </si>
  <si>
    <t>Campus Monterrey, Campus Santa Fe, Campus Guadalajara</t>
  </si>
  <si>
    <t>Maestría en Inteligencia Artificial Aplicada (MNA-V)</t>
  </si>
  <si>
    <t xml:space="preserve">7 trimestres </t>
  </si>
  <si>
    <t>Maestría en Prospectiva Estratégica (MPE)</t>
  </si>
  <si>
    <t>Escuela de Gobierno y Transformación Pública</t>
  </si>
  <si>
    <t xml:space="preserve">Campus Monterrey, Campus Santa Fe </t>
  </si>
  <si>
    <t>Trimestral</t>
  </si>
  <si>
    <t>Maestría en Administración Pública y Política Pública (MAP)</t>
  </si>
  <si>
    <t>Campus Monterrey, Campus Santa Fe</t>
  </si>
  <si>
    <t>Maestría en Gestión Pública Aplicada (MGP-V)</t>
  </si>
  <si>
    <t>Maestría en Economía Aplicada (MEK)</t>
  </si>
  <si>
    <t>21 meses</t>
  </si>
  <si>
    <t>Maestría en Gobierno y Transformación Pública (MGT)</t>
  </si>
  <si>
    <t>Campus Santa Fe</t>
  </si>
  <si>
    <t>7 trimestres</t>
  </si>
  <si>
    <t>Maestría en Derecho (MDP)</t>
  </si>
  <si>
    <t>Maestría en Derecho (MDP-V)</t>
  </si>
  <si>
    <t>Maestría en Administración Pública y Política Pública (MAP - V)</t>
  </si>
  <si>
    <t>Maestría en Economía Aplicada (MEK V)</t>
  </si>
  <si>
    <t>Maestría en Prospectiva Estratégica (MPE-V)</t>
  </si>
  <si>
    <t>Maestría en Educación (MEE-V)</t>
  </si>
  <si>
    <t>Escuela de Humanidades y Educación</t>
  </si>
  <si>
    <t>En línea</t>
  </si>
  <si>
    <t>2.5 años</t>
  </si>
  <si>
    <t>Semestral</t>
  </si>
  <si>
    <t>Maestría en Estudios Humanísticos (MEH)</t>
  </si>
  <si>
    <t>Maestría en Tecnología Educativa (MTE-V)</t>
  </si>
  <si>
    <t>5 semestres</t>
  </si>
  <si>
    <t>Maestría en Emprendimiento Educativo (MTO-V)</t>
  </si>
  <si>
    <t>Maestría en Humanidades Digitales (MHD-V)</t>
  </si>
  <si>
    <t>Maestría en Administración Empresarial (MGN-V)</t>
  </si>
  <si>
    <t>Escuela de Negocios</t>
  </si>
  <si>
    <t>Maestría en Ciencias Biomédicas (MBC)</t>
  </si>
  <si>
    <t>Escuela de Medicina y Ciencias de la Salud</t>
  </si>
  <si>
    <t>Maestría en Arquitectura y Diseño Urbano (MDU-M)</t>
  </si>
  <si>
    <t>Escuela de Arquitectura y Diseño</t>
  </si>
  <si>
    <t>Campus Monterrey, Campus Ciudad de México, Campus Guadalajara, Campus Querétaro</t>
  </si>
  <si>
    <t>Maestría en Administración y Dirección de Empresas (tiempo parcial) (MBA)</t>
  </si>
  <si>
    <t>EGADE Business School</t>
  </si>
  <si>
    <t>Campus Monterrey, Campus Santa Fe, Campus Guadalajara, Campus Querétaro</t>
  </si>
  <si>
    <t>Maestría en Administración y Dirección de Empresas - Doble grado académico con University of North Carolina at Charlotte (MBA - G)</t>
  </si>
  <si>
    <t>Maestría en Finanzas (MAF)</t>
  </si>
  <si>
    <t>Maestría en Administración (MBM)</t>
  </si>
  <si>
    <t>1 año</t>
  </si>
  <si>
    <t>Maestría en Administración y Dirección de Empresas (tiempo completo) (MBA-I)</t>
  </si>
  <si>
    <t>Maestría en Administración y Dirección de Empresas (MBA-V)</t>
  </si>
  <si>
    <t>15 meses</t>
  </si>
  <si>
    <t>Maestría en Administración de Negocios Globales (MDE)</t>
  </si>
  <si>
    <t>Maestría en Analítica de Negocios (MBD)</t>
  </si>
  <si>
    <t>Maestría en Finanzas (MAF-V)</t>
  </si>
  <si>
    <t xml:space="preserve">15 meses </t>
  </si>
  <si>
    <t>Especialidad en Logística y Cadena de Suministro (ELS)</t>
  </si>
  <si>
    <t>Especialidad</t>
  </si>
  <si>
    <t>Campus Estado de México</t>
  </si>
  <si>
    <t>Especialidad en Administración de Proyectos (EPY)</t>
  </si>
  <si>
    <t>Especialidad en Inteligencia Artificial Aplicada (ENA-V)</t>
  </si>
  <si>
    <t>3 trimestres</t>
  </si>
  <si>
    <t>Especialidad en Gestión para el Liderazgo e Innovación Educativa (EGE-V)</t>
  </si>
  <si>
    <t xml:space="preserve">Escuela de Humanidades y Educación </t>
  </si>
  <si>
    <t>1.5 años</t>
  </si>
  <si>
    <t>Especialidad en Enseñanza y Evaluación del Inglés como Segunda Lengua ( EEE-V)</t>
  </si>
  <si>
    <t>Especialidad en Calidad de la Atención Clínica (RCA)</t>
  </si>
  <si>
    <t>3 años</t>
  </si>
  <si>
    <t>Especialidad en Cardiología (RCR)</t>
  </si>
  <si>
    <t>Especialidad en Anestesiología (REA)</t>
  </si>
  <si>
    <t>4 años</t>
  </si>
  <si>
    <t>Especialidad en Medicina del Enfermo en Estado Crítico (REE)</t>
  </si>
  <si>
    <t>Especialidad en Ginecología y Obstetricia (REG)</t>
  </si>
  <si>
    <t>Especialidad en Medicina Interna (REM)</t>
  </si>
  <si>
    <t>Especialidad en Pediatría (REN)</t>
  </si>
  <si>
    <t>Especialidad en Radiología e Imagen (RER)</t>
  </si>
  <si>
    <t>Especialidad en Neurología (REU)</t>
  </si>
  <si>
    <t>Especialidad en Geriatría (RGE)</t>
  </si>
  <si>
    <t>Especialidad en Neurología Pediátrica (RNP)</t>
  </si>
  <si>
    <t>Especialidad en Psiquiatría (RPS)</t>
  </si>
  <si>
    <t>Especialidad en Urología (RUR)</t>
  </si>
  <si>
    <t>Especialidad en Cirugía General (REC)</t>
  </si>
  <si>
    <t>5 años</t>
  </si>
  <si>
    <t>Especialidad en Oftalmología (REO)</t>
  </si>
  <si>
    <t>Especialidad en Neonatología (RNE)</t>
  </si>
  <si>
    <t>Especialidad en Anatomía Patológica (RAP)</t>
  </si>
  <si>
    <t>Ciencia de Datos (Virtual)</t>
  </si>
  <si>
    <t>Certificación</t>
  </si>
  <si>
    <t xml:space="preserve">Certificado de Alta Especialidad </t>
  </si>
  <si>
    <t xml:space="preserve">Aula Virtual </t>
  </si>
  <si>
    <t>144 horas</t>
  </si>
  <si>
    <t>Business Analytics: De los Datos al Conocimiento (Virtual)</t>
  </si>
  <si>
    <t>Sostenibilidad Financiera para la Transformación Pública (Virtual)</t>
  </si>
  <si>
    <t>Toma de Decisiones en Escenarios Complejos (Virtual)</t>
  </si>
  <si>
    <t>Administración de la Construcción</t>
  </si>
  <si>
    <t xml:space="preserve">Certificación </t>
  </si>
  <si>
    <t>200 horas</t>
  </si>
  <si>
    <t>Big Data como Estrategia de Negocios</t>
  </si>
  <si>
    <t>82 horas</t>
  </si>
  <si>
    <t>Certificación Internacional como Auditor Líder de Sistemas Integrados de Gestión ISO9001:2015, ISO14001:2015, ISO45001:2018 e ISO22000:2018</t>
  </si>
  <si>
    <t>132 horas</t>
  </si>
  <si>
    <t>Certificación Internacional en Coaching Ejecutivo y de Equipos</t>
  </si>
  <si>
    <t>130 horas</t>
  </si>
  <si>
    <t>Certificación Internacional en Coaching Profesional</t>
  </si>
  <si>
    <t>112 horas</t>
  </si>
  <si>
    <t>Certificación Internacional en Coaching de Vida y Marca Personal (ICT)</t>
  </si>
  <si>
    <t>96 horas</t>
  </si>
  <si>
    <t>Desarrollo de Habilidades Gerenciales: Líder de Líderes</t>
  </si>
  <si>
    <t>Live</t>
  </si>
  <si>
    <t>94 horas</t>
  </si>
  <si>
    <t>Desarrollo de Habilidades en Contabilidad, Impuestos y Finanzas</t>
  </si>
  <si>
    <t>Desarrollo de Soft Skills Personales, Sociales y de Liderazgo</t>
  </si>
  <si>
    <t>81 horas</t>
  </si>
  <si>
    <t>Gestión Estratégica de los Portafolios de Proyectos</t>
  </si>
  <si>
    <t>64 horas</t>
  </si>
  <si>
    <t>Habilidades de Administración Ágil de Proyectos, Basado en Estándares del PMI® e IPMA</t>
  </si>
  <si>
    <t>115 horas</t>
  </si>
  <si>
    <t>Lean Six Sigma Black Belt</t>
  </si>
  <si>
    <t>159 horas</t>
  </si>
  <si>
    <t>Lean Six Sigma Green Belt</t>
  </si>
  <si>
    <t>136 horas</t>
  </si>
  <si>
    <t>Ética y Cumplimiento Corporativo Internacional</t>
  </si>
  <si>
    <t>100 horas</t>
  </si>
  <si>
    <t>Administración Aduanera</t>
  </si>
  <si>
    <t>Diplomado</t>
  </si>
  <si>
    <t>Posgrados y Educacion Continua</t>
  </si>
  <si>
    <t>148 horas</t>
  </si>
  <si>
    <t>Mensual</t>
  </si>
  <si>
    <t>Administración Avanzada de Compras</t>
  </si>
  <si>
    <t>Administración Estratégica de Capital Humano</t>
  </si>
  <si>
    <t>Administración Financiera</t>
  </si>
  <si>
    <t>134 horas</t>
  </si>
  <si>
    <t>Administración de Proyectos de Tecnologías de Información (APTI)</t>
  </si>
  <si>
    <t>Agronegocios</t>
  </si>
  <si>
    <t>108 horas</t>
  </si>
  <si>
    <t>Aseguramiento de la Calidad Farmacéutica</t>
  </si>
  <si>
    <t>120 horas</t>
  </si>
  <si>
    <t xml:space="preserve">Business Management </t>
  </si>
  <si>
    <t>110 horas</t>
  </si>
  <si>
    <t>Calidad y Productividad</t>
  </si>
  <si>
    <t>142 horas</t>
  </si>
  <si>
    <t>Comunicación Avanzada para la Alta Dirección</t>
  </si>
  <si>
    <t>Comunicación Cooporativa Estratégica</t>
  </si>
  <si>
    <t>Data Science for Business</t>
  </si>
  <si>
    <t>Data Science and AI: Del Concepto a Desarrollo de Aplicaciones</t>
  </si>
  <si>
    <t>Decisiones Estratégicas en el Retail</t>
  </si>
  <si>
    <t>128 horas</t>
  </si>
  <si>
    <t>Decoración e Interiorismo</t>
  </si>
  <si>
    <t>Derecho Coorporativo</t>
  </si>
  <si>
    <t>Derecho Fiscal</t>
  </si>
  <si>
    <t>Desarrollo de Competencias Generales</t>
  </si>
  <si>
    <t>Desarrollo de Habilidades para Gerentes y Ejecutivos de Ventas</t>
  </si>
  <si>
    <t>Desarrollo de Vendedores de Alto Potencial</t>
  </si>
  <si>
    <t>Despliegue de Modelos de Machine Learning en Ambientes Productivos</t>
  </si>
  <si>
    <t>Dirección Estratégica de Almacenes y Centros de Distribución</t>
  </si>
  <si>
    <t>Presencial en Campus Monterrey</t>
  </si>
  <si>
    <t>Dirección Estratégica de Ventas</t>
  </si>
  <si>
    <t>153 horas</t>
  </si>
  <si>
    <t>Dirección Financiera Cooporativa</t>
  </si>
  <si>
    <t>Diseño Regenerativo. Territorios y Ciudades Resilientes</t>
  </si>
  <si>
    <t>Diseño de Joyería: De la Marca a la Pieza</t>
  </si>
  <si>
    <t>124 horas</t>
  </si>
  <si>
    <t>Escalas de la Ciudad: Vivienda, Barrio, Territorio</t>
  </si>
  <si>
    <t>104 horas</t>
  </si>
  <si>
    <t>Especialización en Management Financiero</t>
  </si>
  <si>
    <t>Estrategia de Negocios</t>
  </si>
  <si>
    <t>Evaluación de Riesgos y Control Interno</t>
  </si>
  <si>
    <t>Finanzas Bursátiles Aplicadas</t>
  </si>
  <si>
    <t>152 horas</t>
  </si>
  <si>
    <t>Finanzas para Profesionistas no financieros en la Industria</t>
  </si>
  <si>
    <t>Fintech &amp; Transformación Digital</t>
  </si>
  <si>
    <t>101 horas</t>
  </si>
  <si>
    <t>Formación Estratégica para Gerentes de Alto Desempeño</t>
  </si>
  <si>
    <t xml:space="preserve">Gestión Integral del Transporte </t>
  </si>
  <si>
    <t xml:space="preserve">Gestión Profesional de Proyectos </t>
  </si>
  <si>
    <t>Gestión Profesional Ágil de Proyectos. Principios, Valores y Metodologías</t>
  </si>
  <si>
    <t>Gestión de la Seguridad de la Información</t>
  </si>
  <si>
    <t>Gestión y Dirección Financiera</t>
  </si>
  <si>
    <t>Identificación, Rediseño e Innovación de Procesos</t>
  </si>
  <si>
    <t>Implementación de la Agenda Urbana Rumbo al 2030</t>
  </si>
  <si>
    <t>Innovación Educativa en Salud</t>
  </si>
  <si>
    <t>La Cadena de Suministro en la Era Digital</t>
  </si>
  <si>
    <t>La Empresa Familiar: Institucionalización y Continuidad</t>
  </si>
  <si>
    <t>Lean Manufacturing</t>
  </si>
  <si>
    <t>Los Impuestos en México, un Enfoque con Visión Financiera y Fiscal</t>
  </si>
  <si>
    <t>Marketing Digital</t>
  </si>
  <si>
    <t>Mercadotecnia Estratégica y Comercialización</t>
  </si>
  <si>
    <t>126 horas</t>
  </si>
  <si>
    <t>Mercadotecnia Farmacéutica</t>
  </si>
  <si>
    <t>139 horas</t>
  </si>
  <si>
    <t>Normas Internacionales de Información Financiera (IFRS)</t>
  </si>
  <si>
    <t>Nutrición Funcional Aplicada a la Terapéutica del Sobrepeso y la Obesidad</t>
  </si>
  <si>
    <t>People Analytics</t>
  </si>
  <si>
    <t>Planeación y Evaluación de Negocios Inmobiliarios</t>
  </si>
  <si>
    <t>Salud Global para Líderes</t>
  </si>
  <si>
    <t>Seguridad, Higiene Industrial y Salud Ocupacional</t>
  </si>
  <si>
    <t>Tecnologías de Ciberseguridad</t>
  </si>
  <si>
    <t>Top Management</t>
  </si>
  <si>
    <t>135 horas</t>
  </si>
  <si>
    <t>Transformación Digital Gerencial</t>
  </si>
  <si>
    <t xml:space="preserve">Ventas de Alto Impacto </t>
  </si>
  <si>
    <t>Presencial en Campus Guadalajara</t>
  </si>
  <si>
    <t>e-commerce 4.0</t>
  </si>
  <si>
    <t>Administración de Proyectos</t>
  </si>
  <si>
    <t>Seminario</t>
  </si>
  <si>
    <t>10 horas</t>
  </si>
  <si>
    <t>Análisis de los Estados Financieros</t>
  </si>
  <si>
    <t>Conceptos Estratégicos de Mercadotecnia</t>
  </si>
  <si>
    <t>40 horas</t>
  </si>
  <si>
    <t>Conducción de Equipos de Alto Desempeño</t>
  </si>
  <si>
    <t>12 horas</t>
  </si>
  <si>
    <t>Desarrollo de Soft Skills Personales</t>
  </si>
  <si>
    <t>25 horas</t>
  </si>
  <si>
    <t>Desarrollo de Soft Skills Sociales</t>
  </si>
  <si>
    <t>Eficiencia en la Construcción</t>
  </si>
  <si>
    <t>50 horas</t>
  </si>
  <si>
    <t>Gestión Estratégica del Capital Humano</t>
  </si>
  <si>
    <t xml:space="preserve">Gestión de la Empresa Constructora </t>
  </si>
  <si>
    <t>Gestión de la Fuerza de Ventas</t>
  </si>
  <si>
    <t>Gestión de las Emociones</t>
  </si>
  <si>
    <t>11 horas</t>
  </si>
  <si>
    <t>Impuestos de las Operaciones Empresariales</t>
  </si>
  <si>
    <t>Innovación en la Construcción</t>
  </si>
  <si>
    <t>Integración Estratégica Multigeneracional</t>
  </si>
  <si>
    <t>30 horas</t>
  </si>
  <si>
    <t>Introducción a la Transformación Digital</t>
  </si>
  <si>
    <t>15 horas</t>
  </si>
  <si>
    <t>Introducción a las Finanzas</t>
  </si>
  <si>
    <t>60 horas</t>
  </si>
  <si>
    <t>Legislación Fiscal y Laboral en la Industria de la Construcción</t>
  </si>
  <si>
    <t>9 horas</t>
  </si>
  <si>
    <t>Liderazgo Eficaz</t>
  </si>
  <si>
    <t>Machine Learning para la Toma de Decisiones</t>
  </si>
  <si>
    <t>Negociación y Manejo de Conflictos</t>
  </si>
  <si>
    <t>Norma ISO 9001:2015</t>
  </si>
  <si>
    <t>Planeación de Proyectos de Construcción</t>
  </si>
  <si>
    <t>Proyecto de Vida Plena</t>
  </si>
  <si>
    <t>Psicología Positiva</t>
  </si>
  <si>
    <t xml:space="preserve">Supply Chain Management </t>
  </si>
  <si>
    <t>Transformación Digital para la Toma de Decisiones</t>
  </si>
  <si>
    <t>Transición a una Cultura Organizacional Positiva</t>
  </si>
  <si>
    <t>Inteligencia Emocional</t>
  </si>
  <si>
    <t>Taller</t>
  </si>
  <si>
    <t>Aula Virtual</t>
  </si>
  <si>
    <t>24 horas</t>
  </si>
  <si>
    <t xml:space="preserve">Liderazgo y Empowerment </t>
  </si>
  <si>
    <t>Preparación para el Examen de Certificación PMP®</t>
  </si>
  <si>
    <t>35 horas</t>
  </si>
  <si>
    <t>Coding Bootcamp</t>
  </si>
  <si>
    <t>Bootcamp</t>
  </si>
  <si>
    <t>480 horas</t>
  </si>
  <si>
    <t>Data Analytics Bootcamp</t>
  </si>
  <si>
    <t>700 horas</t>
  </si>
  <si>
    <t>ADN del Innovador (TLG)</t>
  </si>
  <si>
    <t>Curso</t>
  </si>
  <si>
    <t>Learning Gate</t>
  </si>
  <si>
    <t>22 horas</t>
  </si>
  <si>
    <t>Accountability Skills (TLG)</t>
  </si>
  <si>
    <t>42 horas</t>
  </si>
  <si>
    <t>Administración de Costos</t>
  </si>
  <si>
    <t>Administración de Inventarios</t>
  </si>
  <si>
    <t>Agronomía para no Agrónomos</t>
  </si>
  <si>
    <t>48 horas</t>
  </si>
  <si>
    <t>Análisis de Datos (TLG)</t>
  </si>
  <si>
    <t>32 horas</t>
  </si>
  <si>
    <t>Aplicaciones Web para Ciencia de Datos (TLG)</t>
  </si>
  <si>
    <t>Aplicación de la Legislación Ambiental</t>
  </si>
  <si>
    <t xml:space="preserve">Aspectos Básicos de Ley General de Transparencia </t>
  </si>
  <si>
    <t>Automatic ML (TLG)</t>
  </si>
  <si>
    <t>Bioequivalencia: Aspectos Científicos y Regulatorios</t>
  </si>
  <si>
    <t>Bioestadística Aplicada a Investigación Clínica e Industria</t>
  </si>
  <si>
    <t xml:space="preserve">Brand Management </t>
  </si>
  <si>
    <t xml:space="preserve">Live </t>
  </si>
  <si>
    <t>80 horas</t>
  </si>
  <si>
    <t>Colaboración Efectiva (TLG)</t>
  </si>
  <si>
    <t>Colaboración Organizacional (TLG)</t>
  </si>
  <si>
    <t xml:space="preserve">32 horas </t>
  </si>
  <si>
    <t xml:space="preserve">Comunicación Digital y Social Media </t>
  </si>
  <si>
    <t>90 horas</t>
  </si>
  <si>
    <t xml:space="preserve">Conceptos Fundamentales de Ciencia de Datos (TLG) </t>
  </si>
  <si>
    <t>Conducta y Comunicación Financiera (TLG)</t>
  </si>
  <si>
    <t>Core Strategic Marketing (TLG)</t>
  </si>
  <si>
    <t>Core Tools: Herramientas para la Manufactura</t>
  </si>
  <si>
    <t>Cultura hacia la Innovación (TLG)</t>
  </si>
  <si>
    <t xml:space="preserve">Customer Intelligence Essentials </t>
  </si>
  <si>
    <t>Deep Learning y Reinforcement Learning (TLG)</t>
  </si>
  <si>
    <t xml:space="preserve">Desarrollo de Supervisiones que Transforman </t>
  </si>
  <si>
    <t>Desarrollo de Talento (TLG)</t>
  </si>
  <si>
    <t xml:space="preserve">Design Thinking Workshop </t>
  </si>
  <si>
    <t>Digital Consumer (TLG)</t>
  </si>
  <si>
    <t>Digital Marketing Analytics (TLG)</t>
  </si>
  <si>
    <t>Digital Marketing Strategy (TLG)</t>
  </si>
  <si>
    <t>Digital Marketing Tactics (TLG)</t>
  </si>
  <si>
    <t>52 horas</t>
  </si>
  <si>
    <t xml:space="preserve">Diseñando Experiencias de Servicio Wow </t>
  </si>
  <si>
    <t>Diseño de Interfaces Visuales de Datos (TLG)</t>
  </si>
  <si>
    <t xml:space="preserve">Educación Digital de Calidad para Educación Superior </t>
  </si>
  <si>
    <t>21 horas</t>
  </si>
  <si>
    <t xml:space="preserve">Emprendimiento Digital Innovador </t>
  </si>
  <si>
    <t>68 horas</t>
  </si>
  <si>
    <t>Enfoque Estratégico (TLG)</t>
  </si>
  <si>
    <t xml:space="preserve">Engagement (TLG) </t>
  </si>
  <si>
    <t>Estrategia Organizacional (TLG)</t>
  </si>
  <si>
    <t xml:space="preserve">Estrategías para una Comunicación Efectiva </t>
  </si>
  <si>
    <t>Evaluación de los Estados Financieros, Inversión y Financiamiento (TLG)</t>
  </si>
  <si>
    <t xml:space="preserve">Excel Avanzado para negocios </t>
  </si>
  <si>
    <t>Excel para Negocios</t>
  </si>
  <si>
    <t>Extracción, Procesamiento y Manipulación de Datos  (TLG)</t>
  </si>
  <si>
    <t>Feminismo: Historia, Teoría y Práctica. Por un Mundo sin Violencia de Género</t>
  </si>
  <si>
    <t>Financial Planning and Risks (TLG)</t>
  </si>
  <si>
    <t>Financial System Vision (TLG)</t>
  </si>
  <si>
    <t xml:space="preserve">Finanzas para Recursos Humanos </t>
  </si>
  <si>
    <t xml:space="preserve">Finanzas para no Financieros </t>
  </si>
  <si>
    <t xml:space="preserve">Fundamentos de Ciencia de Datos (TLG) </t>
  </si>
  <si>
    <t xml:space="preserve">Fundamentos de Estadística para Ciencia de Datos (TLG) </t>
  </si>
  <si>
    <t xml:space="preserve">12 horas </t>
  </si>
  <si>
    <t>Gestión de Cartera Comercial (TLG)</t>
  </si>
  <si>
    <t>Gestión de la Innovación (TLG)</t>
  </si>
  <si>
    <t>Gestión del Cambio (TLG)</t>
  </si>
  <si>
    <t>Gobernanza e innovación para la gestión local</t>
  </si>
  <si>
    <t>Historia del Arte Islámico</t>
  </si>
  <si>
    <t>36 horas</t>
  </si>
  <si>
    <t>Historia del Arte Mexicano. Del Muralismo a la Postmodernidad</t>
  </si>
  <si>
    <t>Historia del Arte: Arte Conceptual y Postmodernidad</t>
  </si>
  <si>
    <t>Historia del Arte: Historia del Arte Antiguo</t>
  </si>
  <si>
    <t>Historia del Arte: Historia del Arte Medieval</t>
  </si>
  <si>
    <t>Historia del Arte: La Modernidad en el Arte</t>
  </si>
  <si>
    <t>Inteligencia Comercial (TLG)</t>
  </si>
  <si>
    <t>Inteligencia Emocional y Financiera</t>
  </si>
  <si>
    <t>Interfaces Visuales de Datos Interacticas (TLG)</t>
  </si>
  <si>
    <t>Inversión y Financiamiento (TLG)</t>
  </si>
  <si>
    <t xml:space="preserve">Invirtiendo en la Bolsa </t>
  </si>
  <si>
    <t>Ley Anti Lavado de Dinero y Manejo de Efectivo</t>
  </si>
  <si>
    <t xml:space="preserve">Liderazgo Positivo (TLG) </t>
  </si>
  <si>
    <t>Liderazgo para la Innovación</t>
  </si>
  <si>
    <t>Liderazgo y Evaluación Comercial (TLG)</t>
  </si>
  <si>
    <t>Machine Learning (TLG)</t>
  </si>
  <si>
    <t>62 horas</t>
  </si>
  <si>
    <t>Machine Learning para Big Data (TLG)</t>
  </si>
  <si>
    <t>Marketing Metrics (TLG)</t>
  </si>
  <si>
    <t>Marketing Mix (TLG)</t>
  </si>
  <si>
    <t>Marketing for all (TLG)</t>
  </si>
  <si>
    <t>Medicamentos Biotecnológicos y Biocomparabilidad</t>
  </si>
  <si>
    <t>Modelación Lineal de Datos (TLG)</t>
  </si>
  <si>
    <t>Organizaciones Enfocadas en el Talento (TLG)</t>
  </si>
  <si>
    <t>Organizational Engagement (TLG)</t>
  </si>
  <si>
    <t>Organizational Wellbeing (TLG)</t>
  </si>
  <si>
    <t>Pensamiento Estratégico (TLG)</t>
  </si>
  <si>
    <t>Pensamiento de Futuros: Diseñando el Futuro de la Organización</t>
  </si>
  <si>
    <t>Personal Wellbeing (TLG)</t>
  </si>
  <si>
    <t>Plataformas de Visualización en Python (TLG)</t>
  </si>
  <si>
    <t>Política educativa: sus desafíos urgentes en México</t>
  </si>
  <si>
    <t>Preparación a la Certificación Disciplined Agile® Scrum Master (DASM)</t>
  </si>
  <si>
    <t xml:space="preserve">Preparación para el Examen de Certificación AMIB </t>
  </si>
  <si>
    <t>Preparación para la Certificación de AWS Cloud Practitioner</t>
  </si>
  <si>
    <t>Procesamiento y Manejo de Datos con Python (TLG)</t>
  </si>
  <si>
    <t>Procesamiento y Manipulación de Datos con Python (TLG)</t>
  </si>
  <si>
    <t xml:space="preserve">Programación con Python </t>
  </si>
  <si>
    <t xml:space="preserve">Protección de Datos Personales </t>
  </si>
  <si>
    <t>Sensibilidad de Modelos Cuantitativos (TLG)</t>
  </si>
  <si>
    <t xml:space="preserve">Storytelling + Presentaciones Contundentes </t>
  </si>
  <si>
    <t>TPM Hands On Mantenimiento Autónomo y Planeado</t>
  </si>
  <si>
    <t>56 horas</t>
  </si>
  <si>
    <t>Talent Management (TLG)</t>
  </si>
  <si>
    <t>Team Wellbeing (TLG)</t>
  </si>
  <si>
    <t>Tecnologías para Internet de las Cosas (IoT)</t>
  </si>
  <si>
    <t>Toxicología y Bioseguridad para Salud y Biotecnología</t>
  </si>
  <si>
    <t>Urbanismo Social para Construir Ciudades Humanas</t>
  </si>
  <si>
    <t xml:space="preserve">Presencial en Campus Monterrey </t>
  </si>
  <si>
    <t>Visión Comercial a Futuro (TLG)</t>
  </si>
  <si>
    <t>Visión Contable (TLG)</t>
  </si>
  <si>
    <t>Visión Financiera (TLG)</t>
  </si>
  <si>
    <t>Visión Financiera Corporativa (TLG)</t>
  </si>
  <si>
    <t>Visión Financiera Estratégica (TLG)</t>
  </si>
  <si>
    <t>Visión de Entorno Económico (TLG)</t>
  </si>
  <si>
    <t xml:space="preserve">Visión de Riesgo y Suntentabilidad (TLG) </t>
  </si>
  <si>
    <t>Visión de Ética Financiera (TLG)</t>
  </si>
  <si>
    <t>Citizen Data Scientist (TLG)</t>
  </si>
  <si>
    <t>Trayectoria flexible</t>
  </si>
  <si>
    <t>92 horas</t>
  </si>
  <si>
    <t>Data Scientist (TLG)</t>
  </si>
  <si>
    <t>232 horas</t>
  </si>
  <si>
    <t>Digital Marketing Strategist (TLG)</t>
  </si>
  <si>
    <t>Especialista en Finanzas (TLG)</t>
  </si>
  <si>
    <t>172 horas</t>
  </si>
  <si>
    <t>High Impact Manager (TLG)</t>
  </si>
  <si>
    <t>Marketing Starter (TLG)</t>
  </si>
  <si>
    <t>122 horas</t>
  </si>
  <si>
    <t>Potential Leader (TLG)</t>
  </si>
  <si>
    <t>Profesional Financiero (TLG)</t>
  </si>
  <si>
    <t>Senior Data Scientist (TLG)</t>
  </si>
  <si>
    <t>72 horas</t>
  </si>
  <si>
    <t>Senior Leader (TLG)</t>
  </si>
  <si>
    <t>Vendedor de Alto Impacto (TLG)</t>
  </si>
  <si>
    <t>ARQ-Arquitectura</t>
  </si>
  <si>
    <t>Carrera profesional</t>
  </si>
  <si>
    <t xml:space="preserve">Ambiente Construido </t>
  </si>
  <si>
    <t>Ciudad de México, Estado de México, Santa Fe, Guadalajara, Monterrey, Puebla, Querétaro, Sonora Norte</t>
  </si>
  <si>
    <t>8 semestres</t>
  </si>
  <si>
    <t xml:space="preserve">IC-Ingeniería Civil </t>
  </si>
  <si>
    <t>Estado de México, Santa Fe, Guadalajara, Monterrey, Puebla, Querétaro</t>
  </si>
  <si>
    <t>LUB-Licenciatura en Urbanismo</t>
  </si>
  <si>
    <t xml:space="preserve">Monterrey </t>
  </si>
  <si>
    <t>LEC-Licenciatura en Economía</t>
  </si>
  <si>
    <t>Derecho, Economía y Relaciones Internacionales</t>
  </si>
  <si>
    <t xml:space="preserve">Ciudad de México, Estado de México, Santa Fe, Monterrey, Puebla </t>
  </si>
  <si>
    <t>LED-Licenciatura en Derecho</t>
  </si>
  <si>
    <t>Ciudad de México, Estado de México, Santa Fe, Monterrey, Puebla, Chihuahua, Guadalajara, Querétaro, Toluca</t>
  </si>
  <si>
    <t>LRI-Licenciatura en Relaciones Internacionales</t>
  </si>
  <si>
    <t>Ciudad de México, Estado de México, Santa Fe, Guadalajara, Monterrey, Puebla, Querétaro</t>
  </si>
  <si>
    <t>LTP-Licenciatura en Gobierno y Transformación Pública</t>
  </si>
  <si>
    <t>Ciudad de México, Monterrey</t>
  </si>
  <si>
    <t>LAD-Licenciatura en Arte Digital</t>
  </si>
  <si>
    <t>Estudios Creativos</t>
  </si>
  <si>
    <t>LC-Licenciatura en Comunicación</t>
  </si>
  <si>
    <t>Ciudad de México, Estado de México, Santa Fe, Guadalajara, Monterrey, Puebla, Querétaro, Toluca</t>
  </si>
  <si>
    <t>LDI-Licenciatura en Diseño</t>
  </si>
  <si>
    <t>Ciudad de México, Estado de México, Guadalajara, Monterrey, Puebla, Querétaro, Sonora Norte, Toluca</t>
  </si>
  <si>
    <t>LEI-Licenciatura en Innovación Educativa</t>
  </si>
  <si>
    <t>LLE-Licenciatura en Letras Hispánicas</t>
  </si>
  <si>
    <t>LPE-Licenciatura en Periodismo</t>
  </si>
  <si>
    <t>LTM-Licenciatura en Tecnología y Producción Musical</t>
  </si>
  <si>
    <t>IDM-Ingeniería en Ciencia de Datos y Matemáticas</t>
  </si>
  <si>
    <t>Ingeniería y Ciencias</t>
  </si>
  <si>
    <t>IFI-Ingeniería Física Industrial</t>
  </si>
  <si>
    <t>INA-Ingeniería en Nanotecnología</t>
  </si>
  <si>
    <t>Estado de México, Monterrey</t>
  </si>
  <si>
    <t>IAG-Ingeniería en Biosistemas Agroalimentarios</t>
  </si>
  <si>
    <t>Querétaro</t>
  </si>
  <si>
    <t>IAL-Ingeniería en Alimentos</t>
  </si>
  <si>
    <t>Monterrey, Querétaro</t>
  </si>
  <si>
    <t>IBT-Ingeniería en Biotecnología</t>
  </si>
  <si>
    <t>Ciudad de México, Estado de México, Chihuahua, Guadalajara, Monterrey, Puebla, Querétaro, Toluca</t>
  </si>
  <si>
    <t>IDS-Ingeniería en Desarrollo Sustentable</t>
  </si>
  <si>
    <t>Querétaro, Ciudad de México, Santa Fe, Monterrey</t>
  </si>
  <si>
    <t>IQ-Ingeniería Química</t>
  </si>
  <si>
    <t>Puebla, Estado de México, Guadalajara, Monterrey</t>
  </si>
  <si>
    <t>IRS-Ingeniería en Robótica y Sistemas Digitales</t>
  </si>
  <si>
    <t>Querétaro, Puebla, Ciudad de México, Estado de México, Guadalajara, Monterrey</t>
  </si>
  <si>
    <t>ITC-Ingeniería en Tecnologías Computacionales</t>
  </si>
  <si>
    <t>Querétaro, Toluca, Puebla, Chihuahua, Cuernavaca, Guadalajara, Ciudad de México, Estado de México, Sonora Norte, Santa Fe, Monterrey</t>
  </si>
  <si>
    <t>ITD-Ingeniería en Transformación Digital de Negocios</t>
  </si>
  <si>
    <t>Santa Fe, Monterrey</t>
  </si>
  <si>
    <t xml:space="preserve">IE-Ingeniería en Electrónica </t>
  </si>
  <si>
    <t>IID-Ingeniería en Innovación y Desarrollo</t>
  </si>
  <si>
    <t>Guadalajara, Santa Fe, Monterrey</t>
  </si>
  <si>
    <t>IIS-Ingeniería Industrial y de Sistemas</t>
  </si>
  <si>
    <t>Chihuahua, Laguna, Saltillo, Tampico, Hidalgo, León, Querétaro, San Luis Potosí, Toluca, Puebla, Ciudad de México, Estado de México, Cuernavaca, Guadalajara, Sinaloa, Sonora Norte, Aguascalientes, Santa Fe, Monterrey, Ciudad Juárez</t>
  </si>
  <si>
    <t>IM-Ingeniería Mecánica</t>
  </si>
  <si>
    <t>Chihuahua, Querétaro, Toluca, Puebla, Ciudad de México, Estado de México, Guadalajara, Santa Fe, Monterrey</t>
  </si>
  <si>
    <t>IMD-Ingeniería Biomédica</t>
  </si>
  <si>
    <t>Ciudad de México, Guadalajara, Monterrey</t>
  </si>
  <si>
    <t>IMT-Ingeniería en Mecatrónica</t>
  </si>
  <si>
    <t>Chihuahua, Laguna, Saltillo, Tampico, León, Querétaro, San Luis Potosí, Toluca, Puebla, Ciudad de México, Estado de México, Cuernavaca, Guadalajara, Sonora Norte, Aguascalientes, Santa Fe, Morelia, Monterrey, Ciudad Juárez</t>
  </si>
  <si>
    <t>LAET-Licenciatura en Estrategia y Transformación de Negocios</t>
  </si>
  <si>
    <t>Negocios</t>
  </si>
  <si>
    <t>Chihuahua, Laguna, Saltillo, Tampico, Hidalgo, León, Querétaro, San Luis Potosí, Toluca, Puebla, Ciudad de México, Estado de México, Cuernavaca, Guadalajara, Sinaloa, Sonora Norte, Aguascalientes, Santa Fe, Morelia, Monterrey, Ciudad Juárez</t>
  </si>
  <si>
    <t>LAF-Licenciatura en Finanzas</t>
  </si>
  <si>
    <t>Chihuahua, Laguna, León, Querétaro, San Luis Potosí, Puebla, Ciudad de México, Estado de México, Cuernavaca, Guadalajara, Sinaloa, Sonora Norte, Aguascalientes, Santa Fe, Monterrey</t>
  </si>
  <si>
    <t>LCPF-Licenciatura en Contaduría Pública y Finanzas</t>
  </si>
  <si>
    <t>Hidalgo, Querétaro, Puebla, Toluca, Ciudad de México, Estado de México, Guadalajara, Santa Fe, Monterrey</t>
  </si>
  <si>
    <t>LDE-Licenciatura en Emprendimiento</t>
  </si>
  <si>
    <t>Querétaro, Puebla, Ciudad de México, Guadalajara, Santa Fe, Monterrey</t>
  </si>
  <si>
    <t>LDO-Licenciatura en Desarrollo de Talento y Cultura Organizacional</t>
  </si>
  <si>
    <t>LEM-Licenciatura en Mercadotecnia</t>
  </si>
  <si>
    <t>León, Querétaro, Toluca, Puebla, Ciudad de México, Estado de México, Guadalajara, Sinaloa, Sonora Norte, Santa Fe, Monterrey</t>
  </si>
  <si>
    <t>LIN-Licenciatura en Negocios Internacionales</t>
  </si>
  <si>
    <t>Aguascalientes, Chihuahua, Laguna, Morelia, Ciudad Juárez, Saltillo, Tampico, León, San Luis Potosí, Estado de México, Sinaloa, Sonora Norte</t>
  </si>
  <si>
    <t>LIT-Licenciatura en Inteligencia de Negocios</t>
  </si>
  <si>
    <t>Querétaro, Puebla, Estado de México, Guadalajara, Santa Fe, Monterrey</t>
  </si>
  <si>
    <t>LBC-Licenciatura en Biociencias</t>
  </si>
  <si>
    <t>Salud</t>
  </si>
  <si>
    <t xml:space="preserve">Ciudad de México, Guadalajara, Monterrey y Chihuahua hasta tercer semestre </t>
  </si>
  <si>
    <t>LNB-Licenciatura en Nutrición y Bienestar Integral</t>
  </si>
  <si>
    <t>6 semestres y 4 Trimestres Clínicos</t>
  </si>
  <si>
    <t>Mixto</t>
  </si>
  <si>
    <t>LPS-Licenciatura en Psicología Clínica y de la Salud</t>
  </si>
  <si>
    <t>MC-Médico Cirujano</t>
  </si>
  <si>
    <t>8 semestres y 8 Trimestres Clínicos</t>
  </si>
  <si>
    <t>MO-Médico Cirujano Odontólogo</t>
  </si>
  <si>
    <t>8 semestres y 4 Trimestres Clínicos</t>
  </si>
  <si>
    <t xml:space="preserve">Duración </t>
  </si>
  <si>
    <t>Doctorado en Ciencias de Ingeniería (DCI)</t>
  </si>
  <si>
    <t>Doctorado</t>
  </si>
  <si>
    <t>Campus Monterrey, Campus Ciudad de México, Campus Guadalajara, Campus Querétaro, Campus Puebla</t>
  </si>
  <si>
    <t xml:space="preserve">4 años </t>
  </si>
  <si>
    <t>Doctorado en Biotecnología (DBT)</t>
  </si>
  <si>
    <t>Campus Monterrey, Campus Guadalajara, Campus Querétaro</t>
  </si>
  <si>
    <t xml:space="preserve">9 semestres </t>
  </si>
  <si>
    <t>Doctorado en Ciencias Computacionales (DCC)</t>
  </si>
  <si>
    <t xml:space="preserve">Campus Monterrey, Campus Guadalajara, Campus Estado de México </t>
  </si>
  <si>
    <t>Doctorado en Nanotecnología (DNT)</t>
  </si>
  <si>
    <t xml:space="preserve">Campus Monterrey, Campus Estado de México </t>
  </si>
  <si>
    <t>Doctorado en Política Pública (DPP)</t>
  </si>
  <si>
    <t xml:space="preserve">Escuela de Gobierno y Transformación Pública </t>
  </si>
  <si>
    <t>3.5 años</t>
  </si>
  <si>
    <t>Doctorado en Innovación Educativa (DEE)</t>
  </si>
  <si>
    <t>Doctorado en Estudios Humanísticos (DEH)</t>
  </si>
  <si>
    <t>Campus Monterrey, Campus Ciudad de México</t>
  </si>
  <si>
    <t>Doctorado en Ciencias Clínicas (DCL)</t>
  </si>
  <si>
    <t xml:space="preserve">Campus Monterrey, Campus Guadalajara </t>
  </si>
  <si>
    <t>7 semestres</t>
  </si>
  <si>
    <t>Doctorado en Ciencias Biomédicas (DBC)</t>
  </si>
  <si>
    <t>Doctorado en Ciencias Administrativas (DCA)</t>
  </si>
  <si>
    <t>Doctorado en Ciencias Financieras (DCF)</t>
  </si>
  <si>
    <t xml:space="preserve">Campus Santa Fe </t>
  </si>
  <si>
    <t>Modalidad</t>
  </si>
  <si>
    <t xml:space="preserve">¿Cuál es la diferencia entre Aula Virtual y En línea? </t>
  </si>
  <si>
    <t xml:space="preserve">En una Aula Virtual el docente y los alumnos mantienen una comunicación a través de correos electrónicos y plataformas como Canvas. Aquí los alumnos pueden revisar y descargar los materiales de clase, subir sus trabajos y comunicarse con sus compañeros. Los alumnos no necesitan coincidir con un horario específico con el profesor. En una clase en línea, los alumnos si requieren coincidir en un horario específico con el profesor y sus compañeros debido a que asisten a clases en vivo y reuniones de estudio. </t>
  </si>
  <si>
    <t>¿Qué es The Learning Gate del TEC?</t>
  </si>
  <si>
    <t>The Learning Gate es un ecosistema de aprendizaje, innovador y de alto impacto para el acompañamiento a lo largo de la vida de los líderes con gran potencial, capaces de transformar a las organizaciones en las que participan, el entorno que les rodea y las comunidades en las que viven. Este modelo flexible y bajo demanda es una entrega diferenciada de la educación continua del Tec de Monterrey que busca incentivar la aceleración de la educación digital.
Podrás desarrollarte como líder a través de una plataforma digital colaborativa, multidisciplinaria e interactiva donde contarás con:
Diagnóstico de competencias Aprendizaje experiencial e inmersivo Indicadores de desarrollo en tiempo real Rutas de desarrollo sugeridas y personalizadas Contenido seleccionado y diseñado por expertos.</t>
  </si>
  <si>
    <t xml:space="preserve">IDIOMAS </t>
  </si>
  <si>
    <t>EXÁMENES INTERNACIONALES</t>
  </si>
  <si>
    <t>ESTUDIOS EN EL EXTRANJERO</t>
  </si>
  <si>
    <t>Inglés</t>
  </si>
  <si>
    <t xml:space="preserve">Linguaskill (BULATS), TOEIC, IELTS, TOEFL ITP On Line, TOEFL IBT, Oxford Test of English </t>
  </si>
  <si>
    <t>EduLynks, EduCanada</t>
  </si>
  <si>
    <t>Francés</t>
  </si>
  <si>
    <t xml:space="preserve">DELF, DALF </t>
  </si>
  <si>
    <t xml:space="preserve">EduCanada </t>
  </si>
  <si>
    <t>Italiano</t>
  </si>
  <si>
    <t>PLIDA</t>
  </si>
  <si>
    <t>GAIA INSTITUTE, CAMPUS MAGNOLIE CASTELRAIMONDO</t>
  </si>
  <si>
    <t>Japonés</t>
  </si>
  <si>
    <t xml:space="preserve">Chino </t>
  </si>
  <si>
    <t>TOCFL, HSK Chinese Proficiency Test</t>
  </si>
  <si>
    <t xml:space="preserve">Alemán </t>
  </si>
  <si>
    <t>ÖSD</t>
  </si>
  <si>
    <t>SDI MUC, GOETHE INSTITUT, CARL DUISBERG</t>
  </si>
  <si>
    <t>Portugués</t>
  </si>
  <si>
    <t xml:space="preserve">CELPE Bras </t>
  </si>
  <si>
    <t xml:space="preserve">CASA THOMAS JEFFERSON </t>
  </si>
  <si>
    <t xml:space="preserve">Ruso </t>
  </si>
  <si>
    <t>Coreano</t>
  </si>
  <si>
    <t>Sueco</t>
  </si>
  <si>
    <t>Árabe</t>
  </si>
  <si>
    <t>Catalán</t>
  </si>
  <si>
    <t>Español</t>
  </si>
  <si>
    <t xml:space="preserve">SIELE, DELE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</si>
</sst>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sz val="10.0"/>
      <color theme="1"/>
      <name val="Arial"/>
    </font>
    <font>
      <sz val="10.0"/>
      <color theme="1"/>
      <name val="Arial"/>
      <scheme val="minor"/>
    </font>
    <font>
      <sz val="10.0"/>
      <color theme="1"/>
      <name val="Arial"/>
    </font>
    <font>
      <sz val="10.0"/>
      <color rgb="FF000000"/>
      <name val="Arial"/>
    </font>
    <font>
      <sz val="10.0"/>
      <color rgb="FF1F1F1F"/>
      <name val="Arial"/>
    </font>
    <font>
      <color theme="1"/>
      <name val="Arial"/>
    </font>
    <font>
      <color rgb="FF000000"/>
      <name val="Arial"/>
    </font>
    <font>
      <sz val="11.0"/>
      <color theme="1"/>
      <name val="Arial"/>
    </font>
    <font>
      <color theme="1"/>
      <name val="Arial"/>
      <scheme val="minor"/>
    </font>
    <font>
      <sz val="9.0"/>
      <color rgb="FF1F1F1F"/>
      <name val="Arial"/>
    </font>
    <font>
      <b/>
      <color theme="1"/>
      <name val="Arial"/>
    </font>
  </fonts>
  <fills count="11">
    <fill>
      <patternFill patternType="none"/>
    </fill>
    <fill>
      <patternFill patternType="lightGray"/>
    </fill>
    <fill>
      <patternFill patternType="solid">
        <fgColor rgb="FF8EAADB"/>
        <bgColor rgb="FF8EAADB"/>
      </patternFill>
    </fill>
    <fill>
      <patternFill patternType="solid">
        <fgColor rgb="FFFFFFFF"/>
        <bgColor rgb="FFFFFFFF"/>
      </patternFill>
    </fill>
    <fill>
      <patternFill patternType="solid">
        <fgColor rgb="FF6FA8DC"/>
        <bgColor rgb="FF6FA8DC"/>
      </patternFill>
    </fill>
    <fill>
      <patternFill patternType="solid">
        <fgColor rgb="FFB6D7A8"/>
        <bgColor rgb="FFB6D7A8"/>
      </patternFill>
    </fill>
    <fill>
      <patternFill patternType="solid">
        <fgColor rgb="FFDD7E6B"/>
        <bgColor rgb="FFDD7E6B"/>
      </patternFill>
    </fill>
    <fill>
      <patternFill patternType="solid">
        <fgColor rgb="FF93C47D"/>
        <bgColor rgb="FF93C47D"/>
      </patternFill>
    </fill>
    <fill>
      <patternFill patternType="solid">
        <fgColor rgb="FFD5A6BD"/>
        <bgColor rgb="FFD5A6BD"/>
      </patternFill>
    </fill>
    <fill>
      <patternFill patternType="solid">
        <fgColor rgb="FF9FC5E8"/>
        <bgColor rgb="FF9FC5E8"/>
      </patternFill>
    </fill>
    <fill>
      <patternFill patternType="solid">
        <fgColor rgb="FFB7B7B7"/>
        <bgColor rgb="FFB7B7B7"/>
      </patternFill>
    </fill>
  </fills>
  <borders count="4">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top style="thin">
        <color rgb="FF000000"/>
      </top>
    </border>
  </borders>
  <cellStyleXfs count="1">
    <xf borderId="0" fillId="0" fontId="0" numFmtId="0" applyAlignment="1" applyFont="1"/>
  </cellStyleXfs>
  <cellXfs count="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0" fontId="2" numFmtId="0" xfId="0" applyBorder="1" applyFont="1"/>
    <xf borderId="1" fillId="0" fontId="3" numFmtId="0" xfId="0" applyAlignment="1" applyBorder="1" applyFont="1">
      <alignment readingOrder="0"/>
    </xf>
    <xf borderId="1" fillId="0" fontId="4" numFmtId="0" xfId="0" applyAlignment="1" applyBorder="1" applyFont="1">
      <alignment horizontal="left" readingOrder="0"/>
    </xf>
    <xf borderId="1" fillId="0" fontId="3" numFmtId="0" xfId="0" applyAlignment="1" applyBorder="1" applyFont="1">
      <alignment horizontal="left" readingOrder="0"/>
    </xf>
    <xf borderId="1" fillId="3" fontId="5" numFmtId="0" xfId="0" applyAlignment="1" applyBorder="1" applyFill="1" applyFont="1">
      <alignment readingOrder="0"/>
    </xf>
    <xf borderId="1" fillId="0" fontId="4" numFmtId="0" xfId="0" applyAlignment="1" applyBorder="1" applyFont="1">
      <alignment horizontal="left" readingOrder="0" shrinkToFit="0" wrapText="1"/>
    </xf>
    <xf borderId="0" fillId="0" fontId="2" numFmtId="0" xfId="0" applyFont="1"/>
    <xf borderId="0" fillId="0" fontId="4" numFmtId="0" xfId="0" applyAlignment="1" applyFont="1">
      <alignment horizontal="left" readingOrder="0"/>
    </xf>
    <xf borderId="0" fillId="0" fontId="3" numFmtId="0" xfId="0" applyAlignment="1" applyFont="1">
      <alignment horizontal="left" readingOrder="0"/>
    </xf>
    <xf borderId="2" fillId="0" fontId="3" numFmtId="0" xfId="0" applyAlignment="1" applyBorder="1" applyFont="1">
      <alignment horizontal="left" readingOrder="0"/>
    </xf>
    <xf borderId="2" fillId="0" fontId="3" numFmtId="0" xfId="0" applyAlignment="1" applyBorder="1" applyFont="1">
      <alignment readingOrder="0"/>
    </xf>
    <xf borderId="1" fillId="0" fontId="4" numFmtId="0" xfId="0" applyAlignment="1" applyBorder="1" applyFont="1">
      <alignment readingOrder="0"/>
    </xf>
    <xf borderId="1" fillId="0" fontId="4" numFmtId="0" xfId="0" applyAlignment="1" applyBorder="1" applyFont="1">
      <alignment horizontal="left" readingOrder="0"/>
    </xf>
    <xf borderId="2" fillId="0" fontId="4" numFmtId="0" xfId="0" applyAlignment="1" applyBorder="1" applyFont="1">
      <alignment horizontal="left" readingOrder="0"/>
    </xf>
    <xf borderId="2" fillId="0" fontId="4" numFmtId="0" xfId="0" applyAlignment="1" applyBorder="1" applyFont="1">
      <alignment readingOrder="0"/>
    </xf>
    <xf borderId="1" fillId="0" fontId="3" numFmtId="0" xfId="0" applyAlignment="1" applyBorder="1" applyFont="1">
      <alignment horizontal="left" readingOrder="0"/>
    </xf>
    <xf borderId="1" fillId="0" fontId="3" numFmtId="0" xfId="0" applyAlignment="1" applyBorder="1" applyFont="1">
      <alignment vertical="center"/>
    </xf>
    <xf borderId="1" fillId="0" fontId="3" numFmtId="0" xfId="0" applyAlignment="1" applyBorder="1" applyFont="1">
      <alignment readingOrder="0" vertical="center"/>
    </xf>
    <xf borderId="1" fillId="0" fontId="3" numFmtId="0" xfId="0" applyAlignment="1" applyBorder="1" applyFont="1">
      <alignment shrinkToFit="0" vertical="center" wrapText="1"/>
    </xf>
    <xf borderId="1" fillId="4" fontId="1" numFmtId="0" xfId="0" applyAlignment="1" applyBorder="1" applyFill="1" applyFont="1">
      <alignment horizontal="center" readingOrder="0"/>
    </xf>
    <xf borderId="0" fillId="0" fontId="3" numFmtId="0" xfId="0" applyFont="1"/>
    <xf borderId="1" fillId="5" fontId="1" numFmtId="0" xfId="0" applyAlignment="1" applyBorder="1" applyFill="1" applyFont="1">
      <alignment horizontal="center" readingOrder="0"/>
    </xf>
    <xf borderId="1" fillId="0" fontId="3" numFmtId="0" xfId="0" applyAlignment="1" applyBorder="1" applyFont="1">
      <alignment horizontal="left" readingOrder="0" shrinkToFit="0" wrapText="1"/>
    </xf>
    <xf borderId="0" fillId="3" fontId="5" numFmtId="0" xfId="0" applyAlignment="1" applyFont="1">
      <alignment readingOrder="0"/>
    </xf>
    <xf borderId="0" fillId="0" fontId="6" numFmtId="0" xfId="0" applyFont="1"/>
    <xf borderId="1" fillId="6" fontId="1" numFmtId="0" xfId="0" applyAlignment="1" applyBorder="1" applyFill="1" applyFont="1">
      <alignment horizontal="center" readingOrder="0"/>
    </xf>
    <xf borderId="1" fillId="0" fontId="6" numFmtId="0" xfId="0" applyAlignment="1" applyBorder="1" applyFont="1">
      <alignment horizontal="left" readingOrder="0"/>
    </xf>
    <xf borderId="1" fillId="0" fontId="7" numFmtId="0" xfId="0" applyAlignment="1" applyBorder="1" applyFont="1">
      <alignment horizontal="left" readingOrder="0"/>
    </xf>
    <xf borderId="2" fillId="0" fontId="6" numFmtId="0" xfId="0" applyAlignment="1" applyBorder="1" applyFont="1">
      <alignment horizontal="left" readingOrder="0"/>
    </xf>
    <xf borderId="1" fillId="0" fontId="6" numFmtId="0" xfId="0" applyAlignment="1" applyBorder="1" applyFont="1">
      <alignment readingOrder="0"/>
    </xf>
    <xf borderId="1" fillId="7" fontId="1" numFmtId="0" xfId="0" applyAlignment="1" applyBorder="1" applyFill="1" applyFont="1">
      <alignment horizontal="center" readingOrder="0"/>
    </xf>
    <xf borderId="3" fillId="0" fontId="4" numFmtId="0" xfId="0" applyAlignment="1" applyBorder="1" applyFont="1">
      <alignment horizontal="left" readingOrder="0"/>
    </xf>
    <xf borderId="3" fillId="0" fontId="4" numFmtId="0" xfId="0" applyAlignment="1" applyBorder="1" applyFont="1">
      <alignment readingOrder="0"/>
    </xf>
    <xf borderId="0" fillId="0" fontId="4" numFmtId="0" xfId="0" applyAlignment="1" applyFont="1">
      <alignment horizontal="left" readingOrder="0"/>
    </xf>
    <xf borderId="0" fillId="0" fontId="4" numFmtId="0" xfId="0" applyAlignment="1" applyFont="1">
      <alignment readingOrder="0"/>
    </xf>
    <xf borderId="1" fillId="8" fontId="1" numFmtId="0" xfId="0" applyAlignment="1" applyBorder="1" applyFill="1" applyFont="1">
      <alignment horizontal="center" readingOrder="0"/>
    </xf>
    <xf borderId="1" fillId="9" fontId="1" numFmtId="0" xfId="0" applyAlignment="1" applyBorder="1" applyFill="1" applyFont="1">
      <alignment horizontal="center" readingOrder="0"/>
    </xf>
    <xf borderId="3" fillId="0" fontId="8" numFmtId="0" xfId="0" applyAlignment="1" applyBorder="1" applyFont="1">
      <alignment horizontal="left" readingOrder="0"/>
    </xf>
    <xf borderId="3" fillId="0" fontId="8" numFmtId="0" xfId="0" applyAlignment="1" applyBorder="1" applyFont="1">
      <alignment readingOrder="0"/>
    </xf>
    <xf borderId="0" fillId="0" fontId="9" numFmtId="0" xfId="0" applyAlignment="1" applyFont="1">
      <alignment readingOrder="0" vertical="center"/>
    </xf>
    <xf borderId="0" fillId="0" fontId="9" numFmtId="0" xfId="0" applyAlignment="1" applyFont="1">
      <alignment readingOrder="0" shrinkToFit="0" wrapText="1"/>
    </xf>
    <xf borderId="0" fillId="3" fontId="10" numFmtId="0" xfId="0" applyAlignment="1" applyFont="1">
      <alignment readingOrder="0" vertical="center"/>
    </xf>
    <xf borderId="1" fillId="10" fontId="11" numFmtId="0" xfId="0" applyAlignment="1" applyBorder="1" applyFill="1" applyFont="1">
      <alignment readingOrder="0"/>
    </xf>
    <xf borderId="1" fillId="0" fontId="6"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7.38"/>
    <col customWidth="1" min="2" max="2" width="29.38"/>
    <col customWidth="1" min="3" max="3" width="26.63"/>
    <col customWidth="1" min="4" max="4" width="29.88"/>
  </cols>
  <sheetData>
    <row r="1">
      <c r="A1" s="1" t="s">
        <v>0</v>
      </c>
      <c r="B1" s="1" t="s">
        <v>1</v>
      </c>
      <c r="C1" s="1" t="s">
        <v>2</v>
      </c>
      <c r="D1" s="1" t="s">
        <v>3</v>
      </c>
      <c r="E1" s="1" t="s">
        <v>4</v>
      </c>
      <c r="F1" s="1" t="s">
        <v>5</v>
      </c>
    </row>
    <row r="2">
      <c r="A2" s="2" t="str">
        <f>IFERROR(__xludf.DUMMYFUNCTION("IMPORTRANGE(""https://docs.google.com/spreadsheets/d/1AMXQ-HYIBRTzGTpUlBl_QRfBi2tVM0uwXRE1fmSafUU/edit#gid=2050889522"", ""Carreras profesionales!$A$2:$F45"")"),"ARQ-Arquitectura")</f>
        <v>ARQ-Arquitectura</v>
      </c>
      <c r="B2" s="2" t="str">
        <f>IFERROR(__xludf.DUMMYFUNCTION("""COMPUTED_VALUE"""),"Carrera profesional")</f>
        <v>Carrera profesional</v>
      </c>
      <c r="C2" s="2" t="str">
        <f>IFERROR(__xludf.DUMMYFUNCTION("""COMPUTED_VALUE"""),"Ambiente Construido ")</f>
        <v>Ambiente Construido </v>
      </c>
      <c r="D2" s="2" t="str">
        <f>IFERROR(__xludf.DUMMYFUNCTION("""COMPUTED_VALUE"""),"Ciudad de México, Estado de México, Santa Fe, Guadalajara, Monterrey, Puebla, Querétaro, Sonora Norte")</f>
        <v>Ciudad de México, Estado de México, Santa Fe, Guadalajara, Monterrey, Puebla, Querétaro, Sonora Norte</v>
      </c>
      <c r="E2" s="2" t="str">
        <f>IFERROR(__xludf.DUMMYFUNCTION("""COMPUTED_VALUE"""),"8 semestres")</f>
        <v>8 semestres</v>
      </c>
      <c r="F2" s="2" t="str">
        <f>IFERROR(__xludf.DUMMYFUNCTION("""COMPUTED_VALUE"""),"Semestral")</f>
        <v>Semestral</v>
      </c>
    </row>
    <row r="3">
      <c r="A3" s="2" t="str">
        <f>IFERROR(__xludf.DUMMYFUNCTION("""COMPUTED_VALUE"""),"IC-Ingeniería Civil ")</f>
        <v>IC-Ingeniería Civil </v>
      </c>
      <c r="B3" s="2" t="str">
        <f>IFERROR(__xludf.DUMMYFUNCTION("""COMPUTED_VALUE"""),"Carrera profesional")</f>
        <v>Carrera profesional</v>
      </c>
      <c r="C3" s="2" t="str">
        <f>IFERROR(__xludf.DUMMYFUNCTION("""COMPUTED_VALUE"""),"Ambiente Construido ")</f>
        <v>Ambiente Construido </v>
      </c>
      <c r="D3" s="2" t="str">
        <f>IFERROR(__xludf.DUMMYFUNCTION("""COMPUTED_VALUE"""),"Estado de México, Santa Fe, Guadalajara, Monterrey, Puebla, Querétaro")</f>
        <v>Estado de México, Santa Fe, Guadalajara, Monterrey, Puebla, Querétaro</v>
      </c>
      <c r="E3" s="2" t="str">
        <f>IFERROR(__xludf.DUMMYFUNCTION("""COMPUTED_VALUE"""),"8 semestres")</f>
        <v>8 semestres</v>
      </c>
      <c r="F3" s="2" t="str">
        <f>IFERROR(__xludf.DUMMYFUNCTION("""COMPUTED_VALUE"""),"Semestral")</f>
        <v>Semestral</v>
      </c>
    </row>
    <row r="4">
      <c r="A4" s="2" t="str">
        <f>IFERROR(__xludf.DUMMYFUNCTION("""COMPUTED_VALUE"""),"LUB-Licenciatura en Urbanismo")</f>
        <v>LUB-Licenciatura en Urbanismo</v>
      </c>
      <c r="B4" s="2" t="str">
        <f>IFERROR(__xludf.DUMMYFUNCTION("""COMPUTED_VALUE"""),"Carrera profesional")</f>
        <v>Carrera profesional</v>
      </c>
      <c r="C4" s="2" t="str">
        <f>IFERROR(__xludf.DUMMYFUNCTION("""COMPUTED_VALUE"""),"Ambiente Construido ")</f>
        <v>Ambiente Construido </v>
      </c>
      <c r="D4" s="2" t="str">
        <f>IFERROR(__xludf.DUMMYFUNCTION("""COMPUTED_VALUE"""),"Monterrey ")</f>
        <v>Monterrey </v>
      </c>
      <c r="E4" s="2" t="str">
        <f>IFERROR(__xludf.DUMMYFUNCTION("""COMPUTED_VALUE"""),"8 semestres")</f>
        <v>8 semestres</v>
      </c>
      <c r="F4" s="2" t="str">
        <f>IFERROR(__xludf.DUMMYFUNCTION("""COMPUTED_VALUE"""),"Semestral")</f>
        <v>Semestral</v>
      </c>
    </row>
    <row r="5">
      <c r="A5" s="2" t="str">
        <f>IFERROR(__xludf.DUMMYFUNCTION("""COMPUTED_VALUE"""),"LEC-Licenciatura en Economía")</f>
        <v>LEC-Licenciatura en Economía</v>
      </c>
      <c r="B5" s="2" t="str">
        <f>IFERROR(__xludf.DUMMYFUNCTION("""COMPUTED_VALUE"""),"Carrera profesional")</f>
        <v>Carrera profesional</v>
      </c>
      <c r="C5" s="2" t="str">
        <f>IFERROR(__xludf.DUMMYFUNCTION("""COMPUTED_VALUE"""),"Derecho, Economía y Relaciones Internacionales")</f>
        <v>Derecho, Economía y Relaciones Internacionales</v>
      </c>
      <c r="D5" s="2" t="str">
        <f>IFERROR(__xludf.DUMMYFUNCTION("""COMPUTED_VALUE"""),"Ciudad de México, Estado de México, Santa Fe, Monterrey, Puebla ")</f>
        <v>Ciudad de México, Estado de México, Santa Fe, Monterrey, Puebla </v>
      </c>
      <c r="E5" s="2" t="str">
        <f>IFERROR(__xludf.DUMMYFUNCTION("""COMPUTED_VALUE"""),"8 semestres")</f>
        <v>8 semestres</v>
      </c>
      <c r="F5" s="2" t="str">
        <f>IFERROR(__xludf.DUMMYFUNCTION("""COMPUTED_VALUE"""),"Semestral")</f>
        <v>Semestral</v>
      </c>
    </row>
    <row r="6">
      <c r="A6" s="2" t="str">
        <f>IFERROR(__xludf.DUMMYFUNCTION("""COMPUTED_VALUE"""),"LED-Licenciatura en Derecho")</f>
        <v>LED-Licenciatura en Derecho</v>
      </c>
      <c r="B6" s="2" t="str">
        <f>IFERROR(__xludf.DUMMYFUNCTION("""COMPUTED_VALUE"""),"Carrera profesional")</f>
        <v>Carrera profesional</v>
      </c>
      <c r="C6" s="2" t="str">
        <f>IFERROR(__xludf.DUMMYFUNCTION("""COMPUTED_VALUE"""),"Derecho, Economía y Relaciones Internacionales")</f>
        <v>Derecho, Economía y Relaciones Internacionales</v>
      </c>
      <c r="D6" s="2" t="str">
        <f>IFERROR(__xludf.DUMMYFUNCTION("""COMPUTED_VALUE"""),"Ciudad de México, Estado de México, Santa Fe, Monterrey, Puebla, Chihuahua, Guadalajara, Querétaro, Toluca")</f>
        <v>Ciudad de México, Estado de México, Santa Fe, Monterrey, Puebla, Chihuahua, Guadalajara, Querétaro, Toluca</v>
      </c>
      <c r="E6" s="2" t="str">
        <f>IFERROR(__xludf.DUMMYFUNCTION("""COMPUTED_VALUE"""),"8 semestres")</f>
        <v>8 semestres</v>
      </c>
      <c r="F6" s="2" t="str">
        <f>IFERROR(__xludf.DUMMYFUNCTION("""COMPUTED_VALUE"""),"Semestral")</f>
        <v>Semestral</v>
      </c>
    </row>
    <row r="7">
      <c r="A7" s="2" t="str">
        <f>IFERROR(__xludf.DUMMYFUNCTION("""COMPUTED_VALUE"""),"LRI-Licenciatura en Relaciones Internacionales")</f>
        <v>LRI-Licenciatura en Relaciones Internacionales</v>
      </c>
      <c r="B7" s="2" t="str">
        <f>IFERROR(__xludf.DUMMYFUNCTION("""COMPUTED_VALUE"""),"Carrera profesional")</f>
        <v>Carrera profesional</v>
      </c>
      <c r="C7" s="2" t="str">
        <f>IFERROR(__xludf.DUMMYFUNCTION("""COMPUTED_VALUE"""),"Derecho, Economía y Relaciones Internacionales")</f>
        <v>Derecho, Economía y Relaciones Internacionales</v>
      </c>
      <c r="D7" s="2" t="str">
        <f>IFERROR(__xludf.DUMMYFUNCTION("""COMPUTED_VALUE"""),"Ciudad de México, Estado de México, Santa Fe, Guadalajara, Monterrey, Puebla, Querétaro")</f>
        <v>Ciudad de México, Estado de México, Santa Fe, Guadalajara, Monterrey, Puebla, Querétaro</v>
      </c>
      <c r="E7" s="2" t="str">
        <f>IFERROR(__xludf.DUMMYFUNCTION("""COMPUTED_VALUE"""),"8 semestres")</f>
        <v>8 semestres</v>
      </c>
      <c r="F7" s="2" t="str">
        <f>IFERROR(__xludf.DUMMYFUNCTION("""COMPUTED_VALUE"""),"Semestral")</f>
        <v>Semestral</v>
      </c>
    </row>
    <row r="8">
      <c r="A8" s="2" t="str">
        <f>IFERROR(__xludf.DUMMYFUNCTION("""COMPUTED_VALUE"""),"LTP-Licenciatura en Gobierno y Transformación Pública")</f>
        <v>LTP-Licenciatura en Gobierno y Transformación Pública</v>
      </c>
      <c r="B8" s="2" t="str">
        <f>IFERROR(__xludf.DUMMYFUNCTION("""COMPUTED_VALUE"""),"Carrera profesional")</f>
        <v>Carrera profesional</v>
      </c>
      <c r="C8" s="2" t="str">
        <f>IFERROR(__xludf.DUMMYFUNCTION("""COMPUTED_VALUE"""),"Derecho, Economía y Relaciones Internacionales")</f>
        <v>Derecho, Economía y Relaciones Internacionales</v>
      </c>
      <c r="D8" s="2" t="str">
        <f>IFERROR(__xludf.DUMMYFUNCTION("""COMPUTED_VALUE"""),"Ciudad de México, Monterrey")</f>
        <v>Ciudad de México, Monterrey</v>
      </c>
      <c r="E8" s="2" t="str">
        <f>IFERROR(__xludf.DUMMYFUNCTION("""COMPUTED_VALUE"""),"8 semestres")</f>
        <v>8 semestres</v>
      </c>
      <c r="F8" s="2" t="str">
        <f>IFERROR(__xludf.DUMMYFUNCTION("""COMPUTED_VALUE"""),"Semestral")</f>
        <v>Semestral</v>
      </c>
    </row>
    <row r="9">
      <c r="A9" s="2" t="str">
        <f>IFERROR(__xludf.DUMMYFUNCTION("""COMPUTED_VALUE"""),"LAD-Licenciatura en Arte Digital")</f>
        <v>LAD-Licenciatura en Arte Digital</v>
      </c>
      <c r="B9" s="2" t="str">
        <f>IFERROR(__xludf.DUMMYFUNCTION("""COMPUTED_VALUE"""),"Carrera profesional")</f>
        <v>Carrera profesional</v>
      </c>
      <c r="C9" s="2" t="str">
        <f>IFERROR(__xludf.DUMMYFUNCTION("""COMPUTED_VALUE"""),"Estudios Creativos")</f>
        <v>Estudios Creativos</v>
      </c>
      <c r="D9" s="2" t="str">
        <f>IFERROR(__xludf.DUMMYFUNCTION("""COMPUTED_VALUE"""),"Ciudad de México, Estado de México, Santa Fe, Guadalajara, Monterrey, Puebla, Querétaro")</f>
        <v>Ciudad de México, Estado de México, Santa Fe, Guadalajara, Monterrey, Puebla, Querétaro</v>
      </c>
      <c r="E9" s="2" t="str">
        <f>IFERROR(__xludf.DUMMYFUNCTION("""COMPUTED_VALUE"""),"8 semestres")</f>
        <v>8 semestres</v>
      </c>
      <c r="F9" s="2" t="str">
        <f>IFERROR(__xludf.DUMMYFUNCTION("""COMPUTED_VALUE"""),"Semestral")</f>
        <v>Semestral</v>
      </c>
    </row>
    <row r="10">
      <c r="A10" s="2" t="str">
        <f>IFERROR(__xludf.DUMMYFUNCTION("""COMPUTED_VALUE"""),"LC-Licenciatura en Comunicación")</f>
        <v>LC-Licenciatura en Comunicación</v>
      </c>
      <c r="B10" s="2" t="str">
        <f>IFERROR(__xludf.DUMMYFUNCTION("""COMPUTED_VALUE"""),"Carrera profesional")</f>
        <v>Carrera profesional</v>
      </c>
      <c r="C10" s="2" t="str">
        <f>IFERROR(__xludf.DUMMYFUNCTION("""COMPUTED_VALUE"""),"Estudios Creativos")</f>
        <v>Estudios Creativos</v>
      </c>
      <c r="D10" s="2" t="str">
        <f>IFERROR(__xludf.DUMMYFUNCTION("""COMPUTED_VALUE"""),"Ciudad de México, Estado de México, Santa Fe, Guadalajara, Monterrey, Puebla, Querétaro, Toluca")</f>
        <v>Ciudad de México, Estado de México, Santa Fe, Guadalajara, Monterrey, Puebla, Querétaro, Toluca</v>
      </c>
      <c r="E10" s="2" t="str">
        <f>IFERROR(__xludf.DUMMYFUNCTION("""COMPUTED_VALUE"""),"8 semestres")</f>
        <v>8 semestres</v>
      </c>
      <c r="F10" s="2" t="str">
        <f>IFERROR(__xludf.DUMMYFUNCTION("""COMPUTED_VALUE"""),"Semestral")</f>
        <v>Semestral</v>
      </c>
    </row>
    <row r="11">
      <c r="A11" s="2" t="str">
        <f>IFERROR(__xludf.DUMMYFUNCTION("""COMPUTED_VALUE"""),"LDI-Licenciatura en Diseño")</f>
        <v>LDI-Licenciatura en Diseño</v>
      </c>
      <c r="B11" s="2" t="str">
        <f>IFERROR(__xludf.DUMMYFUNCTION("""COMPUTED_VALUE"""),"Carrera profesional")</f>
        <v>Carrera profesional</v>
      </c>
      <c r="C11" s="2" t="str">
        <f>IFERROR(__xludf.DUMMYFUNCTION("""COMPUTED_VALUE"""),"Estudios Creativos")</f>
        <v>Estudios Creativos</v>
      </c>
      <c r="D11" s="2" t="str">
        <f>IFERROR(__xludf.DUMMYFUNCTION("""COMPUTED_VALUE"""),"Ciudad de México, Estado de México, Guadalajara, Monterrey, Puebla, Querétaro, Sonora Norte, Toluca")</f>
        <v>Ciudad de México, Estado de México, Guadalajara, Monterrey, Puebla, Querétaro, Sonora Norte, Toluca</v>
      </c>
      <c r="E11" s="2" t="str">
        <f>IFERROR(__xludf.DUMMYFUNCTION("""COMPUTED_VALUE"""),"8 semestres")</f>
        <v>8 semestres</v>
      </c>
      <c r="F11" s="2" t="str">
        <f>IFERROR(__xludf.DUMMYFUNCTION("""COMPUTED_VALUE"""),"Semestral")</f>
        <v>Semestral</v>
      </c>
    </row>
    <row r="12">
      <c r="A12" s="2" t="str">
        <f>IFERROR(__xludf.DUMMYFUNCTION("""COMPUTED_VALUE"""),"LEI-Licenciatura en Innovación Educativa")</f>
        <v>LEI-Licenciatura en Innovación Educativa</v>
      </c>
      <c r="B12" s="2" t="str">
        <f>IFERROR(__xludf.DUMMYFUNCTION("""COMPUTED_VALUE"""),"Carrera profesional")</f>
        <v>Carrera profesional</v>
      </c>
      <c r="C12" s="2" t="str">
        <f>IFERROR(__xludf.DUMMYFUNCTION("""COMPUTED_VALUE"""),"Estudios Creativos")</f>
        <v>Estudios Creativos</v>
      </c>
      <c r="D12" s="2" t="str">
        <f>IFERROR(__xludf.DUMMYFUNCTION("""COMPUTED_VALUE"""),"Monterrey ")</f>
        <v>Monterrey </v>
      </c>
      <c r="E12" s="2" t="str">
        <f>IFERROR(__xludf.DUMMYFUNCTION("""COMPUTED_VALUE"""),"8 semestres")</f>
        <v>8 semestres</v>
      </c>
      <c r="F12" s="2" t="str">
        <f>IFERROR(__xludf.DUMMYFUNCTION("""COMPUTED_VALUE"""),"Semestral")</f>
        <v>Semestral</v>
      </c>
    </row>
    <row r="13">
      <c r="A13" s="2" t="str">
        <f>IFERROR(__xludf.DUMMYFUNCTION("""COMPUTED_VALUE"""),"LLE-Licenciatura en Letras Hispánicas")</f>
        <v>LLE-Licenciatura en Letras Hispánicas</v>
      </c>
      <c r="B13" s="2" t="str">
        <f>IFERROR(__xludf.DUMMYFUNCTION("""COMPUTED_VALUE"""),"Carrera profesional")</f>
        <v>Carrera profesional</v>
      </c>
      <c r="C13" s="2" t="str">
        <f>IFERROR(__xludf.DUMMYFUNCTION("""COMPUTED_VALUE"""),"Estudios Creativos")</f>
        <v>Estudios Creativos</v>
      </c>
      <c r="D13" s="2" t="str">
        <f>IFERROR(__xludf.DUMMYFUNCTION("""COMPUTED_VALUE"""),"Monterrey ")</f>
        <v>Monterrey </v>
      </c>
      <c r="E13" s="2" t="str">
        <f>IFERROR(__xludf.DUMMYFUNCTION("""COMPUTED_VALUE"""),"8 semestres")</f>
        <v>8 semestres</v>
      </c>
      <c r="F13" s="2" t="str">
        <f>IFERROR(__xludf.DUMMYFUNCTION("""COMPUTED_VALUE"""),"Semestral")</f>
        <v>Semestral</v>
      </c>
    </row>
    <row r="14">
      <c r="A14" s="2" t="str">
        <f>IFERROR(__xludf.DUMMYFUNCTION("""COMPUTED_VALUE"""),"LPE-Licenciatura en Periodismo")</f>
        <v>LPE-Licenciatura en Periodismo</v>
      </c>
      <c r="B14" s="2" t="str">
        <f>IFERROR(__xludf.DUMMYFUNCTION("""COMPUTED_VALUE"""),"Carrera profesional")</f>
        <v>Carrera profesional</v>
      </c>
      <c r="C14" s="2" t="str">
        <f>IFERROR(__xludf.DUMMYFUNCTION("""COMPUTED_VALUE"""),"Estudios Creativos")</f>
        <v>Estudios Creativos</v>
      </c>
      <c r="D14" s="2" t="str">
        <f>IFERROR(__xludf.DUMMYFUNCTION("""COMPUTED_VALUE"""),"Monterrey ")</f>
        <v>Monterrey </v>
      </c>
      <c r="E14" s="2" t="str">
        <f>IFERROR(__xludf.DUMMYFUNCTION("""COMPUTED_VALUE"""),"8 semestres")</f>
        <v>8 semestres</v>
      </c>
      <c r="F14" s="2" t="str">
        <f>IFERROR(__xludf.DUMMYFUNCTION("""COMPUTED_VALUE"""),"Semestral")</f>
        <v>Semestral</v>
      </c>
    </row>
    <row r="15">
      <c r="A15" s="2" t="str">
        <f>IFERROR(__xludf.DUMMYFUNCTION("""COMPUTED_VALUE"""),"LTM-Licenciatura en Tecnología y Producción Musical")</f>
        <v>LTM-Licenciatura en Tecnología y Producción Musical</v>
      </c>
      <c r="B15" s="2" t="str">
        <f>IFERROR(__xludf.DUMMYFUNCTION("""COMPUTED_VALUE"""),"Carrera profesional")</f>
        <v>Carrera profesional</v>
      </c>
      <c r="C15" s="2" t="str">
        <f>IFERROR(__xludf.DUMMYFUNCTION("""COMPUTED_VALUE"""),"Estudios Creativos")</f>
        <v>Estudios Creativos</v>
      </c>
      <c r="D15" s="2" t="str">
        <f>IFERROR(__xludf.DUMMYFUNCTION("""COMPUTED_VALUE"""),"Ciudad de México, Estado de México, Santa Fe, Guadalajara, Monterrey, Puebla, Querétaro")</f>
        <v>Ciudad de México, Estado de México, Santa Fe, Guadalajara, Monterrey, Puebla, Querétaro</v>
      </c>
      <c r="E15" s="2" t="str">
        <f>IFERROR(__xludf.DUMMYFUNCTION("""COMPUTED_VALUE"""),"8 semestres")</f>
        <v>8 semestres</v>
      </c>
      <c r="F15" s="2" t="str">
        <f>IFERROR(__xludf.DUMMYFUNCTION("""COMPUTED_VALUE"""),"Semestral")</f>
        <v>Semestral</v>
      </c>
    </row>
    <row r="16">
      <c r="A16" s="2" t="str">
        <f>IFERROR(__xludf.DUMMYFUNCTION("""COMPUTED_VALUE"""),"IDM-Ingeniería en Ciencia de Datos y Matemáticas")</f>
        <v>IDM-Ingeniería en Ciencia de Datos y Matemáticas</v>
      </c>
      <c r="B16" s="2" t="str">
        <f>IFERROR(__xludf.DUMMYFUNCTION("""COMPUTED_VALUE"""),"Carrera profesional")</f>
        <v>Carrera profesional</v>
      </c>
      <c r="C16" s="2" t="str">
        <f>IFERROR(__xludf.DUMMYFUNCTION("""COMPUTED_VALUE"""),"Ingeniería y Ciencias")</f>
        <v>Ingeniería y Ciencias</v>
      </c>
      <c r="D16" s="2" t="str">
        <f>IFERROR(__xludf.DUMMYFUNCTION("""COMPUTED_VALUE"""),"Ciudad de México, Estado de México, Guadalajara, Monterrey, Puebla, Querétaro, Sonora Norte, Toluca")</f>
        <v>Ciudad de México, Estado de México, Guadalajara, Monterrey, Puebla, Querétaro, Sonora Norte, Toluca</v>
      </c>
      <c r="E16" s="2" t="str">
        <f>IFERROR(__xludf.DUMMYFUNCTION("""COMPUTED_VALUE"""),"8 semestres")</f>
        <v>8 semestres</v>
      </c>
      <c r="F16" s="2" t="str">
        <f>IFERROR(__xludf.DUMMYFUNCTION("""COMPUTED_VALUE"""),"Semestral")</f>
        <v>Semestral</v>
      </c>
    </row>
    <row r="17">
      <c r="A17" s="2" t="str">
        <f>IFERROR(__xludf.DUMMYFUNCTION("""COMPUTED_VALUE"""),"IFI-Ingeniería Física Industrial")</f>
        <v>IFI-Ingeniería Física Industrial</v>
      </c>
      <c r="B17" s="2" t="str">
        <f>IFERROR(__xludf.DUMMYFUNCTION("""COMPUTED_VALUE"""),"Carrera profesional")</f>
        <v>Carrera profesional</v>
      </c>
      <c r="C17" s="2" t="str">
        <f>IFERROR(__xludf.DUMMYFUNCTION("""COMPUTED_VALUE"""),"Ingeniería y Ciencias")</f>
        <v>Ingeniería y Ciencias</v>
      </c>
      <c r="D17" s="2" t="str">
        <f>IFERROR(__xludf.DUMMYFUNCTION("""COMPUTED_VALUE"""),"Monterrey ")</f>
        <v>Monterrey </v>
      </c>
      <c r="E17" s="2" t="str">
        <f>IFERROR(__xludf.DUMMYFUNCTION("""COMPUTED_VALUE"""),"8 semestres")</f>
        <v>8 semestres</v>
      </c>
      <c r="F17" s="2" t="str">
        <f>IFERROR(__xludf.DUMMYFUNCTION("""COMPUTED_VALUE"""),"Semestral")</f>
        <v>Semestral</v>
      </c>
    </row>
    <row r="18">
      <c r="A18" s="2" t="str">
        <f>IFERROR(__xludf.DUMMYFUNCTION("""COMPUTED_VALUE"""),"INA-Ingeniería en Nanotecnología")</f>
        <v>INA-Ingeniería en Nanotecnología</v>
      </c>
      <c r="B18" s="2" t="str">
        <f>IFERROR(__xludf.DUMMYFUNCTION("""COMPUTED_VALUE"""),"Carrera profesional")</f>
        <v>Carrera profesional</v>
      </c>
      <c r="C18" s="2" t="str">
        <f>IFERROR(__xludf.DUMMYFUNCTION("""COMPUTED_VALUE"""),"Ingeniería y Ciencias")</f>
        <v>Ingeniería y Ciencias</v>
      </c>
      <c r="D18" s="2" t="str">
        <f>IFERROR(__xludf.DUMMYFUNCTION("""COMPUTED_VALUE"""),"Estado de México, Monterrey")</f>
        <v>Estado de México, Monterrey</v>
      </c>
      <c r="E18" s="2" t="str">
        <f>IFERROR(__xludf.DUMMYFUNCTION("""COMPUTED_VALUE"""),"8 semestres")</f>
        <v>8 semestres</v>
      </c>
      <c r="F18" s="2" t="str">
        <f>IFERROR(__xludf.DUMMYFUNCTION("""COMPUTED_VALUE"""),"Semestral")</f>
        <v>Semestral</v>
      </c>
    </row>
    <row r="19">
      <c r="A19" s="2" t="str">
        <f>IFERROR(__xludf.DUMMYFUNCTION("""COMPUTED_VALUE"""),"IAG-Ingeniería en Biosistemas Agroalimentarios")</f>
        <v>IAG-Ingeniería en Biosistemas Agroalimentarios</v>
      </c>
      <c r="B19" s="2" t="str">
        <f>IFERROR(__xludf.DUMMYFUNCTION("""COMPUTED_VALUE"""),"Carrera profesional")</f>
        <v>Carrera profesional</v>
      </c>
      <c r="C19" s="2" t="str">
        <f>IFERROR(__xludf.DUMMYFUNCTION("""COMPUTED_VALUE"""),"Ingeniería y Ciencias")</f>
        <v>Ingeniería y Ciencias</v>
      </c>
      <c r="D19" s="2" t="str">
        <f>IFERROR(__xludf.DUMMYFUNCTION("""COMPUTED_VALUE"""),"Querétaro")</f>
        <v>Querétaro</v>
      </c>
      <c r="E19" s="2" t="str">
        <f>IFERROR(__xludf.DUMMYFUNCTION("""COMPUTED_VALUE"""),"8 semestres")</f>
        <v>8 semestres</v>
      </c>
      <c r="F19" s="2" t="str">
        <f>IFERROR(__xludf.DUMMYFUNCTION("""COMPUTED_VALUE"""),"Semestral")</f>
        <v>Semestral</v>
      </c>
    </row>
    <row r="20">
      <c r="A20" s="2" t="str">
        <f>IFERROR(__xludf.DUMMYFUNCTION("""COMPUTED_VALUE"""),"IAL-Ingeniería en Alimentos")</f>
        <v>IAL-Ingeniería en Alimentos</v>
      </c>
      <c r="B20" s="2" t="str">
        <f>IFERROR(__xludf.DUMMYFUNCTION("""COMPUTED_VALUE"""),"Carrera profesional")</f>
        <v>Carrera profesional</v>
      </c>
      <c r="C20" s="2" t="str">
        <f>IFERROR(__xludf.DUMMYFUNCTION("""COMPUTED_VALUE"""),"Ingeniería y Ciencias")</f>
        <v>Ingeniería y Ciencias</v>
      </c>
      <c r="D20" s="2" t="str">
        <f>IFERROR(__xludf.DUMMYFUNCTION("""COMPUTED_VALUE"""),"Monterrey, Querétaro")</f>
        <v>Monterrey, Querétaro</v>
      </c>
      <c r="E20" s="2" t="str">
        <f>IFERROR(__xludf.DUMMYFUNCTION("""COMPUTED_VALUE"""),"8 semestres")</f>
        <v>8 semestres</v>
      </c>
      <c r="F20" s="2" t="str">
        <f>IFERROR(__xludf.DUMMYFUNCTION("""COMPUTED_VALUE"""),"Semestral")</f>
        <v>Semestral</v>
      </c>
    </row>
    <row r="21">
      <c r="A21" s="2" t="str">
        <f>IFERROR(__xludf.DUMMYFUNCTION("""COMPUTED_VALUE"""),"IBT-Ingeniería en Biotecnología")</f>
        <v>IBT-Ingeniería en Biotecnología</v>
      </c>
      <c r="B21" s="2" t="str">
        <f>IFERROR(__xludf.DUMMYFUNCTION("""COMPUTED_VALUE"""),"Carrera profesional")</f>
        <v>Carrera profesional</v>
      </c>
      <c r="C21" s="2" t="str">
        <f>IFERROR(__xludf.DUMMYFUNCTION("""COMPUTED_VALUE"""),"Ingeniería y Ciencias")</f>
        <v>Ingeniería y Ciencias</v>
      </c>
      <c r="D21" s="2" t="str">
        <f>IFERROR(__xludf.DUMMYFUNCTION("""COMPUTED_VALUE"""),"Ciudad de México, Estado de México, Chihuahua, Guadalajara, Monterrey, Puebla, Querétaro, Toluca")</f>
        <v>Ciudad de México, Estado de México, Chihuahua, Guadalajara, Monterrey, Puebla, Querétaro, Toluca</v>
      </c>
      <c r="E21" s="2" t="str">
        <f>IFERROR(__xludf.DUMMYFUNCTION("""COMPUTED_VALUE"""),"8 semestres")</f>
        <v>8 semestres</v>
      </c>
      <c r="F21" s="2" t="str">
        <f>IFERROR(__xludf.DUMMYFUNCTION("""COMPUTED_VALUE"""),"Semestral")</f>
        <v>Semestral</v>
      </c>
    </row>
    <row r="22">
      <c r="A22" s="2" t="str">
        <f>IFERROR(__xludf.DUMMYFUNCTION("""COMPUTED_VALUE"""),"IDS-Ingeniería en Desarrollo Sustentable")</f>
        <v>IDS-Ingeniería en Desarrollo Sustentable</v>
      </c>
      <c r="B22" s="2" t="str">
        <f>IFERROR(__xludf.DUMMYFUNCTION("""COMPUTED_VALUE"""),"Carrera profesional")</f>
        <v>Carrera profesional</v>
      </c>
      <c r="C22" s="2" t="str">
        <f>IFERROR(__xludf.DUMMYFUNCTION("""COMPUTED_VALUE"""),"Ingeniería y Ciencias")</f>
        <v>Ingeniería y Ciencias</v>
      </c>
      <c r="D22" s="2" t="str">
        <f>IFERROR(__xludf.DUMMYFUNCTION("""COMPUTED_VALUE"""),"Querétaro, Ciudad de México, Santa Fe, Monterrey")</f>
        <v>Querétaro, Ciudad de México, Santa Fe, Monterrey</v>
      </c>
      <c r="E22" s="2" t="str">
        <f>IFERROR(__xludf.DUMMYFUNCTION("""COMPUTED_VALUE"""),"8 semestres")</f>
        <v>8 semestres</v>
      </c>
      <c r="F22" s="2" t="str">
        <f>IFERROR(__xludf.DUMMYFUNCTION("""COMPUTED_VALUE"""),"Semestral")</f>
        <v>Semestral</v>
      </c>
    </row>
    <row r="23">
      <c r="A23" s="2" t="str">
        <f>IFERROR(__xludf.DUMMYFUNCTION("""COMPUTED_VALUE"""),"IQ-Ingeniería Química")</f>
        <v>IQ-Ingeniería Química</v>
      </c>
      <c r="B23" s="2" t="str">
        <f>IFERROR(__xludf.DUMMYFUNCTION("""COMPUTED_VALUE"""),"Carrera profesional")</f>
        <v>Carrera profesional</v>
      </c>
      <c r="C23" s="2" t="str">
        <f>IFERROR(__xludf.DUMMYFUNCTION("""COMPUTED_VALUE"""),"Ingeniería y Ciencias")</f>
        <v>Ingeniería y Ciencias</v>
      </c>
      <c r="D23" s="2" t="str">
        <f>IFERROR(__xludf.DUMMYFUNCTION("""COMPUTED_VALUE"""),"Puebla, Estado de México, Guadalajara, Monterrey")</f>
        <v>Puebla, Estado de México, Guadalajara, Monterrey</v>
      </c>
      <c r="E23" s="2" t="str">
        <f>IFERROR(__xludf.DUMMYFUNCTION("""COMPUTED_VALUE"""),"8 semestres")</f>
        <v>8 semestres</v>
      </c>
      <c r="F23" s="2" t="str">
        <f>IFERROR(__xludf.DUMMYFUNCTION("""COMPUTED_VALUE"""),"Semestral")</f>
        <v>Semestral</v>
      </c>
    </row>
    <row r="24">
      <c r="A24" s="2" t="str">
        <f>IFERROR(__xludf.DUMMYFUNCTION("""COMPUTED_VALUE"""),"IRS-Ingeniería en Robótica y Sistemas Digitales")</f>
        <v>IRS-Ingeniería en Robótica y Sistemas Digitales</v>
      </c>
      <c r="B24" s="2" t="str">
        <f>IFERROR(__xludf.DUMMYFUNCTION("""COMPUTED_VALUE"""),"Carrera profesional")</f>
        <v>Carrera profesional</v>
      </c>
      <c r="C24" s="2" t="str">
        <f>IFERROR(__xludf.DUMMYFUNCTION("""COMPUTED_VALUE"""),"Ingeniería y Ciencias")</f>
        <v>Ingeniería y Ciencias</v>
      </c>
      <c r="D24" s="2" t="str">
        <f>IFERROR(__xludf.DUMMYFUNCTION("""COMPUTED_VALUE"""),"Querétaro, Puebla, Ciudad de México, Estado de México, Guadalajara, Monterrey")</f>
        <v>Querétaro, Puebla, Ciudad de México, Estado de México, Guadalajara, Monterrey</v>
      </c>
      <c r="E24" s="2" t="str">
        <f>IFERROR(__xludf.DUMMYFUNCTION("""COMPUTED_VALUE"""),"8 semestres")</f>
        <v>8 semestres</v>
      </c>
      <c r="F24" s="2" t="str">
        <f>IFERROR(__xludf.DUMMYFUNCTION("""COMPUTED_VALUE"""),"Semestral")</f>
        <v>Semestral</v>
      </c>
    </row>
    <row r="25">
      <c r="A25" s="2" t="str">
        <f>IFERROR(__xludf.DUMMYFUNCTION("""COMPUTED_VALUE"""),"ITC-Ingeniería en Tecnologías Computacionales")</f>
        <v>ITC-Ingeniería en Tecnologías Computacionales</v>
      </c>
      <c r="B25" s="2" t="str">
        <f>IFERROR(__xludf.DUMMYFUNCTION("""COMPUTED_VALUE"""),"Carrera profesional")</f>
        <v>Carrera profesional</v>
      </c>
      <c r="C25" s="2" t="str">
        <f>IFERROR(__xludf.DUMMYFUNCTION("""COMPUTED_VALUE"""),"Ingeniería y Ciencias")</f>
        <v>Ingeniería y Ciencias</v>
      </c>
      <c r="D25" s="2" t="str">
        <f>IFERROR(__xludf.DUMMYFUNCTION("""COMPUTED_VALUE"""),"Querétaro, Toluca, Puebla, Chihuahua, Cuernavaca, Guadalajara, Ciudad de México, Estado de México, Sonora Norte, Santa Fe, Monterrey")</f>
        <v>Querétaro, Toluca, Puebla, Chihuahua, Cuernavaca, Guadalajara, Ciudad de México, Estado de México, Sonora Norte, Santa Fe, Monterrey</v>
      </c>
      <c r="E25" s="2" t="str">
        <f>IFERROR(__xludf.DUMMYFUNCTION("""COMPUTED_VALUE"""),"8 semestres")</f>
        <v>8 semestres</v>
      </c>
      <c r="F25" s="2" t="str">
        <f>IFERROR(__xludf.DUMMYFUNCTION("""COMPUTED_VALUE"""),"Semestral")</f>
        <v>Semestral</v>
      </c>
    </row>
    <row r="26">
      <c r="A26" s="2" t="str">
        <f>IFERROR(__xludf.DUMMYFUNCTION("""COMPUTED_VALUE"""),"ITD-Ingeniería en Transformación Digital de Negocios")</f>
        <v>ITD-Ingeniería en Transformación Digital de Negocios</v>
      </c>
      <c r="B26" s="2" t="str">
        <f>IFERROR(__xludf.DUMMYFUNCTION("""COMPUTED_VALUE"""),"Carrera profesional")</f>
        <v>Carrera profesional</v>
      </c>
      <c r="C26" s="2" t="str">
        <f>IFERROR(__xludf.DUMMYFUNCTION("""COMPUTED_VALUE"""),"Ingeniería y Ciencias")</f>
        <v>Ingeniería y Ciencias</v>
      </c>
      <c r="D26" s="2" t="str">
        <f>IFERROR(__xludf.DUMMYFUNCTION("""COMPUTED_VALUE"""),"Santa Fe, Monterrey")</f>
        <v>Santa Fe, Monterrey</v>
      </c>
      <c r="E26" s="2" t="str">
        <f>IFERROR(__xludf.DUMMYFUNCTION("""COMPUTED_VALUE"""),"8 semestres")</f>
        <v>8 semestres</v>
      </c>
      <c r="F26" s="2" t="str">
        <f>IFERROR(__xludf.DUMMYFUNCTION("""COMPUTED_VALUE"""),"Semestral")</f>
        <v>Semestral</v>
      </c>
    </row>
    <row r="27">
      <c r="A27" s="2" t="str">
        <f>IFERROR(__xludf.DUMMYFUNCTION("""COMPUTED_VALUE"""),"IE-Ingeniería en Electrónica ")</f>
        <v>IE-Ingeniería en Electrónica </v>
      </c>
      <c r="B27" s="2" t="str">
        <f>IFERROR(__xludf.DUMMYFUNCTION("""COMPUTED_VALUE"""),"Carrera profesional")</f>
        <v>Carrera profesional</v>
      </c>
      <c r="C27" s="2" t="str">
        <f>IFERROR(__xludf.DUMMYFUNCTION("""COMPUTED_VALUE"""),"Ingeniería y Ciencias")</f>
        <v>Ingeniería y Ciencias</v>
      </c>
      <c r="D27" s="2" t="str">
        <f>IFERROR(__xludf.DUMMYFUNCTION("""COMPUTED_VALUE"""),"Monterrey ")</f>
        <v>Monterrey </v>
      </c>
      <c r="E27" s="2" t="str">
        <f>IFERROR(__xludf.DUMMYFUNCTION("""COMPUTED_VALUE"""),"8 semestres")</f>
        <v>8 semestres</v>
      </c>
      <c r="F27" s="2" t="str">
        <f>IFERROR(__xludf.DUMMYFUNCTION("""COMPUTED_VALUE"""),"Semestral")</f>
        <v>Semestral</v>
      </c>
    </row>
    <row r="28">
      <c r="A28" s="2" t="str">
        <f>IFERROR(__xludf.DUMMYFUNCTION("""COMPUTED_VALUE"""),"IID-Ingeniería en Innovación y Desarrollo")</f>
        <v>IID-Ingeniería en Innovación y Desarrollo</v>
      </c>
      <c r="B28" s="2" t="str">
        <f>IFERROR(__xludf.DUMMYFUNCTION("""COMPUTED_VALUE"""),"Carrera profesional")</f>
        <v>Carrera profesional</v>
      </c>
      <c r="C28" s="2" t="str">
        <f>IFERROR(__xludf.DUMMYFUNCTION("""COMPUTED_VALUE"""),"Ingeniería y Ciencias")</f>
        <v>Ingeniería y Ciencias</v>
      </c>
      <c r="D28" s="2" t="str">
        <f>IFERROR(__xludf.DUMMYFUNCTION("""COMPUTED_VALUE"""),"Guadalajara, Santa Fe, Monterrey")</f>
        <v>Guadalajara, Santa Fe, Monterrey</v>
      </c>
      <c r="E28" s="2" t="str">
        <f>IFERROR(__xludf.DUMMYFUNCTION("""COMPUTED_VALUE"""),"8 semestres")</f>
        <v>8 semestres</v>
      </c>
      <c r="F28" s="2" t="str">
        <f>IFERROR(__xludf.DUMMYFUNCTION("""COMPUTED_VALUE"""),"Semestral")</f>
        <v>Semestral</v>
      </c>
    </row>
    <row r="29">
      <c r="A29" s="2" t="str">
        <f>IFERROR(__xludf.DUMMYFUNCTION("""COMPUTED_VALUE"""),"IIS-Ingeniería Industrial y de Sistemas")</f>
        <v>IIS-Ingeniería Industrial y de Sistemas</v>
      </c>
      <c r="B29" s="2" t="str">
        <f>IFERROR(__xludf.DUMMYFUNCTION("""COMPUTED_VALUE"""),"Carrera profesional")</f>
        <v>Carrera profesional</v>
      </c>
      <c r="C29" s="2" t="str">
        <f>IFERROR(__xludf.DUMMYFUNCTION("""COMPUTED_VALUE"""),"Ingeniería y Ciencias")</f>
        <v>Ingeniería y Ciencias</v>
      </c>
      <c r="D29" s="2" t="str">
        <f>IFERROR(__xludf.DUMMYFUNCTION("""COMPUTED_VALUE"""),"Chihuahua, Laguna, Saltillo, Tampico, Hidalgo, León, Querétaro, San Luis Potosí, Toluca, Puebla, Ciudad de México, Estado de México, Cuernavaca, Guadalajara, Sinaloa, Sonora Norte, Aguascalientes, Santa Fe, Monterrey, Ciudad Juárez")</f>
        <v>Chihuahua, Laguna, Saltillo, Tampico, Hidalgo, León, Querétaro, San Luis Potosí, Toluca, Puebla, Ciudad de México, Estado de México, Cuernavaca, Guadalajara, Sinaloa, Sonora Norte, Aguascalientes, Santa Fe, Monterrey, Ciudad Juárez</v>
      </c>
      <c r="E29" s="2" t="str">
        <f>IFERROR(__xludf.DUMMYFUNCTION("""COMPUTED_VALUE"""),"8 semestres")</f>
        <v>8 semestres</v>
      </c>
      <c r="F29" s="2" t="str">
        <f>IFERROR(__xludf.DUMMYFUNCTION("""COMPUTED_VALUE"""),"Semestral")</f>
        <v>Semestral</v>
      </c>
    </row>
    <row r="30">
      <c r="A30" s="2" t="str">
        <f>IFERROR(__xludf.DUMMYFUNCTION("""COMPUTED_VALUE"""),"IM-Ingeniería Mecánica")</f>
        <v>IM-Ingeniería Mecánica</v>
      </c>
      <c r="B30" s="2" t="str">
        <f>IFERROR(__xludf.DUMMYFUNCTION("""COMPUTED_VALUE"""),"Carrera profesional")</f>
        <v>Carrera profesional</v>
      </c>
      <c r="C30" s="2" t="str">
        <f>IFERROR(__xludf.DUMMYFUNCTION("""COMPUTED_VALUE"""),"Ingeniería y Ciencias")</f>
        <v>Ingeniería y Ciencias</v>
      </c>
      <c r="D30" s="2" t="str">
        <f>IFERROR(__xludf.DUMMYFUNCTION("""COMPUTED_VALUE"""),"Chihuahua, Querétaro, Toluca, Puebla, Ciudad de México, Estado de México, Guadalajara, Santa Fe, Monterrey")</f>
        <v>Chihuahua, Querétaro, Toluca, Puebla, Ciudad de México, Estado de México, Guadalajara, Santa Fe, Monterrey</v>
      </c>
      <c r="E30" s="2" t="str">
        <f>IFERROR(__xludf.DUMMYFUNCTION("""COMPUTED_VALUE"""),"8 semestres")</f>
        <v>8 semestres</v>
      </c>
      <c r="F30" s="2" t="str">
        <f>IFERROR(__xludf.DUMMYFUNCTION("""COMPUTED_VALUE"""),"Semestral")</f>
        <v>Semestral</v>
      </c>
    </row>
    <row r="31">
      <c r="A31" s="2" t="str">
        <f>IFERROR(__xludf.DUMMYFUNCTION("""COMPUTED_VALUE"""),"IMD-Ingeniería Biomédica")</f>
        <v>IMD-Ingeniería Biomédica</v>
      </c>
      <c r="B31" s="2" t="str">
        <f>IFERROR(__xludf.DUMMYFUNCTION("""COMPUTED_VALUE"""),"Carrera profesional")</f>
        <v>Carrera profesional</v>
      </c>
      <c r="C31" s="2" t="str">
        <f>IFERROR(__xludf.DUMMYFUNCTION("""COMPUTED_VALUE"""),"Ingeniería y Ciencias")</f>
        <v>Ingeniería y Ciencias</v>
      </c>
      <c r="D31" s="2" t="str">
        <f>IFERROR(__xludf.DUMMYFUNCTION("""COMPUTED_VALUE"""),"Ciudad de México, Guadalajara, Monterrey")</f>
        <v>Ciudad de México, Guadalajara, Monterrey</v>
      </c>
      <c r="E31" s="2" t="str">
        <f>IFERROR(__xludf.DUMMYFUNCTION("""COMPUTED_VALUE"""),"8 semestres")</f>
        <v>8 semestres</v>
      </c>
      <c r="F31" s="2" t="str">
        <f>IFERROR(__xludf.DUMMYFUNCTION("""COMPUTED_VALUE"""),"Semestral")</f>
        <v>Semestral</v>
      </c>
    </row>
    <row r="32">
      <c r="A32" s="2" t="str">
        <f>IFERROR(__xludf.DUMMYFUNCTION("""COMPUTED_VALUE"""),"IMT-Ingeniería en Mecatrónica")</f>
        <v>IMT-Ingeniería en Mecatrónica</v>
      </c>
      <c r="B32" s="2" t="str">
        <f>IFERROR(__xludf.DUMMYFUNCTION("""COMPUTED_VALUE"""),"Carrera profesional")</f>
        <v>Carrera profesional</v>
      </c>
      <c r="C32" s="2" t="str">
        <f>IFERROR(__xludf.DUMMYFUNCTION("""COMPUTED_VALUE"""),"Ingeniería y Ciencias")</f>
        <v>Ingeniería y Ciencias</v>
      </c>
      <c r="D32" s="2" t="str">
        <f>IFERROR(__xludf.DUMMYFUNCTION("""COMPUTED_VALUE"""),"Chihuahua, Laguna, Saltillo, Tampico, León, Querétaro, San Luis Potosí, Toluca, Puebla, Ciudad de México, Estado de México, Cuernavaca, Guadalajara, Sonora Norte, Aguascalientes, Santa Fe, Morelia, Monterrey, Ciudad Juárez")</f>
        <v>Chihuahua, Laguna, Saltillo, Tampico, León, Querétaro, San Luis Potosí, Toluca, Puebla, Ciudad de México, Estado de México, Cuernavaca, Guadalajara, Sonora Norte, Aguascalientes, Santa Fe, Morelia, Monterrey, Ciudad Juárez</v>
      </c>
      <c r="E32" s="2" t="str">
        <f>IFERROR(__xludf.DUMMYFUNCTION("""COMPUTED_VALUE"""),"8 semestres")</f>
        <v>8 semestres</v>
      </c>
      <c r="F32" s="2" t="str">
        <f>IFERROR(__xludf.DUMMYFUNCTION("""COMPUTED_VALUE"""),"Semestral")</f>
        <v>Semestral</v>
      </c>
    </row>
    <row r="33">
      <c r="A33" s="2" t="str">
        <f>IFERROR(__xludf.DUMMYFUNCTION("""COMPUTED_VALUE"""),"LAET-Licenciatura en Estrategia y Transformación de Negocios")</f>
        <v>LAET-Licenciatura en Estrategia y Transformación de Negocios</v>
      </c>
      <c r="B33" s="2" t="str">
        <f>IFERROR(__xludf.DUMMYFUNCTION("""COMPUTED_VALUE"""),"Carrera profesional")</f>
        <v>Carrera profesional</v>
      </c>
      <c r="C33" s="2" t="str">
        <f>IFERROR(__xludf.DUMMYFUNCTION("""COMPUTED_VALUE"""),"Negocios")</f>
        <v>Negocios</v>
      </c>
      <c r="D33" s="2" t="str">
        <f>IFERROR(__xludf.DUMMYFUNCTION("""COMPUTED_VALUE"""),"Chihuahua, Laguna, Saltillo, Tampico, Hidalgo, León, Querétaro, San Luis Potosí, Toluca, Puebla, Ciudad de México, Estado de México, Cuernavaca, Guadalajara, Sinaloa, Sonora Norte, Aguascalientes, Santa Fe, Morelia, Monterrey, Ciudad Juárez")</f>
        <v>Chihuahua, Laguna, Saltillo, Tampico, Hidalgo, León, Querétaro, San Luis Potosí, Toluca, Puebla, Ciudad de México, Estado de México, Cuernavaca, Guadalajara, Sinaloa, Sonora Norte, Aguascalientes, Santa Fe, Morelia, Monterrey, Ciudad Juárez</v>
      </c>
      <c r="E33" s="2" t="str">
        <f>IFERROR(__xludf.DUMMYFUNCTION("""COMPUTED_VALUE"""),"8 semestres")</f>
        <v>8 semestres</v>
      </c>
      <c r="F33" s="2" t="str">
        <f>IFERROR(__xludf.DUMMYFUNCTION("""COMPUTED_VALUE"""),"Semestral")</f>
        <v>Semestral</v>
      </c>
    </row>
    <row r="34">
      <c r="A34" s="2" t="str">
        <f>IFERROR(__xludf.DUMMYFUNCTION("""COMPUTED_VALUE"""),"LAF-Licenciatura en Finanzas")</f>
        <v>LAF-Licenciatura en Finanzas</v>
      </c>
      <c r="B34" s="2" t="str">
        <f>IFERROR(__xludf.DUMMYFUNCTION("""COMPUTED_VALUE"""),"Carrera profesional")</f>
        <v>Carrera profesional</v>
      </c>
      <c r="C34" s="2" t="str">
        <f>IFERROR(__xludf.DUMMYFUNCTION("""COMPUTED_VALUE"""),"Negocios")</f>
        <v>Negocios</v>
      </c>
      <c r="D34" s="2" t="str">
        <f>IFERROR(__xludf.DUMMYFUNCTION("""COMPUTED_VALUE"""),"Chihuahua, Laguna, León, Querétaro, San Luis Potosí, Puebla, Ciudad de México, Estado de México, Cuernavaca, Guadalajara, Sinaloa, Sonora Norte, Aguascalientes, Santa Fe, Monterrey")</f>
        <v>Chihuahua, Laguna, León, Querétaro, San Luis Potosí, Puebla, Ciudad de México, Estado de México, Cuernavaca, Guadalajara, Sinaloa, Sonora Norte, Aguascalientes, Santa Fe, Monterrey</v>
      </c>
      <c r="E34" s="2" t="str">
        <f>IFERROR(__xludf.DUMMYFUNCTION("""COMPUTED_VALUE"""),"8 semestres")</f>
        <v>8 semestres</v>
      </c>
      <c r="F34" s="2" t="str">
        <f>IFERROR(__xludf.DUMMYFUNCTION("""COMPUTED_VALUE"""),"Semestral")</f>
        <v>Semestral</v>
      </c>
    </row>
    <row r="35">
      <c r="A35" s="2" t="str">
        <f>IFERROR(__xludf.DUMMYFUNCTION("""COMPUTED_VALUE"""),"LCPF-Licenciatura en Contaduría Pública y Finanzas")</f>
        <v>LCPF-Licenciatura en Contaduría Pública y Finanzas</v>
      </c>
      <c r="B35" s="2" t="str">
        <f>IFERROR(__xludf.DUMMYFUNCTION("""COMPUTED_VALUE"""),"Carrera profesional")</f>
        <v>Carrera profesional</v>
      </c>
      <c r="C35" s="2" t="str">
        <f>IFERROR(__xludf.DUMMYFUNCTION("""COMPUTED_VALUE"""),"Negocios")</f>
        <v>Negocios</v>
      </c>
      <c r="D35" s="2" t="str">
        <f>IFERROR(__xludf.DUMMYFUNCTION("""COMPUTED_VALUE"""),"Hidalgo, Querétaro, Puebla, Toluca, Ciudad de México, Estado de México, Guadalajara, Santa Fe, Monterrey")</f>
        <v>Hidalgo, Querétaro, Puebla, Toluca, Ciudad de México, Estado de México, Guadalajara, Santa Fe, Monterrey</v>
      </c>
      <c r="E35" s="2" t="str">
        <f>IFERROR(__xludf.DUMMYFUNCTION("""COMPUTED_VALUE"""),"8 semestres")</f>
        <v>8 semestres</v>
      </c>
      <c r="F35" s="2" t="str">
        <f>IFERROR(__xludf.DUMMYFUNCTION("""COMPUTED_VALUE"""),"Semestral")</f>
        <v>Semestral</v>
      </c>
    </row>
    <row r="36">
      <c r="A36" s="2" t="str">
        <f>IFERROR(__xludf.DUMMYFUNCTION("""COMPUTED_VALUE"""),"LDE-Licenciatura en Emprendimiento")</f>
        <v>LDE-Licenciatura en Emprendimiento</v>
      </c>
      <c r="B36" s="2" t="str">
        <f>IFERROR(__xludf.DUMMYFUNCTION("""COMPUTED_VALUE"""),"Carrera profesional")</f>
        <v>Carrera profesional</v>
      </c>
      <c r="C36" s="2" t="str">
        <f>IFERROR(__xludf.DUMMYFUNCTION("""COMPUTED_VALUE"""),"Negocios")</f>
        <v>Negocios</v>
      </c>
      <c r="D36" s="2" t="str">
        <f>IFERROR(__xludf.DUMMYFUNCTION("""COMPUTED_VALUE"""),"Querétaro, Puebla, Ciudad de México, Guadalajara, Santa Fe, Monterrey")</f>
        <v>Querétaro, Puebla, Ciudad de México, Guadalajara, Santa Fe, Monterrey</v>
      </c>
      <c r="E36" s="2" t="str">
        <f>IFERROR(__xludf.DUMMYFUNCTION("""COMPUTED_VALUE"""),"8 semestres")</f>
        <v>8 semestres</v>
      </c>
      <c r="F36" s="2" t="str">
        <f>IFERROR(__xludf.DUMMYFUNCTION("""COMPUTED_VALUE"""),"Semestral")</f>
        <v>Semestral</v>
      </c>
    </row>
    <row r="37">
      <c r="A37" s="2" t="str">
        <f>IFERROR(__xludf.DUMMYFUNCTION("""COMPUTED_VALUE"""),"LDO-Licenciatura en Desarrollo de Talento y Cultura Organizacional")</f>
        <v>LDO-Licenciatura en Desarrollo de Talento y Cultura Organizacional</v>
      </c>
      <c r="B37" s="2" t="str">
        <f>IFERROR(__xludf.DUMMYFUNCTION("""COMPUTED_VALUE"""),"Carrera profesional")</f>
        <v>Carrera profesional</v>
      </c>
      <c r="C37" s="2" t="str">
        <f>IFERROR(__xludf.DUMMYFUNCTION("""COMPUTED_VALUE"""),"Negocios")</f>
        <v>Negocios</v>
      </c>
      <c r="D37" s="2" t="str">
        <f>IFERROR(__xludf.DUMMYFUNCTION("""COMPUTED_VALUE"""),"Estado de México, Monterrey")</f>
        <v>Estado de México, Monterrey</v>
      </c>
      <c r="E37" s="2" t="str">
        <f>IFERROR(__xludf.DUMMYFUNCTION("""COMPUTED_VALUE"""),"8 semestres")</f>
        <v>8 semestres</v>
      </c>
      <c r="F37" s="2" t="str">
        <f>IFERROR(__xludf.DUMMYFUNCTION("""COMPUTED_VALUE"""),"Semestral")</f>
        <v>Semestral</v>
      </c>
    </row>
    <row r="38">
      <c r="A38" s="2" t="str">
        <f>IFERROR(__xludf.DUMMYFUNCTION("""COMPUTED_VALUE"""),"LEM-Licenciatura en Mercadotecnia")</f>
        <v>LEM-Licenciatura en Mercadotecnia</v>
      </c>
      <c r="B38" s="2" t="str">
        <f>IFERROR(__xludf.DUMMYFUNCTION("""COMPUTED_VALUE"""),"Carrera profesional")</f>
        <v>Carrera profesional</v>
      </c>
      <c r="C38" s="2" t="str">
        <f>IFERROR(__xludf.DUMMYFUNCTION("""COMPUTED_VALUE"""),"Negocios")</f>
        <v>Negocios</v>
      </c>
      <c r="D38" s="2" t="str">
        <f>IFERROR(__xludf.DUMMYFUNCTION("""COMPUTED_VALUE"""),"León, Querétaro, Toluca, Puebla, Ciudad de México, Estado de México, Guadalajara, Sinaloa, Sonora Norte, Santa Fe, Monterrey")</f>
        <v>León, Querétaro, Toluca, Puebla, Ciudad de México, Estado de México, Guadalajara, Sinaloa, Sonora Norte, Santa Fe, Monterrey</v>
      </c>
      <c r="E38" s="2" t="str">
        <f>IFERROR(__xludf.DUMMYFUNCTION("""COMPUTED_VALUE"""),"8 semestres")</f>
        <v>8 semestres</v>
      </c>
      <c r="F38" s="2" t="str">
        <f>IFERROR(__xludf.DUMMYFUNCTION("""COMPUTED_VALUE"""),"Semestral")</f>
        <v>Semestral</v>
      </c>
    </row>
    <row r="39">
      <c r="A39" s="2" t="str">
        <f>IFERROR(__xludf.DUMMYFUNCTION("""COMPUTED_VALUE"""),"LIN-Licenciatura en Negocios Internacionales")</f>
        <v>LIN-Licenciatura en Negocios Internacionales</v>
      </c>
      <c r="B39" s="2" t="str">
        <f>IFERROR(__xludf.DUMMYFUNCTION("""COMPUTED_VALUE"""),"Carrera profesional")</f>
        <v>Carrera profesional</v>
      </c>
      <c r="C39" s="2" t="str">
        <f>IFERROR(__xludf.DUMMYFUNCTION("""COMPUTED_VALUE"""),"Negocios")</f>
        <v>Negocios</v>
      </c>
      <c r="D39" s="2" t="str">
        <f>IFERROR(__xludf.DUMMYFUNCTION("""COMPUTED_VALUE"""),"Aguascalientes, Chihuahua, Laguna, Morelia, Ciudad Juárez, Saltillo, Tampico, León, San Luis Potosí, Estado de México, Sinaloa, Sonora Norte")</f>
        <v>Aguascalientes, Chihuahua, Laguna, Morelia, Ciudad Juárez, Saltillo, Tampico, León, San Luis Potosí, Estado de México, Sinaloa, Sonora Norte</v>
      </c>
      <c r="E39" s="2" t="str">
        <f>IFERROR(__xludf.DUMMYFUNCTION("""COMPUTED_VALUE"""),"8 semestres")</f>
        <v>8 semestres</v>
      </c>
      <c r="F39" s="2" t="str">
        <f>IFERROR(__xludf.DUMMYFUNCTION("""COMPUTED_VALUE"""),"Semestral")</f>
        <v>Semestral</v>
      </c>
    </row>
    <row r="40">
      <c r="A40" s="2" t="str">
        <f>IFERROR(__xludf.DUMMYFUNCTION("""COMPUTED_VALUE"""),"LIT-Licenciatura en Inteligencia de Negocios")</f>
        <v>LIT-Licenciatura en Inteligencia de Negocios</v>
      </c>
      <c r="B40" s="2" t="str">
        <f>IFERROR(__xludf.DUMMYFUNCTION("""COMPUTED_VALUE"""),"Carrera profesional")</f>
        <v>Carrera profesional</v>
      </c>
      <c r="C40" s="2" t="str">
        <f>IFERROR(__xludf.DUMMYFUNCTION("""COMPUTED_VALUE"""),"Negocios")</f>
        <v>Negocios</v>
      </c>
      <c r="D40" s="2" t="str">
        <f>IFERROR(__xludf.DUMMYFUNCTION("""COMPUTED_VALUE"""),"Querétaro, Puebla, Estado de México, Guadalajara, Santa Fe, Monterrey")</f>
        <v>Querétaro, Puebla, Estado de México, Guadalajara, Santa Fe, Monterrey</v>
      </c>
      <c r="E40" s="2" t="str">
        <f>IFERROR(__xludf.DUMMYFUNCTION("""COMPUTED_VALUE"""),"8 semestres")</f>
        <v>8 semestres</v>
      </c>
      <c r="F40" s="2" t="str">
        <f>IFERROR(__xludf.DUMMYFUNCTION("""COMPUTED_VALUE"""),"Semestral")</f>
        <v>Semestral</v>
      </c>
    </row>
    <row r="41">
      <c r="A41" s="2" t="str">
        <f>IFERROR(__xludf.DUMMYFUNCTION("""COMPUTED_VALUE"""),"LBC-Licenciatura en Biociencias")</f>
        <v>LBC-Licenciatura en Biociencias</v>
      </c>
      <c r="B41" s="2" t="str">
        <f>IFERROR(__xludf.DUMMYFUNCTION("""COMPUTED_VALUE"""),"Carrera profesional")</f>
        <v>Carrera profesional</v>
      </c>
      <c r="C41" s="2" t="str">
        <f>IFERROR(__xludf.DUMMYFUNCTION("""COMPUTED_VALUE"""),"Salud")</f>
        <v>Salud</v>
      </c>
      <c r="D41" s="2" t="str">
        <f>IFERROR(__xludf.DUMMYFUNCTION("""COMPUTED_VALUE"""),"Ciudad de México, Guadalajara, Monterrey y Chihuahua hasta tercer semestre ")</f>
        <v>Ciudad de México, Guadalajara, Monterrey y Chihuahua hasta tercer semestre </v>
      </c>
      <c r="E41" s="2" t="str">
        <f>IFERROR(__xludf.DUMMYFUNCTION("""COMPUTED_VALUE"""),"8 semestres")</f>
        <v>8 semestres</v>
      </c>
      <c r="F41" s="2" t="str">
        <f>IFERROR(__xludf.DUMMYFUNCTION("""COMPUTED_VALUE"""),"Semestral")</f>
        <v>Semestral</v>
      </c>
    </row>
    <row r="42">
      <c r="A42" s="2" t="str">
        <f>IFERROR(__xludf.DUMMYFUNCTION("""COMPUTED_VALUE"""),"LNB-Licenciatura en Nutrición y Bienestar Integral")</f>
        <v>LNB-Licenciatura en Nutrición y Bienestar Integral</v>
      </c>
      <c r="B42" s="2" t="str">
        <f>IFERROR(__xludf.DUMMYFUNCTION("""COMPUTED_VALUE"""),"Carrera profesional")</f>
        <v>Carrera profesional</v>
      </c>
      <c r="C42" s="2" t="str">
        <f>IFERROR(__xludf.DUMMYFUNCTION("""COMPUTED_VALUE"""),"Salud")</f>
        <v>Salud</v>
      </c>
      <c r="D42" s="2" t="str">
        <f>IFERROR(__xludf.DUMMYFUNCTION("""COMPUTED_VALUE"""),"Ciudad de México, Guadalajara, Monterrey y Chihuahua hasta tercer semestre ")</f>
        <v>Ciudad de México, Guadalajara, Monterrey y Chihuahua hasta tercer semestre </v>
      </c>
      <c r="E42" s="2" t="str">
        <f>IFERROR(__xludf.DUMMYFUNCTION("""COMPUTED_VALUE"""),"6 semestres y 4 Trimestres Clínicos")</f>
        <v>6 semestres y 4 Trimestres Clínicos</v>
      </c>
      <c r="F42" s="2" t="str">
        <f>IFERROR(__xludf.DUMMYFUNCTION("""COMPUTED_VALUE"""),"Mixto")</f>
        <v>Mixto</v>
      </c>
    </row>
    <row r="43">
      <c r="A43" s="2" t="str">
        <f>IFERROR(__xludf.DUMMYFUNCTION("""COMPUTED_VALUE"""),"LPS-Licenciatura en Psicología Clínica y de la Salud")</f>
        <v>LPS-Licenciatura en Psicología Clínica y de la Salud</v>
      </c>
      <c r="B43" s="2" t="str">
        <f>IFERROR(__xludf.DUMMYFUNCTION("""COMPUTED_VALUE"""),"Carrera profesional")</f>
        <v>Carrera profesional</v>
      </c>
      <c r="C43" s="2" t="str">
        <f>IFERROR(__xludf.DUMMYFUNCTION("""COMPUTED_VALUE"""),"Salud")</f>
        <v>Salud</v>
      </c>
      <c r="D43" s="2" t="str">
        <f>IFERROR(__xludf.DUMMYFUNCTION("""COMPUTED_VALUE"""),"Ciudad de México, Guadalajara, Monterrey y Chihuahua hasta tercer semestre ")</f>
        <v>Ciudad de México, Guadalajara, Monterrey y Chihuahua hasta tercer semestre </v>
      </c>
      <c r="E43" s="2" t="str">
        <f>IFERROR(__xludf.DUMMYFUNCTION("""COMPUTED_VALUE"""),"6 semestres y 4 Trimestres Clínicos")</f>
        <v>6 semestres y 4 Trimestres Clínicos</v>
      </c>
      <c r="F43" s="2" t="str">
        <f>IFERROR(__xludf.DUMMYFUNCTION("""COMPUTED_VALUE"""),"Mixto")</f>
        <v>Mixto</v>
      </c>
    </row>
    <row r="44">
      <c r="A44" s="2" t="str">
        <f>IFERROR(__xludf.DUMMYFUNCTION("""COMPUTED_VALUE"""),"MC-Médico Cirujano")</f>
        <v>MC-Médico Cirujano</v>
      </c>
      <c r="B44" s="2" t="str">
        <f>IFERROR(__xludf.DUMMYFUNCTION("""COMPUTED_VALUE"""),"Carrera profesional")</f>
        <v>Carrera profesional</v>
      </c>
      <c r="C44" s="2" t="str">
        <f>IFERROR(__xludf.DUMMYFUNCTION("""COMPUTED_VALUE"""),"Salud")</f>
        <v>Salud</v>
      </c>
      <c r="D44" s="2" t="str">
        <f>IFERROR(__xludf.DUMMYFUNCTION("""COMPUTED_VALUE"""),"Ciudad de México, Guadalajara, Monterrey y Chihuahua hasta tercer semestre ")</f>
        <v>Ciudad de México, Guadalajara, Monterrey y Chihuahua hasta tercer semestre </v>
      </c>
      <c r="E44" s="2" t="str">
        <f>IFERROR(__xludf.DUMMYFUNCTION("""COMPUTED_VALUE"""),"8 semestres y 8 Trimestres Clínicos")</f>
        <v>8 semestres y 8 Trimestres Clínicos</v>
      </c>
      <c r="F44" s="2" t="str">
        <f>IFERROR(__xludf.DUMMYFUNCTION("""COMPUTED_VALUE"""),"Mixto")</f>
        <v>Mixto</v>
      </c>
    </row>
    <row r="45">
      <c r="A45" s="2" t="str">
        <f>IFERROR(__xludf.DUMMYFUNCTION("""COMPUTED_VALUE"""),"MO-Médico Cirujano Odontólogo")</f>
        <v>MO-Médico Cirujano Odontólogo</v>
      </c>
      <c r="B45" s="2" t="str">
        <f>IFERROR(__xludf.DUMMYFUNCTION("""COMPUTED_VALUE"""),"Carrera profesional")</f>
        <v>Carrera profesional</v>
      </c>
      <c r="C45" s="2" t="str">
        <f>IFERROR(__xludf.DUMMYFUNCTION("""COMPUTED_VALUE"""),"Salud")</f>
        <v>Salud</v>
      </c>
      <c r="D45" s="2" t="str">
        <f>IFERROR(__xludf.DUMMYFUNCTION("""COMPUTED_VALUE"""),"Ciudad de México, Guadalajara, Monterrey y Chihuahua hasta tercer semestre ")</f>
        <v>Ciudad de México, Guadalajara, Monterrey y Chihuahua hasta tercer semestre </v>
      </c>
      <c r="E45" s="2" t="str">
        <f>IFERROR(__xludf.DUMMYFUNCTION("""COMPUTED_VALUE"""),"8 semestres y 4 Trimestres Clínicos")</f>
        <v>8 semestres y 4 Trimestres Clínicos</v>
      </c>
      <c r="F45" s="2" t="str">
        <f>IFERROR(__xludf.DUMMYFUNCTION("""COMPUTED_VALUE"""),"Mixto")</f>
        <v>Mixto</v>
      </c>
    </row>
    <row r="46">
      <c r="A46" s="3" t="s">
        <v>6</v>
      </c>
      <c r="B46" s="3" t="s">
        <v>7</v>
      </c>
      <c r="C46" s="3" t="s">
        <v>8</v>
      </c>
      <c r="D46" s="3" t="s">
        <v>9</v>
      </c>
      <c r="E46" s="3" t="s">
        <v>10</v>
      </c>
      <c r="F46" s="3" t="s">
        <v>11</v>
      </c>
    </row>
    <row r="47">
      <c r="A47" s="4" t="s">
        <v>12</v>
      </c>
      <c r="B47" s="3" t="s">
        <v>7</v>
      </c>
      <c r="C47" s="3" t="s">
        <v>8</v>
      </c>
      <c r="D47" s="3" t="s">
        <v>13</v>
      </c>
      <c r="E47" s="3" t="s">
        <v>14</v>
      </c>
      <c r="F47" s="3" t="s">
        <v>11</v>
      </c>
    </row>
    <row r="48">
      <c r="A48" s="4" t="s">
        <v>15</v>
      </c>
      <c r="B48" s="3" t="s">
        <v>7</v>
      </c>
      <c r="C48" s="3" t="s">
        <v>8</v>
      </c>
      <c r="D48" s="3" t="s">
        <v>16</v>
      </c>
      <c r="E48" s="3" t="s">
        <v>10</v>
      </c>
      <c r="F48" s="3" t="s">
        <v>17</v>
      </c>
    </row>
    <row r="49">
      <c r="A49" s="4" t="s">
        <v>18</v>
      </c>
      <c r="B49" s="3" t="s">
        <v>7</v>
      </c>
      <c r="C49" s="4" t="s">
        <v>8</v>
      </c>
      <c r="D49" s="4" t="s">
        <v>16</v>
      </c>
      <c r="E49" s="3" t="s">
        <v>14</v>
      </c>
      <c r="F49" s="3" t="s">
        <v>17</v>
      </c>
    </row>
    <row r="50">
      <c r="A50" s="4" t="s">
        <v>19</v>
      </c>
      <c r="B50" s="3" t="s">
        <v>7</v>
      </c>
      <c r="C50" s="4" t="s">
        <v>8</v>
      </c>
      <c r="D50" s="4" t="s">
        <v>16</v>
      </c>
      <c r="E50" s="3" t="s">
        <v>14</v>
      </c>
      <c r="F50" s="3" t="s">
        <v>17</v>
      </c>
    </row>
    <row r="51">
      <c r="A51" s="4" t="s">
        <v>20</v>
      </c>
      <c r="B51" s="3" t="s">
        <v>7</v>
      </c>
      <c r="C51" s="5" t="s">
        <v>8</v>
      </c>
      <c r="D51" s="5" t="s">
        <v>21</v>
      </c>
      <c r="E51" s="3" t="s">
        <v>14</v>
      </c>
      <c r="F51" s="3" t="s">
        <v>11</v>
      </c>
    </row>
    <row r="52">
      <c r="A52" s="4" t="s">
        <v>22</v>
      </c>
      <c r="B52" s="3" t="s">
        <v>7</v>
      </c>
      <c r="C52" s="3" t="s">
        <v>8</v>
      </c>
      <c r="D52" s="3" t="s">
        <v>16</v>
      </c>
      <c r="E52" s="3" t="s">
        <v>14</v>
      </c>
      <c r="F52" s="3" t="s">
        <v>17</v>
      </c>
    </row>
    <row r="53">
      <c r="A53" s="4" t="s">
        <v>23</v>
      </c>
      <c r="B53" s="3" t="s">
        <v>7</v>
      </c>
      <c r="C53" s="3" t="s">
        <v>8</v>
      </c>
      <c r="D53" s="3" t="s">
        <v>13</v>
      </c>
      <c r="E53" s="3" t="s">
        <v>14</v>
      </c>
      <c r="F53" s="3" t="s">
        <v>11</v>
      </c>
    </row>
    <row r="54">
      <c r="A54" s="4" t="s">
        <v>24</v>
      </c>
      <c r="B54" s="3" t="s">
        <v>7</v>
      </c>
      <c r="C54" s="3" t="s">
        <v>8</v>
      </c>
      <c r="D54" s="3" t="s">
        <v>25</v>
      </c>
      <c r="E54" s="3" t="s">
        <v>26</v>
      </c>
      <c r="F54" s="3" t="s">
        <v>17</v>
      </c>
    </row>
    <row r="55">
      <c r="A55" s="4" t="s">
        <v>27</v>
      </c>
      <c r="B55" s="3" t="s">
        <v>7</v>
      </c>
      <c r="C55" s="6" t="s">
        <v>8</v>
      </c>
      <c r="D55" s="6" t="s">
        <v>13</v>
      </c>
      <c r="E55" s="3" t="s">
        <v>14</v>
      </c>
      <c r="F55" s="3" t="s">
        <v>11</v>
      </c>
    </row>
    <row r="56">
      <c r="A56" s="4" t="s">
        <v>28</v>
      </c>
      <c r="B56" s="3" t="s">
        <v>7</v>
      </c>
      <c r="C56" s="6" t="s">
        <v>8</v>
      </c>
      <c r="D56" s="6" t="s">
        <v>29</v>
      </c>
      <c r="E56" s="3" t="s">
        <v>26</v>
      </c>
      <c r="F56" s="3" t="s">
        <v>17</v>
      </c>
    </row>
    <row r="57">
      <c r="A57" s="4" t="s">
        <v>30</v>
      </c>
      <c r="B57" s="3" t="s">
        <v>7</v>
      </c>
      <c r="C57" s="3" t="s">
        <v>8</v>
      </c>
      <c r="D57" s="3" t="s">
        <v>16</v>
      </c>
      <c r="E57" s="3" t="s">
        <v>31</v>
      </c>
      <c r="F57" s="3" t="s">
        <v>17</v>
      </c>
    </row>
    <row r="58">
      <c r="A58" s="4" t="s">
        <v>32</v>
      </c>
      <c r="B58" s="3" t="s">
        <v>7</v>
      </c>
      <c r="C58" s="3" t="s">
        <v>33</v>
      </c>
      <c r="D58" s="3" t="s">
        <v>34</v>
      </c>
      <c r="E58" s="3" t="s">
        <v>14</v>
      </c>
      <c r="F58" s="3" t="s">
        <v>35</v>
      </c>
    </row>
    <row r="59">
      <c r="A59" s="4" t="s">
        <v>36</v>
      </c>
      <c r="B59" s="3" t="s">
        <v>7</v>
      </c>
      <c r="C59" s="6" t="s">
        <v>33</v>
      </c>
      <c r="D59" s="6" t="s">
        <v>37</v>
      </c>
      <c r="E59" s="3" t="s">
        <v>14</v>
      </c>
      <c r="F59" s="3" t="s">
        <v>35</v>
      </c>
    </row>
    <row r="60">
      <c r="A60" s="4" t="s">
        <v>38</v>
      </c>
      <c r="B60" s="3" t="s">
        <v>7</v>
      </c>
      <c r="C60" s="3" t="s">
        <v>33</v>
      </c>
      <c r="D60" s="3" t="s">
        <v>16</v>
      </c>
      <c r="E60" s="3" t="s">
        <v>14</v>
      </c>
      <c r="F60" s="3" t="s">
        <v>35</v>
      </c>
    </row>
    <row r="61">
      <c r="A61" s="4" t="s">
        <v>39</v>
      </c>
      <c r="B61" s="3" t="s">
        <v>7</v>
      </c>
      <c r="C61" s="6" t="s">
        <v>33</v>
      </c>
      <c r="D61" s="6" t="s">
        <v>37</v>
      </c>
      <c r="E61" s="3" t="s">
        <v>40</v>
      </c>
      <c r="F61" s="3" t="s">
        <v>35</v>
      </c>
    </row>
    <row r="62">
      <c r="A62" s="4" t="s">
        <v>41</v>
      </c>
      <c r="B62" s="3" t="s">
        <v>7</v>
      </c>
      <c r="C62" s="6" t="s">
        <v>33</v>
      </c>
      <c r="D62" s="6" t="s">
        <v>42</v>
      </c>
      <c r="E62" s="3" t="s">
        <v>43</v>
      </c>
      <c r="F62" s="3" t="s">
        <v>35</v>
      </c>
    </row>
    <row r="63">
      <c r="A63" s="4" t="s">
        <v>44</v>
      </c>
      <c r="B63" s="3" t="s">
        <v>7</v>
      </c>
      <c r="C63" s="6" t="s">
        <v>33</v>
      </c>
      <c r="D63" s="6" t="s">
        <v>42</v>
      </c>
      <c r="E63" s="3" t="s">
        <v>43</v>
      </c>
      <c r="F63" s="3" t="s">
        <v>35</v>
      </c>
    </row>
    <row r="64">
      <c r="A64" s="4" t="s">
        <v>45</v>
      </c>
      <c r="B64" s="3" t="s">
        <v>7</v>
      </c>
      <c r="C64" s="3" t="s">
        <v>33</v>
      </c>
      <c r="D64" s="3" t="s">
        <v>16</v>
      </c>
      <c r="E64" s="3" t="s">
        <v>43</v>
      </c>
      <c r="F64" s="3" t="s">
        <v>35</v>
      </c>
    </row>
    <row r="65">
      <c r="A65" s="4" t="s">
        <v>46</v>
      </c>
      <c r="B65" s="3" t="s">
        <v>7</v>
      </c>
      <c r="C65" s="3" t="s">
        <v>33</v>
      </c>
      <c r="D65" s="3" t="s">
        <v>16</v>
      </c>
      <c r="E65" s="3" t="s">
        <v>43</v>
      </c>
      <c r="F65" s="3" t="s">
        <v>35</v>
      </c>
    </row>
    <row r="66">
      <c r="A66" s="4" t="s">
        <v>47</v>
      </c>
      <c r="B66" s="3" t="s">
        <v>7</v>
      </c>
      <c r="C66" s="3" t="s">
        <v>33</v>
      </c>
      <c r="D66" s="3" t="s">
        <v>16</v>
      </c>
      <c r="E66" s="3" t="s">
        <v>43</v>
      </c>
      <c r="F66" s="3" t="s">
        <v>35</v>
      </c>
    </row>
    <row r="67">
      <c r="A67" s="4" t="s">
        <v>48</v>
      </c>
      <c r="B67" s="3" t="s">
        <v>7</v>
      </c>
      <c r="C67" s="3" t="s">
        <v>33</v>
      </c>
      <c r="D67" s="3" t="s">
        <v>16</v>
      </c>
      <c r="E67" s="3" t="s">
        <v>43</v>
      </c>
      <c r="F67" s="3" t="s">
        <v>35</v>
      </c>
    </row>
    <row r="68">
      <c r="A68" s="4" t="s">
        <v>49</v>
      </c>
      <c r="B68" s="3" t="s">
        <v>7</v>
      </c>
      <c r="C68" s="3" t="s">
        <v>50</v>
      </c>
      <c r="D68" s="3" t="s">
        <v>51</v>
      </c>
      <c r="E68" s="3" t="s">
        <v>52</v>
      </c>
      <c r="F68" s="3" t="s">
        <v>53</v>
      </c>
    </row>
    <row r="69">
      <c r="A69" s="4" t="s">
        <v>54</v>
      </c>
      <c r="B69" s="3" t="s">
        <v>7</v>
      </c>
      <c r="C69" s="3" t="s">
        <v>50</v>
      </c>
      <c r="D69" s="3" t="s">
        <v>21</v>
      </c>
      <c r="E69" s="3" t="s">
        <v>14</v>
      </c>
      <c r="F69" s="3" t="s">
        <v>53</v>
      </c>
    </row>
    <row r="70">
      <c r="A70" s="4" t="s">
        <v>55</v>
      </c>
      <c r="B70" s="3" t="s">
        <v>7</v>
      </c>
      <c r="C70" s="3" t="s">
        <v>50</v>
      </c>
      <c r="D70" s="3" t="s">
        <v>51</v>
      </c>
      <c r="E70" s="3" t="s">
        <v>56</v>
      </c>
      <c r="F70" s="3" t="s">
        <v>53</v>
      </c>
    </row>
    <row r="71">
      <c r="A71" s="4" t="s">
        <v>57</v>
      </c>
      <c r="B71" s="3" t="s">
        <v>7</v>
      </c>
      <c r="C71" s="3" t="s">
        <v>50</v>
      </c>
      <c r="D71" s="3" t="s">
        <v>51</v>
      </c>
      <c r="E71" s="3" t="s">
        <v>52</v>
      </c>
      <c r="F71" s="3" t="s">
        <v>35</v>
      </c>
    </row>
    <row r="72">
      <c r="A72" s="4" t="s">
        <v>58</v>
      </c>
      <c r="B72" s="3" t="s">
        <v>7</v>
      </c>
      <c r="C72" s="3" t="s">
        <v>50</v>
      </c>
      <c r="D72" s="3" t="s">
        <v>51</v>
      </c>
      <c r="E72" s="3" t="s">
        <v>14</v>
      </c>
      <c r="F72" s="3" t="s">
        <v>35</v>
      </c>
    </row>
    <row r="73">
      <c r="A73" s="4" t="s">
        <v>59</v>
      </c>
      <c r="B73" s="3" t="s">
        <v>7</v>
      </c>
      <c r="C73" s="3" t="s">
        <v>60</v>
      </c>
      <c r="D73" s="3" t="s">
        <v>51</v>
      </c>
      <c r="E73" s="3" t="s">
        <v>52</v>
      </c>
      <c r="F73" s="3" t="s">
        <v>35</v>
      </c>
    </row>
    <row r="74">
      <c r="A74" s="4" t="s">
        <v>61</v>
      </c>
      <c r="B74" s="3" t="s">
        <v>7</v>
      </c>
      <c r="C74" s="3" t="s">
        <v>62</v>
      </c>
      <c r="D74" s="3" t="s">
        <v>21</v>
      </c>
      <c r="E74" s="3" t="s">
        <v>14</v>
      </c>
      <c r="F74" s="3" t="s">
        <v>53</v>
      </c>
    </row>
    <row r="75">
      <c r="A75" s="4" t="s">
        <v>63</v>
      </c>
      <c r="B75" s="3" t="s">
        <v>7</v>
      </c>
      <c r="C75" s="3" t="s">
        <v>64</v>
      </c>
      <c r="D75" s="3" t="s">
        <v>65</v>
      </c>
      <c r="E75" s="3" t="s">
        <v>26</v>
      </c>
      <c r="F75" s="3" t="s">
        <v>17</v>
      </c>
    </row>
    <row r="76">
      <c r="A76" s="4" t="s">
        <v>66</v>
      </c>
      <c r="B76" s="3" t="s">
        <v>7</v>
      </c>
      <c r="C76" s="6" t="s">
        <v>67</v>
      </c>
      <c r="D76" s="6" t="s">
        <v>68</v>
      </c>
      <c r="E76" s="3" t="s">
        <v>14</v>
      </c>
      <c r="F76" s="3" t="s">
        <v>17</v>
      </c>
    </row>
    <row r="77">
      <c r="A77" s="7" t="s">
        <v>69</v>
      </c>
      <c r="B77" s="3" t="s">
        <v>7</v>
      </c>
      <c r="C77" s="3" t="s">
        <v>67</v>
      </c>
      <c r="D77" s="3" t="s">
        <v>9</v>
      </c>
      <c r="E77" s="3" t="s">
        <v>52</v>
      </c>
      <c r="F77" s="3" t="s">
        <v>17</v>
      </c>
    </row>
    <row r="78">
      <c r="A78" s="4" t="s">
        <v>70</v>
      </c>
      <c r="B78" s="3" t="s">
        <v>7</v>
      </c>
      <c r="C78" s="3" t="s">
        <v>67</v>
      </c>
      <c r="D78" s="3" t="s">
        <v>34</v>
      </c>
      <c r="E78" s="3" t="s">
        <v>14</v>
      </c>
      <c r="F78" s="3" t="s">
        <v>17</v>
      </c>
    </row>
    <row r="79">
      <c r="A79" s="4" t="s">
        <v>71</v>
      </c>
      <c r="B79" s="3" t="s">
        <v>7</v>
      </c>
      <c r="C79" s="3" t="s">
        <v>67</v>
      </c>
      <c r="D79" s="3" t="s">
        <v>9</v>
      </c>
      <c r="E79" s="3" t="s">
        <v>72</v>
      </c>
      <c r="F79" s="3" t="s">
        <v>17</v>
      </c>
    </row>
    <row r="80">
      <c r="A80" s="4" t="s">
        <v>73</v>
      </c>
      <c r="B80" s="3" t="s">
        <v>7</v>
      </c>
      <c r="C80" s="3" t="s">
        <v>67</v>
      </c>
      <c r="D80" s="3" t="s">
        <v>21</v>
      </c>
      <c r="E80" s="3" t="s">
        <v>72</v>
      </c>
      <c r="F80" s="3" t="s">
        <v>17</v>
      </c>
    </row>
    <row r="81">
      <c r="A81" s="4" t="s">
        <v>74</v>
      </c>
      <c r="B81" s="3" t="s">
        <v>7</v>
      </c>
      <c r="C81" s="3" t="s">
        <v>67</v>
      </c>
      <c r="D81" s="3" t="s">
        <v>16</v>
      </c>
      <c r="E81" s="3" t="s">
        <v>75</v>
      </c>
      <c r="F81" s="3" t="s">
        <v>17</v>
      </c>
    </row>
    <row r="82">
      <c r="A82" s="4" t="s">
        <v>76</v>
      </c>
      <c r="B82" s="3" t="s">
        <v>7</v>
      </c>
      <c r="C82" s="3" t="s">
        <v>67</v>
      </c>
      <c r="D82" s="3" t="s">
        <v>42</v>
      </c>
      <c r="E82" s="3" t="s">
        <v>14</v>
      </c>
      <c r="F82" s="3" t="s">
        <v>53</v>
      </c>
    </row>
    <row r="83">
      <c r="A83" s="4" t="s">
        <v>77</v>
      </c>
      <c r="B83" s="3" t="s">
        <v>7</v>
      </c>
      <c r="C83" s="3" t="s">
        <v>67</v>
      </c>
      <c r="D83" s="3" t="s">
        <v>9</v>
      </c>
      <c r="E83" s="3" t="s">
        <v>72</v>
      </c>
      <c r="F83" s="3" t="s">
        <v>17</v>
      </c>
    </row>
    <row r="84">
      <c r="A84" s="4" t="s">
        <v>78</v>
      </c>
      <c r="B84" s="3" t="s">
        <v>7</v>
      </c>
      <c r="C84" s="3" t="s">
        <v>67</v>
      </c>
      <c r="D84" s="3" t="s">
        <v>16</v>
      </c>
      <c r="E84" s="3" t="s">
        <v>79</v>
      </c>
      <c r="F84" s="3" t="s">
        <v>17</v>
      </c>
    </row>
    <row r="85">
      <c r="A85" s="8" t="str">
        <f>IFERROR(__xludf.DUMMYFUNCTION("IMPORTRANGE(""https://docs.google.com/spreadsheets/d/1AMXQ-HYIBRTzGTpUlBl_QRfBi2tVM0uwXRE1fmSafUU/edit#gid=973909658"", ""Doctorados!$A$2:$F12"")"),"Doctorado en Ciencias de Ingeniería (DCI)")</f>
        <v>Doctorado en Ciencias de Ingeniería (DCI)</v>
      </c>
      <c r="B85" s="8" t="str">
        <f>IFERROR(__xludf.DUMMYFUNCTION("""COMPUTED_VALUE"""),"Doctorado")</f>
        <v>Doctorado</v>
      </c>
      <c r="C85" s="8" t="str">
        <f>IFERROR(__xludf.DUMMYFUNCTION("""COMPUTED_VALUE"""),"Escuela de Ingeniería y Ciencias")</f>
        <v>Escuela de Ingeniería y Ciencias</v>
      </c>
      <c r="D85" s="8" t="str">
        <f>IFERROR(__xludf.DUMMYFUNCTION("""COMPUTED_VALUE"""),"Campus Monterrey, Campus Ciudad de México, Campus Guadalajara, Campus Querétaro, Campus Puebla")</f>
        <v>Campus Monterrey, Campus Ciudad de México, Campus Guadalajara, Campus Querétaro, Campus Puebla</v>
      </c>
      <c r="E85" s="8" t="str">
        <f>IFERROR(__xludf.DUMMYFUNCTION("""COMPUTED_VALUE"""),"4 años ")</f>
        <v>4 años </v>
      </c>
      <c r="F85" s="8" t="str">
        <f>IFERROR(__xludf.DUMMYFUNCTION("""COMPUTED_VALUE"""),"Semestral ")</f>
        <v>Semestral </v>
      </c>
    </row>
    <row r="86">
      <c r="A86" s="8" t="str">
        <f>IFERROR(__xludf.DUMMYFUNCTION("""COMPUTED_VALUE"""),"Doctorado en Biotecnología (DBT)")</f>
        <v>Doctorado en Biotecnología (DBT)</v>
      </c>
      <c r="B86" s="8" t="str">
        <f>IFERROR(__xludf.DUMMYFUNCTION("""COMPUTED_VALUE"""),"Doctorado")</f>
        <v>Doctorado</v>
      </c>
      <c r="C86" s="8" t="str">
        <f>IFERROR(__xludf.DUMMYFUNCTION("""COMPUTED_VALUE"""),"Escuela de Ingeniería y Ciencias")</f>
        <v>Escuela de Ingeniería y Ciencias</v>
      </c>
      <c r="D86" s="8" t="str">
        <f>IFERROR(__xludf.DUMMYFUNCTION("""COMPUTED_VALUE"""),"Campus Monterrey, Campus Guadalajara, Campus Querétaro")</f>
        <v>Campus Monterrey, Campus Guadalajara, Campus Querétaro</v>
      </c>
      <c r="E86" s="8" t="str">
        <f>IFERROR(__xludf.DUMMYFUNCTION("""COMPUTED_VALUE"""),"9 semestres ")</f>
        <v>9 semestres </v>
      </c>
      <c r="F86" s="8" t="str">
        <f>IFERROR(__xludf.DUMMYFUNCTION("""COMPUTED_VALUE"""),"Semestral ")</f>
        <v>Semestral </v>
      </c>
    </row>
    <row r="87">
      <c r="A87" s="8" t="str">
        <f>IFERROR(__xludf.DUMMYFUNCTION("""COMPUTED_VALUE"""),"Doctorado en Ciencias Computacionales (DCC)")</f>
        <v>Doctorado en Ciencias Computacionales (DCC)</v>
      </c>
      <c r="B87" s="8" t="str">
        <f>IFERROR(__xludf.DUMMYFUNCTION("""COMPUTED_VALUE"""),"Doctorado")</f>
        <v>Doctorado</v>
      </c>
      <c r="C87" s="8" t="str">
        <f>IFERROR(__xludf.DUMMYFUNCTION("""COMPUTED_VALUE"""),"Escuela de Ingeniería y Ciencias")</f>
        <v>Escuela de Ingeniería y Ciencias</v>
      </c>
      <c r="D87" s="8" t="str">
        <f>IFERROR(__xludf.DUMMYFUNCTION("""COMPUTED_VALUE"""),"Campus Monterrey, Campus Guadalajara, Campus Estado de México ")</f>
        <v>Campus Monterrey, Campus Guadalajara, Campus Estado de México </v>
      </c>
      <c r="E87" s="8" t="str">
        <f>IFERROR(__xludf.DUMMYFUNCTION("""COMPUTED_VALUE"""),"8 semestres")</f>
        <v>8 semestres</v>
      </c>
      <c r="F87" s="8" t="str">
        <f>IFERROR(__xludf.DUMMYFUNCTION("""COMPUTED_VALUE"""),"Semestral ")</f>
        <v>Semestral </v>
      </c>
    </row>
    <row r="88">
      <c r="A88" s="8" t="str">
        <f>IFERROR(__xludf.DUMMYFUNCTION("""COMPUTED_VALUE"""),"Doctorado en Nanotecnología (DNT)")</f>
        <v>Doctorado en Nanotecnología (DNT)</v>
      </c>
      <c r="B88" s="8" t="str">
        <f>IFERROR(__xludf.DUMMYFUNCTION("""COMPUTED_VALUE"""),"Doctorado")</f>
        <v>Doctorado</v>
      </c>
      <c r="C88" s="8" t="str">
        <f>IFERROR(__xludf.DUMMYFUNCTION("""COMPUTED_VALUE"""),"Escuela de Ingeniería y Ciencias")</f>
        <v>Escuela de Ingeniería y Ciencias</v>
      </c>
      <c r="D88" s="8" t="str">
        <f>IFERROR(__xludf.DUMMYFUNCTION("""COMPUTED_VALUE"""),"Campus Monterrey, Campus Estado de México ")</f>
        <v>Campus Monterrey, Campus Estado de México </v>
      </c>
      <c r="E88" s="8" t="str">
        <f>IFERROR(__xludf.DUMMYFUNCTION("""COMPUTED_VALUE"""),"4 años")</f>
        <v>4 años</v>
      </c>
      <c r="F88" s="8" t="str">
        <f>IFERROR(__xludf.DUMMYFUNCTION("""COMPUTED_VALUE"""),"Semestral ")</f>
        <v>Semestral </v>
      </c>
    </row>
    <row r="89">
      <c r="A89" s="8" t="str">
        <f>IFERROR(__xludf.DUMMYFUNCTION("""COMPUTED_VALUE"""),"Doctorado en Política Pública (DPP)")</f>
        <v>Doctorado en Política Pública (DPP)</v>
      </c>
      <c r="B89" s="8" t="str">
        <f>IFERROR(__xludf.DUMMYFUNCTION("""COMPUTED_VALUE"""),"Doctorado")</f>
        <v>Doctorado</v>
      </c>
      <c r="C89" s="8" t="str">
        <f>IFERROR(__xludf.DUMMYFUNCTION("""COMPUTED_VALUE"""),"Escuela de Gobierno y Transformación Pública ")</f>
        <v>Escuela de Gobierno y Transformación Pública </v>
      </c>
      <c r="D89" s="8" t="str">
        <f>IFERROR(__xludf.DUMMYFUNCTION("""COMPUTED_VALUE"""),"Campus Monterrey, Campus Santa Fe ")</f>
        <v>Campus Monterrey, Campus Santa Fe </v>
      </c>
      <c r="E89" s="8" t="str">
        <f>IFERROR(__xludf.DUMMYFUNCTION("""COMPUTED_VALUE"""),"3.5 años")</f>
        <v>3.5 años</v>
      </c>
      <c r="F89" s="8" t="str">
        <f>IFERROR(__xludf.DUMMYFUNCTION("""COMPUTED_VALUE"""),"Semestral")</f>
        <v>Semestral</v>
      </c>
    </row>
    <row r="90">
      <c r="A90" s="8" t="str">
        <f>IFERROR(__xludf.DUMMYFUNCTION("""COMPUTED_VALUE"""),"Doctorado en Innovación Educativa (DEE)")</f>
        <v>Doctorado en Innovación Educativa (DEE)</v>
      </c>
      <c r="B90" s="8" t="str">
        <f>IFERROR(__xludf.DUMMYFUNCTION("""COMPUTED_VALUE"""),"Doctorado")</f>
        <v>Doctorado</v>
      </c>
      <c r="C90" s="8" t="str">
        <f>IFERROR(__xludf.DUMMYFUNCTION("""COMPUTED_VALUE"""),"Escuela de Humanidades y Educación")</f>
        <v>Escuela de Humanidades y Educación</v>
      </c>
      <c r="D90" s="8" t="str">
        <f>IFERROR(__xludf.DUMMYFUNCTION("""COMPUTED_VALUE"""),"Campus Monterrey")</f>
        <v>Campus Monterrey</v>
      </c>
      <c r="E90" s="8" t="str">
        <f>IFERROR(__xludf.DUMMYFUNCTION("""COMPUTED_VALUE"""),"8 semestres")</f>
        <v>8 semestres</v>
      </c>
      <c r="F90" s="8" t="str">
        <f>IFERROR(__xludf.DUMMYFUNCTION("""COMPUTED_VALUE"""),"Semestral")</f>
        <v>Semestral</v>
      </c>
    </row>
    <row r="91">
      <c r="A91" s="8" t="str">
        <f>IFERROR(__xludf.DUMMYFUNCTION("""COMPUTED_VALUE"""),"Doctorado en Estudios Humanísticos (DEH)")</f>
        <v>Doctorado en Estudios Humanísticos (DEH)</v>
      </c>
      <c r="B91" s="8" t="str">
        <f>IFERROR(__xludf.DUMMYFUNCTION("""COMPUTED_VALUE"""),"Doctorado")</f>
        <v>Doctorado</v>
      </c>
      <c r="C91" s="8" t="str">
        <f>IFERROR(__xludf.DUMMYFUNCTION("""COMPUTED_VALUE"""),"Escuela de Humanidades y Educación")</f>
        <v>Escuela de Humanidades y Educación</v>
      </c>
      <c r="D91" s="8" t="str">
        <f>IFERROR(__xludf.DUMMYFUNCTION("""COMPUTED_VALUE"""),"Campus Monterrey, Campus Ciudad de México")</f>
        <v>Campus Monterrey, Campus Ciudad de México</v>
      </c>
      <c r="E91" s="8" t="str">
        <f>IFERROR(__xludf.DUMMYFUNCTION("""COMPUTED_VALUE"""),"4 años")</f>
        <v>4 años</v>
      </c>
      <c r="F91" s="8" t="str">
        <f>IFERROR(__xludf.DUMMYFUNCTION("""COMPUTED_VALUE"""),"Semestral")</f>
        <v>Semestral</v>
      </c>
    </row>
    <row r="92">
      <c r="A92" s="8" t="str">
        <f>IFERROR(__xludf.DUMMYFUNCTION("""COMPUTED_VALUE"""),"Doctorado en Ciencias Clínicas (DCL)")</f>
        <v>Doctorado en Ciencias Clínicas (DCL)</v>
      </c>
      <c r="B92" s="8" t="str">
        <f>IFERROR(__xludf.DUMMYFUNCTION("""COMPUTED_VALUE"""),"Doctorado")</f>
        <v>Doctorado</v>
      </c>
      <c r="C92" s="8" t="str">
        <f>IFERROR(__xludf.DUMMYFUNCTION("""COMPUTED_VALUE"""),"Escuela de Medicina y Ciencias de la Salud")</f>
        <v>Escuela de Medicina y Ciencias de la Salud</v>
      </c>
      <c r="D92" s="8" t="str">
        <f>IFERROR(__xludf.DUMMYFUNCTION("""COMPUTED_VALUE"""),"Campus Monterrey, Campus Guadalajara ")</f>
        <v>Campus Monterrey, Campus Guadalajara </v>
      </c>
      <c r="E92" s="8" t="str">
        <f>IFERROR(__xludf.DUMMYFUNCTION("""COMPUTED_VALUE"""),"7 semestres")</f>
        <v>7 semestres</v>
      </c>
      <c r="F92" s="8" t="str">
        <f>IFERROR(__xludf.DUMMYFUNCTION("""COMPUTED_VALUE"""),"Semestral")</f>
        <v>Semestral</v>
      </c>
    </row>
    <row r="93">
      <c r="A93" s="8" t="str">
        <f>IFERROR(__xludf.DUMMYFUNCTION("""COMPUTED_VALUE"""),"Doctorado en Ciencias Biomédicas (DBC)")</f>
        <v>Doctorado en Ciencias Biomédicas (DBC)</v>
      </c>
      <c r="B93" s="8" t="str">
        <f>IFERROR(__xludf.DUMMYFUNCTION("""COMPUTED_VALUE"""),"Doctorado")</f>
        <v>Doctorado</v>
      </c>
      <c r="C93" s="8" t="str">
        <f>IFERROR(__xludf.DUMMYFUNCTION("""COMPUTED_VALUE"""),"Escuela de Medicina y Ciencias de la Salud")</f>
        <v>Escuela de Medicina y Ciencias de la Salud</v>
      </c>
      <c r="D93" s="8" t="str">
        <f>IFERROR(__xludf.DUMMYFUNCTION("""COMPUTED_VALUE"""),"Campus Monterrey")</f>
        <v>Campus Monterrey</v>
      </c>
      <c r="E93" s="8" t="str">
        <f>IFERROR(__xludf.DUMMYFUNCTION("""COMPUTED_VALUE"""),"4 años")</f>
        <v>4 años</v>
      </c>
      <c r="F93" s="8" t="str">
        <f>IFERROR(__xludf.DUMMYFUNCTION("""COMPUTED_VALUE"""),"Semestral")</f>
        <v>Semestral</v>
      </c>
    </row>
    <row r="94">
      <c r="A94" s="8" t="str">
        <f>IFERROR(__xludf.DUMMYFUNCTION("""COMPUTED_VALUE"""),"Doctorado en Ciencias Administrativas (DCA)")</f>
        <v>Doctorado en Ciencias Administrativas (DCA)</v>
      </c>
      <c r="B94" s="8" t="str">
        <f>IFERROR(__xludf.DUMMYFUNCTION("""COMPUTED_VALUE"""),"Doctorado")</f>
        <v>Doctorado</v>
      </c>
      <c r="C94" s="8" t="str">
        <f>IFERROR(__xludf.DUMMYFUNCTION("""COMPUTED_VALUE"""),"EGADE Business School")</f>
        <v>EGADE Business School</v>
      </c>
      <c r="D94" s="8" t="str">
        <f>IFERROR(__xludf.DUMMYFUNCTION("""COMPUTED_VALUE"""),"Campus Monterrey, Campus Santa Fe")</f>
        <v>Campus Monterrey, Campus Santa Fe</v>
      </c>
      <c r="E94" s="8" t="str">
        <f>IFERROR(__xludf.DUMMYFUNCTION("""COMPUTED_VALUE"""),"4 años")</f>
        <v>4 años</v>
      </c>
      <c r="F94" s="8" t="str">
        <f>IFERROR(__xludf.DUMMYFUNCTION("""COMPUTED_VALUE"""),"Semestral")</f>
        <v>Semestral</v>
      </c>
    </row>
    <row r="95">
      <c r="A95" s="8" t="str">
        <f>IFERROR(__xludf.DUMMYFUNCTION("""COMPUTED_VALUE"""),"Doctorado en Ciencias Financieras (DCF)")</f>
        <v>Doctorado en Ciencias Financieras (DCF)</v>
      </c>
      <c r="B95" s="8" t="str">
        <f>IFERROR(__xludf.DUMMYFUNCTION("""COMPUTED_VALUE"""),"Doctorado")</f>
        <v>Doctorado</v>
      </c>
      <c r="C95" s="8" t="str">
        <f>IFERROR(__xludf.DUMMYFUNCTION("""COMPUTED_VALUE"""),"EGADE Business School")</f>
        <v>EGADE Business School</v>
      </c>
      <c r="D95" s="8" t="str">
        <f>IFERROR(__xludf.DUMMYFUNCTION("""COMPUTED_VALUE"""),"Campus Santa Fe ")</f>
        <v>Campus Santa Fe </v>
      </c>
      <c r="E95" s="8" t="str">
        <f>IFERROR(__xludf.DUMMYFUNCTION("""COMPUTED_VALUE"""),"4 años")</f>
        <v>4 años</v>
      </c>
      <c r="F95" s="8" t="str">
        <f>IFERROR(__xludf.DUMMYFUNCTION("""COMPUTED_VALUE"""),"Semestral")</f>
        <v>Semestral</v>
      </c>
    </row>
    <row r="96">
      <c r="A96" s="4" t="s">
        <v>80</v>
      </c>
      <c r="B96" s="3" t="s">
        <v>81</v>
      </c>
      <c r="C96" s="3" t="s">
        <v>8</v>
      </c>
      <c r="D96" s="3" t="s">
        <v>82</v>
      </c>
      <c r="E96" s="3" t="s">
        <v>72</v>
      </c>
      <c r="F96" s="3" t="s">
        <v>17</v>
      </c>
    </row>
    <row r="97">
      <c r="A97" s="4" t="s">
        <v>83</v>
      </c>
      <c r="B97" s="3" t="s">
        <v>81</v>
      </c>
      <c r="C97" s="3" t="s">
        <v>8</v>
      </c>
      <c r="D97" s="3" t="s">
        <v>82</v>
      </c>
      <c r="E97" s="3" t="s">
        <v>72</v>
      </c>
      <c r="F97" s="3" t="s">
        <v>17</v>
      </c>
    </row>
    <row r="98">
      <c r="A98" s="4" t="s">
        <v>84</v>
      </c>
      <c r="B98" s="3" t="s">
        <v>81</v>
      </c>
      <c r="C98" s="3" t="s">
        <v>8</v>
      </c>
      <c r="D98" s="3" t="s">
        <v>16</v>
      </c>
      <c r="E98" s="3" t="s">
        <v>85</v>
      </c>
      <c r="F98" s="3" t="s">
        <v>17</v>
      </c>
    </row>
    <row r="99">
      <c r="A99" s="4" t="s">
        <v>86</v>
      </c>
      <c r="B99" s="3" t="s">
        <v>81</v>
      </c>
      <c r="C99" s="4" t="s">
        <v>87</v>
      </c>
      <c r="D99" s="4" t="s">
        <v>51</v>
      </c>
      <c r="E99" s="3" t="s">
        <v>88</v>
      </c>
      <c r="F99" s="3" t="s">
        <v>35</v>
      </c>
    </row>
    <row r="100">
      <c r="A100" s="9" t="s">
        <v>89</v>
      </c>
      <c r="B100" s="3" t="s">
        <v>81</v>
      </c>
      <c r="C100" s="10" t="s">
        <v>87</v>
      </c>
      <c r="D100" s="5" t="s">
        <v>51</v>
      </c>
      <c r="E100" s="3" t="s">
        <v>85</v>
      </c>
      <c r="F100" s="3" t="s">
        <v>35</v>
      </c>
    </row>
    <row r="101">
      <c r="A101" s="4" t="s">
        <v>90</v>
      </c>
      <c r="B101" s="3" t="s">
        <v>81</v>
      </c>
      <c r="C101" s="3" t="s">
        <v>62</v>
      </c>
      <c r="D101" s="3" t="s">
        <v>9</v>
      </c>
      <c r="E101" s="3" t="s">
        <v>91</v>
      </c>
      <c r="F101" s="3" t="s">
        <v>11</v>
      </c>
    </row>
    <row r="102">
      <c r="A102" s="4" t="s">
        <v>92</v>
      </c>
      <c r="B102" s="3" t="s">
        <v>81</v>
      </c>
      <c r="C102" s="3" t="s">
        <v>62</v>
      </c>
      <c r="D102" s="3" t="s">
        <v>9</v>
      </c>
      <c r="E102" s="3" t="s">
        <v>91</v>
      </c>
      <c r="F102" s="3" t="s">
        <v>11</v>
      </c>
    </row>
    <row r="103">
      <c r="A103" s="4" t="s">
        <v>93</v>
      </c>
      <c r="B103" s="3" t="s">
        <v>81</v>
      </c>
      <c r="C103" s="3" t="s">
        <v>62</v>
      </c>
      <c r="D103" s="3" t="s">
        <v>9</v>
      </c>
      <c r="E103" s="3" t="s">
        <v>94</v>
      </c>
      <c r="F103" s="3" t="s">
        <v>11</v>
      </c>
    </row>
    <row r="104">
      <c r="A104" s="4" t="s">
        <v>95</v>
      </c>
      <c r="B104" s="3" t="s">
        <v>81</v>
      </c>
      <c r="C104" s="3" t="s">
        <v>62</v>
      </c>
      <c r="D104" s="3" t="s">
        <v>9</v>
      </c>
      <c r="E104" s="3" t="s">
        <v>14</v>
      </c>
      <c r="F104" s="3" t="s">
        <v>11</v>
      </c>
    </row>
    <row r="105">
      <c r="A105" s="4" t="s">
        <v>96</v>
      </c>
      <c r="B105" s="3" t="s">
        <v>81</v>
      </c>
      <c r="C105" s="3" t="s">
        <v>62</v>
      </c>
      <c r="D105" s="3" t="s">
        <v>9</v>
      </c>
      <c r="E105" s="3" t="s">
        <v>94</v>
      </c>
      <c r="F105" s="3" t="s">
        <v>11</v>
      </c>
    </row>
    <row r="106">
      <c r="A106" s="4" t="s">
        <v>97</v>
      </c>
      <c r="B106" s="3" t="s">
        <v>81</v>
      </c>
      <c r="C106" s="3" t="s">
        <v>62</v>
      </c>
      <c r="D106" s="3" t="s">
        <v>9</v>
      </c>
      <c r="E106" s="3" t="s">
        <v>94</v>
      </c>
      <c r="F106" s="3" t="s">
        <v>11</v>
      </c>
    </row>
    <row r="107">
      <c r="A107" s="4" t="s">
        <v>98</v>
      </c>
      <c r="B107" s="3" t="s">
        <v>81</v>
      </c>
      <c r="C107" s="3" t="s">
        <v>62</v>
      </c>
      <c r="D107" s="3" t="s">
        <v>9</v>
      </c>
      <c r="E107" s="3" t="s">
        <v>94</v>
      </c>
      <c r="F107" s="3" t="s">
        <v>11</v>
      </c>
    </row>
    <row r="108">
      <c r="A108" s="4" t="s">
        <v>99</v>
      </c>
      <c r="B108" s="3" t="s">
        <v>81</v>
      </c>
      <c r="C108" s="3" t="s">
        <v>62</v>
      </c>
      <c r="D108" s="3" t="s">
        <v>9</v>
      </c>
      <c r="E108" s="3" t="s">
        <v>94</v>
      </c>
      <c r="F108" s="3" t="s">
        <v>11</v>
      </c>
    </row>
    <row r="109">
      <c r="A109" s="4" t="s">
        <v>100</v>
      </c>
      <c r="B109" s="3" t="s">
        <v>81</v>
      </c>
      <c r="C109" s="3" t="s">
        <v>62</v>
      </c>
      <c r="D109" s="3" t="s">
        <v>9</v>
      </c>
      <c r="E109" s="3" t="s">
        <v>91</v>
      </c>
      <c r="F109" s="3" t="s">
        <v>11</v>
      </c>
    </row>
    <row r="110">
      <c r="A110" s="4" t="s">
        <v>101</v>
      </c>
      <c r="B110" s="3" t="s">
        <v>81</v>
      </c>
      <c r="C110" s="3" t="s">
        <v>62</v>
      </c>
      <c r="D110" s="3" t="s">
        <v>9</v>
      </c>
      <c r="E110" s="3" t="s">
        <v>94</v>
      </c>
      <c r="F110" s="3" t="s">
        <v>11</v>
      </c>
    </row>
    <row r="111">
      <c r="A111" s="4" t="s">
        <v>102</v>
      </c>
      <c r="B111" s="3" t="s">
        <v>81</v>
      </c>
      <c r="C111" s="3" t="s">
        <v>62</v>
      </c>
      <c r="D111" s="3" t="s">
        <v>9</v>
      </c>
      <c r="E111" s="3" t="s">
        <v>91</v>
      </c>
      <c r="F111" s="3" t="s">
        <v>11</v>
      </c>
    </row>
    <row r="112">
      <c r="A112" s="4" t="s">
        <v>103</v>
      </c>
      <c r="B112" s="3" t="s">
        <v>81</v>
      </c>
      <c r="C112" s="3" t="s">
        <v>62</v>
      </c>
      <c r="D112" s="3" t="s">
        <v>9</v>
      </c>
      <c r="E112" s="3" t="s">
        <v>94</v>
      </c>
      <c r="F112" s="3" t="s">
        <v>11</v>
      </c>
    </row>
    <row r="113">
      <c r="A113" s="4" t="s">
        <v>104</v>
      </c>
      <c r="B113" s="3" t="s">
        <v>81</v>
      </c>
      <c r="C113" s="3" t="s">
        <v>62</v>
      </c>
      <c r="D113" s="3" t="s">
        <v>9</v>
      </c>
      <c r="E113" s="3" t="s">
        <v>94</v>
      </c>
      <c r="F113" s="3" t="s">
        <v>11</v>
      </c>
    </row>
    <row r="114">
      <c r="A114" s="4" t="s">
        <v>105</v>
      </c>
      <c r="B114" s="3" t="s">
        <v>81</v>
      </c>
      <c r="C114" s="3" t="s">
        <v>62</v>
      </c>
      <c r="D114" s="3" t="s">
        <v>9</v>
      </c>
      <c r="E114" s="3" t="s">
        <v>106</v>
      </c>
      <c r="F114" s="3" t="s">
        <v>11</v>
      </c>
    </row>
    <row r="115">
      <c r="A115" s="4" t="s">
        <v>107</v>
      </c>
      <c r="B115" s="3" t="s">
        <v>81</v>
      </c>
      <c r="C115" s="3" t="s">
        <v>62</v>
      </c>
      <c r="D115" s="3" t="s">
        <v>9</v>
      </c>
      <c r="E115" s="3" t="s">
        <v>94</v>
      </c>
      <c r="F115" s="3" t="s">
        <v>11</v>
      </c>
    </row>
    <row r="116">
      <c r="A116" s="4" t="s">
        <v>108</v>
      </c>
      <c r="B116" s="3" t="s">
        <v>81</v>
      </c>
      <c r="C116" s="3" t="s">
        <v>62</v>
      </c>
      <c r="D116" s="3" t="s">
        <v>9</v>
      </c>
      <c r="E116" s="3" t="s">
        <v>91</v>
      </c>
      <c r="F116" s="3" t="s">
        <v>11</v>
      </c>
    </row>
    <row r="117">
      <c r="A117" s="4" t="s">
        <v>109</v>
      </c>
      <c r="B117" s="3" t="s">
        <v>81</v>
      </c>
      <c r="C117" s="3" t="s">
        <v>62</v>
      </c>
      <c r="D117" s="3" t="s">
        <v>9</v>
      </c>
      <c r="E117" s="3" t="s">
        <v>94</v>
      </c>
      <c r="F117" s="3" t="s">
        <v>11</v>
      </c>
    </row>
    <row r="118">
      <c r="A118" s="5" t="s">
        <v>110</v>
      </c>
      <c r="B118" s="3" t="s">
        <v>111</v>
      </c>
      <c r="C118" s="3" t="s">
        <v>112</v>
      </c>
      <c r="D118" s="3" t="s">
        <v>113</v>
      </c>
      <c r="E118" s="3" t="s">
        <v>114</v>
      </c>
      <c r="F118" s="3"/>
    </row>
    <row r="119">
      <c r="A119" s="4" t="s">
        <v>115</v>
      </c>
      <c r="B119" s="3" t="s">
        <v>111</v>
      </c>
      <c r="C119" s="3" t="s">
        <v>112</v>
      </c>
      <c r="D119" s="3" t="s">
        <v>113</v>
      </c>
      <c r="E119" s="3" t="s">
        <v>114</v>
      </c>
      <c r="F119" s="3"/>
    </row>
    <row r="120">
      <c r="A120" s="5" t="s">
        <v>116</v>
      </c>
      <c r="B120" s="3" t="s">
        <v>111</v>
      </c>
      <c r="C120" s="3" t="s">
        <v>112</v>
      </c>
      <c r="D120" s="3" t="s">
        <v>113</v>
      </c>
      <c r="E120" s="3" t="s">
        <v>114</v>
      </c>
      <c r="F120" s="3"/>
    </row>
    <row r="121">
      <c r="A121" s="11" t="s">
        <v>117</v>
      </c>
      <c r="B121" s="3" t="s">
        <v>111</v>
      </c>
      <c r="C121" s="12" t="s">
        <v>112</v>
      </c>
      <c r="D121" s="12" t="s">
        <v>113</v>
      </c>
      <c r="E121" s="12" t="s">
        <v>114</v>
      </c>
      <c r="F121" s="12"/>
    </row>
    <row r="122">
      <c r="A122" s="4" t="s">
        <v>118</v>
      </c>
      <c r="B122" s="3" t="s">
        <v>111</v>
      </c>
      <c r="C122" s="3" t="s">
        <v>119</v>
      </c>
      <c r="D122" s="3" t="s">
        <v>51</v>
      </c>
      <c r="E122" s="3" t="s">
        <v>120</v>
      </c>
      <c r="F122" s="3"/>
    </row>
    <row r="123">
      <c r="A123" s="5" t="s">
        <v>121</v>
      </c>
      <c r="B123" s="3" t="s">
        <v>111</v>
      </c>
      <c r="C123" s="3" t="s">
        <v>119</v>
      </c>
      <c r="D123" s="3" t="s">
        <v>16</v>
      </c>
      <c r="E123" s="3" t="s">
        <v>122</v>
      </c>
      <c r="F123" s="3"/>
    </row>
    <row r="124">
      <c r="A124" s="4" t="s">
        <v>123</v>
      </c>
      <c r="B124" s="3" t="s">
        <v>111</v>
      </c>
      <c r="C124" s="3" t="s">
        <v>119</v>
      </c>
      <c r="D124" s="3" t="s">
        <v>113</v>
      </c>
      <c r="E124" s="3" t="s">
        <v>124</v>
      </c>
      <c r="F124" s="3"/>
    </row>
    <row r="125">
      <c r="A125" s="4" t="s">
        <v>125</v>
      </c>
      <c r="B125" s="3" t="s">
        <v>111</v>
      </c>
      <c r="C125" s="3" t="s">
        <v>119</v>
      </c>
      <c r="D125" s="3" t="s">
        <v>51</v>
      </c>
      <c r="E125" s="3" t="s">
        <v>126</v>
      </c>
      <c r="F125" s="3"/>
    </row>
    <row r="126">
      <c r="A126" s="4" t="s">
        <v>127</v>
      </c>
      <c r="B126" s="3" t="s">
        <v>111</v>
      </c>
      <c r="C126" s="3" t="s">
        <v>119</v>
      </c>
      <c r="D126" s="3" t="s">
        <v>113</v>
      </c>
      <c r="E126" s="3" t="s">
        <v>128</v>
      </c>
      <c r="F126" s="3"/>
    </row>
    <row r="127">
      <c r="A127" s="4" t="s">
        <v>129</v>
      </c>
      <c r="B127" s="3" t="s">
        <v>111</v>
      </c>
      <c r="C127" s="3" t="s">
        <v>119</v>
      </c>
      <c r="D127" s="3" t="s">
        <v>113</v>
      </c>
      <c r="E127" s="3" t="s">
        <v>130</v>
      </c>
      <c r="F127" s="3"/>
    </row>
    <row r="128">
      <c r="A128" s="4" t="s">
        <v>131</v>
      </c>
      <c r="B128" s="3" t="s">
        <v>111</v>
      </c>
      <c r="C128" s="3" t="s">
        <v>119</v>
      </c>
      <c r="D128" s="3" t="s">
        <v>132</v>
      </c>
      <c r="E128" s="3" t="s">
        <v>133</v>
      </c>
      <c r="F128" s="3"/>
    </row>
    <row r="129">
      <c r="A129" s="4" t="s">
        <v>134</v>
      </c>
      <c r="B129" s="3" t="s">
        <v>111</v>
      </c>
      <c r="C129" s="3" t="s">
        <v>119</v>
      </c>
      <c r="D129" s="3" t="s">
        <v>51</v>
      </c>
      <c r="E129" s="3" t="s">
        <v>130</v>
      </c>
      <c r="F129" s="3"/>
    </row>
    <row r="130">
      <c r="A130" s="4" t="s">
        <v>135</v>
      </c>
      <c r="B130" s="3" t="s">
        <v>111</v>
      </c>
      <c r="C130" s="3" t="s">
        <v>119</v>
      </c>
      <c r="D130" s="3" t="s">
        <v>51</v>
      </c>
      <c r="E130" s="3" t="s">
        <v>136</v>
      </c>
      <c r="F130" s="3"/>
    </row>
    <row r="131">
      <c r="A131" s="4" t="s">
        <v>137</v>
      </c>
      <c r="B131" s="3" t="s">
        <v>111</v>
      </c>
      <c r="C131" s="3" t="s">
        <v>119</v>
      </c>
      <c r="D131" s="3" t="s">
        <v>113</v>
      </c>
      <c r="E131" s="3" t="s">
        <v>138</v>
      </c>
      <c r="F131" s="3"/>
    </row>
    <row r="132">
      <c r="A132" s="4" t="s">
        <v>139</v>
      </c>
      <c r="B132" s="3" t="s">
        <v>111</v>
      </c>
      <c r="C132" s="3" t="s">
        <v>119</v>
      </c>
      <c r="D132" s="3" t="s">
        <v>51</v>
      </c>
      <c r="E132" s="3" t="s">
        <v>140</v>
      </c>
      <c r="F132" s="3"/>
    </row>
    <row r="133">
      <c r="A133" s="4" t="s">
        <v>141</v>
      </c>
      <c r="B133" s="3" t="s">
        <v>111</v>
      </c>
      <c r="C133" s="3" t="s">
        <v>119</v>
      </c>
      <c r="D133" s="3" t="s">
        <v>113</v>
      </c>
      <c r="E133" s="3" t="s">
        <v>142</v>
      </c>
      <c r="F133" s="3"/>
    </row>
    <row r="134">
      <c r="A134" s="5" t="s">
        <v>143</v>
      </c>
      <c r="B134" s="3" t="s">
        <v>111</v>
      </c>
      <c r="C134" s="3" t="s">
        <v>119</v>
      </c>
      <c r="D134" s="3" t="s">
        <v>51</v>
      </c>
      <c r="E134" s="3" t="s">
        <v>144</v>
      </c>
      <c r="F134" s="3"/>
    </row>
    <row r="135">
      <c r="A135" s="3" t="s">
        <v>145</v>
      </c>
      <c r="B135" s="3" t="s">
        <v>111</v>
      </c>
      <c r="C135" s="3" t="s">
        <v>119</v>
      </c>
      <c r="D135" s="3" t="s">
        <v>132</v>
      </c>
      <c r="E135" s="3" t="s">
        <v>146</v>
      </c>
      <c r="F135" s="3"/>
    </row>
    <row r="136">
      <c r="A136" s="4" t="s">
        <v>147</v>
      </c>
      <c r="B136" s="3" t="s">
        <v>148</v>
      </c>
      <c r="C136" s="3" t="s">
        <v>149</v>
      </c>
      <c r="D136" s="3" t="s">
        <v>113</v>
      </c>
      <c r="E136" s="3" t="s">
        <v>150</v>
      </c>
      <c r="F136" s="3" t="s">
        <v>151</v>
      </c>
    </row>
    <row r="137">
      <c r="A137" s="4" t="s">
        <v>152</v>
      </c>
      <c r="B137" s="3" t="s">
        <v>148</v>
      </c>
      <c r="C137" s="3" t="s">
        <v>149</v>
      </c>
      <c r="D137" s="3" t="s">
        <v>132</v>
      </c>
      <c r="E137" s="3" t="s">
        <v>130</v>
      </c>
      <c r="F137" s="3" t="s">
        <v>151</v>
      </c>
    </row>
    <row r="138">
      <c r="A138" s="4" t="s">
        <v>153</v>
      </c>
      <c r="B138" s="3" t="s">
        <v>148</v>
      </c>
      <c r="C138" s="3" t="s">
        <v>149</v>
      </c>
      <c r="D138" s="3" t="s">
        <v>132</v>
      </c>
      <c r="E138" s="3" t="s">
        <v>146</v>
      </c>
      <c r="F138" s="3" t="s">
        <v>151</v>
      </c>
    </row>
    <row r="139">
      <c r="A139" s="4" t="s">
        <v>154</v>
      </c>
      <c r="B139" s="3" t="s">
        <v>148</v>
      </c>
      <c r="C139" s="3" t="s">
        <v>149</v>
      </c>
      <c r="D139" s="3" t="s">
        <v>51</v>
      </c>
      <c r="E139" s="3" t="s">
        <v>155</v>
      </c>
      <c r="F139" s="3" t="s">
        <v>151</v>
      </c>
    </row>
    <row r="140">
      <c r="A140" s="4" t="s">
        <v>156</v>
      </c>
      <c r="B140" s="3" t="s">
        <v>148</v>
      </c>
      <c r="C140" s="3" t="s">
        <v>149</v>
      </c>
      <c r="D140" s="3" t="s">
        <v>113</v>
      </c>
      <c r="E140" s="3" t="s">
        <v>128</v>
      </c>
      <c r="F140" s="3" t="s">
        <v>151</v>
      </c>
    </row>
    <row r="141">
      <c r="A141" s="4" t="s">
        <v>118</v>
      </c>
      <c r="B141" s="3" t="s">
        <v>148</v>
      </c>
      <c r="C141" s="3" t="s">
        <v>149</v>
      </c>
      <c r="D141" s="3" t="s">
        <v>113</v>
      </c>
      <c r="E141" s="3" t="s">
        <v>155</v>
      </c>
      <c r="F141" s="3" t="s">
        <v>151</v>
      </c>
    </row>
    <row r="142">
      <c r="A142" s="4" t="s">
        <v>157</v>
      </c>
      <c r="B142" s="3" t="s">
        <v>148</v>
      </c>
      <c r="C142" s="3" t="s">
        <v>149</v>
      </c>
      <c r="D142" s="3" t="s">
        <v>113</v>
      </c>
      <c r="E142" s="3" t="s">
        <v>158</v>
      </c>
      <c r="F142" s="3" t="s">
        <v>151</v>
      </c>
    </row>
    <row r="143">
      <c r="A143" s="5" t="s">
        <v>159</v>
      </c>
      <c r="B143" s="3" t="s">
        <v>148</v>
      </c>
      <c r="C143" s="3" t="s">
        <v>149</v>
      </c>
      <c r="D143" s="3" t="s">
        <v>113</v>
      </c>
      <c r="E143" s="3" t="s">
        <v>160</v>
      </c>
      <c r="F143" s="3" t="s">
        <v>151</v>
      </c>
    </row>
    <row r="144">
      <c r="A144" s="4" t="s">
        <v>161</v>
      </c>
      <c r="B144" s="3" t="s">
        <v>148</v>
      </c>
      <c r="C144" s="3" t="s">
        <v>149</v>
      </c>
      <c r="D144" s="3" t="s">
        <v>132</v>
      </c>
      <c r="E144" s="3" t="s">
        <v>162</v>
      </c>
      <c r="F144" s="3" t="s">
        <v>151</v>
      </c>
    </row>
    <row r="145">
      <c r="A145" s="4" t="s">
        <v>163</v>
      </c>
      <c r="B145" s="3" t="s">
        <v>148</v>
      </c>
      <c r="C145" s="3" t="s">
        <v>149</v>
      </c>
      <c r="D145" s="3" t="s">
        <v>51</v>
      </c>
      <c r="E145" s="3" t="s">
        <v>164</v>
      </c>
      <c r="F145" s="3" t="s">
        <v>151</v>
      </c>
    </row>
    <row r="146">
      <c r="A146" s="4" t="s">
        <v>165</v>
      </c>
      <c r="B146" s="3" t="s">
        <v>148</v>
      </c>
      <c r="C146" s="3" t="s">
        <v>149</v>
      </c>
      <c r="D146" s="3" t="s">
        <v>113</v>
      </c>
      <c r="E146" s="3" t="s">
        <v>114</v>
      </c>
      <c r="F146" s="3" t="s">
        <v>151</v>
      </c>
    </row>
    <row r="147">
      <c r="A147" s="4" t="s">
        <v>166</v>
      </c>
      <c r="B147" s="3" t="s">
        <v>148</v>
      </c>
      <c r="C147" s="3" t="s">
        <v>149</v>
      </c>
      <c r="D147" s="3" t="s">
        <v>113</v>
      </c>
      <c r="E147" s="3" t="s">
        <v>160</v>
      </c>
      <c r="F147" s="3" t="s">
        <v>151</v>
      </c>
    </row>
    <row r="148">
      <c r="A148" s="5" t="s">
        <v>167</v>
      </c>
      <c r="B148" s="3" t="s">
        <v>148</v>
      </c>
      <c r="C148" s="3" t="s">
        <v>149</v>
      </c>
      <c r="D148" s="3" t="s">
        <v>132</v>
      </c>
      <c r="E148" s="3" t="s">
        <v>146</v>
      </c>
      <c r="F148" s="3" t="s">
        <v>151</v>
      </c>
    </row>
    <row r="149">
      <c r="A149" s="5" t="s">
        <v>168</v>
      </c>
      <c r="B149" s="3" t="s">
        <v>148</v>
      </c>
      <c r="C149" s="3" t="s">
        <v>149</v>
      </c>
      <c r="D149" s="3" t="s">
        <v>132</v>
      </c>
      <c r="E149" s="3" t="s">
        <v>160</v>
      </c>
      <c r="F149" s="3" t="s">
        <v>151</v>
      </c>
    </row>
    <row r="150">
      <c r="A150" s="3" t="s">
        <v>169</v>
      </c>
      <c r="B150" s="3" t="s">
        <v>148</v>
      </c>
      <c r="C150" s="3" t="s">
        <v>149</v>
      </c>
      <c r="D150" s="3" t="s">
        <v>113</v>
      </c>
      <c r="E150" s="3" t="s">
        <v>170</v>
      </c>
      <c r="F150" s="3" t="s">
        <v>151</v>
      </c>
    </row>
    <row r="151">
      <c r="A151" s="3" t="s">
        <v>171</v>
      </c>
      <c r="B151" s="3" t="s">
        <v>148</v>
      </c>
      <c r="C151" s="3" t="s">
        <v>149</v>
      </c>
      <c r="D151" s="3" t="s">
        <v>113</v>
      </c>
      <c r="E151" s="3" t="s">
        <v>160</v>
      </c>
      <c r="F151" s="3" t="s">
        <v>151</v>
      </c>
    </row>
    <row r="152">
      <c r="A152" s="3" t="s">
        <v>172</v>
      </c>
      <c r="B152" s="3" t="s">
        <v>148</v>
      </c>
      <c r="C152" s="3" t="s">
        <v>149</v>
      </c>
      <c r="D152" s="3" t="s">
        <v>113</v>
      </c>
      <c r="E152" s="3" t="s">
        <v>160</v>
      </c>
      <c r="F152" s="3" t="s">
        <v>151</v>
      </c>
    </row>
    <row r="153">
      <c r="A153" s="3" t="s">
        <v>173</v>
      </c>
      <c r="B153" s="3" t="s">
        <v>148</v>
      </c>
      <c r="C153" s="3" t="s">
        <v>149</v>
      </c>
      <c r="D153" s="3" t="s">
        <v>113</v>
      </c>
      <c r="E153" s="3" t="s">
        <v>160</v>
      </c>
      <c r="F153" s="3" t="s">
        <v>151</v>
      </c>
    </row>
    <row r="154">
      <c r="A154" s="3" t="s">
        <v>174</v>
      </c>
      <c r="B154" s="3" t="s">
        <v>148</v>
      </c>
      <c r="C154" s="3" t="s">
        <v>149</v>
      </c>
      <c r="D154" s="3" t="s">
        <v>113</v>
      </c>
      <c r="E154" s="3" t="s">
        <v>128</v>
      </c>
      <c r="F154" s="3" t="s">
        <v>151</v>
      </c>
    </row>
    <row r="155">
      <c r="A155" s="5" t="s">
        <v>134</v>
      </c>
      <c r="B155" s="3" t="s">
        <v>148</v>
      </c>
      <c r="C155" s="3" t="s">
        <v>149</v>
      </c>
      <c r="D155" s="3" t="s">
        <v>113</v>
      </c>
      <c r="E155" s="3" t="s">
        <v>130</v>
      </c>
      <c r="F155" s="3" t="s">
        <v>151</v>
      </c>
    </row>
    <row r="156">
      <c r="A156" s="4" t="s">
        <v>175</v>
      </c>
      <c r="B156" s="3" t="s">
        <v>148</v>
      </c>
      <c r="C156" s="3" t="s">
        <v>149</v>
      </c>
      <c r="D156" s="3" t="s">
        <v>113</v>
      </c>
      <c r="E156" s="3" t="s">
        <v>130</v>
      </c>
      <c r="F156" s="3" t="s">
        <v>151</v>
      </c>
    </row>
    <row r="157">
      <c r="A157" s="3" t="s">
        <v>176</v>
      </c>
      <c r="B157" s="3" t="s">
        <v>148</v>
      </c>
      <c r="C157" s="3" t="s">
        <v>149</v>
      </c>
      <c r="D157" s="3" t="s">
        <v>113</v>
      </c>
      <c r="E157" s="3" t="s">
        <v>128</v>
      </c>
      <c r="F157" s="3" t="s">
        <v>151</v>
      </c>
    </row>
    <row r="158">
      <c r="A158" s="4" t="s">
        <v>177</v>
      </c>
      <c r="B158" s="3" t="s">
        <v>148</v>
      </c>
      <c r="C158" s="3" t="s">
        <v>149</v>
      </c>
      <c r="D158" s="3" t="s">
        <v>113</v>
      </c>
      <c r="E158" s="3" t="s">
        <v>146</v>
      </c>
      <c r="F158" s="3" t="s">
        <v>151</v>
      </c>
    </row>
    <row r="159">
      <c r="A159" s="4" t="s">
        <v>178</v>
      </c>
      <c r="B159" s="3" t="s">
        <v>148</v>
      </c>
      <c r="C159" s="3" t="s">
        <v>149</v>
      </c>
      <c r="D159" s="3" t="s">
        <v>179</v>
      </c>
      <c r="E159" s="3" t="s">
        <v>128</v>
      </c>
      <c r="F159" s="3" t="s">
        <v>151</v>
      </c>
    </row>
    <row r="160">
      <c r="A160" s="4" t="s">
        <v>178</v>
      </c>
      <c r="B160" s="3" t="s">
        <v>148</v>
      </c>
      <c r="C160" s="3" t="s">
        <v>149</v>
      </c>
      <c r="D160" s="3" t="s">
        <v>113</v>
      </c>
      <c r="E160" s="3" t="s">
        <v>128</v>
      </c>
      <c r="F160" s="3" t="s">
        <v>151</v>
      </c>
    </row>
    <row r="161">
      <c r="A161" s="3" t="s">
        <v>180</v>
      </c>
      <c r="B161" s="3" t="s">
        <v>148</v>
      </c>
      <c r="C161" s="3" t="s">
        <v>149</v>
      </c>
      <c r="D161" s="3" t="s">
        <v>51</v>
      </c>
      <c r="E161" s="3" t="s">
        <v>181</v>
      </c>
      <c r="F161" s="3" t="s">
        <v>151</v>
      </c>
    </row>
    <row r="162">
      <c r="A162" s="3" t="s">
        <v>180</v>
      </c>
      <c r="B162" s="3" t="s">
        <v>148</v>
      </c>
      <c r="C162" s="3" t="s">
        <v>149</v>
      </c>
      <c r="D162" s="3" t="s">
        <v>113</v>
      </c>
      <c r="E162" s="3" t="s">
        <v>128</v>
      </c>
      <c r="F162" s="3" t="s">
        <v>151</v>
      </c>
    </row>
    <row r="163">
      <c r="A163" s="3" t="s">
        <v>182</v>
      </c>
      <c r="B163" s="3" t="s">
        <v>148</v>
      </c>
      <c r="C163" s="3" t="s">
        <v>149</v>
      </c>
      <c r="D163" s="3" t="s">
        <v>113</v>
      </c>
      <c r="E163" s="3" t="s">
        <v>160</v>
      </c>
      <c r="F163" s="3" t="s">
        <v>151</v>
      </c>
    </row>
    <row r="164">
      <c r="A164" s="4" t="s">
        <v>183</v>
      </c>
      <c r="B164" s="3" t="s">
        <v>148</v>
      </c>
      <c r="C164" s="3" t="s">
        <v>149</v>
      </c>
      <c r="D164" s="3" t="s">
        <v>113</v>
      </c>
      <c r="E164" s="3" t="s">
        <v>146</v>
      </c>
      <c r="F164" s="3" t="s">
        <v>151</v>
      </c>
    </row>
    <row r="165">
      <c r="A165" s="4" t="s">
        <v>184</v>
      </c>
      <c r="B165" s="3" t="s">
        <v>148</v>
      </c>
      <c r="C165" s="3" t="s">
        <v>149</v>
      </c>
      <c r="D165" s="3" t="s">
        <v>113</v>
      </c>
      <c r="E165" s="3" t="s">
        <v>185</v>
      </c>
      <c r="F165" s="3" t="s">
        <v>151</v>
      </c>
    </row>
    <row r="166">
      <c r="A166" s="4" t="s">
        <v>186</v>
      </c>
      <c r="B166" s="3" t="s">
        <v>148</v>
      </c>
      <c r="C166" s="3" t="s">
        <v>149</v>
      </c>
      <c r="D166" s="3" t="s">
        <v>113</v>
      </c>
      <c r="E166" s="3" t="s">
        <v>187</v>
      </c>
      <c r="F166" s="3" t="s">
        <v>151</v>
      </c>
    </row>
    <row r="167">
      <c r="A167" s="5" t="s">
        <v>188</v>
      </c>
      <c r="B167" s="3" t="s">
        <v>148</v>
      </c>
      <c r="C167" s="3" t="s">
        <v>149</v>
      </c>
      <c r="D167" s="3" t="s">
        <v>113</v>
      </c>
      <c r="E167" s="3" t="s">
        <v>160</v>
      </c>
      <c r="F167" s="3" t="s">
        <v>151</v>
      </c>
    </row>
    <row r="168">
      <c r="A168" s="3" t="s">
        <v>189</v>
      </c>
      <c r="B168" s="3" t="s">
        <v>148</v>
      </c>
      <c r="C168" s="3" t="s">
        <v>149</v>
      </c>
      <c r="D168" s="3" t="s">
        <v>132</v>
      </c>
      <c r="E168" s="3" t="s">
        <v>146</v>
      </c>
      <c r="F168" s="3" t="s">
        <v>151</v>
      </c>
    </row>
    <row r="169">
      <c r="A169" s="3" t="s">
        <v>190</v>
      </c>
      <c r="B169" s="3" t="s">
        <v>148</v>
      </c>
      <c r="C169" s="3" t="s">
        <v>149</v>
      </c>
      <c r="D169" s="3" t="s">
        <v>113</v>
      </c>
      <c r="E169" s="3" t="s">
        <v>130</v>
      </c>
      <c r="F169" s="3" t="s">
        <v>151</v>
      </c>
    </row>
    <row r="170">
      <c r="A170" s="4" t="s">
        <v>191</v>
      </c>
      <c r="B170" s="3" t="s">
        <v>148</v>
      </c>
      <c r="C170" s="3" t="s">
        <v>149</v>
      </c>
      <c r="D170" s="3" t="s">
        <v>113</v>
      </c>
      <c r="E170" s="3" t="s">
        <v>192</v>
      </c>
      <c r="F170" s="3" t="s">
        <v>151</v>
      </c>
    </row>
    <row r="171">
      <c r="A171" s="5" t="s">
        <v>193</v>
      </c>
      <c r="B171" s="3" t="s">
        <v>148</v>
      </c>
      <c r="C171" s="3" t="s">
        <v>149</v>
      </c>
      <c r="D171" s="3" t="s">
        <v>113</v>
      </c>
      <c r="E171" s="3" t="s">
        <v>158</v>
      </c>
      <c r="F171" s="3" t="s">
        <v>151</v>
      </c>
    </row>
    <row r="172">
      <c r="A172" s="5" t="s">
        <v>194</v>
      </c>
      <c r="B172" s="3" t="s">
        <v>148</v>
      </c>
      <c r="C172" s="3" t="s">
        <v>149</v>
      </c>
      <c r="D172" s="3" t="s">
        <v>113</v>
      </c>
      <c r="E172" s="3" t="s">
        <v>195</v>
      </c>
      <c r="F172" s="3" t="s">
        <v>151</v>
      </c>
    </row>
    <row r="173">
      <c r="A173" s="5" t="s">
        <v>196</v>
      </c>
      <c r="B173" s="3" t="s">
        <v>148</v>
      </c>
      <c r="C173" s="3" t="s">
        <v>149</v>
      </c>
      <c r="D173" s="3" t="s">
        <v>132</v>
      </c>
      <c r="E173" s="3" t="s">
        <v>146</v>
      </c>
      <c r="F173" s="3" t="s">
        <v>151</v>
      </c>
    </row>
    <row r="174">
      <c r="A174" s="3" t="s">
        <v>197</v>
      </c>
      <c r="B174" s="3" t="s">
        <v>148</v>
      </c>
      <c r="C174" s="3" t="s">
        <v>149</v>
      </c>
      <c r="D174" s="3" t="s">
        <v>113</v>
      </c>
      <c r="E174" s="3" t="s">
        <v>130</v>
      </c>
      <c r="F174" s="3" t="s">
        <v>151</v>
      </c>
    </row>
    <row r="175">
      <c r="A175" s="3" t="s">
        <v>198</v>
      </c>
      <c r="B175" s="3" t="s">
        <v>148</v>
      </c>
      <c r="C175" s="3" t="s">
        <v>149</v>
      </c>
      <c r="D175" s="3" t="s">
        <v>113</v>
      </c>
      <c r="E175" s="3" t="s">
        <v>146</v>
      </c>
      <c r="F175" s="3" t="s">
        <v>151</v>
      </c>
    </row>
    <row r="176">
      <c r="A176" s="4" t="s">
        <v>199</v>
      </c>
      <c r="B176" s="3" t="s">
        <v>148</v>
      </c>
      <c r="C176" s="3" t="s">
        <v>149</v>
      </c>
      <c r="D176" s="3" t="s">
        <v>132</v>
      </c>
      <c r="E176" s="3" t="s">
        <v>160</v>
      </c>
      <c r="F176" s="3" t="s">
        <v>151</v>
      </c>
    </row>
    <row r="177">
      <c r="A177" s="4" t="s">
        <v>200</v>
      </c>
      <c r="B177" s="3" t="s">
        <v>148</v>
      </c>
      <c r="C177" s="3" t="s">
        <v>149</v>
      </c>
      <c r="D177" s="3" t="s">
        <v>113</v>
      </c>
      <c r="E177" s="3" t="s">
        <v>185</v>
      </c>
      <c r="F177" s="3" t="s">
        <v>151</v>
      </c>
    </row>
    <row r="178">
      <c r="A178" s="4" t="s">
        <v>201</v>
      </c>
      <c r="B178" s="3" t="s">
        <v>148</v>
      </c>
      <c r="C178" s="3" t="s">
        <v>149</v>
      </c>
      <c r="D178" s="3" t="s">
        <v>132</v>
      </c>
      <c r="E178" s="3" t="s">
        <v>146</v>
      </c>
      <c r="F178" s="3" t="s">
        <v>151</v>
      </c>
    </row>
    <row r="179">
      <c r="A179" s="4" t="s">
        <v>202</v>
      </c>
      <c r="B179" s="3" t="s">
        <v>148</v>
      </c>
      <c r="C179" s="3" t="s">
        <v>149</v>
      </c>
      <c r="D179" s="3" t="s">
        <v>113</v>
      </c>
      <c r="E179" s="3" t="s">
        <v>130</v>
      </c>
      <c r="F179" s="3" t="s">
        <v>151</v>
      </c>
    </row>
    <row r="180">
      <c r="A180" s="4" t="s">
        <v>203</v>
      </c>
      <c r="B180" s="3" t="s">
        <v>148</v>
      </c>
      <c r="C180" s="3" t="s">
        <v>149</v>
      </c>
      <c r="D180" s="3" t="s">
        <v>113</v>
      </c>
      <c r="E180" s="3" t="s">
        <v>160</v>
      </c>
      <c r="F180" s="3" t="s">
        <v>151</v>
      </c>
    </row>
    <row r="181">
      <c r="A181" s="5" t="s">
        <v>204</v>
      </c>
      <c r="B181" s="3" t="s">
        <v>148</v>
      </c>
      <c r="C181" s="3" t="s">
        <v>149</v>
      </c>
      <c r="D181" s="3" t="s">
        <v>113</v>
      </c>
      <c r="E181" s="3" t="s">
        <v>130</v>
      </c>
      <c r="F181" s="3" t="s">
        <v>151</v>
      </c>
    </row>
    <row r="182">
      <c r="A182" s="4" t="s">
        <v>205</v>
      </c>
      <c r="B182" s="3" t="s">
        <v>148</v>
      </c>
      <c r="C182" s="3" t="s">
        <v>149</v>
      </c>
      <c r="D182" s="3" t="s">
        <v>132</v>
      </c>
      <c r="E182" s="3" t="s">
        <v>126</v>
      </c>
      <c r="F182" s="3" t="s">
        <v>151</v>
      </c>
    </row>
    <row r="183">
      <c r="A183" s="4" t="s">
        <v>206</v>
      </c>
      <c r="B183" s="3" t="s">
        <v>148</v>
      </c>
      <c r="C183" s="3" t="s">
        <v>149</v>
      </c>
      <c r="D183" s="3" t="s">
        <v>113</v>
      </c>
      <c r="E183" s="3" t="s">
        <v>130</v>
      </c>
      <c r="F183" s="3" t="s">
        <v>151</v>
      </c>
    </row>
    <row r="184">
      <c r="A184" s="3" t="s">
        <v>207</v>
      </c>
      <c r="B184" s="3" t="s">
        <v>148</v>
      </c>
      <c r="C184" s="3" t="s">
        <v>149</v>
      </c>
      <c r="D184" s="3" t="s">
        <v>132</v>
      </c>
      <c r="E184" s="3" t="s">
        <v>140</v>
      </c>
      <c r="F184" s="3" t="s">
        <v>151</v>
      </c>
    </row>
    <row r="185">
      <c r="A185" s="4" t="s">
        <v>208</v>
      </c>
      <c r="B185" s="3" t="s">
        <v>148</v>
      </c>
      <c r="C185" s="3" t="s">
        <v>149</v>
      </c>
      <c r="D185" s="3" t="s">
        <v>113</v>
      </c>
      <c r="E185" s="3" t="s">
        <v>187</v>
      </c>
      <c r="F185" s="3" t="s">
        <v>151</v>
      </c>
    </row>
    <row r="186">
      <c r="A186" s="3" t="s">
        <v>209</v>
      </c>
      <c r="B186" s="3" t="s">
        <v>148</v>
      </c>
      <c r="C186" s="3" t="s">
        <v>149</v>
      </c>
      <c r="D186" s="3" t="s">
        <v>132</v>
      </c>
      <c r="E186" s="3" t="s">
        <v>146</v>
      </c>
      <c r="F186" s="3" t="s">
        <v>151</v>
      </c>
    </row>
    <row r="187">
      <c r="A187" s="5" t="s">
        <v>210</v>
      </c>
      <c r="B187" s="3" t="s">
        <v>148</v>
      </c>
      <c r="C187" s="3" t="s">
        <v>149</v>
      </c>
      <c r="D187" s="3" t="s">
        <v>51</v>
      </c>
      <c r="E187" s="3" t="s">
        <v>211</v>
      </c>
      <c r="F187" s="3" t="s">
        <v>151</v>
      </c>
    </row>
    <row r="188">
      <c r="A188" s="5" t="s">
        <v>212</v>
      </c>
      <c r="B188" s="3" t="s">
        <v>148</v>
      </c>
      <c r="C188" s="3" t="s">
        <v>149</v>
      </c>
      <c r="D188" s="3" t="s">
        <v>113</v>
      </c>
      <c r="E188" s="3" t="s">
        <v>213</v>
      </c>
      <c r="F188" s="3" t="s">
        <v>151</v>
      </c>
    </row>
    <row r="189">
      <c r="A189" s="5" t="s">
        <v>214</v>
      </c>
      <c r="B189" s="3" t="s">
        <v>148</v>
      </c>
      <c r="C189" s="3" t="s">
        <v>149</v>
      </c>
      <c r="D189" s="3" t="s">
        <v>113</v>
      </c>
      <c r="E189" s="3" t="s">
        <v>130</v>
      </c>
      <c r="F189" s="3" t="s">
        <v>151</v>
      </c>
    </row>
    <row r="190">
      <c r="A190" s="5" t="s">
        <v>215</v>
      </c>
      <c r="B190" s="3" t="s">
        <v>148</v>
      </c>
      <c r="C190" s="3" t="s">
        <v>149</v>
      </c>
      <c r="D190" s="3" t="s">
        <v>113</v>
      </c>
      <c r="E190" s="3" t="s">
        <v>130</v>
      </c>
      <c r="F190" s="3" t="s">
        <v>151</v>
      </c>
    </row>
    <row r="191">
      <c r="A191" s="3" t="s">
        <v>216</v>
      </c>
      <c r="B191" s="3" t="s">
        <v>148</v>
      </c>
      <c r="C191" s="3" t="s">
        <v>149</v>
      </c>
      <c r="D191" s="3" t="s">
        <v>113</v>
      </c>
      <c r="E191" s="3" t="s">
        <v>130</v>
      </c>
      <c r="F191" s="3" t="s">
        <v>151</v>
      </c>
    </row>
    <row r="192">
      <c r="A192" s="4" t="s">
        <v>217</v>
      </c>
      <c r="B192" s="3" t="s">
        <v>148</v>
      </c>
      <c r="C192" s="3" t="s">
        <v>149</v>
      </c>
      <c r="D192" s="3" t="s">
        <v>132</v>
      </c>
      <c r="E192" s="3" t="s">
        <v>146</v>
      </c>
      <c r="F192" s="3" t="s">
        <v>151</v>
      </c>
    </row>
    <row r="193">
      <c r="A193" s="4" t="s">
        <v>218</v>
      </c>
      <c r="B193" s="3" t="s">
        <v>148</v>
      </c>
      <c r="C193" s="3" t="s">
        <v>149</v>
      </c>
      <c r="D193" s="3" t="s">
        <v>113</v>
      </c>
      <c r="E193" s="3" t="s">
        <v>133</v>
      </c>
      <c r="F193" s="3" t="s">
        <v>151</v>
      </c>
    </row>
    <row r="194">
      <c r="A194" s="5" t="s">
        <v>219</v>
      </c>
      <c r="B194" s="3" t="s">
        <v>148</v>
      </c>
      <c r="C194" s="3" t="s">
        <v>149</v>
      </c>
      <c r="D194" s="3" t="s">
        <v>113</v>
      </c>
      <c r="E194" s="3" t="s">
        <v>128</v>
      </c>
      <c r="F194" s="3" t="s">
        <v>151</v>
      </c>
    </row>
    <row r="195">
      <c r="A195" s="4" t="s">
        <v>220</v>
      </c>
      <c r="B195" s="3" t="s">
        <v>148</v>
      </c>
      <c r="C195" s="3" t="s">
        <v>149</v>
      </c>
      <c r="D195" s="3" t="s">
        <v>132</v>
      </c>
      <c r="E195" s="3" t="s">
        <v>140</v>
      </c>
      <c r="F195" s="3" t="s">
        <v>151</v>
      </c>
    </row>
    <row r="196">
      <c r="A196" s="3" t="s">
        <v>221</v>
      </c>
      <c r="B196" s="3" t="s">
        <v>148</v>
      </c>
      <c r="C196" s="3" t="s">
        <v>149</v>
      </c>
      <c r="D196" s="3" t="s">
        <v>113</v>
      </c>
      <c r="E196" s="3" t="s">
        <v>222</v>
      </c>
      <c r="F196" s="3" t="s">
        <v>151</v>
      </c>
    </row>
    <row r="197">
      <c r="A197" s="4" t="s">
        <v>223</v>
      </c>
      <c r="B197" s="3" t="s">
        <v>148</v>
      </c>
      <c r="C197" s="3" t="s">
        <v>149</v>
      </c>
      <c r="D197" s="3" t="s">
        <v>113</v>
      </c>
      <c r="E197" s="3" t="s">
        <v>128</v>
      </c>
      <c r="F197" s="3" t="s">
        <v>151</v>
      </c>
    </row>
    <row r="198">
      <c r="A198" s="3" t="s">
        <v>224</v>
      </c>
      <c r="B198" s="3" t="s">
        <v>148</v>
      </c>
      <c r="C198" s="3" t="s">
        <v>149</v>
      </c>
      <c r="D198" s="3" t="s">
        <v>225</v>
      </c>
      <c r="E198" s="3" t="s">
        <v>187</v>
      </c>
      <c r="F198" s="3" t="s">
        <v>151</v>
      </c>
    </row>
    <row r="199">
      <c r="A199" s="3" t="s">
        <v>226</v>
      </c>
      <c r="B199" s="3" t="s">
        <v>148</v>
      </c>
      <c r="C199" s="3" t="s">
        <v>149</v>
      </c>
      <c r="D199" s="3" t="s">
        <v>113</v>
      </c>
      <c r="E199" s="3" t="s">
        <v>130</v>
      </c>
      <c r="F199" s="3" t="s">
        <v>151</v>
      </c>
    </row>
    <row r="200">
      <c r="A200" s="4" t="s">
        <v>227</v>
      </c>
      <c r="B200" s="3" t="s">
        <v>228</v>
      </c>
      <c r="C200" s="3" t="s">
        <v>149</v>
      </c>
      <c r="D200" s="3" t="s">
        <v>51</v>
      </c>
      <c r="E200" s="3" t="s">
        <v>229</v>
      </c>
      <c r="F200" s="3" t="s">
        <v>151</v>
      </c>
    </row>
    <row r="201">
      <c r="A201" s="4" t="s">
        <v>230</v>
      </c>
      <c r="B201" s="3" t="s">
        <v>228</v>
      </c>
      <c r="C201" s="3" t="s">
        <v>149</v>
      </c>
      <c r="D201" s="3" t="s">
        <v>51</v>
      </c>
      <c r="E201" s="3" t="s">
        <v>229</v>
      </c>
      <c r="F201" s="3" t="s">
        <v>151</v>
      </c>
    </row>
    <row r="202">
      <c r="A202" s="4" t="s">
        <v>231</v>
      </c>
      <c r="B202" s="3" t="s">
        <v>228</v>
      </c>
      <c r="C202" s="3" t="s">
        <v>149</v>
      </c>
      <c r="D202" s="3" t="s">
        <v>51</v>
      </c>
      <c r="E202" s="3" t="s">
        <v>232</v>
      </c>
      <c r="F202" s="3" t="s">
        <v>151</v>
      </c>
    </row>
    <row r="203">
      <c r="A203" s="4" t="s">
        <v>233</v>
      </c>
      <c r="B203" s="3" t="s">
        <v>228</v>
      </c>
      <c r="C203" s="3" t="s">
        <v>149</v>
      </c>
      <c r="D203" s="3" t="s">
        <v>51</v>
      </c>
      <c r="E203" s="3" t="s">
        <v>234</v>
      </c>
      <c r="F203" s="3" t="s">
        <v>151</v>
      </c>
    </row>
    <row r="204">
      <c r="A204" s="4" t="s">
        <v>235</v>
      </c>
      <c r="B204" s="3" t="s">
        <v>228</v>
      </c>
      <c r="C204" s="3" t="s">
        <v>149</v>
      </c>
      <c r="D204" s="3" t="s">
        <v>51</v>
      </c>
      <c r="E204" s="3" t="s">
        <v>236</v>
      </c>
      <c r="F204" s="3" t="s">
        <v>151</v>
      </c>
    </row>
    <row r="205">
      <c r="A205" s="5" t="s">
        <v>237</v>
      </c>
      <c r="B205" s="3" t="s">
        <v>228</v>
      </c>
      <c r="C205" s="3" t="s">
        <v>149</v>
      </c>
      <c r="D205" s="3" t="s">
        <v>51</v>
      </c>
      <c r="E205" s="3" t="s">
        <v>236</v>
      </c>
      <c r="F205" s="3" t="s">
        <v>151</v>
      </c>
    </row>
    <row r="206">
      <c r="A206" s="4" t="s">
        <v>238</v>
      </c>
      <c r="B206" s="3" t="s">
        <v>228</v>
      </c>
      <c r="C206" s="3" t="s">
        <v>149</v>
      </c>
      <c r="D206" s="3" t="s">
        <v>51</v>
      </c>
      <c r="E206" s="3" t="s">
        <v>239</v>
      </c>
      <c r="F206" s="3" t="s">
        <v>151</v>
      </c>
    </row>
    <row r="207">
      <c r="A207" s="4" t="s">
        <v>240</v>
      </c>
      <c r="B207" s="3" t="s">
        <v>228</v>
      </c>
      <c r="C207" s="3" t="s">
        <v>149</v>
      </c>
      <c r="D207" s="3" t="s">
        <v>51</v>
      </c>
      <c r="E207" s="3" t="s">
        <v>234</v>
      </c>
      <c r="F207" s="3" t="s">
        <v>151</v>
      </c>
    </row>
    <row r="208">
      <c r="A208" s="4" t="s">
        <v>241</v>
      </c>
      <c r="B208" s="3" t="s">
        <v>228</v>
      </c>
      <c r="C208" s="3" t="s">
        <v>149</v>
      </c>
      <c r="D208" s="3" t="s">
        <v>51</v>
      </c>
      <c r="E208" s="3" t="s">
        <v>239</v>
      </c>
      <c r="F208" s="3" t="s">
        <v>151</v>
      </c>
    </row>
    <row r="209">
      <c r="A209" s="4" t="s">
        <v>242</v>
      </c>
      <c r="B209" s="3" t="s">
        <v>228</v>
      </c>
      <c r="C209" s="3" t="s">
        <v>149</v>
      </c>
      <c r="D209" s="3" t="s">
        <v>51</v>
      </c>
      <c r="E209" s="3" t="s">
        <v>234</v>
      </c>
      <c r="F209" s="3" t="s">
        <v>151</v>
      </c>
    </row>
    <row r="210">
      <c r="A210" s="4" t="s">
        <v>243</v>
      </c>
      <c r="B210" s="3" t="s">
        <v>228</v>
      </c>
      <c r="C210" s="3" t="s">
        <v>149</v>
      </c>
      <c r="D210" s="3" t="s">
        <v>51</v>
      </c>
      <c r="E210" s="3" t="s">
        <v>244</v>
      </c>
      <c r="F210" s="3" t="s">
        <v>151</v>
      </c>
    </row>
    <row r="211">
      <c r="A211" s="4" t="s">
        <v>245</v>
      </c>
      <c r="B211" s="3" t="s">
        <v>228</v>
      </c>
      <c r="C211" s="3" t="s">
        <v>149</v>
      </c>
      <c r="D211" s="3" t="s">
        <v>51</v>
      </c>
      <c r="E211" s="3" t="s">
        <v>229</v>
      </c>
      <c r="F211" s="3" t="s">
        <v>151</v>
      </c>
    </row>
    <row r="212">
      <c r="A212" s="5" t="s">
        <v>246</v>
      </c>
      <c r="B212" s="3" t="s">
        <v>228</v>
      </c>
      <c r="C212" s="3" t="s">
        <v>149</v>
      </c>
      <c r="D212" s="3" t="s">
        <v>51</v>
      </c>
      <c r="E212" s="3" t="s">
        <v>239</v>
      </c>
      <c r="F212" s="3" t="s">
        <v>151</v>
      </c>
    </row>
    <row r="213">
      <c r="A213" s="4" t="s">
        <v>247</v>
      </c>
      <c r="B213" s="3" t="s">
        <v>228</v>
      </c>
      <c r="C213" s="3" t="s">
        <v>149</v>
      </c>
      <c r="D213" s="3" t="s">
        <v>51</v>
      </c>
      <c r="E213" s="3" t="s">
        <v>248</v>
      </c>
      <c r="F213" s="3" t="s">
        <v>151</v>
      </c>
    </row>
    <row r="214">
      <c r="A214" s="4" t="s">
        <v>249</v>
      </c>
      <c r="B214" s="3" t="s">
        <v>228</v>
      </c>
      <c r="C214" s="3" t="s">
        <v>149</v>
      </c>
      <c r="D214" s="3" t="s">
        <v>51</v>
      </c>
      <c r="E214" s="3" t="s">
        <v>250</v>
      </c>
      <c r="F214" s="3" t="s">
        <v>151</v>
      </c>
    </row>
    <row r="215">
      <c r="A215" s="3" t="s">
        <v>251</v>
      </c>
      <c r="B215" s="3" t="s">
        <v>228</v>
      </c>
      <c r="C215" s="3" t="s">
        <v>149</v>
      </c>
      <c r="D215" s="3" t="s">
        <v>51</v>
      </c>
      <c r="E215" s="3" t="s">
        <v>252</v>
      </c>
      <c r="F215" s="3" t="s">
        <v>151</v>
      </c>
    </row>
    <row r="216">
      <c r="A216" s="4" t="s">
        <v>253</v>
      </c>
      <c r="B216" s="3" t="s">
        <v>228</v>
      </c>
      <c r="C216" s="3" t="s">
        <v>149</v>
      </c>
      <c r="D216" s="3" t="s">
        <v>51</v>
      </c>
      <c r="E216" s="3" t="s">
        <v>254</v>
      </c>
      <c r="F216" s="3" t="s">
        <v>151</v>
      </c>
    </row>
    <row r="217">
      <c r="A217" s="3" t="s">
        <v>255</v>
      </c>
      <c r="B217" s="3" t="s">
        <v>228</v>
      </c>
      <c r="C217" s="3" t="s">
        <v>149</v>
      </c>
      <c r="D217" s="3" t="s">
        <v>51</v>
      </c>
      <c r="E217" s="3" t="s">
        <v>229</v>
      </c>
      <c r="F217" s="3" t="s">
        <v>151</v>
      </c>
    </row>
    <row r="218">
      <c r="A218" s="4" t="s">
        <v>256</v>
      </c>
      <c r="B218" s="3" t="s">
        <v>228</v>
      </c>
      <c r="C218" s="3" t="s">
        <v>149</v>
      </c>
      <c r="D218" s="3" t="s">
        <v>51</v>
      </c>
      <c r="E218" s="3" t="s">
        <v>229</v>
      </c>
      <c r="F218" s="3" t="s">
        <v>151</v>
      </c>
    </row>
    <row r="219">
      <c r="A219" s="4" t="s">
        <v>257</v>
      </c>
      <c r="B219" s="3" t="s">
        <v>228</v>
      </c>
      <c r="C219" s="3" t="s">
        <v>149</v>
      </c>
      <c r="D219" s="3" t="s">
        <v>51</v>
      </c>
      <c r="E219" s="3" t="s">
        <v>234</v>
      </c>
      <c r="F219" s="3" t="s">
        <v>151</v>
      </c>
    </row>
    <row r="220">
      <c r="A220" s="4" t="s">
        <v>258</v>
      </c>
      <c r="B220" s="3" t="s">
        <v>228</v>
      </c>
      <c r="C220" s="3" t="s">
        <v>149</v>
      </c>
      <c r="D220" s="3" t="s">
        <v>51</v>
      </c>
      <c r="E220" s="3" t="s">
        <v>234</v>
      </c>
      <c r="F220" s="3" t="s">
        <v>151</v>
      </c>
    </row>
    <row r="221">
      <c r="A221" s="4" t="s">
        <v>259</v>
      </c>
      <c r="B221" s="3" t="s">
        <v>228</v>
      </c>
      <c r="C221" s="3" t="s">
        <v>149</v>
      </c>
      <c r="D221" s="3" t="s">
        <v>51</v>
      </c>
      <c r="E221" s="3" t="s">
        <v>239</v>
      </c>
      <c r="F221" s="3" t="s">
        <v>151</v>
      </c>
    </row>
    <row r="222">
      <c r="A222" s="4" t="s">
        <v>260</v>
      </c>
      <c r="B222" s="3" t="s">
        <v>228</v>
      </c>
      <c r="C222" s="3" t="s">
        <v>149</v>
      </c>
      <c r="D222" s="3" t="s">
        <v>51</v>
      </c>
      <c r="E222" s="3" t="s">
        <v>250</v>
      </c>
      <c r="F222" s="3" t="s">
        <v>151</v>
      </c>
    </row>
    <row r="223">
      <c r="A223" s="3" t="s">
        <v>261</v>
      </c>
      <c r="B223" s="3" t="s">
        <v>228</v>
      </c>
      <c r="C223" s="3" t="s">
        <v>149</v>
      </c>
      <c r="D223" s="3" t="s">
        <v>51</v>
      </c>
      <c r="E223" s="3" t="s">
        <v>234</v>
      </c>
      <c r="F223" s="3" t="s">
        <v>151</v>
      </c>
    </row>
    <row r="224">
      <c r="A224" s="3" t="s">
        <v>262</v>
      </c>
      <c r="B224" s="3" t="s">
        <v>228</v>
      </c>
      <c r="C224" s="3" t="s">
        <v>149</v>
      </c>
      <c r="D224" s="3" t="s">
        <v>51</v>
      </c>
      <c r="E224" s="3" t="s">
        <v>250</v>
      </c>
      <c r="F224" s="3" t="s">
        <v>151</v>
      </c>
    </row>
    <row r="225">
      <c r="A225" s="4" t="s">
        <v>263</v>
      </c>
      <c r="B225" s="3" t="s">
        <v>228</v>
      </c>
      <c r="C225" s="3" t="s">
        <v>149</v>
      </c>
      <c r="D225" s="3" t="s">
        <v>51</v>
      </c>
      <c r="E225" s="3" t="s">
        <v>248</v>
      </c>
      <c r="F225" s="3" t="s">
        <v>151</v>
      </c>
    </row>
    <row r="226">
      <c r="A226" s="5" t="s">
        <v>264</v>
      </c>
      <c r="B226" s="3" t="s">
        <v>228</v>
      </c>
      <c r="C226" s="3" t="s">
        <v>149</v>
      </c>
      <c r="D226" s="3" t="s">
        <v>51</v>
      </c>
      <c r="E226" s="3" t="s">
        <v>248</v>
      </c>
      <c r="F226" s="3" t="s">
        <v>151</v>
      </c>
    </row>
    <row r="227">
      <c r="A227" s="4" t="s">
        <v>265</v>
      </c>
      <c r="B227" s="3" t="s">
        <v>266</v>
      </c>
      <c r="C227" s="3" t="s">
        <v>149</v>
      </c>
      <c r="D227" s="13" t="s">
        <v>267</v>
      </c>
      <c r="E227" s="13" t="s">
        <v>268</v>
      </c>
      <c r="F227" s="13"/>
    </row>
    <row r="228">
      <c r="A228" s="4" t="s">
        <v>269</v>
      </c>
      <c r="B228" s="3" t="s">
        <v>266</v>
      </c>
      <c r="C228" s="3" t="s">
        <v>149</v>
      </c>
      <c r="D228" s="13" t="s">
        <v>267</v>
      </c>
      <c r="E228" s="13" t="s">
        <v>268</v>
      </c>
      <c r="F228" s="13"/>
    </row>
    <row r="229">
      <c r="A229" s="14" t="s">
        <v>257</v>
      </c>
      <c r="B229" s="3" t="s">
        <v>266</v>
      </c>
      <c r="C229" s="3" t="s">
        <v>149</v>
      </c>
      <c r="D229" s="13" t="s">
        <v>267</v>
      </c>
      <c r="E229" s="13" t="s">
        <v>268</v>
      </c>
      <c r="F229" s="13"/>
    </row>
    <row r="230">
      <c r="A230" s="14" t="s">
        <v>270</v>
      </c>
      <c r="B230" s="3" t="s">
        <v>266</v>
      </c>
      <c r="C230" s="3" t="s">
        <v>149</v>
      </c>
      <c r="D230" s="13" t="s">
        <v>267</v>
      </c>
      <c r="E230" s="13" t="s">
        <v>271</v>
      </c>
      <c r="F230" s="13"/>
    </row>
    <row r="231">
      <c r="A231" s="4" t="s">
        <v>272</v>
      </c>
      <c r="B231" s="13" t="s">
        <v>273</v>
      </c>
      <c r="C231" s="13"/>
      <c r="D231" s="13" t="s">
        <v>16</v>
      </c>
      <c r="E231" s="13" t="s">
        <v>274</v>
      </c>
      <c r="F231" s="13"/>
    </row>
    <row r="232">
      <c r="A232" s="15" t="s">
        <v>275</v>
      </c>
      <c r="B232" s="13" t="s">
        <v>273</v>
      </c>
      <c r="C232" s="16"/>
      <c r="D232" s="16" t="s">
        <v>16</v>
      </c>
      <c r="E232" s="16" t="s">
        <v>276</v>
      </c>
      <c r="F232" s="13"/>
    </row>
    <row r="233">
      <c r="A233" s="5" t="s">
        <v>277</v>
      </c>
      <c r="B233" s="3" t="s">
        <v>278</v>
      </c>
      <c r="C233" s="3"/>
      <c r="D233" s="3" t="s">
        <v>279</v>
      </c>
      <c r="E233" s="3" t="s">
        <v>280</v>
      </c>
      <c r="F233" s="3"/>
    </row>
    <row r="234">
      <c r="A234" s="5" t="s">
        <v>281</v>
      </c>
      <c r="B234" s="3" t="s">
        <v>278</v>
      </c>
      <c r="C234" s="3"/>
      <c r="D234" s="3" t="s">
        <v>279</v>
      </c>
      <c r="E234" s="3" t="s">
        <v>282</v>
      </c>
      <c r="F234" s="3"/>
    </row>
    <row r="235">
      <c r="A235" s="5" t="s">
        <v>283</v>
      </c>
      <c r="B235" s="3" t="s">
        <v>278</v>
      </c>
      <c r="C235" s="3"/>
      <c r="D235" s="3" t="s">
        <v>113</v>
      </c>
      <c r="E235" s="3" t="s">
        <v>232</v>
      </c>
      <c r="F235" s="3"/>
    </row>
    <row r="236">
      <c r="A236" s="5" t="s">
        <v>284</v>
      </c>
      <c r="B236" s="3" t="s">
        <v>278</v>
      </c>
      <c r="C236" s="3"/>
      <c r="D236" s="3" t="s">
        <v>113</v>
      </c>
      <c r="E236" s="3" t="s">
        <v>232</v>
      </c>
      <c r="F236" s="3"/>
    </row>
    <row r="237">
      <c r="A237" s="5" t="s">
        <v>285</v>
      </c>
      <c r="B237" s="3" t="s">
        <v>278</v>
      </c>
      <c r="C237" s="3"/>
      <c r="D237" s="3" t="s">
        <v>113</v>
      </c>
      <c r="E237" s="3" t="s">
        <v>286</v>
      </c>
      <c r="F237" s="3"/>
    </row>
    <row r="238">
      <c r="A238" s="5" t="s">
        <v>287</v>
      </c>
      <c r="B238" s="3" t="s">
        <v>278</v>
      </c>
      <c r="C238" s="3"/>
      <c r="D238" s="3" t="s">
        <v>279</v>
      </c>
      <c r="E238" s="3" t="s">
        <v>288</v>
      </c>
      <c r="F238" s="3"/>
    </row>
    <row r="239">
      <c r="A239" s="5" t="s">
        <v>289</v>
      </c>
      <c r="B239" s="3" t="s">
        <v>278</v>
      </c>
      <c r="C239" s="3"/>
      <c r="D239" s="3" t="s">
        <v>279</v>
      </c>
      <c r="E239" s="3" t="s">
        <v>234</v>
      </c>
      <c r="F239" s="3"/>
    </row>
    <row r="240">
      <c r="A240" s="5" t="s">
        <v>290</v>
      </c>
      <c r="B240" s="3" t="s">
        <v>278</v>
      </c>
      <c r="C240" s="3"/>
      <c r="D240" s="3" t="s">
        <v>113</v>
      </c>
      <c r="E240" s="3" t="s">
        <v>232</v>
      </c>
      <c r="F240" s="3"/>
    </row>
    <row r="241">
      <c r="A241" s="5" t="s">
        <v>291</v>
      </c>
      <c r="B241" s="3" t="s">
        <v>278</v>
      </c>
      <c r="C241" s="3"/>
      <c r="D241" s="3" t="s">
        <v>113</v>
      </c>
      <c r="E241" s="3" t="s">
        <v>288</v>
      </c>
      <c r="F241" s="3"/>
    </row>
    <row r="242">
      <c r="A242" s="5" t="s">
        <v>292</v>
      </c>
      <c r="B242" s="3" t="s">
        <v>278</v>
      </c>
      <c r="C242" s="3"/>
      <c r="D242" s="3" t="s">
        <v>279</v>
      </c>
      <c r="E242" s="3" t="s">
        <v>234</v>
      </c>
      <c r="F242" s="3"/>
    </row>
    <row r="243">
      <c r="A243" s="5" t="s">
        <v>293</v>
      </c>
      <c r="B243" s="3" t="s">
        <v>278</v>
      </c>
      <c r="C243" s="3"/>
      <c r="D243" s="3" t="s">
        <v>113</v>
      </c>
      <c r="E243" s="3" t="s">
        <v>248</v>
      </c>
      <c r="F243" s="3"/>
    </row>
    <row r="244">
      <c r="A244" s="5" t="s">
        <v>294</v>
      </c>
      <c r="B244" s="3" t="s">
        <v>278</v>
      </c>
      <c r="C244" s="3"/>
      <c r="D244" s="3" t="s">
        <v>113</v>
      </c>
      <c r="E244" s="3" t="s">
        <v>268</v>
      </c>
      <c r="F244" s="3"/>
    </row>
    <row r="245">
      <c r="A245" s="5" t="s">
        <v>295</v>
      </c>
      <c r="B245" s="3" t="s">
        <v>278</v>
      </c>
      <c r="C245" s="3"/>
      <c r="D245" s="3" t="s">
        <v>296</v>
      </c>
      <c r="E245" s="3" t="s">
        <v>297</v>
      </c>
      <c r="F245" s="3"/>
    </row>
    <row r="246">
      <c r="A246" s="5" t="s">
        <v>298</v>
      </c>
      <c r="B246" s="3" t="s">
        <v>278</v>
      </c>
      <c r="C246" s="3"/>
      <c r="D246" s="3" t="s">
        <v>279</v>
      </c>
      <c r="E246" s="3" t="s">
        <v>288</v>
      </c>
      <c r="F246" s="3"/>
    </row>
    <row r="247">
      <c r="A247" s="3" t="s">
        <v>299</v>
      </c>
      <c r="B247" s="3" t="s">
        <v>278</v>
      </c>
      <c r="C247" s="3"/>
      <c r="D247" s="3" t="s">
        <v>279</v>
      </c>
      <c r="E247" s="3" t="s">
        <v>300</v>
      </c>
      <c r="F247" s="3"/>
    </row>
    <row r="248">
      <c r="A248" s="3" t="s">
        <v>301</v>
      </c>
      <c r="B248" s="3" t="s">
        <v>278</v>
      </c>
      <c r="C248" s="3"/>
      <c r="D248" s="3" t="s">
        <v>296</v>
      </c>
      <c r="E248" s="3" t="s">
        <v>302</v>
      </c>
      <c r="F248" s="3"/>
    </row>
    <row r="249">
      <c r="A249" s="3" t="s">
        <v>303</v>
      </c>
      <c r="B249" s="3" t="s">
        <v>278</v>
      </c>
      <c r="C249" s="3"/>
      <c r="D249" s="3" t="s">
        <v>279</v>
      </c>
      <c r="E249" s="3" t="s">
        <v>280</v>
      </c>
      <c r="F249" s="3"/>
    </row>
    <row r="250">
      <c r="A250" s="3" t="s">
        <v>304</v>
      </c>
      <c r="B250" s="3" t="s">
        <v>278</v>
      </c>
      <c r="C250" s="3"/>
      <c r="D250" s="3" t="s">
        <v>279</v>
      </c>
      <c r="E250" s="3" t="s">
        <v>288</v>
      </c>
      <c r="F250" s="3"/>
    </row>
    <row r="251">
      <c r="A251" s="3" t="s">
        <v>305</v>
      </c>
      <c r="B251" s="3" t="s">
        <v>278</v>
      </c>
      <c r="C251" s="3"/>
      <c r="D251" s="3" t="s">
        <v>279</v>
      </c>
      <c r="E251" s="3" t="s">
        <v>282</v>
      </c>
      <c r="F251" s="3"/>
    </row>
    <row r="252">
      <c r="A252" s="5" t="s">
        <v>306</v>
      </c>
      <c r="B252" s="3" t="s">
        <v>278</v>
      </c>
      <c r="C252" s="3"/>
      <c r="D252" s="3" t="s">
        <v>296</v>
      </c>
      <c r="E252" s="3" t="s">
        <v>239</v>
      </c>
      <c r="F252" s="3"/>
    </row>
    <row r="253">
      <c r="A253" s="5" t="s">
        <v>307</v>
      </c>
      <c r="B253" s="3" t="s">
        <v>278</v>
      </c>
      <c r="C253" s="3"/>
      <c r="D253" s="3" t="s">
        <v>279</v>
      </c>
      <c r="E253" s="3" t="s">
        <v>280</v>
      </c>
      <c r="F253" s="3"/>
    </row>
    <row r="254">
      <c r="A254" s="3" t="s">
        <v>308</v>
      </c>
      <c r="B254" s="3" t="s">
        <v>278</v>
      </c>
      <c r="C254" s="3"/>
      <c r="D254" s="3" t="s">
        <v>113</v>
      </c>
      <c r="E254" s="3" t="s">
        <v>138</v>
      </c>
      <c r="F254" s="3"/>
    </row>
    <row r="255">
      <c r="A255" s="5" t="s">
        <v>309</v>
      </c>
      <c r="B255" s="3" t="s">
        <v>278</v>
      </c>
      <c r="C255" s="3"/>
      <c r="D255" s="3" t="s">
        <v>279</v>
      </c>
      <c r="E255" s="3" t="s">
        <v>280</v>
      </c>
      <c r="F255" s="3"/>
    </row>
    <row r="256">
      <c r="A256" s="3" t="s">
        <v>310</v>
      </c>
      <c r="B256" s="3" t="s">
        <v>278</v>
      </c>
      <c r="C256" s="3"/>
      <c r="D256" s="3" t="s">
        <v>113</v>
      </c>
      <c r="E256" s="3" t="s">
        <v>286</v>
      </c>
      <c r="F256" s="3"/>
    </row>
    <row r="257">
      <c r="A257" s="3" t="s">
        <v>311</v>
      </c>
      <c r="B257" s="3" t="s">
        <v>278</v>
      </c>
      <c r="C257" s="3"/>
      <c r="D257" s="3" t="s">
        <v>279</v>
      </c>
      <c r="E257" s="3" t="s">
        <v>282</v>
      </c>
      <c r="F257" s="3"/>
    </row>
    <row r="258">
      <c r="A258" s="3" t="s">
        <v>312</v>
      </c>
      <c r="B258" s="3" t="s">
        <v>278</v>
      </c>
      <c r="C258" s="3"/>
      <c r="D258" s="3" t="s">
        <v>113</v>
      </c>
      <c r="E258" s="3" t="s">
        <v>232</v>
      </c>
      <c r="F258" s="3"/>
    </row>
    <row r="259">
      <c r="A259" s="3" t="s">
        <v>313</v>
      </c>
      <c r="B259" s="3" t="s">
        <v>278</v>
      </c>
      <c r="C259" s="3"/>
      <c r="D259" s="3" t="s">
        <v>279</v>
      </c>
      <c r="E259" s="3" t="s">
        <v>282</v>
      </c>
      <c r="F259" s="3"/>
    </row>
    <row r="260">
      <c r="A260" s="3" t="s">
        <v>314</v>
      </c>
      <c r="B260" s="3" t="s">
        <v>278</v>
      </c>
      <c r="C260" s="3"/>
      <c r="D260" s="3" t="s">
        <v>279</v>
      </c>
      <c r="E260" s="3" t="s">
        <v>280</v>
      </c>
      <c r="F260" s="3"/>
    </row>
    <row r="261">
      <c r="A261" s="3" t="s">
        <v>315</v>
      </c>
      <c r="B261" s="3" t="s">
        <v>278</v>
      </c>
      <c r="C261" s="3"/>
      <c r="D261" s="3" t="s">
        <v>279</v>
      </c>
      <c r="E261" s="3" t="s">
        <v>288</v>
      </c>
      <c r="F261" s="3"/>
    </row>
    <row r="262">
      <c r="A262" s="3" t="s">
        <v>316</v>
      </c>
      <c r="B262" s="3" t="s">
        <v>278</v>
      </c>
      <c r="C262" s="3"/>
      <c r="D262" s="3" t="s">
        <v>279</v>
      </c>
      <c r="E262" s="3" t="s">
        <v>317</v>
      </c>
      <c r="F262" s="3"/>
    </row>
    <row r="263">
      <c r="A263" s="3" t="s">
        <v>318</v>
      </c>
      <c r="B263" s="3" t="s">
        <v>278</v>
      </c>
      <c r="C263" s="3"/>
      <c r="D263" s="3" t="s">
        <v>113</v>
      </c>
      <c r="E263" s="3" t="s">
        <v>232</v>
      </c>
      <c r="F263" s="3"/>
    </row>
    <row r="264">
      <c r="A264" s="3" t="s">
        <v>319</v>
      </c>
      <c r="B264" s="3" t="s">
        <v>278</v>
      </c>
      <c r="C264" s="3"/>
      <c r="D264" s="3" t="s">
        <v>279</v>
      </c>
      <c r="E264" s="3" t="s">
        <v>288</v>
      </c>
      <c r="F264" s="3"/>
    </row>
    <row r="265">
      <c r="A265" s="3" t="s">
        <v>320</v>
      </c>
      <c r="B265" s="3" t="s">
        <v>278</v>
      </c>
      <c r="C265" s="3"/>
      <c r="D265" s="3" t="s">
        <v>51</v>
      </c>
      <c r="E265" s="3" t="s">
        <v>321</v>
      </c>
      <c r="F265" s="3"/>
    </row>
    <row r="266">
      <c r="A266" s="3" t="s">
        <v>322</v>
      </c>
      <c r="B266" s="3" t="s">
        <v>278</v>
      </c>
      <c r="C266" s="3"/>
      <c r="D266" s="3" t="s">
        <v>113</v>
      </c>
      <c r="E266" s="3" t="s">
        <v>323</v>
      </c>
      <c r="F266" s="3"/>
    </row>
    <row r="267">
      <c r="A267" s="3" t="s">
        <v>324</v>
      </c>
      <c r="B267" s="3" t="s">
        <v>278</v>
      </c>
      <c r="C267" s="3"/>
      <c r="D267" s="3" t="s">
        <v>279</v>
      </c>
      <c r="E267" s="3" t="s">
        <v>280</v>
      </c>
      <c r="F267" s="3"/>
    </row>
    <row r="268">
      <c r="A268" s="3" t="s">
        <v>325</v>
      </c>
      <c r="B268" s="3" t="s">
        <v>278</v>
      </c>
      <c r="C268" s="3"/>
      <c r="D268" s="3" t="s">
        <v>279</v>
      </c>
      <c r="E268" s="3" t="s">
        <v>282</v>
      </c>
      <c r="F268" s="3"/>
    </row>
    <row r="269">
      <c r="A269" s="3" t="s">
        <v>326</v>
      </c>
      <c r="B269" s="3" t="s">
        <v>278</v>
      </c>
      <c r="C269" s="3"/>
      <c r="D269" s="3" t="s">
        <v>279</v>
      </c>
      <c r="E269" s="3" t="s">
        <v>280</v>
      </c>
      <c r="F269" s="3"/>
    </row>
    <row r="270">
      <c r="A270" s="3" t="s">
        <v>327</v>
      </c>
      <c r="B270" s="3" t="s">
        <v>278</v>
      </c>
      <c r="C270" s="3"/>
      <c r="D270" s="3" t="s">
        <v>113</v>
      </c>
      <c r="E270" s="3" t="s">
        <v>268</v>
      </c>
      <c r="F270" s="3"/>
    </row>
    <row r="271">
      <c r="A271" s="5" t="s">
        <v>328</v>
      </c>
      <c r="B271" s="3" t="s">
        <v>278</v>
      </c>
      <c r="C271" s="3"/>
      <c r="D271" s="3" t="s">
        <v>279</v>
      </c>
      <c r="E271" s="3" t="s">
        <v>288</v>
      </c>
      <c r="F271" s="3"/>
    </row>
    <row r="272">
      <c r="A272" s="3" t="s">
        <v>329</v>
      </c>
      <c r="B272" s="3" t="s">
        <v>278</v>
      </c>
      <c r="C272" s="3"/>
      <c r="D272" s="3" t="s">
        <v>113</v>
      </c>
      <c r="E272" s="3" t="s">
        <v>232</v>
      </c>
      <c r="F272" s="3"/>
    </row>
    <row r="273">
      <c r="A273" s="3" t="s">
        <v>330</v>
      </c>
      <c r="B273" s="3" t="s">
        <v>278</v>
      </c>
      <c r="C273" s="3"/>
      <c r="D273" s="3" t="s">
        <v>113</v>
      </c>
      <c r="E273" s="3" t="s">
        <v>232</v>
      </c>
      <c r="F273" s="3"/>
    </row>
    <row r="274">
      <c r="A274" s="3" t="s">
        <v>331</v>
      </c>
      <c r="B274" s="3" t="s">
        <v>278</v>
      </c>
      <c r="C274" s="3"/>
      <c r="D274" s="3" t="s">
        <v>279</v>
      </c>
      <c r="E274" s="3" t="s">
        <v>280</v>
      </c>
      <c r="F274" s="3"/>
    </row>
    <row r="275">
      <c r="A275" s="5" t="s">
        <v>332</v>
      </c>
      <c r="B275" s="3" t="s">
        <v>278</v>
      </c>
      <c r="C275" s="3"/>
      <c r="D275" s="3" t="s">
        <v>113</v>
      </c>
      <c r="E275" s="3" t="s">
        <v>234</v>
      </c>
      <c r="F275" s="3"/>
    </row>
    <row r="276">
      <c r="A276" s="3" t="s">
        <v>333</v>
      </c>
      <c r="B276" s="3" t="s">
        <v>278</v>
      </c>
      <c r="C276" s="3"/>
      <c r="D276" s="3" t="s">
        <v>279</v>
      </c>
      <c r="E276" s="3" t="s">
        <v>280</v>
      </c>
      <c r="F276" s="3"/>
    </row>
    <row r="277">
      <c r="A277" s="3" t="s">
        <v>334</v>
      </c>
      <c r="B277" s="3" t="s">
        <v>278</v>
      </c>
      <c r="C277" s="3"/>
      <c r="D277" s="3" t="s">
        <v>279</v>
      </c>
      <c r="E277" s="3" t="s">
        <v>280</v>
      </c>
      <c r="F277" s="3"/>
    </row>
    <row r="278">
      <c r="A278" s="3" t="s">
        <v>335</v>
      </c>
      <c r="B278" s="3" t="s">
        <v>278</v>
      </c>
      <c r="C278" s="3"/>
      <c r="D278" s="3" t="s">
        <v>113</v>
      </c>
      <c r="E278" s="3" t="s">
        <v>268</v>
      </c>
      <c r="F278" s="3"/>
    </row>
    <row r="279">
      <c r="A279" s="3" t="s">
        <v>336</v>
      </c>
      <c r="B279" s="3" t="s">
        <v>278</v>
      </c>
      <c r="C279" s="3"/>
      <c r="D279" s="3" t="s">
        <v>113</v>
      </c>
      <c r="E279" s="3" t="s">
        <v>232</v>
      </c>
      <c r="F279" s="3"/>
    </row>
    <row r="280">
      <c r="A280" s="3" t="s">
        <v>337</v>
      </c>
      <c r="B280" s="3" t="s">
        <v>278</v>
      </c>
      <c r="C280" s="3"/>
      <c r="D280" s="3" t="s">
        <v>279</v>
      </c>
      <c r="E280" s="3" t="s">
        <v>288</v>
      </c>
      <c r="F280" s="3"/>
    </row>
    <row r="281">
      <c r="A281" s="3" t="s">
        <v>338</v>
      </c>
      <c r="B281" s="3" t="s">
        <v>278</v>
      </c>
      <c r="C281" s="3"/>
      <c r="D281" s="3" t="s">
        <v>279</v>
      </c>
      <c r="E281" s="3" t="s">
        <v>339</v>
      </c>
      <c r="F281" s="3"/>
    </row>
    <row r="282">
      <c r="A282" s="3" t="s">
        <v>340</v>
      </c>
      <c r="B282" s="3" t="s">
        <v>278</v>
      </c>
      <c r="C282" s="3"/>
      <c r="D282" s="3" t="s">
        <v>279</v>
      </c>
      <c r="E282" s="3" t="s">
        <v>282</v>
      </c>
      <c r="F282" s="3"/>
    </row>
    <row r="283">
      <c r="A283" s="3" t="s">
        <v>341</v>
      </c>
      <c r="B283" s="3" t="s">
        <v>278</v>
      </c>
      <c r="C283" s="3"/>
      <c r="D283" s="3" t="s">
        <v>279</v>
      </c>
      <c r="E283" s="3" t="s">
        <v>280</v>
      </c>
      <c r="F283" s="3"/>
    </row>
    <row r="284">
      <c r="A284" s="3" t="s">
        <v>342</v>
      </c>
      <c r="B284" s="3" t="s">
        <v>278</v>
      </c>
      <c r="C284" s="3"/>
      <c r="D284" s="3" t="s">
        <v>296</v>
      </c>
      <c r="E284" s="3" t="s">
        <v>297</v>
      </c>
      <c r="F284" s="3"/>
    </row>
    <row r="285">
      <c r="A285" s="5" t="s">
        <v>343</v>
      </c>
      <c r="B285" s="3" t="s">
        <v>278</v>
      </c>
      <c r="C285" s="3"/>
      <c r="D285" s="3" t="s">
        <v>113</v>
      </c>
      <c r="E285" s="3" t="s">
        <v>282</v>
      </c>
      <c r="F285" s="3"/>
    </row>
    <row r="286">
      <c r="A286" s="17" t="s">
        <v>344</v>
      </c>
      <c r="B286" s="3" t="s">
        <v>278</v>
      </c>
      <c r="C286" s="3"/>
      <c r="D286" s="3" t="s">
        <v>113</v>
      </c>
      <c r="E286" s="3" t="s">
        <v>345</v>
      </c>
      <c r="F286" s="3"/>
    </row>
    <row r="287">
      <c r="A287" s="5" t="s">
        <v>346</v>
      </c>
      <c r="B287" s="3" t="s">
        <v>278</v>
      </c>
      <c r="C287" s="3"/>
      <c r="D287" s="3" t="s">
        <v>113</v>
      </c>
      <c r="E287" s="3" t="s">
        <v>345</v>
      </c>
      <c r="F287" s="3"/>
    </row>
    <row r="288">
      <c r="A288" s="5" t="s">
        <v>347</v>
      </c>
      <c r="B288" s="3" t="s">
        <v>278</v>
      </c>
      <c r="C288" s="3"/>
      <c r="D288" s="3" t="s">
        <v>113</v>
      </c>
      <c r="E288" s="3" t="s">
        <v>345</v>
      </c>
      <c r="F288" s="3"/>
    </row>
    <row r="289">
      <c r="A289" s="17" t="s">
        <v>348</v>
      </c>
      <c r="B289" s="3" t="s">
        <v>278</v>
      </c>
      <c r="C289" s="3"/>
      <c r="D289" s="3" t="s">
        <v>113</v>
      </c>
      <c r="E289" s="3" t="s">
        <v>345</v>
      </c>
      <c r="F289" s="3"/>
    </row>
    <row r="290">
      <c r="A290" s="17" t="s">
        <v>349</v>
      </c>
      <c r="B290" s="3" t="s">
        <v>278</v>
      </c>
      <c r="C290" s="3"/>
      <c r="D290" s="3" t="s">
        <v>113</v>
      </c>
      <c r="E290" s="3" t="s">
        <v>345</v>
      </c>
      <c r="F290" s="3"/>
    </row>
    <row r="291">
      <c r="A291" s="17" t="s">
        <v>350</v>
      </c>
      <c r="B291" s="3" t="s">
        <v>278</v>
      </c>
      <c r="C291" s="3"/>
      <c r="D291" s="3" t="s">
        <v>113</v>
      </c>
      <c r="E291" s="3" t="s">
        <v>345</v>
      </c>
      <c r="F291" s="3"/>
    </row>
    <row r="292">
      <c r="A292" s="17" t="s">
        <v>351</v>
      </c>
      <c r="B292" s="3" t="s">
        <v>278</v>
      </c>
      <c r="C292" s="3"/>
      <c r="D292" s="3" t="s">
        <v>279</v>
      </c>
      <c r="E292" s="3" t="s">
        <v>282</v>
      </c>
      <c r="F292" s="3"/>
    </row>
    <row r="293">
      <c r="A293" s="17" t="s">
        <v>352</v>
      </c>
      <c r="B293" s="3" t="s">
        <v>278</v>
      </c>
      <c r="C293" s="3"/>
      <c r="D293" s="3" t="s">
        <v>113</v>
      </c>
      <c r="E293" s="3" t="s">
        <v>248</v>
      </c>
      <c r="F293" s="3"/>
    </row>
    <row r="294">
      <c r="A294" s="3" t="s">
        <v>353</v>
      </c>
      <c r="B294" s="3" t="s">
        <v>278</v>
      </c>
      <c r="C294" s="3"/>
      <c r="D294" s="3" t="s">
        <v>279</v>
      </c>
      <c r="E294" s="3" t="s">
        <v>282</v>
      </c>
      <c r="F294" s="3"/>
    </row>
    <row r="295">
      <c r="A295" s="3" t="s">
        <v>354</v>
      </c>
      <c r="B295" s="3" t="s">
        <v>278</v>
      </c>
      <c r="C295" s="3"/>
      <c r="D295" s="3" t="s">
        <v>279</v>
      </c>
      <c r="E295" s="3" t="s">
        <v>317</v>
      </c>
      <c r="F295" s="3"/>
    </row>
    <row r="296">
      <c r="A296" s="3" t="s">
        <v>355</v>
      </c>
      <c r="B296" s="3" t="s">
        <v>278</v>
      </c>
      <c r="C296" s="3"/>
      <c r="D296" s="3" t="s">
        <v>113</v>
      </c>
      <c r="E296" s="3" t="s">
        <v>232</v>
      </c>
      <c r="F296" s="3"/>
    </row>
    <row r="297">
      <c r="A297" s="17" t="s">
        <v>356</v>
      </c>
      <c r="B297" s="3" t="s">
        <v>278</v>
      </c>
      <c r="C297" s="3"/>
      <c r="D297" s="3" t="s">
        <v>113</v>
      </c>
      <c r="E297" s="3" t="s">
        <v>232</v>
      </c>
      <c r="F297" s="3"/>
    </row>
    <row r="298">
      <c r="A298" s="3" t="s">
        <v>357</v>
      </c>
      <c r="B298" s="3" t="s">
        <v>278</v>
      </c>
      <c r="C298" s="3"/>
      <c r="D298" s="3" t="s">
        <v>279</v>
      </c>
      <c r="E298" s="3" t="s">
        <v>288</v>
      </c>
      <c r="F298" s="3"/>
    </row>
    <row r="299">
      <c r="A299" s="3" t="s">
        <v>358</v>
      </c>
      <c r="B299" s="3" t="s">
        <v>278</v>
      </c>
      <c r="C299" s="3"/>
      <c r="D299" s="3" t="s">
        <v>296</v>
      </c>
      <c r="E299" s="3" t="s">
        <v>297</v>
      </c>
      <c r="F299" s="3"/>
    </row>
    <row r="300">
      <c r="A300" s="3" t="s">
        <v>359</v>
      </c>
      <c r="B300" s="3" t="s">
        <v>278</v>
      </c>
      <c r="C300" s="3"/>
      <c r="D300" s="3" t="s">
        <v>279</v>
      </c>
      <c r="E300" s="3" t="s">
        <v>280</v>
      </c>
      <c r="F300" s="3"/>
    </row>
    <row r="301">
      <c r="A301" s="3" t="s">
        <v>360</v>
      </c>
      <c r="B301" s="3" t="s">
        <v>278</v>
      </c>
      <c r="C301" s="3"/>
      <c r="D301" s="3" t="s">
        <v>279</v>
      </c>
      <c r="E301" s="3" t="s">
        <v>361</v>
      </c>
      <c r="F301" s="3"/>
    </row>
    <row r="302">
      <c r="A302" s="3" t="s">
        <v>362</v>
      </c>
      <c r="B302" s="3" t="s">
        <v>278</v>
      </c>
      <c r="C302" s="3"/>
      <c r="D302" s="3" t="s">
        <v>279</v>
      </c>
      <c r="E302" s="3" t="s">
        <v>288</v>
      </c>
      <c r="F302" s="3"/>
    </row>
    <row r="303">
      <c r="A303" s="3" t="s">
        <v>363</v>
      </c>
      <c r="B303" s="3" t="s">
        <v>278</v>
      </c>
      <c r="C303" s="3"/>
      <c r="D303" s="3" t="s">
        <v>279</v>
      </c>
      <c r="E303" s="3" t="s">
        <v>280</v>
      </c>
      <c r="F303" s="3"/>
    </row>
    <row r="304">
      <c r="A304" s="3" t="s">
        <v>364</v>
      </c>
      <c r="B304" s="3" t="s">
        <v>278</v>
      </c>
      <c r="C304" s="3"/>
      <c r="D304" s="3" t="s">
        <v>279</v>
      </c>
      <c r="E304" s="3" t="s">
        <v>282</v>
      </c>
      <c r="F304" s="3"/>
    </row>
    <row r="305">
      <c r="A305" s="3" t="s">
        <v>365</v>
      </c>
      <c r="B305" s="3" t="s">
        <v>278</v>
      </c>
      <c r="C305" s="3"/>
      <c r="D305" s="3" t="s">
        <v>279</v>
      </c>
      <c r="E305" s="3" t="s">
        <v>280</v>
      </c>
      <c r="F305" s="3"/>
    </row>
    <row r="306">
      <c r="A306" s="17" t="s">
        <v>366</v>
      </c>
      <c r="B306" s="3" t="s">
        <v>278</v>
      </c>
      <c r="C306" s="3"/>
      <c r="D306" s="3" t="s">
        <v>113</v>
      </c>
      <c r="E306" s="3" t="s">
        <v>286</v>
      </c>
      <c r="F306" s="3"/>
    </row>
    <row r="307">
      <c r="A307" s="3" t="s">
        <v>367</v>
      </c>
      <c r="B307" s="3" t="s">
        <v>278</v>
      </c>
      <c r="C307" s="3"/>
      <c r="D307" s="3" t="s">
        <v>279</v>
      </c>
      <c r="E307" s="3" t="s">
        <v>234</v>
      </c>
      <c r="F307" s="3"/>
    </row>
    <row r="308">
      <c r="A308" s="3" t="s">
        <v>368</v>
      </c>
      <c r="B308" s="3" t="s">
        <v>278</v>
      </c>
      <c r="C308" s="3"/>
      <c r="D308" s="3" t="s">
        <v>279</v>
      </c>
      <c r="E308" s="3" t="s">
        <v>282</v>
      </c>
      <c r="F308" s="3"/>
    </row>
    <row r="309">
      <c r="A309" s="3" t="s">
        <v>369</v>
      </c>
      <c r="B309" s="3" t="s">
        <v>278</v>
      </c>
      <c r="C309" s="3"/>
      <c r="D309" s="3" t="s">
        <v>279</v>
      </c>
      <c r="E309" s="3" t="s">
        <v>282</v>
      </c>
      <c r="F309" s="3"/>
    </row>
    <row r="310">
      <c r="A310" s="3" t="s">
        <v>370</v>
      </c>
      <c r="B310" s="3" t="s">
        <v>278</v>
      </c>
      <c r="C310" s="3"/>
      <c r="D310" s="3" t="s">
        <v>279</v>
      </c>
      <c r="E310" s="3" t="s">
        <v>280</v>
      </c>
      <c r="F310" s="3"/>
    </row>
    <row r="311">
      <c r="A311" s="3" t="s">
        <v>371</v>
      </c>
      <c r="B311" s="3" t="s">
        <v>278</v>
      </c>
      <c r="C311" s="3"/>
      <c r="D311" s="3" t="s">
        <v>279</v>
      </c>
      <c r="E311" s="3" t="s">
        <v>280</v>
      </c>
      <c r="F311" s="3"/>
    </row>
    <row r="312">
      <c r="A312" s="5" t="s">
        <v>372</v>
      </c>
      <c r="B312" s="3" t="s">
        <v>278</v>
      </c>
      <c r="C312" s="3"/>
      <c r="D312" s="3" t="s">
        <v>113</v>
      </c>
      <c r="E312" s="3" t="s">
        <v>232</v>
      </c>
      <c r="F312" s="3"/>
    </row>
    <row r="313">
      <c r="A313" s="3" t="s">
        <v>373</v>
      </c>
      <c r="B313" s="3" t="s">
        <v>278</v>
      </c>
      <c r="C313" s="3"/>
      <c r="D313" s="3" t="s">
        <v>279</v>
      </c>
      <c r="E313" s="3" t="s">
        <v>280</v>
      </c>
      <c r="F313" s="3"/>
    </row>
    <row r="314">
      <c r="A314" s="3" t="s">
        <v>374</v>
      </c>
      <c r="B314" s="3" t="s">
        <v>278</v>
      </c>
      <c r="C314" s="3"/>
      <c r="D314" s="3" t="s">
        <v>279</v>
      </c>
      <c r="E314" s="3" t="s">
        <v>280</v>
      </c>
      <c r="F314" s="3"/>
    </row>
    <row r="315">
      <c r="A315" s="5" t="s">
        <v>375</v>
      </c>
      <c r="B315" s="3" t="s">
        <v>278</v>
      </c>
      <c r="C315" s="3"/>
      <c r="D315" s="3" t="s">
        <v>113</v>
      </c>
      <c r="E315" s="3" t="s">
        <v>239</v>
      </c>
      <c r="F315" s="3"/>
    </row>
    <row r="316">
      <c r="A316" s="5" t="s">
        <v>376</v>
      </c>
      <c r="B316" s="3" t="s">
        <v>278</v>
      </c>
      <c r="C316" s="3"/>
      <c r="D316" s="3" t="s">
        <v>113</v>
      </c>
      <c r="E316" s="3" t="s">
        <v>288</v>
      </c>
      <c r="F316" s="3"/>
    </row>
    <row r="317">
      <c r="A317" s="3" t="s">
        <v>377</v>
      </c>
      <c r="B317" s="3" t="s">
        <v>278</v>
      </c>
      <c r="C317" s="3"/>
      <c r="D317" s="3" t="s">
        <v>113</v>
      </c>
      <c r="E317" s="3" t="s">
        <v>236</v>
      </c>
      <c r="F317" s="3"/>
    </row>
    <row r="318">
      <c r="A318" s="5" t="s">
        <v>378</v>
      </c>
      <c r="B318" s="3" t="s">
        <v>278</v>
      </c>
      <c r="C318" s="3"/>
      <c r="D318" s="3" t="s">
        <v>113</v>
      </c>
      <c r="E318" s="3" t="s">
        <v>232</v>
      </c>
      <c r="F318" s="3"/>
    </row>
    <row r="319">
      <c r="A319" s="17" t="s">
        <v>379</v>
      </c>
      <c r="B319" s="3" t="s">
        <v>278</v>
      </c>
      <c r="C319" s="3"/>
      <c r="D319" s="3" t="s">
        <v>279</v>
      </c>
      <c r="E319" s="3" t="s">
        <v>280</v>
      </c>
      <c r="F319" s="3"/>
    </row>
    <row r="320">
      <c r="A320" s="17" t="s">
        <v>380</v>
      </c>
      <c r="B320" s="3" t="s">
        <v>278</v>
      </c>
      <c r="C320" s="3"/>
      <c r="D320" s="3" t="s">
        <v>279</v>
      </c>
      <c r="E320" s="3" t="s">
        <v>288</v>
      </c>
      <c r="F320" s="3"/>
    </row>
    <row r="321">
      <c r="A321" s="3" t="s">
        <v>381</v>
      </c>
      <c r="B321" s="3" t="s">
        <v>278</v>
      </c>
      <c r="C321" s="3"/>
      <c r="D321" s="3" t="s">
        <v>113</v>
      </c>
      <c r="E321" s="3" t="s">
        <v>248</v>
      </c>
      <c r="F321" s="3"/>
    </row>
    <row r="322">
      <c r="A322" s="3" t="s">
        <v>382</v>
      </c>
      <c r="B322" s="3" t="s">
        <v>278</v>
      </c>
      <c r="C322" s="3"/>
      <c r="D322" s="3" t="s">
        <v>113</v>
      </c>
      <c r="E322" s="3" t="s">
        <v>271</v>
      </c>
      <c r="F322" s="3"/>
    </row>
    <row r="323">
      <c r="A323" s="3" t="s">
        <v>383</v>
      </c>
      <c r="B323" s="3" t="s">
        <v>278</v>
      </c>
      <c r="C323" s="3"/>
      <c r="D323" s="3" t="s">
        <v>279</v>
      </c>
      <c r="E323" s="3" t="s">
        <v>280</v>
      </c>
      <c r="F323" s="3"/>
    </row>
    <row r="324">
      <c r="A324" s="3" t="s">
        <v>384</v>
      </c>
      <c r="B324" s="3" t="s">
        <v>278</v>
      </c>
      <c r="C324" s="3"/>
      <c r="D324" s="3" t="s">
        <v>113</v>
      </c>
      <c r="E324" s="3" t="s">
        <v>232</v>
      </c>
      <c r="F324" s="3"/>
    </row>
    <row r="325">
      <c r="A325" s="17" t="s">
        <v>385</v>
      </c>
      <c r="B325" s="3" t="s">
        <v>278</v>
      </c>
      <c r="C325" s="3"/>
      <c r="D325" s="3" t="s">
        <v>113</v>
      </c>
      <c r="E325" s="3" t="s">
        <v>386</v>
      </c>
      <c r="F325" s="3"/>
    </row>
    <row r="326">
      <c r="A326" s="3" t="s">
        <v>387</v>
      </c>
      <c r="B326" s="3" t="s">
        <v>278</v>
      </c>
      <c r="C326" s="3"/>
      <c r="D326" s="3" t="s">
        <v>279</v>
      </c>
      <c r="E326" s="3" t="s">
        <v>282</v>
      </c>
      <c r="F326" s="3"/>
    </row>
    <row r="327">
      <c r="A327" s="3" t="s">
        <v>388</v>
      </c>
      <c r="B327" s="3" t="s">
        <v>278</v>
      </c>
      <c r="C327" s="3"/>
      <c r="D327" s="3" t="s">
        <v>279</v>
      </c>
      <c r="E327" s="3" t="s">
        <v>280</v>
      </c>
      <c r="F327" s="3"/>
    </row>
    <row r="328">
      <c r="A328" s="17" t="s">
        <v>389</v>
      </c>
      <c r="B328" s="3" t="s">
        <v>278</v>
      </c>
      <c r="C328" s="3"/>
      <c r="D328" s="3" t="s">
        <v>113</v>
      </c>
      <c r="E328" s="3" t="s">
        <v>286</v>
      </c>
      <c r="F328" s="3"/>
    </row>
    <row r="329">
      <c r="A329" s="5" t="s">
        <v>390</v>
      </c>
      <c r="B329" s="3" t="s">
        <v>278</v>
      </c>
      <c r="C329" s="3"/>
      <c r="D329" s="3" t="s">
        <v>113</v>
      </c>
      <c r="E329" s="3" t="s">
        <v>345</v>
      </c>
      <c r="F329" s="3"/>
    </row>
    <row r="330">
      <c r="A330" s="17" t="s">
        <v>391</v>
      </c>
      <c r="B330" s="3" t="s">
        <v>278</v>
      </c>
      <c r="C330" s="3"/>
      <c r="D330" s="3" t="s">
        <v>392</v>
      </c>
      <c r="E330" s="3" t="s">
        <v>268</v>
      </c>
      <c r="F330" s="3"/>
    </row>
    <row r="331">
      <c r="A331" s="3" t="s">
        <v>393</v>
      </c>
      <c r="B331" s="3" t="s">
        <v>278</v>
      </c>
      <c r="C331" s="3"/>
      <c r="D331" s="3" t="s">
        <v>279</v>
      </c>
      <c r="E331" s="3" t="s">
        <v>280</v>
      </c>
      <c r="F331" s="3"/>
    </row>
    <row r="332">
      <c r="A332" s="3" t="s">
        <v>394</v>
      </c>
      <c r="B332" s="3" t="s">
        <v>278</v>
      </c>
      <c r="C332" s="3"/>
      <c r="D332" s="3" t="s">
        <v>279</v>
      </c>
      <c r="E332" s="3" t="s">
        <v>288</v>
      </c>
      <c r="F332" s="3"/>
    </row>
    <row r="333">
      <c r="A333" s="3" t="s">
        <v>395</v>
      </c>
      <c r="B333" s="3" t="s">
        <v>278</v>
      </c>
      <c r="C333" s="3"/>
      <c r="D333" s="3" t="s">
        <v>279</v>
      </c>
      <c r="E333" s="3" t="s">
        <v>288</v>
      </c>
      <c r="F333" s="3"/>
    </row>
    <row r="334">
      <c r="A334" s="3" t="s">
        <v>396</v>
      </c>
      <c r="B334" s="3" t="s">
        <v>278</v>
      </c>
      <c r="C334" s="3"/>
      <c r="D334" s="3" t="s">
        <v>279</v>
      </c>
      <c r="E334" s="3" t="s">
        <v>280</v>
      </c>
      <c r="F334" s="3"/>
    </row>
    <row r="335">
      <c r="A335" s="3" t="s">
        <v>397</v>
      </c>
      <c r="B335" s="3" t="s">
        <v>278</v>
      </c>
      <c r="C335" s="3"/>
      <c r="D335" s="3" t="s">
        <v>279</v>
      </c>
      <c r="E335" s="3" t="s">
        <v>234</v>
      </c>
      <c r="F335" s="3"/>
    </row>
    <row r="336">
      <c r="A336" s="3" t="s">
        <v>398</v>
      </c>
      <c r="B336" s="3" t="s">
        <v>278</v>
      </c>
      <c r="C336" s="3"/>
      <c r="D336" s="3" t="s">
        <v>279</v>
      </c>
      <c r="E336" s="3" t="s">
        <v>288</v>
      </c>
      <c r="F336" s="3"/>
    </row>
    <row r="337">
      <c r="A337" s="3" t="s">
        <v>399</v>
      </c>
      <c r="B337" s="3" t="s">
        <v>278</v>
      </c>
      <c r="C337" s="3"/>
      <c r="D337" s="3" t="s">
        <v>279</v>
      </c>
      <c r="E337" s="3" t="s">
        <v>280</v>
      </c>
      <c r="F337" s="3"/>
    </row>
    <row r="338">
      <c r="A338" s="3" t="s">
        <v>400</v>
      </c>
      <c r="B338" s="3" t="s">
        <v>278</v>
      </c>
      <c r="C338" s="3"/>
      <c r="D338" s="3" t="s">
        <v>279</v>
      </c>
      <c r="E338" s="3" t="s">
        <v>234</v>
      </c>
      <c r="F338" s="3"/>
    </row>
    <row r="339">
      <c r="A339" s="5" t="s">
        <v>401</v>
      </c>
      <c r="B339" s="3" t="s">
        <v>402</v>
      </c>
      <c r="C339" s="3"/>
      <c r="D339" s="3" t="s">
        <v>279</v>
      </c>
      <c r="E339" s="3" t="s">
        <v>403</v>
      </c>
      <c r="F339" s="3"/>
    </row>
    <row r="340">
      <c r="A340" s="5" t="s">
        <v>404</v>
      </c>
      <c r="B340" s="3" t="s">
        <v>402</v>
      </c>
      <c r="C340" s="3"/>
      <c r="D340" s="3" t="s">
        <v>279</v>
      </c>
      <c r="E340" s="3" t="s">
        <v>405</v>
      </c>
      <c r="F340" s="3"/>
    </row>
    <row r="341">
      <c r="A341" s="5" t="s">
        <v>406</v>
      </c>
      <c r="B341" s="3" t="s">
        <v>402</v>
      </c>
      <c r="C341" s="3"/>
      <c r="D341" s="3" t="s">
        <v>279</v>
      </c>
      <c r="E341" s="3" t="s">
        <v>164</v>
      </c>
      <c r="F341" s="3"/>
    </row>
    <row r="342">
      <c r="A342" s="5" t="s">
        <v>407</v>
      </c>
      <c r="B342" s="3" t="s">
        <v>402</v>
      </c>
      <c r="C342" s="3"/>
      <c r="D342" s="3" t="s">
        <v>279</v>
      </c>
      <c r="E342" s="3" t="s">
        <v>408</v>
      </c>
      <c r="F342" s="3"/>
    </row>
    <row r="343">
      <c r="A343" s="5" t="s">
        <v>409</v>
      </c>
      <c r="B343" s="3" t="s">
        <v>402</v>
      </c>
      <c r="C343" s="3"/>
      <c r="D343" s="3" t="s">
        <v>279</v>
      </c>
      <c r="E343" s="3" t="s">
        <v>408</v>
      </c>
      <c r="F343" s="3"/>
    </row>
    <row r="344">
      <c r="A344" s="5" t="s">
        <v>410</v>
      </c>
      <c r="B344" s="3" t="s">
        <v>402</v>
      </c>
      <c r="C344" s="3"/>
      <c r="D344" s="3" t="s">
        <v>279</v>
      </c>
      <c r="E344" s="3" t="s">
        <v>411</v>
      </c>
      <c r="F344" s="3"/>
    </row>
    <row r="345">
      <c r="A345" s="5" t="s">
        <v>412</v>
      </c>
      <c r="B345" s="3" t="s">
        <v>402</v>
      </c>
      <c r="C345" s="3"/>
      <c r="D345" s="3" t="s">
        <v>279</v>
      </c>
      <c r="E345" s="3" t="s">
        <v>408</v>
      </c>
      <c r="F345" s="3"/>
    </row>
    <row r="346">
      <c r="A346" s="5" t="s">
        <v>413</v>
      </c>
      <c r="B346" s="3" t="s">
        <v>402</v>
      </c>
      <c r="C346" s="3"/>
      <c r="D346" s="3" t="s">
        <v>279</v>
      </c>
      <c r="E346" s="3" t="s">
        <v>192</v>
      </c>
      <c r="F346" s="3"/>
    </row>
    <row r="347">
      <c r="A347" s="5" t="s">
        <v>414</v>
      </c>
      <c r="B347" s="3" t="s">
        <v>402</v>
      </c>
      <c r="C347" s="3"/>
      <c r="D347" s="3" t="s">
        <v>279</v>
      </c>
      <c r="E347" s="3" t="s">
        <v>415</v>
      </c>
      <c r="F347" s="3"/>
    </row>
    <row r="348">
      <c r="A348" s="5" t="s">
        <v>416</v>
      </c>
      <c r="B348" s="3" t="s">
        <v>402</v>
      </c>
      <c r="C348" s="3"/>
      <c r="D348" s="3" t="s">
        <v>279</v>
      </c>
      <c r="E348" s="3" t="s">
        <v>408</v>
      </c>
      <c r="F348" s="3"/>
    </row>
    <row r="349">
      <c r="A349" s="5" t="s">
        <v>417</v>
      </c>
      <c r="B349" s="3" t="s">
        <v>402</v>
      </c>
      <c r="C349" s="3"/>
      <c r="D349" s="3" t="s">
        <v>279</v>
      </c>
      <c r="E349" s="3" t="s">
        <v>411</v>
      </c>
      <c r="F349" s="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2.63"/>
    <col customWidth="1" min="2" max="4" width="20.75"/>
    <col customWidth="1" min="5" max="5" width="22.38"/>
  </cols>
  <sheetData>
    <row r="1">
      <c r="A1" s="32" t="s">
        <v>0</v>
      </c>
      <c r="B1" s="32" t="s">
        <v>1</v>
      </c>
      <c r="C1" s="32" t="s">
        <v>2</v>
      </c>
      <c r="D1" s="32" t="s">
        <v>3</v>
      </c>
      <c r="E1" s="32" t="s">
        <v>505</v>
      </c>
      <c r="F1" s="32" t="s">
        <v>5</v>
      </c>
    </row>
    <row r="2">
      <c r="A2" s="4" t="s">
        <v>272</v>
      </c>
      <c r="B2" s="13" t="s">
        <v>273</v>
      </c>
      <c r="C2" s="13"/>
      <c r="D2" s="13" t="s">
        <v>16</v>
      </c>
      <c r="E2" s="13" t="s">
        <v>274</v>
      </c>
      <c r="F2" s="13"/>
    </row>
    <row r="3">
      <c r="A3" s="15" t="s">
        <v>275</v>
      </c>
      <c r="B3" s="13" t="s">
        <v>273</v>
      </c>
      <c r="C3" s="16"/>
      <c r="D3" s="16" t="s">
        <v>16</v>
      </c>
      <c r="E3" s="16" t="s">
        <v>276</v>
      </c>
      <c r="F3" s="13"/>
    </row>
    <row r="4">
      <c r="A4" s="33"/>
      <c r="B4" s="34"/>
      <c r="C4" s="34"/>
      <c r="D4" s="34"/>
      <c r="E4" s="34"/>
    </row>
    <row r="5">
      <c r="A5" s="35"/>
      <c r="B5" s="36"/>
      <c r="C5" s="36"/>
      <c r="D5" s="36"/>
      <c r="E5" s="36"/>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63"/>
    <col customWidth="1" min="2" max="2" width="15.13"/>
    <col customWidth="1" min="3" max="3" width="33.13"/>
    <col customWidth="1" min="4" max="4" width="26.25"/>
    <col customWidth="1" min="5" max="5" width="8.63"/>
    <col customWidth="1" min="6" max="6" width="30.0"/>
  </cols>
  <sheetData>
    <row r="1">
      <c r="A1" s="37" t="s">
        <v>0</v>
      </c>
      <c r="B1" s="37" t="s">
        <v>1</v>
      </c>
      <c r="C1" s="37" t="s">
        <v>2</v>
      </c>
      <c r="D1" s="37" t="s">
        <v>3</v>
      </c>
      <c r="E1" s="37" t="s">
        <v>505</v>
      </c>
      <c r="F1" s="37" t="s">
        <v>5</v>
      </c>
    </row>
    <row r="2">
      <c r="A2" s="5" t="s">
        <v>277</v>
      </c>
      <c r="B2" s="3" t="s">
        <v>278</v>
      </c>
      <c r="C2" s="3"/>
      <c r="D2" s="3" t="s">
        <v>279</v>
      </c>
      <c r="E2" s="3" t="s">
        <v>280</v>
      </c>
      <c r="F2" s="3"/>
    </row>
    <row r="3">
      <c r="A3" s="5" t="s">
        <v>281</v>
      </c>
      <c r="B3" s="3" t="s">
        <v>278</v>
      </c>
      <c r="C3" s="3"/>
      <c r="D3" s="3" t="s">
        <v>279</v>
      </c>
      <c r="E3" s="3" t="s">
        <v>282</v>
      </c>
      <c r="F3" s="3"/>
    </row>
    <row r="4">
      <c r="A4" s="5" t="s">
        <v>283</v>
      </c>
      <c r="B4" s="3" t="s">
        <v>278</v>
      </c>
      <c r="C4" s="3"/>
      <c r="D4" s="3" t="s">
        <v>113</v>
      </c>
      <c r="E4" s="3" t="s">
        <v>232</v>
      </c>
      <c r="F4" s="3"/>
    </row>
    <row r="5">
      <c r="A5" s="5" t="s">
        <v>284</v>
      </c>
      <c r="B5" s="3" t="s">
        <v>278</v>
      </c>
      <c r="C5" s="3"/>
      <c r="D5" s="3" t="s">
        <v>113</v>
      </c>
      <c r="E5" s="3" t="s">
        <v>232</v>
      </c>
      <c r="F5" s="3"/>
    </row>
    <row r="6">
      <c r="A6" s="5" t="s">
        <v>285</v>
      </c>
      <c r="B6" s="3" t="s">
        <v>278</v>
      </c>
      <c r="C6" s="3"/>
      <c r="D6" s="3" t="s">
        <v>113</v>
      </c>
      <c r="E6" s="3" t="s">
        <v>286</v>
      </c>
      <c r="F6" s="3"/>
    </row>
    <row r="7">
      <c r="A7" s="5" t="s">
        <v>287</v>
      </c>
      <c r="B7" s="3" t="s">
        <v>278</v>
      </c>
      <c r="C7" s="3"/>
      <c r="D7" s="3" t="s">
        <v>279</v>
      </c>
      <c r="E7" s="3" t="s">
        <v>288</v>
      </c>
      <c r="F7" s="3"/>
    </row>
    <row r="8">
      <c r="A8" s="5" t="s">
        <v>289</v>
      </c>
      <c r="B8" s="3" t="s">
        <v>278</v>
      </c>
      <c r="C8" s="3"/>
      <c r="D8" s="3" t="s">
        <v>279</v>
      </c>
      <c r="E8" s="3" t="s">
        <v>234</v>
      </c>
      <c r="F8" s="3"/>
    </row>
    <row r="9">
      <c r="A9" s="5" t="s">
        <v>290</v>
      </c>
      <c r="B9" s="3" t="s">
        <v>278</v>
      </c>
      <c r="C9" s="3"/>
      <c r="D9" s="3" t="s">
        <v>113</v>
      </c>
      <c r="E9" s="3" t="s">
        <v>232</v>
      </c>
      <c r="F9" s="3"/>
    </row>
    <row r="10">
      <c r="A10" s="5" t="s">
        <v>291</v>
      </c>
      <c r="B10" s="3" t="s">
        <v>278</v>
      </c>
      <c r="C10" s="3"/>
      <c r="D10" s="3" t="s">
        <v>113</v>
      </c>
      <c r="E10" s="3" t="s">
        <v>288</v>
      </c>
      <c r="F10" s="3"/>
    </row>
    <row r="11">
      <c r="A11" s="5" t="s">
        <v>292</v>
      </c>
      <c r="B11" s="3" t="s">
        <v>278</v>
      </c>
      <c r="C11" s="3"/>
      <c r="D11" s="3" t="s">
        <v>279</v>
      </c>
      <c r="E11" s="3" t="s">
        <v>234</v>
      </c>
      <c r="F11" s="3"/>
    </row>
    <row r="12">
      <c r="A12" s="5" t="s">
        <v>293</v>
      </c>
      <c r="B12" s="3" t="s">
        <v>278</v>
      </c>
      <c r="C12" s="3"/>
      <c r="D12" s="3" t="s">
        <v>113</v>
      </c>
      <c r="E12" s="3" t="s">
        <v>248</v>
      </c>
      <c r="F12" s="3"/>
    </row>
    <row r="13">
      <c r="A13" s="5" t="s">
        <v>294</v>
      </c>
      <c r="B13" s="3" t="s">
        <v>278</v>
      </c>
      <c r="C13" s="3"/>
      <c r="D13" s="3" t="s">
        <v>113</v>
      </c>
      <c r="E13" s="3" t="s">
        <v>268</v>
      </c>
      <c r="F13" s="3"/>
    </row>
    <row r="14">
      <c r="A14" s="5" t="s">
        <v>295</v>
      </c>
      <c r="B14" s="3" t="s">
        <v>278</v>
      </c>
      <c r="C14" s="3"/>
      <c r="D14" s="3" t="s">
        <v>296</v>
      </c>
      <c r="E14" s="3" t="s">
        <v>297</v>
      </c>
      <c r="F14" s="3"/>
    </row>
    <row r="15">
      <c r="A15" s="5" t="s">
        <v>298</v>
      </c>
      <c r="B15" s="3" t="s">
        <v>278</v>
      </c>
      <c r="C15" s="3"/>
      <c r="D15" s="3" t="s">
        <v>279</v>
      </c>
      <c r="E15" s="3" t="s">
        <v>288</v>
      </c>
      <c r="F15" s="3"/>
    </row>
    <row r="16">
      <c r="A16" s="3" t="s">
        <v>299</v>
      </c>
      <c r="B16" s="3" t="s">
        <v>278</v>
      </c>
      <c r="C16" s="3"/>
      <c r="D16" s="3" t="s">
        <v>279</v>
      </c>
      <c r="E16" s="3" t="s">
        <v>300</v>
      </c>
      <c r="F16" s="3"/>
    </row>
    <row r="17">
      <c r="A17" s="3" t="s">
        <v>301</v>
      </c>
      <c r="B17" s="3" t="s">
        <v>278</v>
      </c>
      <c r="C17" s="3"/>
      <c r="D17" s="3" t="s">
        <v>296</v>
      </c>
      <c r="E17" s="3" t="s">
        <v>302</v>
      </c>
      <c r="F17" s="3"/>
    </row>
    <row r="18">
      <c r="A18" s="3" t="s">
        <v>303</v>
      </c>
      <c r="B18" s="3" t="s">
        <v>278</v>
      </c>
      <c r="C18" s="3"/>
      <c r="D18" s="3" t="s">
        <v>279</v>
      </c>
      <c r="E18" s="3" t="s">
        <v>280</v>
      </c>
      <c r="F18" s="3"/>
    </row>
    <row r="19">
      <c r="A19" s="3" t="s">
        <v>304</v>
      </c>
      <c r="B19" s="3" t="s">
        <v>278</v>
      </c>
      <c r="C19" s="3"/>
      <c r="D19" s="3" t="s">
        <v>279</v>
      </c>
      <c r="E19" s="3" t="s">
        <v>288</v>
      </c>
      <c r="F19" s="3"/>
    </row>
    <row r="20">
      <c r="A20" s="3" t="s">
        <v>305</v>
      </c>
      <c r="B20" s="3" t="s">
        <v>278</v>
      </c>
      <c r="C20" s="3"/>
      <c r="D20" s="3" t="s">
        <v>279</v>
      </c>
      <c r="E20" s="3" t="s">
        <v>282</v>
      </c>
      <c r="F20" s="3"/>
    </row>
    <row r="21">
      <c r="A21" s="5" t="s">
        <v>306</v>
      </c>
      <c r="B21" s="3" t="s">
        <v>278</v>
      </c>
      <c r="C21" s="3"/>
      <c r="D21" s="3" t="s">
        <v>296</v>
      </c>
      <c r="E21" s="3" t="s">
        <v>239</v>
      </c>
      <c r="F21" s="3"/>
    </row>
    <row r="22">
      <c r="A22" s="5" t="s">
        <v>307</v>
      </c>
      <c r="B22" s="3" t="s">
        <v>278</v>
      </c>
      <c r="C22" s="3"/>
      <c r="D22" s="3" t="s">
        <v>279</v>
      </c>
      <c r="E22" s="3" t="s">
        <v>280</v>
      </c>
      <c r="F22" s="3"/>
    </row>
    <row r="23">
      <c r="A23" s="3" t="s">
        <v>308</v>
      </c>
      <c r="B23" s="3" t="s">
        <v>278</v>
      </c>
      <c r="C23" s="3"/>
      <c r="D23" s="3" t="s">
        <v>113</v>
      </c>
      <c r="E23" s="3" t="s">
        <v>138</v>
      </c>
      <c r="F23" s="3"/>
    </row>
    <row r="24">
      <c r="A24" s="5" t="s">
        <v>309</v>
      </c>
      <c r="B24" s="3" t="s">
        <v>278</v>
      </c>
      <c r="C24" s="3"/>
      <c r="D24" s="3" t="s">
        <v>279</v>
      </c>
      <c r="E24" s="3" t="s">
        <v>280</v>
      </c>
      <c r="F24" s="3"/>
    </row>
    <row r="25">
      <c r="A25" s="3" t="s">
        <v>310</v>
      </c>
      <c r="B25" s="3" t="s">
        <v>278</v>
      </c>
      <c r="C25" s="3"/>
      <c r="D25" s="3" t="s">
        <v>113</v>
      </c>
      <c r="E25" s="3" t="s">
        <v>286</v>
      </c>
      <c r="F25" s="3"/>
    </row>
    <row r="26">
      <c r="A26" s="3" t="s">
        <v>311</v>
      </c>
      <c r="B26" s="3" t="s">
        <v>278</v>
      </c>
      <c r="C26" s="3"/>
      <c r="D26" s="3" t="s">
        <v>279</v>
      </c>
      <c r="E26" s="3" t="s">
        <v>282</v>
      </c>
      <c r="F26" s="3"/>
    </row>
    <row r="27">
      <c r="A27" s="3" t="s">
        <v>312</v>
      </c>
      <c r="B27" s="3" t="s">
        <v>278</v>
      </c>
      <c r="C27" s="3"/>
      <c r="D27" s="3" t="s">
        <v>113</v>
      </c>
      <c r="E27" s="3" t="s">
        <v>232</v>
      </c>
      <c r="F27" s="3"/>
    </row>
    <row r="28">
      <c r="A28" s="3" t="s">
        <v>313</v>
      </c>
      <c r="B28" s="3" t="s">
        <v>278</v>
      </c>
      <c r="C28" s="3"/>
      <c r="D28" s="3" t="s">
        <v>279</v>
      </c>
      <c r="E28" s="3" t="s">
        <v>282</v>
      </c>
      <c r="F28" s="3"/>
    </row>
    <row r="29">
      <c r="A29" s="3" t="s">
        <v>314</v>
      </c>
      <c r="B29" s="3" t="s">
        <v>278</v>
      </c>
      <c r="C29" s="3"/>
      <c r="D29" s="3" t="s">
        <v>279</v>
      </c>
      <c r="E29" s="3" t="s">
        <v>280</v>
      </c>
      <c r="F29" s="3"/>
    </row>
    <row r="30">
      <c r="A30" s="3" t="s">
        <v>315</v>
      </c>
      <c r="B30" s="3" t="s">
        <v>278</v>
      </c>
      <c r="C30" s="3"/>
      <c r="D30" s="3" t="s">
        <v>279</v>
      </c>
      <c r="E30" s="3" t="s">
        <v>288</v>
      </c>
      <c r="F30" s="3"/>
    </row>
    <row r="31">
      <c r="A31" s="3" t="s">
        <v>316</v>
      </c>
      <c r="B31" s="3" t="s">
        <v>278</v>
      </c>
      <c r="C31" s="3"/>
      <c r="D31" s="3" t="s">
        <v>279</v>
      </c>
      <c r="E31" s="3" t="s">
        <v>317</v>
      </c>
      <c r="F31" s="3"/>
    </row>
    <row r="32">
      <c r="A32" s="3" t="s">
        <v>318</v>
      </c>
      <c r="B32" s="3" t="s">
        <v>278</v>
      </c>
      <c r="C32" s="3"/>
      <c r="D32" s="3" t="s">
        <v>113</v>
      </c>
      <c r="E32" s="3" t="s">
        <v>232</v>
      </c>
      <c r="F32" s="3"/>
    </row>
    <row r="33">
      <c r="A33" s="3" t="s">
        <v>319</v>
      </c>
      <c r="B33" s="3" t="s">
        <v>278</v>
      </c>
      <c r="C33" s="3"/>
      <c r="D33" s="3" t="s">
        <v>279</v>
      </c>
      <c r="E33" s="3" t="s">
        <v>288</v>
      </c>
      <c r="F33" s="3"/>
    </row>
    <row r="34">
      <c r="A34" s="3" t="s">
        <v>320</v>
      </c>
      <c r="B34" s="3" t="s">
        <v>278</v>
      </c>
      <c r="C34" s="3"/>
      <c r="D34" s="3" t="s">
        <v>51</v>
      </c>
      <c r="E34" s="3" t="s">
        <v>321</v>
      </c>
      <c r="F34" s="3"/>
    </row>
    <row r="35">
      <c r="A35" s="3" t="s">
        <v>322</v>
      </c>
      <c r="B35" s="3" t="s">
        <v>278</v>
      </c>
      <c r="C35" s="3"/>
      <c r="D35" s="3" t="s">
        <v>113</v>
      </c>
      <c r="E35" s="3" t="s">
        <v>323</v>
      </c>
      <c r="F35" s="3"/>
    </row>
    <row r="36">
      <c r="A36" s="3" t="s">
        <v>324</v>
      </c>
      <c r="B36" s="3" t="s">
        <v>278</v>
      </c>
      <c r="C36" s="3"/>
      <c r="D36" s="3" t="s">
        <v>279</v>
      </c>
      <c r="E36" s="3" t="s">
        <v>280</v>
      </c>
      <c r="F36" s="3"/>
    </row>
    <row r="37">
      <c r="A37" s="3" t="s">
        <v>325</v>
      </c>
      <c r="B37" s="3" t="s">
        <v>278</v>
      </c>
      <c r="C37" s="3"/>
      <c r="D37" s="3" t="s">
        <v>279</v>
      </c>
      <c r="E37" s="3" t="s">
        <v>282</v>
      </c>
      <c r="F37" s="3"/>
    </row>
    <row r="38">
      <c r="A38" s="3" t="s">
        <v>326</v>
      </c>
      <c r="B38" s="3" t="s">
        <v>278</v>
      </c>
      <c r="C38" s="3"/>
      <c r="D38" s="3" t="s">
        <v>279</v>
      </c>
      <c r="E38" s="3" t="s">
        <v>280</v>
      </c>
      <c r="F38" s="3"/>
    </row>
    <row r="39">
      <c r="A39" s="3" t="s">
        <v>327</v>
      </c>
      <c r="B39" s="3" t="s">
        <v>278</v>
      </c>
      <c r="C39" s="3"/>
      <c r="D39" s="3" t="s">
        <v>113</v>
      </c>
      <c r="E39" s="3" t="s">
        <v>268</v>
      </c>
      <c r="F39" s="3"/>
    </row>
    <row r="40">
      <c r="A40" s="5" t="s">
        <v>328</v>
      </c>
      <c r="B40" s="3" t="s">
        <v>278</v>
      </c>
      <c r="C40" s="3"/>
      <c r="D40" s="3" t="s">
        <v>279</v>
      </c>
      <c r="E40" s="3" t="s">
        <v>288</v>
      </c>
      <c r="F40" s="3"/>
    </row>
    <row r="41">
      <c r="A41" s="3" t="s">
        <v>329</v>
      </c>
      <c r="B41" s="3" t="s">
        <v>278</v>
      </c>
      <c r="C41" s="3"/>
      <c r="D41" s="3" t="s">
        <v>113</v>
      </c>
      <c r="E41" s="3" t="s">
        <v>232</v>
      </c>
      <c r="F41" s="3"/>
    </row>
    <row r="42">
      <c r="A42" s="3" t="s">
        <v>330</v>
      </c>
      <c r="B42" s="3" t="s">
        <v>278</v>
      </c>
      <c r="C42" s="3"/>
      <c r="D42" s="3" t="s">
        <v>113</v>
      </c>
      <c r="E42" s="3" t="s">
        <v>232</v>
      </c>
      <c r="F42" s="3"/>
    </row>
    <row r="43">
      <c r="A43" s="3" t="s">
        <v>331</v>
      </c>
      <c r="B43" s="3" t="s">
        <v>278</v>
      </c>
      <c r="C43" s="3"/>
      <c r="D43" s="3" t="s">
        <v>279</v>
      </c>
      <c r="E43" s="3" t="s">
        <v>280</v>
      </c>
      <c r="F43" s="3"/>
    </row>
    <row r="44">
      <c r="A44" s="5" t="s">
        <v>332</v>
      </c>
      <c r="B44" s="3" t="s">
        <v>278</v>
      </c>
      <c r="C44" s="3"/>
      <c r="D44" s="3" t="s">
        <v>113</v>
      </c>
      <c r="E44" s="3" t="s">
        <v>234</v>
      </c>
      <c r="F44" s="3"/>
    </row>
    <row r="45">
      <c r="A45" s="3" t="s">
        <v>333</v>
      </c>
      <c r="B45" s="3" t="s">
        <v>278</v>
      </c>
      <c r="C45" s="3"/>
      <c r="D45" s="3" t="s">
        <v>279</v>
      </c>
      <c r="E45" s="3" t="s">
        <v>280</v>
      </c>
      <c r="F45" s="3"/>
    </row>
    <row r="46">
      <c r="A46" s="3" t="s">
        <v>334</v>
      </c>
      <c r="B46" s="3" t="s">
        <v>278</v>
      </c>
      <c r="C46" s="3"/>
      <c r="D46" s="3" t="s">
        <v>279</v>
      </c>
      <c r="E46" s="3" t="s">
        <v>280</v>
      </c>
      <c r="F46" s="3"/>
    </row>
    <row r="47">
      <c r="A47" s="3" t="s">
        <v>335</v>
      </c>
      <c r="B47" s="3" t="s">
        <v>278</v>
      </c>
      <c r="C47" s="3"/>
      <c r="D47" s="3" t="s">
        <v>113</v>
      </c>
      <c r="E47" s="3" t="s">
        <v>268</v>
      </c>
      <c r="F47" s="3"/>
    </row>
    <row r="48">
      <c r="A48" s="3" t="s">
        <v>336</v>
      </c>
      <c r="B48" s="3" t="s">
        <v>278</v>
      </c>
      <c r="C48" s="3"/>
      <c r="D48" s="3" t="s">
        <v>113</v>
      </c>
      <c r="E48" s="3" t="s">
        <v>232</v>
      </c>
      <c r="F48" s="3"/>
    </row>
    <row r="49">
      <c r="A49" s="3" t="s">
        <v>337</v>
      </c>
      <c r="B49" s="3" t="s">
        <v>278</v>
      </c>
      <c r="C49" s="3"/>
      <c r="D49" s="3" t="s">
        <v>279</v>
      </c>
      <c r="E49" s="3" t="s">
        <v>288</v>
      </c>
      <c r="F49" s="3"/>
    </row>
    <row r="50">
      <c r="A50" s="3" t="s">
        <v>338</v>
      </c>
      <c r="B50" s="3" t="s">
        <v>278</v>
      </c>
      <c r="C50" s="3"/>
      <c r="D50" s="3" t="s">
        <v>279</v>
      </c>
      <c r="E50" s="3" t="s">
        <v>339</v>
      </c>
      <c r="F50" s="3"/>
    </row>
    <row r="51">
      <c r="A51" s="3" t="s">
        <v>340</v>
      </c>
      <c r="B51" s="3" t="s">
        <v>278</v>
      </c>
      <c r="C51" s="3"/>
      <c r="D51" s="3" t="s">
        <v>279</v>
      </c>
      <c r="E51" s="3" t="s">
        <v>282</v>
      </c>
      <c r="F51" s="3"/>
    </row>
    <row r="52">
      <c r="A52" s="3" t="s">
        <v>341</v>
      </c>
      <c r="B52" s="3" t="s">
        <v>278</v>
      </c>
      <c r="C52" s="3"/>
      <c r="D52" s="3" t="s">
        <v>279</v>
      </c>
      <c r="E52" s="3" t="s">
        <v>280</v>
      </c>
      <c r="F52" s="3"/>
    </row>
    <row r="53">
      <c r="A53" s="3" t="s">
        <v>342</v>
      </c>
      <c r="B53" s="3" t="s">
        <v>278</v>
      </c>
      <c r="C53" s="3"/>
      <c r="D53" s="3" t="s">
        <v>296</v>
      </c>
      <c r="E53" s="3" t="s">
        <v>297</v>
      </c>
      <c r="F53" s="3"/>
    </row>
    <row r="54">
      <c r="A54" s="5" t="s">
        <v>343</v>
      </c>
      <c r="B54" s="3" t="s">
        <v>278</v>
      </c>
      <c r="C54" s="3"/>
      <c r="D54" s="3" t="s">
        <v>113</v>
      </c>
      <c r="E54" s="3" t="s">
        <v>282</v>
      </c>
      <c r="F54" s="3"/>
    </row>
    <row r="55">
      <c r="A55" s="17" t="s">
        <v>344</v>
      </c>
      <c r="B55" s="3" t="s">
        <v>278</v>
      </c>
      <c r="C55" s="3"/>
      <c r="D55" s="3" t="s">
        <v>113</v>
      </c>
      <c r="E55" s="3" t="s">
        <v>345</v>
      </c>
      <c r="F55" s="3"/>
    </row>
    <row r="56">
      <c r="A56" s="5" t="s">
        <v>346</v>
      </c>
      <c r="B56" s="3" t="s">
        <v>278</v>
      </c>
      <c r="C56" s="3"/>
      <c r="D56" s="3" t="s">
        <v>113</v>
      </c>
      <c r="E56" s="3" t="s">
        <v>345</v>
      </c>
      <c r="F56" s="3"/>
    </row>
    <row r="57">
      <c r="A57" s="5" t="s">
        <v>347</v>
      </c>
      <c r="B57" s="3" t="s">
        <v>278</v>
      </c>
      <c r="C57" s="3"/>
      <c r="D57" s="3" t="s">
        <v>113</v>
      </c>
      <c r="E57" s="3" t="s">
        <v>345</v>
      </c>
      <c r="F57" s="3"/>
    </row>
    <row r="58">
      <c r="A58" s="17" t="s">
        <v>348</v>
      </c>
      <c r="B58" s="3" t="s">
        <v>278</v>
      </c>
      <c r="C58" s="3"/>
      <c r="D58" s="3" t="s">
        <v>113</v>
      </c>
      <c r="E58" s="3" t="s">
        <v>345</v>
      </c>
      <c r="F58" s="3"/>
    </row>
    <row r="59">
      <c r="A59" s="17" t="s">
        <v>349</v>
      </c>
      <c r="B59" s="3" t="s">
        <v>278</v>
      </c>
      <c r="C59" s="3"/>
      <c r="D59" s="3" t="s">
        <v>113</v>
      </c>
      <c r="E59" s="3" t="s">
        <v>345</v>
      </c>
      <c r="F59" s="3"/>
    </row>
    <row r="60">
      <c r="A60" s="17" t="s">
        <v>350</v>
      </c>
      <c r="B60" s="3" t="s">
        <v>278</v>
      </c>
      <c r="C60" s="3"/>
      <c r="D60" s="3" t="s">
        <v>113</v>
      </c>
      <c r="E60" s="3" t="s">
        <v>345</v>
      </c>
      <c r="F60" s="3"/>
    </row>
    <row r="61">
      <c r="A61" s="17" t="s">
        <v>351</v>
      </c>
      <c r="B61" s="3" t="s">
        <v>278</v>
      </c>
      <c r="C61" s="3"/>
      <c r="D61" s="3" t="s">
        <v>279</v>
      </c>
      <c r="E61" s="3" t="s">
        <v>282</v>
      </c>
      <c r="F61" s="3"/>
    </row>
    <row r="62">
      <c r="A62" s="17" t="s">
        <v>352</v>
      </c>
      <c r="B62" s="3" t="s">
        <v>278</v>
      </c>
      <c r="C62" s="3"/>
      <c r="D62" s="3" t="s">
        <v>113</v>
      </c>
      <c r="E62" s="3" t="s">
        <v>248</v>
      </c>
      <c r="F62" s="3"/>
    </row>
    <row r="63">
      <c r="A63" s="3" t="s">
        <v>353</v>
      </c>
      <c r="B63" s="3" t="s">
        <v>278</v>
      </c>
      <c r="C63" s="3"/>
      <c r="D63" s="3" t="s">
        <v>279</v>
      </c>
      <c r="E63" s="3" t="s">
        <v>282</v>
      </c>
      <c r="F63" s="3"/>
    </row>
    <row r="64">
      <c r="A64" s="3" t="s">
        <v>354</v>
      </c>
      <c r="B64" s="3" t="s">
        <v>278</v>
      </c>
      <c r="C64" s="3"/>
      <c r="D64" s="3" t="s">
        <v>279</v>
      </c>
      <c r="E64" s="3" t="s">
        <v>317</v>
      </c>
      <c r="F64" s="3"/>
    </row>
    <row r="65">
      <c r="A65" s="3" t="s">
        <v>355</v>
      </c>
      <c r="B65" s="3" t="s">
        <v>278</v>
      </c>
      <c r="C65" s="3"/>
      <c r="D65" s="3" t="s">
        <v>113</v>
      </c>
      <c r="E65" s="3" t="s">
        <v>232</v>
      </c>
      <c r="F65" s="3"/>
    </row>
    <row r="66">
      <c r="A66" s="17" t="s">
        <v>356</v>
      </c>
      <c r="B66" s="3" t="s">
        <v>278</v>
      </c>
      <c r="C66" s="3"/>
      <c r="D66" s="3" t="s">
        <v>113</v>
      </c>
      <c r="E66" s="3" t="s">
        <v>232</v>
      </c>
      <c r="F66" s="3"/>
    </row>
    <row r="67">
      <c r="A67" s="3" t="s">
        <v>357</v>
      </c>
      <c r="B67" s="3" t="s">
        <v>278</v>
      </c>
      <c r="C67" s="3"/>
      <c r="D67" s="3" t="s">
        <v>279</v>
      </c>
      <c r="E67" s="3" t="s">
        <v>288</v>
      </c>
      <c r="F67" s="3"/>
    </row>
    <row r="68">
      <c r="A68" s="3" t="s">
        <v>358</v>
      </c>
      <c r="B68" s="3" t="s">
        <v>278</v>
      </c>
      <c r="C68" s="3"/>
      <c r="D68" s="3" t="s">
        <v>296</v>
      </c>
      <c r="E68" s="3" t="s">
        <v>297</v>
      </c>
      <c r="F68" s="3"/>
    </row>
    <row r="69">
      <c r="A69" s="3" t="s">
        <v>359</v>
      </c>
      <c r="B69" s="3" t="s">
        <v>278</v>
      </c>
      <c r="C69" s="3"/>
      <c r="D69" s="3" t="s">
        <v>279</v>
      </c>
      <c r="E69" s="3" t="s">
        <v>280</v>
      </c>
      <c r="F69" s="3"/>
    </row>
    <row r="70">
      <c r="A70" s="3" t="s">
        <v>360</v>
      </c>
      <c r="B70" s="3" t="s">
        <v>278</v>
      </c>
      <c r="C70" s="3"/>
      <c r="D70" s="3" t="s">
        <v>279</v>
      </c>
      <c r="E70" s="3" t="s">
        <v>361</v>
      </c>
      <c r="F70" s="3"/>
    </row>
    <row r="71">
      <c r="A71" s="3" t="s">
        <v>362</v>
      </c>
      <c r="B71" s="3" t="s">
        <v>278</v>
      </c>
      <c r="C71" s="3"/>
      <c r="D71" s="3" t="s">
        <v>279</v>
      </c>
      <c r="E71" s="3" t="s">
        <v>288</v>
      </c>
      <c r="F71" s="3"/>
    </row>
    <row r="72">
      <c r="A72" s="3" t="s">
        <v>363</v>
      </c>
      <c r="B72" s="3" t="s">
        <v>278</v>
      </c>
      <c r="C72" s="3"/>
      <c r="D72" s="3" t="s">
        <v>279</v>
      </c>
      <c r="E72" s="3" t="s">
        <v>280</v>
      </c>
      <c r="F72" s="3"/>
    </row>
    <row r="73">
      <c r="A73" s="3" t="s">
        <v>364</v>
      </c>
      <c r="B73" s="3" t="s">
        <v>278</v>
      </c>
      <c r="C73" s="3"/>
      <c r="D73" s="3" t="s">
        <v>279</v>
      </c>
      <c r="E73" s="3" t="s">
        <v>282</v>
      </c>
      <c r="F73" s="3"/>
    </row>
    <row r="74">
      <c r="A74" s="3" t="s">
        <v>365</v>
      </c>
      <c r="B74" s="3" t="s">
        <v>278</v>
      </c>
      <c r="C74" s="3"/>
      <c r="D74" s="3" t="s">
        <v>279</v>
      </c>
      <c r="E74" s="3" t="s">
        <v>280</v>
      </c>
      <c r="F74" s="3"/>
    </row>
    <row r="75">
      <c r="A75" s="17" t="s">
        <v>366</v>
      </c>
      <c r="B75" s="3" t="s">
        <v>278</v>
      </c>
      <c r="C75" s="3"/>
      <c r="D75" s="3" t="s">
        <v>113</v>
      </c>
      <c r="E75" s="3" t="s">
        <v>286</v>
      </c>
      <c r="F75" s="3"/>
    </row>
    <row r="76">
      <c r="A76" s="3" t="s">
        <v>367</v>
      </c>
      <c r="B76" s="3" t="s">
        <v>278</v>
      </c>
      <c r="C76" s="3"/>
      <c r="D76" s="3" t="s">
        <v>279</v>
      </c>
      <c r="E76" s="3" t="s">
        <v>234</v>
      </c>
      <c r="F76" s="3"/>
    </row>
    <row r="77">
      <c r="A77" s="3" t="s">
        <v>368</v>
      </c>
      <c r="B77" s="3" t="s">
        <v>278</v>
      </c>
      <c r="C77" s="3"/>
      <c r="D77" s="3" t="s">
        <v>279</v>
      </c>
      <c r="E77" s="3" t="s">
        <v>282</v>
      </c>
      <c r="F77" s="3"/>
    </row>
    <row r="78">
      <c r="A78" s="3" t="s">
        <v>369</v>
      </c>
      <c r="B78" s="3" t="s">
        <v>278</v>
      </c>
      <c r="C78" s="3"/>
      <c r="D78" s="3" t="s">
        <v>279</v>
      </c>
      <c r="E78" s="3" t="s">
        <v>282</v>
      </c>
      <c r="F78" s="3"/>
    </row>
    <row r="79">
      <c r="A79" s="3" t="s">
        <v>370</v>
      </c>
      <c r="B79" s="3" t="s">
        <v>278</v>
      </c>
      <c r="C79" s="3"/>
      <c r="D79" s="3" t="s">
        <v>279</v>
      </c>
      <c r="E79" s="3" t="s">
        <v>280</v>
      </c>
      <c r="F79" s="3"/>
    </row>
    <row r="80">
      <c r="A80" s="3" t="s">
        <v>371</v>
      </c>
      <c r="B80" s="3" t="s">
        <v>278</v>
      </c>
      <c r="C80" s="3"/>
      <c r="D80" s="3" t="s">
        <v>279</v>
      </c>
      <c r="E80" s="3" t="s">
        <v>280</v>
      </c>
      <c r="F80" s="3"/>
    </row>
    <row r="81">
      <c r="A81" s="5" t="s">
        <v>372</v>
      </c>
      <c r="B81" s="3" t="s">
        <v>278</v>
      </c>
      <c r="C81" s="3"/>
      <c r="D81" s="3" t="s">
        <v>113</v>
      </c>
      <c r="E81" s="3" t="s">
        <v>232</v>
      </c>
      <c r="F81" s="3"/>
    </row>
    <row r="82">
      <c r="A82" s="3" t="s">
        <v>373</v>
      </c>
      <c r="B82" s="3" t="s">
        <v>278</v>
      </c>
      <c r="C82" s="3"/>
      <c r="D82" s="3" t="s">
        <v>279</v>
      </c>
      <c r="E82" s="3" t="s">
        <v>280</v>
      </c>
      <c r="F82" s="3"/>
    </row>
    <row r="83">
      <c r="A83" s="3" t="s">
        <v>374</v>
      </c>
      <c r="B83" s="3" t="s">
        <v>278</v>
      </c>
      <c r="C83" s="3"/>
      <c r="D83" s="3" t="s">
        <v>279</v>
      </c>
      <c r="E83" s="3" t="s">
        <v>280</v>
      </c>
      <c r="F83" s="3"/>
    </row>
    <row r="84">
      <c r="A84" s="5" t="s">
        <v>375</v>
      </c>
      <c r="B84" s="3" t="s">
        <v>278</v>
      </c>
      <c r="C84" s="3"/>
      <c r="D84" s="3" t="s">
        <v>113</v>
      </c>
      <c r="E84" s="3" t="s">
        <v>239</v>
      </c>
      <c r="F84" s="3"/>
    </row>
    <row r="85">
      <c r="A85" s="5" t="s">
        <v>376</v>
      </c>
      <c r="B85" s="3" t="s">
        <v>278</v>
      </c>
      <c r="C85" s="3"/>
      <c r="D85" s="3" t="s">
        <v>113</v>
      </c>
      <c r="E85" s="3" t="s">
        <v>288</v>
      </c>
      <c r="F85" s="3"/>
    </row>
    <row r="86">
      <c r="A86" s="3" t="s">
        <v>377</v>
      </c>
      <c r="B86" s="3" t="s">
        <v>278</v>
      </c>
      <c r="C86" s="3"/>
      <c r="D86" s="3" t="s">
        <v>113</v>
      </c>
      <c r="E86" s="3" t="s">
        <v>236</v>
      </c>
      <c r="F86" s="3"/>
    </row>
    <row r="87">
      <c r="A87" s="5" t="s">
        <v>378</v>
      </c>
      <c r="B87" s="3" t="s">
        <v>278</v>
      </c>
      <c r="C87" s="3"/>
      <c r="D87" s="3" t="s">
        <v>113</v>
      </c>
      <c r="E87" s="3" t="s">
        <v>232</v>
      </c>
      <c r="F87" s="3"/>
    </row>
    <row r="88">
      <c r="A88" s="17" t="s">
        <v>379</v>
      </c>
      <c r="B88" s="3" t="s">
        <v>278</v>
      </c>
      <c r="C88" s="3"/>
      <c r="D88" s="3" t="s">
        <v>279</v>
      </c>
      <c r="E88" s="3" t="s">
        <v>280</v>
      </c>
      <c r="F88" s="3"/>
    </row>
    <row r="89">
      <c r="A89" s="17" t="s">
        <v>380</v>
      </c>
      <c r="B89" s="3" t="s">
        <v>278</v>
      </c>
      <c r="C89" s="3"/>
      <c r="D89" s="3" t="s">
        <v>279</v>
      </c>
      <c r="E89" s="3" t="s">
        <v>288</v>
      </c>
      <c r="F89" s="3"/>
    </row>
    <row r="90">
      <c r="A90" s="3" t="s">
        <v>381</v>
      </c>
      <c r="B90" s="3" t="s">
        <v>278</v>
      </c>
      <c r="C90" s="3"/>
      <c r="D90" s="3" t="s">
        <v>113</v>
      </c>
      <c r="E90" s="3" t="s">
        <v>248</v>
      </c>
      <c r="F90" s="3"/>
    </row>
    <row r="91">
      <c r="A91" s="3" t="s">
        <v>382</v>
      </c>
      <c r="B91" s="3" t="s">
        <v>278</v>
      </c>
      <c r="C91" s="3"/>
      <c r="D91" s="3" t="s">
        <v>113</v>
      </c>
      <c r="E91" s="3" t="s">
        <v>271</v>
      </c>
      <c r="F91" s="3"/>
    </row>
    <row r="92">
      <c r="A92" s="3" t="s">
        <v>383</v>
      </c>
      <c r="B92" s="3" t="s">
        <v>278</v>
      </c>
      <c r="C92" s="3"/>
      <c r="D92" s="3" t="s">
        <v>279</v>
      </c>
      <c r="E92" s="3" t="s">
        <v>280</v>
      </c>
      <c r="F92" s="3"/>
    </row>
    <row r="93">
      <c r="A93" s="3" t="s">
        <v>384</v>
      </c>
      <c r="B93" s="3" t="s">
        <v>278</v>
      </c>
      <c r="C93" s="3"/>
      <c r="D93" s="3" t="s">
        <v>113</v>
      </c>
      <c r="E93" s="3" t="s">
        <v>232</v>
      </c>
      <c r="F93" s="3"/>
    </row>
    <row r="94">
      <c r="A94" s="17" t="s">
        <v>385</v>
      </c>
      <c r="B94" s="3" t="s">
        <v>278</v>
      </c>
      <c r="C94" s="3"/>
      <c r="D94" s="3" t="s">
        <v>113</v>
      </c>
      <c r="E94" s="3" t="s">
        <v>386</v>
      </c>
      <c r="F94" s="3"/>
    </row>
    <row r="95">
      <c r="A95" s="3" t="s">
        <v>387</v>
      </c>
      <c r="B95" s="3" t="s">
        <v>278</v>
      </c>
      <c r="C95" s="3"/>
      <c r="D95" s="3" t="s">
        <v>279</v>
      </c>
      <c r="E95" s="3" t="s">
        <v>282</v>
      </c>
      <c r="F95" s="3"/>
    </row>
    <row r="96">
      <c r="A96" s="3" t="s">
        <v>388</v>
      </c>
      <c r="B96" s="3" t="s">
        <v>278</v>
      </c>
      <c r="C96" s="3"/>
      <c r="D96" s="3" t="s">
        <v>279</v>
      </c>
      <c r="E96" s="3" t="s">
        <v>280</v>
      </c>
      <c r="F96" s="3"/>
    </row>
    <row r="97">
      <c r="A97" s="17" t="s">
        <v>389</v>
      </c>
      <c r="B97" s="3" t="s">
        <v>278</v>
      </c>
      <c r="C97" s="3"/>
      <c r="D97" s="3" t="s">
        <v>113</v>
      </c>
      <c r="E97" s="3" t="s">
        <v>286</v>
      </c>
      <c r="F97" s="3"/>
    </row>
    <row r="98">
      <c r="A98" s="5" t="s">
        <v>390</v>
      </c>
      <c r="B98" s="3" t="s">
        <v>278</v>
      </c>
      <c r="C98" s="3"/>
      <c r="D98" s="3" t="s">
        <v>113</v>
      </c>
      <c r="E98" s="3" t="s">
        <v>345</v>
      </c>
      <c r="F98" s="3"/>
    </row>
    <row r="99">
      <c r="A99" s="17" t="s">
        <v>391</v>
      </c>
      <c r="B99" s="3" t="s">
        <v>278</v>
      </c>
      <c r="C99" s="3"/>
      <c r="D99" s="3" t="s">
        <v>392</v>
      </c>
      <c r="E99" s="3" t="s">
        <v>268</v>
      </c>
      <c r="F99" s="3"/>
    </row>
    <row r="100">
      <c r="A100" s="3" t="s">
        <v>393</v>
      </c>
      <c r="B100" s="3" t="s">
        <v>278</v>
      </c>
      <c r="C100" s="3"/>
      <c r="D100" s="3" t="s">
        <v>279</v>
      </c>
      <c r="E100" s="3" t="s">
        <v>280</v>
      </c>
      <c r="F100" s="3"/>
    </row>
    <row r="101">
      <c r="A101" s="3" t="s">
        <v>394</v>
      </c>
      <c r="B101" s="3" t="s">
        <v>278</v>
      </c>
      <c r="C101" s="3"/>
      <c r="D101" s="3" t="s">
        <v>279</v>
      </c>
      <c r="E101" s="3" t="s">
        <v>288</v>
      </c>
      <c r="F101" s="3"/>
    </row>
    <row r="102">
      <c r="A102" s="3" t="s">
        <v>395</v>
      </c>
      <c r="B102" s="3" t="s">
        <v>278</v>
      </c>
      <c r="C102" s="3"/>
      <c r="D102" s="3" t="s">
        <v>279</v>
      </c>
      <c r="E102" s="3" t="s">
        <v>288</v>
      </c>
      <c r="F102" s="3"/>
    </row>
    <row r="103">
      <c r="A103" s="3" t="s">
        <v>396</v>
      </c>
      <c r="B103" s="3" t="s">
        <v>278</v>
      </c>
      <c r="C103" s="3"/>
      <c r="D103" s="3" t="s">
        <v>279</v>
      </c>
      <c r="E103" s="3" t="s">
        <v>280</v>
      </c>
      <c r="F103" s="3"/>
    </row>
    <row r="104">
      <c r="A104" s="3" t="s">
        <v>397</v>
      </c>
      <c r="B104" s="3" t="s">
        <v>278</v>
      </c>
      <c r="C104" s="3"/>
      <c r="D104" s="3" t="s">
        <v>279</v>
      </c>
      <c r="E104" s="3" t="s">
        <v>234</v>
      </c>
      <c r="F104" s="3"/>
    </row>
    <row r="105">
      <c r="A105" s="3" t="s">
        <v>398</v>
      </c>
      <c r="B105" s="3" t="s">
        <v>278</v>
      </c>
      <c r="C105" s="3"/>
      <c r="D105" s="3" t="s">
        <v>279</v>
      </c>
      <c r="E105" s="3" t="s">
        <v>288</v>
      </c>
      <c r="F105" s="3"/>
    </row>
    <row r="106">
      <c r="A106" s="3" t="s">
        <v>399</v>
      </c>
      <c r="B106" s="3" t="s">
        <v>278</v>
      </c>
      <c r="C106" s="3"/>
      <c r="D106" s="3" t="s">
        <v>279</v>
      </c>
      <c r="E106" s="3" t="s">
        <v>280</v>
      </c>
      <c r="F106" s="3"/>
    </row>
    <row r="107">
      <c r="A107" s="3" t="s">
        <v>400</v>
      </c>
      <c r="B107" s="3" t="s">
        <v>278</v>
      </c>
      <c r="C107" s="3"/>
      <c r="D107" s="3" t="s">
        <v>279</v>
      </c>
      <c r="E107" s="3" t="s">
        <v>234</v>
      </c>
      <c r="F107" s="3"/>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25"/>
    <col customWidth="1" min="2" max="4" width="23.88"/>
    <col customWidth="1" min="5" max="5" width="19.13"/>
  </cols>
  <sheetData>
    <row r="1">
      <c r="A1" s="38" t="s">
        <v>0</v>
      </c>
      <c r="B1" s="38" t="s">
        <v>1</v>
      </c>
      <c r="C1" s="38" t="s">
        <v>2</v>
      </c>
      <c r="D1" s="38" t="s">
        <v>530</v>
      </c>
      <c r="E1" s="38" t="s">
        <v>505</v>
      </c>
      <c r="F1" s="38" t="s">
        <v>5</v>
      </c>
      <c r="G1" s="26"/>
      <c r="H1" s="26"/>
      <c r="I1" s="26"/>
      <c r="J1" s="26"/>
      <c r="K1" s="26"/>
      <c r="L1" s="26"/>
      <c r="M1" s="26"/>
      <c r="N1" s="26"/>
      <c r="O1" s="26"/>
      <c r="P1" s="26"/>
      <c r="Q1" s="26"/>
      <c r="R1" s="26"/>
      <c r="S1" s="26"/>
      <c r="T1" s="26"/>
      <c r="U1" s="26"/>
      <c r="V1" s="26"/>
      <c r="W1" s="26"/>
      <c r="X1" s="26"/>
      <c r="Y1" s="26"/>
      <c r="Z1" s="26"/>
      <c r="AA1" s="26"/>
      <c r="AB1" s="26"/>
    </row>
    <row r="2">
      <c r="A2" s="5" t="s">
        <v>401</v>
      </c>
      <c r="B2" s="3" t="s">
        <v>402</v>
      </c>
      <c r="C2" s="3"/>
      <c r="D2" s="3" t="s">
        <v>279</v>
      </c>
      <c r="E2" s="3" t="s">
        <v>403</v>
      </c>
      <c r="F2" s="3"/>
      <c r="G2" s="26"/>
      <c r="H2" s="26"/>
      <c r="I2" s="26"/>
      <c r="J2" s="26"/>
      <c r="K2" s="26"/>
      <c r="L2" s="26"/>
      <c r="M2" s="26"/>
      <c r="N2" s="26"/>
      <c r="O2" s="26"/>
      <c r="P2" s="26"/>
      <c r="Q2" s="26"/>
      <c r="R2" s="26"/>
      <c r="S2" s="26"/>
      <c r="T2" s="26"/>
      <c r="U2" s="26"/>
      <c r="V2" s="26"/>
      <c r="W2" s="26"/>
      <c r="X2" s="26"/>
      <c r="Y2" s="26"/>
      <c r="Z2" s="26"/>
      <c r="AA2" s="26"/>
      <c r="AB2" s="26"/>
    </row>
    <row r="3">
      <c r="A3" s="5" t="s">
        <v>404</v>
      </c>
      <c r="B3" s="3" t="s">
        <v>402</v>
      </c>
      <c r="C3" s="3"/>
      <c r="D3" s="3" t="s">
        <v>279</v>
      </c>
      <c r="E3" s="3" t="s">
        <v>405</v>
      </c>
      <c r="F3" s="3"/>
      <c r="G3" s="26"/>
      <c r="H3" s="26"/>
      <c r="I3" s="26"/>
      <c r="J3" s="26"/>
      <c r="K3" s="26"/>
      <c r="L3" s="26"/>
      <c r="M3" s="26"/>
      <c r="N3" s="26"/>
      <c r="O3" s="26"/>
      <c r="P3" s="26"/>
      <c r="Q3" s="26"/>
      <c r="R3" s="26"/>
      <c r="S3" s="26"/>
      <c r="T3" s="26"/>
      <c r="U3" s="26"/>
      <c r="V3" s="26"/>
      <c r="W3" s="26"/>
      <c r="X3" s="26"/>
      <c r="Y3" s="26"/>
      <c r="Z3" s="26"/>
      <c r="AA3" s="26"/>
      <c r="AB3" s="26"/>
    </row>
    <row r="4">
      <c r="A4" s="5" t="s">
        <v>406</v>
      </c>
      <c r="B4" s="3" t="s">
        <v>402</v>
      </c>
      <c r="C4" s="3"/>
      <c r="D4" s="3" t="s">
        <v>279</v>
      </c>
      <c r="E4" s="3" t="s">
        <v>164</v>
      </c>
      <c r="F4" s="3"/>
      <c r="G4" s="26"/>
      <c r="H4" s="26"/>
      <c r="I4" s="26"/>
      <c r="J4" s="26"/>
      <c r="K4" s="26"/>
      <c r="L4" s="26"/>
      <c r="M4" s="26"/>
      <c r="N4" s="26"/>
      <c r="O4" s="26"/>
      <c r="P4" s="26"/>
      <c r="Q4" s="26"/>
      <c r="R4" s="26"/>
      <c r="S4" s="26"/>
      <c r="T4" s="26"/>
      <c r="U4" s="26"/>
      <c r="V4" s="26"/>
      <c r="W4" s="26"/>
      <c r="X4" s="26"/>
      <c r="Y4" s="26"/>
      <c r="Z4" s="26"/>
      <c r="AA4" s="26"/>
      <c r="AB4" s="26"/>
    </row>
    <row r="5">
      <c r="A5" s="5" t="s">
        <v>407</v>
      </c>
      <c r="B5" s="3" t="s">
        <v>402</v>
      </c>
      <c r="C5" s="3"/>
      <c r="D5" s="3" t="s">
        <v>279</v>
      </c>
      <c r="E5" s="3" t="s">
        <v>408</v>
      </c>
      <c r="F5" s="3"/>
      <c r="G5" s="26"/>
      <c r="H5" s="26"/>
      <c r="I5" s="26"/>
      <c r="J5" s="26"/>
      <c r="K5" s="26"/>
      <c r="L5" s="26"/>
      <c r="M5" s="26"/>
      <c r="N5" s="26"/>
      <c r="O5" s="26"/>
      <c r="P5" s="26"/>
      <c r="Q5" s="26"/>
      <c r="R5" s="26"/>
      <c r="S5" s="26"/>
      <c r="T5" s="26"/>
      <c r="U5" s="26"/>
      <c r="V5" s="26"/>
      <c r="W5" s="26"/>
      <c r="X5" s="26"/>
      <c r="Y5" s="26"/>
      <c r="Z5" s="26"/>
      <c r="AA5" s="26"/>
      <c r="AB5" s="26"/>
    </row>
    <row r="6">
      <c r="A6" s="5" t="s">
        <v>409</v>
      </c>
      <c r="B6" s="3" t="s">
        <v>402</v>
      </c>
      <c r="C6" s="3"/>
      <c r="D6" s="3" t="s">
        <v>279</v>
      </c>
      <c r="E6" s="3" t="s">
        <v>408</v>
      </c>
      <c r="F6" s="3"/>
      <c r="G6" s="26"/>
      <c r="H6" s="26"/>
      <c r="I6" s="26"/>
      <c r="J6" s="26"/>
      <c r="K6" s="26"/>
      <c r="L6" s="26"/>
      <c r="M6" s="26"/>
      <c r="N6" s="26"/>
      <c r="O6" s="26"/>
      <c r="P6" s="26"/>
      <c r="Q6" s="26"/>
      <c r="R6" s="26"/>
      <c r="S6" s="26"/>
      <c r="T6" s="26"/>
      <c r="U6" s="26"/>
      <c r="V6" s="26"/>
      <c r="W6" s="26"/>
      <c r="X6" s="26"/>
      <c r="Y6" s="26"/>
      <c r="Z6" s="26"/>
      <c r="AA6" s="26"/>
      <c r="AB6" s="26"/>
    </row>
    <row r="7">
      <c r="A7" s="5" t="s">
        <v>410</v>
      </c>
      <c r="B7" s="3" t="s">
        <v>402</v>
      </c>
      <c r="C7" s="3"/>
      <c r="D7" s="3" t="s">
        <v>279</v>
      </c>
      <c r="E7" s="3" t="s">
        <v>411</v>
      </c>
      <c r="F7" s="3"/>
      <c r="G7" s="26"/>
      <c r="H7" s="26"/>
      <c r="I7" s="26"/>
      <c r="J7" s="26"/>
      <c r="K7" s="26"/>
      <c r="L7" s="26"/>
      <c r="M7" s="26"/>
      <c r="N7" s="26"/>
      <c r="O7" s="26"/>
      <c r="P7" s="26"/>
      <c r="Q7" s="26"/>
      <c r="R7" s="26"/>
      <c r="S7" s="26"/>
      <c r="T7" s="26"/>
      <c r="U7" s="26"/>
      <c r="V7" s="26"/>
      <c r="W7" s="26"/>
      <c r="X7" s="26"/>
      <c r="Y7" s="26"/>
      <c r="Z7" s="26"/>
      <c r="AA7" s="26"/>
      <c r="AB7" s="26"/>
    </row>
    <row r="8">
      <c r="A8" s="5" t="s">
        <v>412</v>
      </c>
      <c r="B8" s="3" t="s">
        <v>402</v>
      </c>
      <c r="C8" s="3"/>
      <c r="D8" s="3" t="s">
        <v>279</v>
      </c>
      <c r="E8" s="3" t="s">
        <v>408</v>
      </c>
      <c r="F8" s="3"/>
      <c r="G8" s="26"/>
      <c r="H8" s="26"/>
      <c r="I8" s="26"/>
      <c r="J8" s="26"/>
      <c r="K8" s="26"/>
      <c r="L8" s="26"/>
      <c r="M8" s="26"/>
      <c r="N8" s="26"/>
      <c r="O8" s="26"/>
      <c r="P8" s="26"/>
      <c r="Q8" s="26"/>
      <c r="R8" s="26"/>
      <c r="S8" s="26"/>
      <c r="T8" s="26"/>
      <c r="U8" s="26"/>
      <c r="V8" s="26"/>
      <c r="W8" s="26"/>
      <c r="X8" s="26"/>
      <c r="Y8" s="26"/>
      <c r="Z8" s="26"/>
      <c r="AA8" s="26"/>
      <c r="AB8" s="26"/>
    </row>
    <row r="9">
      <c r="A9" s="5" t="s">
        <v>413</v>
      </c>
      <c r="B9" s="3" t="s">
        <v>402</v>
      </c>
      <c r="C9" s="3"/>
      <c r="D9" s="3" t="s">
        <v>279</v>
      </c>
      <c r="E9" s="3" t="s">
        <v>192</v>
      </c>
      <c r="F9" s="3"/>
      <c r="G9" s="26"/>
      <c r="H9" s="26"/>
      <c r="I9" s="26"/>
      <c r="J9" s="26"/>
      <c r="K9" s="26"/>
      <c r="L9" s="26"/>
      <c r="M9" s="26"/>
      <c r="N9" s="26"/>
      <c r="O9" s="26"/>
      <c r="P9" s="26"/>
      <c r="Q9" s="26"/>
      <c r="R9" s="26"/>
      <c r="S9" s="26"/>
      <c r="T9" s="26"/>
      <c r="U9" s="26"/>
      <c r="V9" s="26"/>
      <c r="W9" s="26"/>
      <c r="X9" s="26"/>
      <c r="Y9" s="26"/>
      <c r="Z9" s="26"/>
      <c r="AA9" s="26"/>
      <c r="AB9" s="26"/>
    </row>
    <row r="10">
      <c r="A10" s="5" t="s">
        <v>414</v>
      </c>
      <c r="B10" s="3" t="s">
        <v>402</v>
      </c>
      <c r="C10" s="3"/>
      <c r="D10" s="3" t="s">
        <v>279</v>
      </c>
      <c r="E10" s="3" t="s">
        <v>415</v>
      </c>
      <c r="F10" s="3"/>
      <c r="G10" s="26"/>
      <c r="H10" s="26"/>
      <c r="I10" s="26"/>
      <c r="J10" s="26"/>
      <c r="K10" s="26"/>
      <c r="L10" s="26"/>
      <c r="M10" s="26"/>
      <c r="N10" s="26"/>
      <c r="O10" s="26"/>
      <c r="P10" s="26"/>
      <c r="Q10" s="26"/>
      <c r="R10" s="26"/>
      <c r="S10" s="26"/>
      <c r="T10" s="26"/>
      <c r="U10" s="26"/>
      <c r="V10" s="26"/>
      <c r="W10" s="26"/>
      <c r="X10" s="26"/>
      <c r="Y10" s="26"/>
      <c r="Z10" s="26"/>
      <c r="AA10" s="26"/>
      <c r="AB10" s="26"/>
    </row>
    <row r="11">
      <c r="A11" s="5" t="s">
        <v>416</v>
      </c>
      <c r="B11" s="3" t="s">
        <v>402</v>
      </c>
      <c r="C11" s="3"/>
      <c r="D11" s="3" t="s">
        <v>279</v>
      </c>
      <c r="E11" s="3" t="s">
        <v>408</v>
      </c>
      <c r="F11" s="3"/>
      <c r="G11" s="26"/>
      <c r="H11" s="26"/>
      <c r="I11" s="26"/>
      <c r="J11" s="26"/>
      <c r="K11" s="26"/>
      <c r="L11" s="26"/>
      <c r="M11" s="26"/>
      <c r="N11" s="26"/>
      <c r="O11" s="26"/>
      <c r="P11" s="26"/>
      <c r="Q11" s="26"/>
      <c r="R11" s="26"/>
      <c r="S11" s="26"/>
      <c r="T11" s="26"/>
      <c r="U11" s="26"/>
      <c r="V11" s="26"/>
      <c r="W11" s="26"/>
      <c r="X11" s="26"/>
      <c r="Y11" s="26"/>
      <c r="Z11" s="26"/>
      <c r="AA11" s="26"/>
      <c r="AB11" s="26"/>
    </row>
    <row r="12">
      <c r="A12" s="5" t="s">
        <v>417</v>
      </c>
      <c r="B12" s="3" t="s">
        <v>402</v>
      </c>
      <c r="C12" s="3"/>
      <c r="D12" s="3" t="s">
        <v>279</v>
      </c>
      <c r="E12" s="3" t="s">
        <v>411</v>
      </c>
      <c r="F12" s="3"/>
      <c r="G12" s="26"/>
      <c r="H12" s="26"/>
      <c r="I12" s="26"/>
      <c r="J12" s="26"/>
      <c r="K12" s="26"/>
      <c r="L12" s="26"/>
      <c r="M12" s="26"/>
      <c r="N12" s="26"/>
      <c r="O12" s="26"/>
      <c r="P12" s="26"/>
      <c r="Q12" s="26"/>
      <c r="R12" s="26"/>
      <c r="S12" s="26"/>
      <c r="T12" s="26"/>
      <c r="U12" s="26"/>
      <c r="V12" s="26"/>
      <c r="W12" s="26"/>
      <c r="X12" s="26"/>
      <c r="Y12" s="26"/>
      <c r="Z12" s="26"/>
      <c r="AA12" s="26"/>
      <c r="AB12" s="26"/>
    </row>
    <row r="13">
      <c r="A13" s="39"/>
      <c r="B13" s="40"/>
      <c r="C13" s="40"/>
      <c r="D13" s="40"/>
      <c r="E13" s="40"/>
      <c r="F13" s="26"/>
      <c r="G13" s="26"/>
      <c r="H13" s="26"/>
      <c r="I13" s="26"/>
      <c r="J13" s="26"/>
      <c r="K13" s="26"/>
      <c r="L13" s="26"/>
      <c r="M13" s="26"/>
      <c r="N13" s="26"/>
      <c r="O13" s="26"/>
      <c r="P13" s="26"/>
      <c r="Q13" s="26"/>
      <c r="R13" s="26"/>
      <c r="S13" s="26"/>
      <c r="T13" s="26"/>
      <c r="U13" s="26"/>
      <c r="V13" s="26"/>
      <c r="W13" s="26"/>
      <c r="X13" s="26"/>
      <c r="Y13" s="26"/>
      <c r="Z13" s="26"/>
      <c r="AA13" s="26"/>
      <c r="AB13" s="26"/>
    </row>
    <row r="14">
      <c r="A14" s="26"/>
      <c r="B14" s="26"/>
      <c r="C14" s="26"/>
      <c r="D14" s="26"/>
      <c r="E14" s="26"/>
      <c r="F14" s="26"/>
      <c r="G14" s="26"/>
      <c r="H14" s="26"/>
      <c r="I14" s="26"/>
      <c r="J14" s="26"/>
      <c r="K14" s="26"/>
      <c r="L14" s="26"/>
      <c r="M14" s="26"/>
      <c r="N14" s="26"/>
      <c r="O14" s="26"/>
      <c r="P14" s="26"/>
      <c r="Q14" s="26"/>
      <c r="R14" s="26"/>
      <c r="S14" s="26"/>
      <c r="T14" s="26"/>
      <c r="U14" s="26"/>
      <c r="V14" s="26"/>
      <c r="W14" s="26"/>
      <c r="X14" s="26"/>
      <c r="Y14" s="26"/>
      <c r="Z14" s="26"/>
      <c r="AA14" s="26"/>
      <c r="AB14" s="26"/>
    </row>
    <row r="15">
      <c r="A15" s="26"/>
      <c r="B15" s="26"/>
      <c r="C15" s="26"/>
      <c r="D15" s="26"/>
      <c r="E15" s="26"/>
      <c r="F15" s="26"/>
      <c r="G15" s="26"/>
      <c r="H15" s="26"/>
      <c r="I15" s="26"/>
      <c r="J15" s="26"/>
      <c r="K15" s="26"/>
      <c r="L15" s="26"/>
      <c r="M15" s="26"/>
      <c r="N15" s="26"/>
      <c r="O15" s="26"/>
      <c r="P15" s="26"/>
      <c r="Q15" s="26"/>
      <c r="R15" s="26"/>
      <c r="S15" s="26"/>
      <c r="T15" s="26"/>
      <c r="U15" s="26"/>
      <c r="V15" s="26"/>
      <c r="W15" s="26"/>
      <c r="X15" s="26"/>
      <c r="Y15" s="26"/>
      <c r="Z15" s="26"/>
      <c r="AA15" s="26"/>
      <c r="AB15" s="26"/>
    </row>
    <row r="16">
      <c r="A16" s="26"/>
      <c r="B16" s="26"/>
      <c r="C16" s="26"/>
      <c r="D16" s="26"/>
      <c r="E16" s="26"/>
      <c r="F16" s="26"/>
      <c r="G16" s="26"/>
      <c r="H16" s="26"/>
      <c r="I16" s="26"/>
      <c r="J16" s="26"/>
      <c r="K16" s="26"/>
      <c r="L16" s="26"/>
      <c r="M16" s="26"/>
      <c r="N16" s="26"/>
      <c r="O16" s="26"/>
      <c r="P16" s="26"/>
      <c r="Q16" s="26"/>
      <c r="R16" s="26"/>
      <c r="S16" s="26"/>
      <c r="T16" s="26"/>
      <c r="U16" s="26"/>
      <c r="V16" s="26"/>
      <c r="W16" s="26"/>
      <c r="X16" s="26"/>
      <c r="Y16" s="26"/>
      <c r="Z16" s="26"/>
      <c r="AA16" s="26"/>
      <c r="AB16" s="26"/>
    </row>
    <row r="17">
      <c r="A17" s="26"/>
      <c r="B17" s="26"/>
      <c r="C17" s="26"/>
      <c r="D17" s="26"/>
      <c r="E17" s="26"/>
      <c r="F17" s="26"/>
      <c r="G17" s="26"/>
      <c r="H17" s="26"/>
      <c r="I17" s="26"/>
      <c r="J17" s="26"/>
      <c r="K17" s="26"/>
      <c r="L17" s="26"/>
      <c r="M17" s="26"/>
      <c r="N17" s="26"/>
      <c r="O17" s="26"/>
      <c r="P17" s="26"/>
      <c r="Q17" s="26"/>
      <c r="R17" s="26"/>
      <c r="S17" s="26"/>
      <c r="T17" s="26"/>
      <c r="U17" s="26"/>
      <c r="V17" s="26"/>
      <c r="W17" s="26"/>
      <c r="X17" s="26"/>
      <c r="Y17" s="26"/>
      <c r="Z17" s="26"/>
      <c r="AA17" s="26"/>
      <c r="AB17" s="26"/>
    </row>
    <row r="18">
      <c r="A18" s="26"/>
      <c r="B18" s="26"/>
      <c r="C18" s="26"/>
      <c r="D18" s="26"/>
      <c r="E18" s="26"/>
      <c r="F18" s="26"/>
      <c r="G18" s="26"/>
      <c r="H18" s="26"/>
      <c r="I18" s="26"/>
      <c r="J18" s="26"/>
      <c r="K18" s="26"/>
      <c r="L18" s="26"/>
      <c r="M18" s="26"/>
      <c r="N18" s="26"/>
      <c r="O18" s="26"/>
      <c r="P18" s="26"/>
      <c r="Q18" s="26"/>
      <c r="R18" s="26"/>
      <c r="S18" s="26"/>
      <c r="T18" s="26"/>
      <c r="U18" s="26"/>
      <c r="V18" s="26"/>
      <c r="W18" s="26"/>
      <c r="X18" s="26"/>
      <c r="Y18" s="26"/>
      <c r="Z18" s="26"/>
      <c r="AA18" s="26"/>
      <c r="AB18" s="26"/>
    </row>
    <row r="19">
      <c r="A19" s="26"/>
      <c r="B19" s="26"/>
      <c r="C19" s="26"/>
      <c r="D19" s="26"/>
      <c r="E19" s="26"/>
      <c r="F19" s="26"/>
      <c r="G19" s="26"/>
      <c r="H19" s="26"/>
      <c r="I19" s="26"/>
      <c r="J19" s="26"/>
      <c r="K19" s="26"/>
      <c r="L19" s="26"/>
      <c r="M19" s="26"/>
      <c r="N19" s="26"/>
      <c r="O19" s="26"/>
      <c r="P19" s="26"/>
      <c r="Q19" s="26"/>
      <c r="R19" s="26"/>
      <c r="S19" s="26"/>
      <c r="T19" s="26"/>
      <c r="U19" s="26"/>
      <c r="V19" s="26"/>
      <c r="W19" s="26"/>
      <c r="X19" s="26"/>
      <c r="Y19" s="26"/>
      <c r="Z19" s="26"/>
      <c r="AA19" s="26"/>
      <c r="AB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row>
    <row r="999">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c r="AA999" s="26"/>
      <c r="AB999" s="26"/>
    </row>
    <row r="1000">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c r="AA1000" s="26"/>
      <c r="AB1000" s="26"/>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7.5"/>
    <col customWidth="1" min="2" max="2" width="44.38"/>
  </cols>
  <sheetData>
    <row r="1">
      <c r="A1" s="41" t="s">
        <v>531</v>
      </c>
      <c r="B1" s="42" t="s">
        <v>532</v>
      </c>
    </row>
    <row r="2">
      <c r="A2" s="43" t="s">
        <v>533</v>
      </c>
      <c r="B2" s="42" t="s">
        <v>534</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69.5"/>
    <col customWidth="1" min="3" max="3" width="47.5"/>
  </cols>
  <sheetData>
    <row r="1">
      <c r="A1" s="44" t="s">
        <v>535</v>
      </c>
      <c r="B1" s="44" t="s">
        <v>536</v>
      </c>
      <c r="C1" s="44" t="s">
        <v>537</v>
      </c>
    </row>
    <row r="2">
      <c r="A2" s="31" t="s">
        <v>538</v>
      </c>
      <c r="B2" s="31" t="s">
        <v>539</v>
      </c>
      <c r="C2" s="31" t="s">
        <v>540</v>
      </c>
    </row>
    <row r="3">
      <c r="A3" s="31" t="s">
        <v>541</v>
      </c>
      <c r="B3" s="31" t="s">
        <v>542</v>
      </c>
      <c r="C3" s="31" t="s">
        <v>543</v>
      </c>
    </row>
    <row r="4">
      <c r="A4" s="31" t="s">
        <v>544</v>
      </c>
      <c r="B4" s="31" t="s">
        <v>545</v>
      </c>
      <c r="C4" s="31" t="s">
        <v>546</v>
      </c>
    </row>
    <row r="5">
      <c r="A5" s="31" t="s">
        <v>547</v>
      </c>
      <c r="B5" s="45"/>
      <c r="C5" s="45"/>
    </row>
    <row r="6">
      <c r="A6" s="31" t="s">
        <v>548</v>
      </c>
      <c r="B6" s="31" t="s">
        <v>549</v>
      </c>
      <c r="C6" s="45"/>
    </row>
    <row r="7">
      <c r="A7" s="31" t="s">
        <v>550</v>
      </c>
      <c r="B7" s="31" t="s">
        <v>551</v>
      </c>
      <c r="C7" s="31" t="s">
        <v>552</v>
      </c>
    </row>
    <row r="8">
      <c r="A8" s="31" t="s">
        <v>553</v>
      </c>
      <c r="B8" s="31" t="s">
        <v>554</v>
      </c>
      <c r="C8" s="31" t="s">
        <v>555</v>
      </c>
    </row>
    <row r="9">
      <c r="A9" s="31" t="s">
        <v>556</v>
      </c>
      <c r="B9" s="45"/>
      <c r="C9" s="45"/>
    </row>
    <row r="10">
      <c r="A10" s="31" t="s">
        <v>557</v>
      </c>
      <c r="B10" s="45"/>
      <c r="C10" s="45"/>
    </row>
    <row r="11">
      <c r="A11" s="31" t="s">
        <v>558</v>
      </c>
      <c r="B11" s="45"/>
      <c r="C11" s="45"/>
    </row>
    <row r="12">
      <c r="A12" s="31" t="s">
        <v>559</v>
      </c>
      <c r="B12" s="45"/>
      <c r="C12" s="45"/>
    </row>
    <row r="13">
      <c r="A13" s="31" t="s">
        <v>560</v>
      </c>
      <c r="B13" s="45"/>
      <c r="C13" s="45"/>
    </row>
    <row r="14">
      <c r="A14" s="31" t="s">
        <v>561</v>
      </c>
      <c r="B14" s="31" t="s">
        <v>562</v>
      </c>
      <c r="C14" s="45"/>
    </row>
    <row r="15">
      <c r="A15" s="26"/>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1.25"/>
    <col customWidth="1" min="2" max="3" width="26.13"/>
    <col customWidth="1" min="4" max="4" width="37.75"/>
  </cols>
  <sheetData>
    <row r="1">
      <c r="A1" s="1" t="s">
        <v>0</v>
      </c>
      <c r="B1" s="1" t="s">
        <v>1</v>
      </c>
      <c r="C1" s="1" t="s">
        <v>2</v>
      </c>
      <c r="D1" s="1" t="s">
        <v>3</v>
      </c>
      <c r="E1" s="1" t="s">
        <v>4</v>
      </c>
      <c r="F1" s="1" t="s">
        <v>5</v>
      </c>
    </row>
    <row r="2">
      <c r="A2" s="18" t="s">
        <v>418</v>
      </c>
      <c r="B2" s="19" t="s">
        <v>419</v>
      </c>
      <c r="C2" s="18" t="s">
        <v>420</v>
      </c>
      <c r="D2" s="20" t="s">
        <v>421</v>
      </c>
      <c r="E2" s="18" t="s">
        <v>422</v>
      </c>
      <c r="F2" s="19" t="s">
        <v>53</v>
      </c>
    </row>
    <row r="3">
      <c r="A3" s="18" t="s">
        <v>423</v>
      </c>
      <c r="B3" s="19" t="s">
        <v>419</v>
      </c>
      <c r="C3" s="18" t="s">
        <v>420</v>
      </c>
      <c r="D3" s="18" t="s">
        <v>424</v>
      </c>
      <c r="E3" s="18" t="s">
        <v>422</v>
      </c>
      <c r="F3" s="19" t="s">
        <v>53</v>
      </c>
    </row>
    <row r="4">
      <c r="A4" s="18" t="s">
        <v>425</v>
      </c>
      <c r="B4" s="19" t="s">
        <v>419</v>
      </c>
      <c r="C4" s="18" t="s">
        <v>420</v>
      </c>
      <c r="D4" s="18" t="s">
        <v>426</v>
      </c>
      <c r="E4" s="18" t="s">
        <v>422</v>
      </c>
      <c r="F4" s="19" t="s">
        <v>53</v>
      </c>
    </row>
    <row r="5">
      <c r="A5" s="18" t="s">
        <v>427</v>
      </c>
      <c r="B5" s="19" t="s">
        <v>419</v>
      </c>
      <c r="C5" s="18" t="s">
        <v>428</v>
      </c>
      <c r="D5" s="18" t="s">
        <v>429</v>
      </c>
      <c r="E5" s="18" t="s">
        <v>422</v>
      </c>
      <c r="F5" s="19" t="s">
        <v>53</v>
      </c>
    </row>
    <row r="6">
      <c r="A6" s="18" t="s">
        <v>430</v>
      </c>
      <c r="B6" s="19" t="s">
        <v>419</v>
      </c>
      <c r="C6" s="18" t="s">
        <v>428</v>
      </c>
      <c r="D6" s="20" t="s">
        <v>431</v>
      </c>
      <c r="E6" s="18" t="s">
        <v>422</v>
      </c>
      <c r="F6" s="19" t="s">
        <v>53</v>
      </c>
    </row>
    <row r="7">
      <c r="A7" s="18" t="s">
        <v>432</v>
      </c>
      <c r="B7" s="19" t="s">
        <v>419</v>
      </c>
      <c r="C7" s="18" t="s">
        <v>428</v>
      </c>
      <c r="D7" s="20" t="s">
        <v>433</v>
      </c>
      <c r="E7" s="18" t="s">
        <v>422</v>
      </c>
      <c r="F7" s="19" t="s">
        <v>53</v>
      </c>
    </row>
    <row r="8">
      <c r="A8" s="18" t="s">
        <v>434</v>
      </c>
      <c r="B8" s="19" t="s">
        <v>419</v>
      </c>
      <c r="C8" s="18" t="s">
        <v>428</v>
      </c>
      <c r="D8" s="18" t="s">
        <v>435</v>
      </c>
      <c r="E8" s="18" t="s">
        <v>422</v>
      </c>
      <c r="F8" s="19" t="s">
        <v>53</v>
      </c>
    </row>
    <row r="9">
      <c r="A9" s="18" t="s">
        <v>436</v>
      </c>
      <c r="B9" s="19" t="s">
        <v>419</v>
      </c>
      <c r="C9" s="18" t="s">
        <v>437</v>
      </c>
      <c r="D9" s="20" t="s">
        <v>433</v>
      </c>
      <c r="E9" s="18" t="s">
        <v>422</v>
      </c>
      <c r="F9" s="19" t="s">
        <v>53</v>
      </c>
    </row>
    <row r="10">
      <c r="A10" s="18" t="s">
        <v>438</v>
      </c>
      <c r="B10" s="19" t="s">
        <v>419</v>
      </c>
      <c r="C10" s="18" t="s">
        <v>437</v>
      </c>
      <c r="D10" s="20" t="s">
        <v>439</v>
      </c>
      <c r="E10" s="18" t="s">
        <v>422</v>
      </c>
      <c r="F10" s="19" t="s">
        <v>53</v>
      </c>
    </row>
    <row r="11">
      <c r="A11" s="18" t="s">
        <v>440</v>
      </c>
      <c r="B11" s="19" t="s">
        <v>419</v>
      </c>
      <c r="C11" s="18" t="s">
        <v>437</v>
      </c>
      <c r="D11" s="20" t="s">
        <v>441</v>
      </c>
      <c r="E11" s="18" t="s">
        <v>422</v>
      </c>
      <c r="F11" s="19" t="s">
        <v>53</v>
      </c>
    </row>
    <row r="12">
      <c r="A12" s="18" t="s">
        <v>442</v>
      </c>
      <c r="B12" s="19" t="s">
        <v>419</v>
      </c>
      <c r="C12" s="18" t="s">
        <v>437</v>
      </c>
      <c r="D12" s="20" t="s">
        <v>426</v>
      </c>
      <c r="E12" s="18" t="s">
        <v>422</v>
      </c>
      <c r="F12" s="19" t="s">
        <v>53</v>
      </c>
    </row>
    <row r="13">
      <c r="A13" s="18" t="s">
        <v>443</v>
      </c>
      <c r="B13" s="19" t="s">
        <v>419</v>
      </c>
      <c r="C13" s="18" t="s">
        <v>437</v>
      </c>
      <c r="D13" s="20" t="s">
        <v>426</v>
      </c>
      <c r="E13" s="18" t="s">
        <v>422</v>
      </c>
      <c r="F13" s="19" t="s">
        <v>53</v>
      </c>
    </row>
    <row r="14">
      <c r="A14" s="18" t="s">
        <v>444</v>
      </c>
      <c r="B14" s="19" t="s">
        <v>419</v>
      </c>
      <c r="C14" s="18" t="s">
        <v>437</v>
      </c>
      <c r="D14" s="20" t="s">
        <v>426</v>
      </c>
      <c r="E14" s="18" t="s">
        <v>422</v>
      </c>
      <c r="F14" s="19" t="s">
        <v>53</v>
      </c>
    </row>
    <row r="15">
      <c r="A15" s="18" t="s">
        <v>445</v>
      </c>
      <c r="B15" s="19" t="s">
        <v>419</v>
      </c>
      <c r="C15" s="18" t="s">
        <v>437</v>
      </c>
      <c r="D15" s="20" t="s">
        <v>433</v>
      </c>
      <c r="E15" s="18" t="s">
        <v>422</v>
      </c>
      <c r="F15" s="19" t="s">
        <v>53</v>
      </c>
    </row>
    <row r="16">
      <c r="A16" s="18" t="s">
        <v>446</v>
      </c>
      <c r="B16" s="19" t="s">
        <v>419</v>
      </c>
      <c r="C16" s="18" t="s">
        <v>447</v>
      </c>
      <c r="D16" s="20" t="s">
        <v>441</v>
      </c>
      <c r="E16" s="18" t="s">
        <v>422</v>
      </c>
      <c r="F16" s="19" t="s">
        <v>53</v>
      </c>
    </row>
    <row r="17">
      <c r="A17" s="18" t="s">
        <v>448</v>
      </c>
      <c r="B17" s="19" t="s">
        <v>419</v>
      </c>
      <c r="C17" s="18" t="s">
        <v>447</v>
      </c>
      <c r="D17" s="20" t="s">
        <v>426</v>
      </c>
      <c r="E17" s="18" t="s">
        <v>422</v>
      </c>
      <c r="F17" s="19" t="s">
        <v>53</v>
      </c>
    </row>
    <row r="18">
      <c r="A18" s="18" t="s">
        <v>449</v>
      </c>
      <c r="B18" s="19" t="s">
        <v>419</v>
      </c>
      <c r="C18" s="18" t="s">
        <v>447</v>
      </c>
      <c r="D18" s="20" t="s">
        <v>450</v>
      </c>
      <c r="E18" s="18" t="s">
        <v>422</v>
      </c>
      <c r="F18" s="19" t="s">
        <v>53</v>
      </c>
    </row>
    <row r="19">
      <c r="A19" s="18" t="s">
        <v>451</v>
      </c>
      <c r="B19" s="19" t="s">
        <v>419</v>
      </c>
      <c r="C19" s="18" t="s">
        <v>447</v>
      </c>
      <c r="D19" s="18" t="s">
        <v>452</v>
      </c>
      <c r="E19" s="18" t="s">
        <v>422</v>
      </c>
      <c r="F19" s="19" t="s">
        <v>53</v>
      </c>
    </row>
    <row r="20">
      <c r="A20" s="18" t="s">
        <v>453</v>
      </c>
      <c r="B20" s="19" t="s">
        <v>419</v>
      </c>
      <c r="C20" s="18" t="s">
        <v>447</v>
      </c>
      <c r="D20" s="18" t="s">
        <v>454</v>
      </c>
      <c r="E20" s="18" t="s">
        <v>422</v>
      </c>
      <c r="F20" s="19" t="s">
        <v>53</v>
      </c>
    </row>
    <row r="21">
      <c r="A21" s="18" t="s">
        <v>455</v>
      </c>
      <c r="B21" s="19" t="s">
        <v>419</v>
      </c>
      <c r="C21" s="18" t="s">
        <v>447</v>
      </c>
      <c r="D21" s="20" t="s">
        <v>456</v>
      </c>
      <c r="E21" s="18" t="s">
        <v>422</v>
      </c>
      <c r="F21" s="19" t="s">
        <v>53</v>
      </c>
    </row>
    <row r="22">
      <c r="A22" s="18" t="s">
        <v>457</v>
      </c>
      <c r="B22" s="19" t="s">
        <v>419</v>
      </c>
      <c r="C22" s="18" t="s">
        <v>447</v>
      </c>
      <c r="D22" s="20" t="s">
        <v>458</v>
      </c>
      <c r="E22" s="18" t="s">
        <v>422</v>
      </c>
      <c r="F22" s="19" t="s">
        <v>53</v>
      </c>
    </row>
    <row r="23">
      <c r="A23" s="18" t="s">
        <v>459</v>
      </c>
      <c r="B23" s="19" t="s">
        <v>419</v>
      </c>
      <c r="C23" s="18" t="s">
        <v>447</v>
      </c>
      <c r="D23" s="20" t="s">
        <v>460</v>
      </c>
      <c r="E23" s="18" t="s">
        <v>422</v>
      </c>
      <c r="F23" s="19" t="s">
        <v>53</v>
      </c>
    </row>
    <row r="24">
      <c r="A24" s="18" t="s">
        <v>461</v>
      </c>
      <c r="B24" s="19" t="s">
        <v>419</v>
      </c>
      <c r="C24" s="18" t="s">
        <v>447</v>
      </c>
      <c r="D24" s="20" t="s">
        <v>462</v>
      </c>
      <c r="E24" s="18" t="s">
        <v>422</v>
      </c>
      <c r="F24" s="19" t="s">
        <v>53</v>
      </c>
    </row>
    <row r="25">
      <c r="A25" s="18" t="s">
        <v>463</v>
      </c>
      <c r="B25" s="19" t="s">
        <v>419</v>
      </c>
      <c r="C25" s="18" t="s">
        <v>447</v>
      </c>
      <c r="D25" s="20" t="s">
        <v>464</v>
      </c>
      <c r="E25" s="18" t="s">
        <v>422</v>
      </c>
      <c r="F25" s="19" t="s">
        <v>53</v>
      </c>
    </row>
    <row r="26">
      <c r="A26" s="18" t="s">
        <v>465</v>
      </c>
      <c r="B26" s="19" t="s">
        <v>419</v>
      </c>
      <c r="C26" s="18" t="s">
        <v>447</v>
      </c>
      <c r="D26" s="20" t="s">
        <v>466</v>
      </c>
      <c r="E26" s="18" t="s">
        <v>422</v>
      </c>
      <c r="F26" s="19" t="s">
        <v>53</v>
      </c>
    </row>
    <row r="27">
      <c r="A27" s="18" t="s">
        <v>467</v>
      </c>
      <c r="B27" s="19" t="s">
        <v>419</v>
      </c>
      <c r="C27" s="18" t="s">
        <v>447</v>
      </c>
      <c r="D27" s="20" t="s">
        <v>426</v>
      </c>
      <c r="E27" s="18" t="s">
        <v>422</v>
      </c>
      <c r="F27" s="19" t="s">
        <v>53</v>
      </c>
    </row>
    <row r="28">
      <c r="A28" s="18" t="s">
        <v>468</v>
      </c>
      <c r="B28" s="19" t="s">
        <v>419</v>
      </c>
      <c r="C28" s="18" t="s">
        <v>447</v>
      </c>
      <c r="D28" s="20" t="s">
        <v>469</v>
      </c>
      <c r="E28" s="18" t="s">
        <v>422</v>
      </c>
      <c r="F28" s="19" t="s">
        <v>53</v>
      </c>
    </row>
    <row r="29">
      <c r="A29" s="18" t="s">
        <v>470</v>
      </c>
      <c r="B29" s="19" t="s">
        <v>419</v>
      </c>
      <c r="C29" s="18" t="s">
        <v>447</v>
      </c>
      <c r="D29" s="20" t="s">
        <v>471</v>
      </c>
      <c r="E29" s="18" t="s">
        <v>422</v>
      </c>
      <c r="F29" s="19" t="s">
        <v>53</v>
      </c>
    </row>
    <row r="30">
      <c r="A30" s="18" t="s">
        <v>472</v>
      </c>
      <c r="B30" s="19" t="s">
        <v>419</v>
      </c>
      <c r="C30" s="18" t="s">
        <v>447</v>
      </c>
      <c r="D30" s="20" t="s">
        <v>473</v>
      </c>
      <c r="E30" s="18" t="s">
        <v>422</v>
      </c>
      <c r="F30" s="19" t="s">
        <v>53</v>
      </c>
    </row>
    <row r="31">
      <c r="A31" s="18" t="s">
        <v>474</v>
      </c>
      <c r="B31" s="19" t="s">
        <v>419</v>
      </c>
      <c r="C31" s="18" t="s">
        <v>447</v>
      </c>
      <c r="D31" s="20" t="s">
        <v>475</v>
      </c>
      <c r="E31" s="18" t="s">
        <v>422</v>
      </c>
      <c r="F31" s="19" t="s">
        <v>53</v>
      </c>
    </row>
    <row r="32">
      <c r="A32" s="18" t="s">
        <v>476</v>
      </c>
      <c r="B32" s="19" t="s">
        <v>419</v>
      </c>
      <c r="C32" s="18" t="s">
        <v>447</v>
      </c>
      <c r="D32" s="20" t="s">
        <v>477</v>
      </c>
      <c r="E32" s="18" t="s">
        <v>422</v>
      </c>
      <c r="F32" s="19" t="s">
        <v>53</v>
      </c>
    </row>
    <row r="33">
      <c r="A33" s="18" t="s">
        <v>478</v>
      </c>
      <c r="B33" s="19" t="s">
        <v>419</v>
      </c>
      <c r="C33" s="18" t="s">
        <v>479</v>
      </c>
      <c r="D33" s="20" t="s">
        <v>480</v>
      </c>
      <c r="E33" s="18" t="s">
        <v>422</v>
      </c>
      <c r="F33" s="19" t="s">
        <v>53</v>
      </c>
    </row>
    <row r="34">
      <c r="A34" s="18" t="s">
        <v>481</v>
      </c>
      <c r="B34" s="19" t="s">
        <v>419</v>
      </c>
      <c r="C34" s="18" t="s">
        <v>479</v>
      </c>
      <c r="D34" s="20" t="s">
        <v>482</v>
      </c>
      <c r="E34" s="18" t="s">
        <v>422</v>
      </c>
      <c r="F34" s="19" t="s">
        <v>53</v>
      </c>
    </row>
    <row r="35">
      <c r="A35" s="18" t="s">
        <v>483</v>
      </c>
      <c r="B35" s="19" t="s">
        <v>419</v>
      </c>
      <c r="C35" s="18" t="s">
        <v>479</v>
      </c>
      <c r="D35" s="20" t="s">
        <v>484</v>
      </c>
      <c r="E35" s="18" t="s">
        <v>422</v>
      </c>
      <c r="F35" s="19" t="s">
        <v>53</v>
      </c>
    </row>
    <row r="36">
      <c r="A36" s="18" t="s">
        <v>485</v>
      </c>
      <c r="B36" s="19" t="s">
        <v>419</v>
      </c>
      <c r="C36" s="18" t="s">
        <v>479</v>
      </c>
      <c r="D36" s="18" t="s">
        <v>486</v>
      </c>
      <c r="E36" s="18" t="s">
        <v>422</v>
      </c>
      <c r="F36" s="19" t="s">
        <v>53</v>
      </c>
    </row>
    <row r="37">
      <c r="A37" s="18" t="s">
        <v>487</v>
      </c>
      <c r="B37" s="19" t="s">
        <v>419</v>
      </c>
      <c r="C37" s="18" t="s">
        <v>479</v>
      </c>
      <c r="D37" s="20" t="s">
        <v>450</v>
      </c>
      <c r="E37" s="18" t="s">
        <v>422</v>
      </c>
      <c r="F37" s="19" t="s">
        <v>53</v>
      </c>
    </row>
    <row r="38">
      <c r="A38" s="18" t="s">
        <v>488</v>
      </c>
      <c r="B38" s="19" t="s">
        <v>419</v>
      </c>
      <c r="C38" s="18" t="s">
        <v>479</v>
      </c>
      <c r="D38" s="20" t="s">
        <v>489</v>
      </c>
      <c r="E38" s="18" t="s">
        <v>422</v>
      </c>
      <c r="F38" s="19" t="s">
        <v>53</v>
      </c>
    </row>
    <row r="39">
      <c r="A39" s="18" t="s">
        <v>490</v>
      </c>
      <c r="B39" s="19" t="s">
        <v>419</v>
      </c>
      <c r="C39" s="18" t="s">
        <v>479</v>
      </c>
      <c r="D39" s="20" t="s">
        <v>491</v>
      </c>
      <c r="E39" s="18" t="s">
        <v>422</v>
      </c>
      <c r="F39" s="19" t="s">
        <v>53</v>
      </c>
    </row>
    <row r="40">
      <c r="A40" s="18" t="s">
        <v>492</v>
      </c>
      <c r="B40" s="19" t="s">
        <v>419</v>
      </c>
      <c r="C40" s="18" t="s">
        <v>479</v>
      </c>
      <c r="D40" s="20" t="s">
        <v>493</v>
      </c>
      <c r="E40" s="18" t="s">
        <v>422</v>
      </c>
      <c r="F40" s="19" t="s">
        <v>53</v>
      </c>
    </row>
    <row r="41">
      <c r="A41" s="18" t="s">
        <v>494</v>
      </c>
      <c r="B41" s="19" t="s">
        <v>419</v>
      </c>
      <c r="C41" s="18" t="s">
        <v>495</v>
      </c>
      <c r="D41" s="20" t="s">
        <v>496</v>
      </c>
      <c r="E41" s="18" t="s">
        <v>422</v>
      </c>
      <c r="F41" s="19" t="s">
        <v>53</v>
      </c>
    </row>
    <row r="42">
      <c r="A42" s="18" t="s">
        <v>497</v>
      </c>
      <c r="B42" s="19" t="s">
        <v>419</v>
      </c>
      <c r="C42" s="18" t="s">
        <v>495</v>
      </c>
      <c r="D42" s="20" t="s">
        <v>496</v>
      </c>
      <c r="E42" s="18" t="s">
        <v>498</v>
      </c>
      <c r="F42" s="19" t="s">
        <v>499</v>
      </c>
    </row>
    <row r="43">
      <c r="A43" s="18" t="s">
        <v>500</v>
      </c>
      <c r="B43" s="19" t="s">
        <v>419</v>
      </c>
      <c r="C43" s="18" t="s">
        <v>495</v>
      </c>
      <c r="D43" s="20" t="s">
        <v>496</v>
      </c>
      <c r="E43" s="18" t="s">
        <v>498</v>
      </c>
      <c r="F43" s="19" t="s">
        <v>499</v>
      </c>
    </row>
    <row r="44">
      <c r="A44" s="18" t="s">
        <v>501</v>
      </c>
      <c r="B44" s="19" t="s">
        <v>419</v>
      </c>
      <c r="C44" s="18" t="s">
        <v>495</v>
      </c>
      <c r="D44" s="20" t="s">
        <v>496</v>
      </c>
      <c r="E44" s="18" t="s">
        <v>502</v>
      </c>
      <c r="F44" s="19" t="s">
        <v>499</v>
      </c>
    </row>
    <row r="45">
      <c r="A45" s="18" t="s">
        <v>503</v>
      </c>
      <c r="B45" s="19" t="s">
        <v>419</v>
      </c>
      <c r="C45" s="18" t="s">
        <v>495</v>
      </c>
      <c r="D45" s="18" t="s">
        <v>496</v>
      </c>
      <c r="E45" s="18" t="s">
        <v>504</v>
      </c>
      <c r="F45" s="19" t="s">
        <v>499</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6.88"/>
    <col customWidth="1" min="2" max="2" width="18.13"/>
    <col customWidth="1" min="3" max="3" width="36.88"/>
    <col customWidth="1" min="4" max="4" width="34.25"/>
  </cols>
  <sheetData>
    <row r="1">
      <c r="A1" s="21" t="s">
        <v>0</v>
      </c>
      <c r="B1" s="21" t="s">
        <v>1</v>
      </c>
      <c r="C1" s="21" t="s">
        <v>2</v>
      </c>
      <c r="D1" s="21" t="s">
        <v>3</v>
      </c>
      <c r="E1" s="21" t="s">
        <v>505</v>
      </c>
      <c r="F1" s="21" t="s">
        <v>5</v>
      </c>
      <c r="G1" s="22"/>
      <c r="H1" s="22"/>
      <c r="I1" s="22"/>
      <c r="J1" s="22"/>
      <c r="K1" s="22"/>
      <c r="L1" s="22"/>
      <c r="M1" s="22"/>
      <c r="N1" s="22"/>
      <c r="O1" s="22"/>
      <c r="P1" s="22"/>
      <c r="Q1" s="22"/>
    </row>
    <row r="2">
      <c r="A2" s="3" t="s">
        <v>6</v>
      </c>
      <c r="B2" s="3" t="s">
        <v>7</v>
      </c>
      <c r="C2" s="3" t="s">
        <v>8</v>
      </c>
      <c r="D2" s="3" t="s">
        <v>9</v>
      </c>
      <c r="E2" s="3" t="s">
        <v>10</v>
      </c>
      <c r="F2" s="3" t="s">
        <v>11</v>
      </c>
      <c r="G2" s="22"/>
      <c r="H2" s="22"/>
      <c r="I2" s="22"/>
      <c r="J2" s="22"/>
      <c r="K2" s="22"/>
      <c r="L2" s="22"/>
      <c r="M2" s="22"/>
      <c r="N2" s="22"/>
      <c r="O2" s="22"/>
      <c r="P2" s="22"/>
      <c r="Q2" s="22"/>
    </row>
    <row r="3">
      <c r="A3" s="4" t="s">
        <v>12</v>
      </c>
      <c r="B3" s="3" t="s">
        <v>7</v>
      </c>
      <c r="C3" s="3" t="s">
        <v>8</v>
      </c>
      <c r="D3" s="3" t="s">
        <v>13</v>
      </c>
      <c r="E3" s="3" t="s">
        <v>14</v>
      </c>
      <c r="F3" s="3" t="s">
        <v>11</v>
      </c>
      <c r="G3" s="22"/>
      <c r="H3" s="22"/>
      <c r="I3" s="22"/>
      <c r="J3" s="22"/>
      <c r="K3" s="22"/>
      <c r="L3" s="22"/>
      <c r="M3" s="22"/>
      <c r="N3" s="22"/>
      <c r="O3" s="22"/>
      <c r="P3" s="22"/>
      <c r="Q3" s="22"/>
    </row>
    <row r="4">
      <c r="A4" s="4" t="s">
        <v>15</v>
      </c>
      <c r="B4" s="3" t="s">
        <v>7</v>
      </c>
      <c r="C4" s="3" t="s">
        <v>8</v>
      </c>
      <c r="D4" s="3" t="s">
        <v>16</v>
      </c>
      <c r="E4" s="3" t="s">
        <v>10</v>
      </c>
      <c r="F4" s="3" t="s">
        <v>17</v>
      </c>
      <c r="G4" s="22"/>
      <c r="H4" s="22"/>
      <c r="I4" s="22"/>
      <c r="J4" s="22"/>
      <c r="K4" s="22"/>
      <c r="L4" s="22"/>
      <c r="M4" s="22"/>
      <c r="N4" s="22"/>
      <c r="O4" s="22"/>
      <c r="P4" s="22"/>
      <c r="Q4" s="22"/>
    </row>
    <row r="5">
      <c r="A5" s="4" t="s">
        <v>18</v>
      </c>
      <c r="B5" s="3" t="s">
        <v>7</v>
      </c>
      <c r="C5" s="4" t="s">
        <v>8</v>
      </c>
      <c r="D5" s="4" t="s">
        <v>16</v>
      </c>
      <c r="E5" s="3" t="s">
        <v>14</v>
      </c>
      <c r="F5" s="3" t="s">
        <v>17</v>
      </c>
      <c r="G5" s="22"/>
      <c r="H5" s="22"/>
      <c r="I5" s="22"/>
      <c r="J5" s="22"/>
      <c r="K5" s="22"/>
      <c r="L5" s="22"/>
      <c r="M5" s="22"/>
      <c r="N5" s="22"/>
      <c r="O5" s="22"/>
      <c r="P5" s="22"/>
      <c r="Q5" s="22"/>
    </row>
    <row r="6">
      <c r="A6" s="4" t="s">
        <v>19</v>
      </c>
      <c r="B6" s="3" t="s">
        <v>7</v>
      </c>
      <c r="C6" s="4" t="s">
        <v>8</v>
      </c>
      <c r="D6" s="4" t="s">
        <v>16</v>
      </c>
      <c r="E6" s="3" t="s">
        <v>14</v>
      </c>
      <c r="F6" s="3" t="s">
        <v>17</v>
      </c>
      <c r="G6" s="22"/>
      <c r="H6" s="22"/>
      <c r="I6" s="22"/>
      <c r="J6" s="22"/>
      <c r="K6" s="22"/>
      <c r="L6" s="22"/>
      <c r="M6" s="22"/>
      <c r="N6" s="22"/>
      <c r="O6" s="22"/>
      <c r="P6" s="22"/>
      <c r="Q6" s="22"/>
    </row>
    <row r="7">
      <c r="A7" s="4" t="s">
        <v>20</v>
      </c>
      <c r="B7" s="3" t="s">
        <v>7</v>
      </c>
      <c r="C7" s="5" t="s">
        <v>8</v>
      </c>
      <c r="D7" s="5" t="s">
        <v>21</v>
      </c>
      <c r="E7" s="3" t="s">
        <v>14</v>
      </c>
      <c r="F7" s="3" t="s">
        <v>11</v>
      </c>
      <c r="G7" s="22"/>
      <c r="H7" s="22"/>
      <c r="I7" s="22"/>
      <c r="J7" s="22"/>
      <c r="K7" s="22"/>
      <c r="L7" s="22"/>
      <c r="M7" s="22"/>
      <c r="N7" s="22"/>
      <c r="O7" s="22"/>
      <c r="P7" s="22"/>
      <c r="Q7" s="22"/>
    </row>
    <row r="8">
      <c r="A8" s="4" t="s">
        <v>22</v>
      </c>
      <c r="B8" s="3" t="s">
        <v>7</v>
      </c>
      <c r="C8" s="3" t="s">
        <v>8</v>
      </c>
      <c r="D8" s="3" t="s">
        <v>16</v>
      </c>
      <c r="E8" s="3" t="s">
        <v>14</v>
      </c>
      <c r="F8" s="3" t="s">
        <v>17</v>
      </c>
      <c r="G8" s="22"/>
      <c r="H8" s="22"/>
      <c r="I8" s="22"/>
      <c r="J8" s="22"/>
      <c r="K8" s="22"/>
      <c r="L8" s="22"/>
      <c r="M8" s="22"/>
      <c r="N8" s="22"/>
      <c r="O8" s="22"/>
      <c r="P8" s="22"/>
      <c r="Q8" s="22"/>
    </row>
    <row r="9">
      <c r="A9" s="4" t="s">
        <v>23</v>
      </c>
      <c r="B9" s="3" t="s">
        <v>7</v>
      </c>
      <c r="C9" s="3" t="s">
        <v>8</v>
      </c>
      <c r="D9" s="3" t="s">
        <v>13</v>
      </c>
      <c r="E9" s="3" t="s">
        <v>14</v>
      </c>
      <c r="F9" s="3" t="s">
        <v>11</v>
      </c>
      <c r="G9" s="22"/>
      <c r="H9" s="22"/>
      <c r="I9" s="22"/>
      <c r="J9" s="22"/>
      <c r="K9" s="22"/>
      <c r="L9" s="22"/>
      <c r="M9" s="22"/>
      <c r="N9" s="22"/>
      <c r="O9" s="22"/>
      <c r="P9" s="22"/>
      <c r="Q9" s="22"/>
    </row>
    <row r="10">
      <c r="A10" s="4" t="s">
        <v>24</v>
      </c>
      <c r="B10" s="3" t="s">
        <v>7</v>
      </c>
      <c r="C10" s="3" t="s">
        <v>8</v>
      </c>
      <c r="D10" s="3" t="s">
        <v>25</v>
      </c>
      <c r="E10" s="3" t="s">
        <v>26</v>
      </c>
      <c r="F10" s="3" t="s">
        <v>17</v>
      </c>
      <c r="G10" s="22"/>
      <c r="H10" s="22"/>
      <c r="I10" s="22"/>
      <c r="J10" s="22"/>
      <c r="K10" s="22"/>
      <c r="L10" s="22"/>
      <c r="M10" s="22"/>
      <c r="N10" s="22"/>
      <c r="O10" s="22"/>
      <c r="P10" s="22"/>
      <c r="Q10" s="22"/>
    </row>
    <row r="11">
      <c r="A11" s="4" t="s">
        <v>27</v>
      </c>
      <c r="B11" s="3" t="s">
        <v>7</v>
      </c>
      <c r="C11" s="6" t="s">
        <v>8</v>
      </c>
      <c r="D11" s="6" t="s">
        <v>13</v>
      </c>
      <c r="E11" s="3" t="s">
        <v>14</v>
      </c>
      <c r="F11" s="3" t="s">
        <v>11</v>
      </c>
      <c r="G11" s="22"/>
      <c r="H11" s="22"/>
      <c r="I11" s="22"/>
      <c r="J11" s="22"/>
      <c r="K11" s="22"/>
      <c r="L11" s="22"/>
      <c r="M11" s="22"/>
      <c r="N11" s="22"/>
      <c r="O11" s="22"/>
      <c r="P11" s="22"/>
      <c r="Q11" s="22"/>
    </row>
    <row r="12">
      <c r="A12" s="4" t="s">
        <v>28</v>
      </c>
      <c r="B12" s="3" t="s">
        <v>7</v>
      </c>
      <c r="C12" s="6" t="s">
        <v>8</v>
      </c>
      <c r="D12" s="6" t="s">
        <v>29</v>
      </c>
      <c r="E12" s="3" t="s">
        <v>26</v>
      </c>
      <c r="F12" s="3" t="s">
        <v>17</v>
      </c>
      <c r="G12" s="22"/>
      <c r="H12" s="22"/>
      <c r="I12" s="22"/>
      <c r="J12" s="22"/>
      <c r="K12" s="22"/>
      <c r="L12" s="22"/>
      <c r="M12" s="22"/>
      <c r="N12" s="22"/>
      <c r="O12" s="22"/>
      <c r="P12" s="22"/>
      <c r="Q12" s="22"/>
    </row>
    <row r="13">
      <c r="A13" s="4" t="s">
        <v>30</v>
      </c>
      <c r="B13" s="3" t="s">
        <v>7</v>
      </c>
      <c r="C13" s="3" t="s">
        <v>8</v>
      </c>
      <c r="D13" s="3" t="s">
        <v>16</v>
      </c>
      <c r="E13" s="3" t="s">
        <v>31</v>
      </c>
      <c r="F13" s="3" t="s">
        <v>17</v>
      </c>
      <c r="G13" s="22"/>
      <c r="H13" s="22"/>
      <c r="I13" s="22"/>
      <c r="J13" s="22"/>
      <c r="K13" s="22"/>
      <c r="L13" s="22"/>
      <c r="M13" s="22"/>
      <c r="N13" s="22"/>
      <c r="O13" s="22"/>
      <c r="P13" s="22"/>
      <c r="Q13" s="22"/>
    </row>
    <row r="14">
      <c r="A14" s="4" t="s">
        <v>32</v>
      </c>
      <c r="B14" s="3" t="s">
        <v>7</v>
      </c>
      <c r="C14" s="3" t="s">
        <v>33</v>
      </c>
      <c r="D14" s="3" t="s">
        <v>34</v>
      </c>
      <c r="E14" s="3" t="s">
        <v>14</v>
      </c>
      <c r="F14" s="3" t="s">
        <v>35</v>
      </c>
      <c r="G14" s="22"/>
      <c r="H14" s="22"/>
      <c r="I14" s="22"/>
      <c r="J14" s="22"/>
      <c r="K14" s="22"/>
      <c r="L14" s="22"/>
      <c r="M14" s="22"/>
      <c r="N14" s="22"/>
      <c r="O14" s="22"/>
      <c r="P14" s="22"/>
      <c r="Q14" s="22"/>
    </row>
    <row r="15">
      <c r="A15" s="4" t="s">
        <v>36</v>
      </c>
      <c r="B15" s="3" t="s">
        <v>7</v>
      </c>
      <c r="C15" s="6" t="s">
        <v>33</v>
      </c>
      <c r="D15" s="6" t="s">
        <v>37</v>
      </c>
      <c r="E15" s="3" t="s">
        <v>14</v>
      </c>
      <c r="F15" s="3" t="s">
        <v>35</v>
      </c>
      <c r="G15" s="22"/>
      <c r="H15" s="22"/>
      <c r="I15" s="22"/>
      <c r="J15" s="22"/>
      <c r="K15" s="22"/>
      <c r="L15" s="22"/>
      <c r="M15" s="22"/>
      <c r="N15" s="22"/>
      <c r="O15" s="22"/>
      <c r="P15" s="22"/>
      <c r="Q15" s="22"/>
    </row>
    <row r="16">
      <c r="A16" s="4" t="s">
        <v>38</v>
      </c>
      <c r="B16" s="3" t="s">
        <v>7</v>
      </c>
      <c r="C16" s="3" t="s">
        <v>33</v>
      </c>
      <c r="D16" s="3" t="s">
        <v>16</v>
      </c>
      <c r="E16" s="3" t="s">
        <v>14</v>
      </c>
      <c r="F16" s="3" t="s">
        <v>35</v>
      </c>
      <c r="G16" s="22"/>
      <c r="H16" s="22"/>
      <c r="I16" s="22"/>
      <c r="J16" s="22"/>
      <c r="K16" s="22"/>
      <c r="L16" s="22"/>
      <c r="M16" s="22"/>
      <c r="N16" s="22"/>
      <c r="O16" s="22"/>
      <c r="P16" s="22"/>
      <c r="Q16" s="22"/>
    </row>
    <row r="17">
      <c r="A17" s="4" t="s">
        <v>39</v>
      </c>
      <c r="B17" s="3" t="s">
        <v>7</v>
      </c>
      <c r="C17" s="6" t="s">
        <v>33</v>
      </c>
      <c r="D17" s="6" t="s">
        <v>37</v>
      </c>
      <c r="E17" s="3" t="s">
        <v>40</v>
      </c>
      <c r="F17" s="3" t="s">
        <v>35</v>
      </c>
      <c r="G17" s="22"/>
      <c r="H17" s="22"/>
      <c r="I17" s="22"/>
      <c r="J17" s="22"/>
      <c r="K17" s="22"/>
      <c r="L17" s="22"/>
      <c r="M17" s="22"/>
      <c r="N17" s="22"/>
      <c r="O17" s="22"/>
      <c r="P17" s="22"/>
      <c r="Q17" s="22"/>
    </row>
    <row r="18">
      <c r="A18" s="4" t="s">
        <v>41</v>
      </c>
      <c r="B18" s="3" t="s">
        <v>7</v>
      </c>
      <c r="C18" s="6" t="s">
        <v>33</v>
      </c>
      <c r="D18" s="6" t="s">
        <v>42</v>
      </c>
      <c r="E18" s="3" t="s">
        <v>43</v>
      </c>
      <c r="F18" s="3" t="s">
        <v>35</v>
      </c>
      <c r="G18" s="22"/>
      <c r="H18" s="22"/>
      <c r="I18" s="22"/>
      <c r="J18" s="22"/>
      <c r="K18" s="22"/>
      <c r="L18" s="22"/>
      <c r="M18" s="22"/>
      <c r="N18" s="22"/>
      <c r="O18" s="22"/>
      <c r="P18" s="22"/>
      <c r="Q18" s="22"/>
    </row>
    <row r="19">
      <c r="A19" s="4" t="s">
        <v>44</v>
      </c>
      <c r="B19" s="3" t="s">
        <v>7</v>
      </c>
      <c r="C19" s="6" t="s">
        <v>33</v>
      </c>
      <c r="D19" s="6" t="s">
        <v>42</v>
      </c>
      <c r="E19" s="3" t="s">
        <v>43</v>
      </c>
      <c r="F19" s="3" t="s">
        <v>35</v>
      </c>
      <c r="G19" s="22"/>
      <c r="H19" s="22"/>
      <c r="I19" s="22"/>
      <c r="J19" s="22"/>
      <c r="K19" s="22"/>
      <c r="L19" s="22"/>
      <c r="M19" s="22"/>
      <c r="N19" s="22"/>
      <c r="O19" s="22"/>
      <c r="P19" s="22"/>
      <c r="Q19" s="22"/>
    </row>
    <row r="20">
      <c r="A20" s="4" t="s">
        <v>45</v>
      </c>
      <c r="B20" s="3" t="s">
        <v>7</v>
      </c>
      <c r="C20" s="3" t="s">
        <v>33</v>
      </c>
      <c r="D20" s="3" t="s">
        <v>16</v>
      </c>
      <c r="E20" s="3" t="s">
        <v>43</v>
      </c>
      <c r="F20" s="3" t="s">
        <v>35</v>
      </c>
      <c r="G20" s="22"/>
      <c r="H20" s="22"/>
      <c r="I20" s="22"/>
      <c r="J20" s="22"/>
      <c r="K20" s="22"/>
      <c r="L20" s="22"/>
      <c r="M20" s="22"/>
      <c r="N20" s="22"/>
      <c r="O20" s="22"/>
      <c r="P20" s="22"/>
      <c r="Q20" s="22"/>
    </row>
    <row r="21">
      <c r="A21" s="4" t="s">
        <v>46</v>
      </c>
      <c r="B21" s="3" t="s">
        <v>7</v>
      </c>
      <c r="C21" s="3" t="s">
        <v>33</v>
      </c>
      <c r="D21" s="3" t="s">
        <v>16</v>
      </c>
      <c r="E21" s="3" t="s">
        <v>43</v>
      </c>
      <c r="F21" s="3" t="s">
        <v>35</v>
      </c>
      <c r="G21" s="22"/>
      <c r="H21" s="22"/>
      <c r="I21" s="22"/>
      <c r="J21" s="22"/>
      <c r="K21" s="22"/>
      <c r="L21" s="22"/>
      <c r="M21" s="22"/>
      <c r="N21" s="22"/>
      <c r="O21" s="22"/>
      <c r="P21" s="22"/>
      <c r="Q21" s="22"/>
    </row>
    <row r="22">
      <c r="A22" s="4" t="s">
        <v>47</v>
      </c>
      <c r="B22" s="3" t="s">
        <v>7</v>
      </c>
      <c r="C22" s="3" t="s">
        <v>33</v>
      </c>
      <c r="D22" s="3" t="s">
        <v>16</v>
      </c>
      <c r="E22" s="3" t="s">
        <v>43</v>
      </c>
      <c r="F22" s="3" t="s">
        <v>35</v>
      </c>
      <c r="G22" s="22"/>
      <c r="H22" s="22"/>
      <c r="I22" s="22"/>
      <c r="J22" s="22"/>
      <c r="K22" s="22"/>
      <c r="L22" s="22"/>
      <c r="M22" s="22"/>
      <c r="N22" s="22"/>
      <c r="O22" s="22"/>
      <c r="P22" s="22"/>
      <c r="Q22" s="22"/>
    </row>
    <row r="23">
      <c r="A23" s="4" t="s">
        <v>48</v>
      </c>
      <c r="B23" s="3" t="s">
        <v>7</v>
      </c>
      <c r="C23" s="3" t="s">
        <v>33</v>
      </c>
      <c r="D23" s="3" t="s">
        <v>16</v>
      </c>
      <c r="E23" s="3" t="s">
        <v>43</v>
      </c>
      <c r="F23" s="3" t="s">
        <v>35</v>
      </c>
      <c r="G23" s="22"/>
      <c r="H23" s="22"/>
      <c r="I23" s="22"/>
      <c r="J23" s="22"/>
      <c r="K23" s="22"/>
      <c r="L23" s="22"/>
      <c r="M23" s="22"/>
      <c r="N23" s="22"/>
      <c r="O23" s="22"/>
      <c r="P23" s="22"/>
      <c r="Q23" s="22"/>
    </row>
    <row r="24">
      <c r="A24" s="4" t="s">
        <v>49</v>
      </c>
      <c r="B24" s="3" t="s">
        <v>7</v>
      </c>
      <c r="C24" s="3" t="s">
        <v>50</v>
      </c>
      <c r="D24" s="3" t="s">
        <v>51</v>
      </c>
      <c r="E24" s="3" t="s">
        <v>52</v>
      </c>
      <c r="F24" s="3" t="s">
        <v>53</v>
      </c>
      <c r="G24" s="22"/>
      <c r="H24" s="22"/>
      <c r="I24" s="22"/>
      <c r="J24" s="22"/>
      <c r="K24" s="22"/>
      <c r="L24" s="22"/>
      <c r="M24" s="22"/>
      <c r="N24" s="22"/>
      <c r="O24" s="22"/>
      <c r="P24" s="22"/>
      <c r="Q24" s="22"/>
    </row>
    <row r="25">
      <c r="A25" s="4" t="s">
        <v>54</v>
      </c>
      <c r="B25" s="3" t="s">
        <v>7</v>
      </c>
      <c r="C25" s="3" t="s">
        <v>50</v>
      </c>
      <c r="D25" s="3" t="s">
        <v>21</v>
      </c>
      <c r="E25" s="3" t="s">
        <v>14</v>
      </c>
      <c r="F25" s="3" t="s">
        <v>53</v>
      </c>
      <c r="G25" s="22"/>
      <c r="H25" s="22"/>
      <c r="I25" s="22"/>
      <c r="J25" s="22"/>
      <c r="K25" s="22"/>
      <c r="L25" s="22"/>
      <c r="M25" s="22"/>
      <c r="N25" s="22"/>
      <c r="O25" s="22"/>
      <c r="P25" s="22"/>
      <c r="Q25" s="22"/>
    </row>
    <row r="26">
      <c r="A26" s="4" t="s">
        <v>55</v>
      </c>
      <c r="B26" s="3" t="s">
        <v>7</v>
      </c>
      <c r="C26" s="3" t="s">
        <v>50</v>
      </c>
      <c r="D26" s="3" t="s">
        <v>51</v>
      </c>
      <c r="E26" s="3" t="s">
        <v>56</v>
      </c>
      <c r="F26" s="3" t="s">
        <v>53</v>
      </c>
      <c r="G26" s="22"/>
      <c r="H26" s="22"/>
      <c r="I26" s="22"/>
      <c r="J26" s="22"/>
      <c r="K26" s="22"/>
      <c r="L26" s="22"/>
      <c r="M26" s="22"/>
      <c r="N26" s="22"/>
      <c r="O26" s="22"/>
      <c r="P26" s="22"/>
      <c r="Q26" s="22"/>
    </row>
    <row r="27">
      <c r="A27" s="4" t="s">
        <v>57</v>
      </c>
      <c r="B27" s="3" t="s">
        <v>7</v>
      </c>
      <c r="C27" s="3" t="s">
        <v>50</v>
      </c>
      <c r="D27" s="3" t="s">
        <v>51</v>
      </c>
      <c r="E27" s="3" t="s">
        <v>52</v>
      </c>
      <c r="F27" s="3" t="s">
        <v>35</v>
      </c>
      <c r="G27" s="22"/>
      <c r="H27" s="22"/>
      <c r="I27" s="22"/>
      <c r="J27" s="22"/>
      <c r="K27" s="22"/>
      <c r="L27" s="22"/>
      <c r="M27" s="22"/>
      <c r="N27" s="22"/>
      <c r="O27" s="22"/>
      <c r="P27" s="22"/>
      <c r="Q27" s="22"/>
    </row>
    <row r="28">
      <c r="A28" s="4" t="s">
        <v>58</v>
      </c>
      <c r="B28" s="3" t="s">
        <v>7</v>
      </c>
      <c r="C28" s="3" t="s">
        <v>50</v>
      </c>
      <c r="D28" s="3" t="s">
        <v>51</v>
      </c>
      <c r="E28" s="3" t="s">
        <v>14</v>
      </c>
      <c r="F28" s="3" t="s">
        <v>35</v>
      </c>
      <c r="G28" s="22"/>
      <c r="H28" s="22"/>
      <c r="I28" s="22"/>
      <c r="J28" s="22"/>
      <c r="K28" s="22"/>
      <c r="L28" s="22"/>
      <c r="M28" s="22"/>
      <c r="N28" s="22"/>
      <c r="O28" s="22"/>
      <c r="P28" s="22"/>
      <c r="Q28" s="22"/>
    </row>
    <row r="29">
      <c r="A29" s="4" t="s">
        <v>59</v>
      </c>
      <c r="B29" s="3" t="s">
        <v>7</v>
      </c>
      <c r="C29" s="3" t="s">
        <v>60</v>
      </c>
      <c r="D29" s="3" t="s">
        <v>51</v>
      </c>
      <c r="E29" s="3" t="s">
        <v>52</v>
      </c>
      <c r="F29" s="3" t="s">
        <v>35</v>
      </c>
      <c r="G29" s="22"/>
      <c r="H29" s="22"/>
      <c r="I29" s="22"/>
      <c r="J29" s="22"/>
      <c r="K29" s="22"/>
      <c r="L29" s="22"/>
      <c r="M29" s="22"/>
      <c r="N29" s="22"/>
      <c r="O29" s="22"/>
      <c r="P29" s="22"/>
      <c r="Q29" s="22"/>
    </row>
    <row r="30">
      <c r="A30" s="4" t="s">
        <v>61</v>
      </c>
      <c r="B30" s="3" t="s">
        <v>7</v>
      </c>
      <c r="C30" s="3" t="s">
        <v>62</v>
      </c>
      <c r="D30" s="3" t="s">
        <v>21</v>
      </c>
      <c r="E30" s="3" t="s">
        <v>14</v>
      </c>
      <c r="F30" s="3" t="s">
        <v>53</v>
      </c>
      <c r="G30" s="22"/>
      <c r="H30" s="22"/>
      <c r="I30" s="22"/>
      <c r="J30" s="22"/>
      <c r="K30" s="22"/>
      <c r="L30" s="22"/>
      <c r="M30" s="22"/>
      <c r="N30" s="22"/>
      <c r="O30" s="22"/>
      <c r="P30" s="22"/>
      <c r="Q30" s="22"/>
    </row>
    <row r="31">
      <c r="A31" s="4" t="s">
        <v>63</v>
      </c>
      <c r="B31" s="3" t="s">
        <v>7</v>
      </c>
      <c r="C31" s="3" t="s">
        <v>64</v>
      </c>
      <c r="D31" s="3" t="s">
        <v>65</v>
      </c>
      <c r="E31" s="3" t="s">
        <v>26</v>
      </c>
      <c r="F31" s="3" t="s">
        <v>17</v>
      </c>
      <c r="G31" s="22"/>
      <c r="H31" s="22"/>
      <c r="I31" s="22"/>
      <c r="J31" s="22"/>
      <c r="K31" s="22"/>
      <c r="L31" s="22"/>
      <c r="M31" s="22"/>
      <c r="N31" s="22"/>
      <c r="O31" s="22"/>
      <c r="P31" s="22"/>
      <c r="Q31" s="22"/>
    </row>
    <row r="32">
      <c r="A32" s="4" t="s">
        <v>66</v>
      </c>
      <c r="B32" s="3" t="s">
        <v>7</v>
      </c>
      <c r="C32" s="6" t="s">
        <v>67</v>
      </c>
      <c r="D32" s="6" t="s">
        <v>68</v>
      </c>
      <c r="E32" s="3" t="s">
        <v>14</v>
      </c>
      <c r="F32" s="3" t="s">
        <v>17</v>
      </c>
      <c r="G32" s="22"/>
      <c r="H32" s="22"/>
      <c r="I32" s="22"/>
      <c r="J32" s="22"/>
      <c r="K32" s="22"/>
      <c r="L32" s="22"/>
      <c r="M32" s="22"/>
      <c r="N32" s="22"/>
      <c r="O32" s="22"/>
      <c r="P32" s="22"/>
      <c r="Q32" s="22"/>
    </row>
    <row r="33">
      <c r="A33" s="7" t="s">
        <v>69</v>
      </c>
      <c r="B33" s="3" t="s">
        <v>7</v>
      </c>
      <c r="C33" s="3" t="s">
        <v>67</v>
      </c>
      <c r="D33" s="3" t="s">
        <v>9</v>
      </c>
      <c r="E33" s="3" t="s">
        <v>52</v>
      </c>
      <c r="F33" s="3" t="s">
        <v>17</v>
      </c>
      <c r="G33" s="22"/>
      <c r="H33" s="22"/>
      <c r="I33" s="22"/>
      <c r="J33" s="22"/>
      <c r="K33" s="22"/>
      <c r="L33" s="22"/>
      <c r="M33" s="22"/>
      <c r="N33" s="22"/>
      <c r="O33" s="22"/>
      <c r="P33" s="22"/>
      <c r="Q33" s="22"/>
    </row>
    <row r="34">
      <c r="A34" s="4" t="s">
        <v>70</v>
      </c>
      <c r="B34" s="3" t="s">
        <v>7</v>
      </c>
      <c r="C34" s="3" t="s">
        <v>67</v>
      </c>
      <c r="D34" s="3" t="s">
        <v>34</v>
      </c>
      <c r="E34" s="3" t="s">
        <v>14</v>
      </c>
      <c r="F34" s="3" t="s">
        <v>17</v>
      </c>
      <c r="G34" s="22"/>
      <c r="H34" s="22"/>
      <c r="I34" s="22"/>
      <c r="J34" s="22"/>
      <c r="K34" s="22"/>
      <c r="L34" s="22"/>
      <c r="M34" s="22"/>
      <c r="N34" s="22"/>
      <c r="O34" s="22"/>
      <c r="P34" s="22"/>
      <c r="Q34" s="22"/>
    </row>
    <row r="35">
      <c r="A35" s="4" t="s">
        <v>71</v>
      </c>
      <c r="B35" s="3" t="s">
        <v>7</v>
      </c>
      <c r="C35" s="3" t="s">
        <v>67</v>
      </c>
      <c r="D35" s="3" t="s">
        <v>9</v>
      </c>
      <c r="E35" s="3" t="s">
        <v>72</v>
      </c>
      <c r="F35" s="3" t="s">
        <v>17</v>
      </c>
      <c r="G35" s="22"/>
      <c r="H35" s="22"/>
      <c r="I35" s="22"/>
      <c r="J35" s="22"/>
      <c r="K35" s="22"/>
      <c r="L35" s="22"/>
      <c r="M35" s="22"/>
      <c r="N35" s="22"/>
      <c r="O35" s="22"/>
      <c r="P35" s="22"/>
      <c r="Q35" s="22"/>
    </row>
    <row r="36">
      <c r="A36" s="4" t="s">
        <v>73</v>
      </c>
      <c r="B36" s="3" t="s">
        <v>7</v>
      </c>
      <c r="C36" s="3" t="s">
        <v>67</v>
      </c>
      <c r="D36" s="3" t="s">
        <v>21</v>
      </c>
      <c r="E36" s="3" t="s">
        <v>72</v>
      </c>
      <c r="F36" s="3" t="s">
        <v>17</v>
      </c>
      <c r="G36" s="22"/>
      <c r="H36" s="22"/>
      <c r="I36" s="22"/>
      <c r="J36" s="22"/>
      <c r="K36" s="22"/>
      <c r="L36" s="22"/>
      <c r="M36" s="22"/>
      <c r="N36" s="22"/>
      <c r="O36" s="22"/>
      <c r="P36" s="22"/>
      <c r="Q36" s="22"/>
    </row>
    <row r="37">
      <c r="A37" s="4" t="s">
        <v>74</v>
      </c>
      <c r="B37" s="3" t="s">
        <v>7</v>
      </c>
      <c r="C37" s="3" t="s">
        <v>67</v>
      </c>
      <c r="D37" s="3" t="s">
        <v>16</v>
      </c>
      <c r="E37" s="3" t="s">
        <v>75</v>
      </c>
      <c r="F37" s="3" t="s">
        <v>17</v>
      </c>
      <c r="G37" s="22"/>
      <c r="H37" s="22"/>
      <c r="I37" s="22"/>
      <c r="J37" s="22"/>
      <c r="K37" s="22"/>
      <c r="L37" s="22"/>
      <c r="M37" s="22"/>
      <c r="N37" s="22"/>
      <c r="O37" s="22"/>
      <c r="P37" s="22"/>
      <c r="Q37" s="22"/>
    </row>
    <row r="38">
      <c r="A38" s="4" t="s">
        <v>76</v>
      </c>
      <c r="B38" s="3" t="s">
        <v>7</v>
      </c>
      <c r="C38" s="3" t="s">
        <v>67</v>
      </c>
      <c r="D38" s="3" t="s">
        <v>42</v>
      </c>
      <c r="E38" s="3" t="s">
        <v>14</v>
      </c>
      <c r="F38" s="3" t="s">
        <v>53</v>
      </c>
      <c r="G38" s="22"/>
      <c r="H38" s="22"/>
      <c r="I38" s="22"/>
      <c r="J38" s="22"/>
      <c r="K38" s="22"/>
      <c r="L38" s="22"/>
      <c r="M38" s="22"/>
      <c r="N38" s="22"/>
      <c r="O38" s="22"/>
      <c r="P38" s="22"/>
      <c r="Q38" s="22"/>
    </row>
    <row r="39">
      <c r="A39" s="4" t="s">
        <v>77</v>
      </c>
      <c r="B39" s="3" t="s">
        <v>7</v>
      </c>
      <c r="C39" s="3" t="s">
        <v>67</v>
      </c>
      <c r="D39" s="3" t="s">
        <v>9</v>
      </c>
      <c r="E39" s="3" t="s">
        <v>72</v>
      </c>
      <c r="F39" s="3" t="s">
        <v>17</v>
      </c>
      <c r="G39" s="22"/>
      <c r="H39" s="22"/>
      <c r="I39" s="22"/>
      <c r="J39" s="22"/>
      <c r="K39" s="22"/>
      <c r="L39" s="22"/>
      <c r="M39" s="22"/>
      <c r="N39" s="22"/>
      <c r="O39" s="22"/>
      <c r="P39" s="22"/>
      <c r="Q39" s="22"/>
    </row>
    <row r="40">
      <c r="A40" s="4" t="s">
        <v>78</v>
      </c>
      <c r="B40" s="3" t="s">
        <v>7</v>
      </c>
      <c r="C40" s="3" t="s">
        <v>67</v>
      </c>
      <c r="D40" s="3" t="s">
        <v>16</v>
      </c>
      <c r="E40" s="3" t="s">
        <v>79</v>
      </c>
      <c r="F40" s="3" t="s">
        <v>17</v>
      </c>
      <c r="G40" s="22"/>
      <c r="H40" s="22"/>
      <c r="I40" s="22"/>
      <c r="J40" s="22"/>
      <c r="K40" s="22"/>
      <c r="L40" s="22"/>
      <c r="M40" s="22"/>
      <c r="N40" s="22"/>
      <c r="O40" s="22"/>
      <c r="P40" s="22"/>
      <c r="Q40" s="22"/>
    </row>
    <row r="41">
      <c r="A41" s="22"/>
      <c r="B41" s="22"/>
      <c r="C41" s="22"/>
      <c r="D41" s="22"/>
      <c r="E41" s="22"/>
      <c r="F41" s="22"/>
      <c r="G41" s="22"/>
      <c r="H41" s="22"/>
      <c r="I41" s="22"/>
      <c r="J41" s="22"/>
      <c r="K41" s="22"/>
      <c r="L41" s="22"/>
      <c r="M41" s="22"/>
      <c r="N41" s="22"/>
      <c r="O41" s="22"/>
      <c r="P41" s="22"/>
      <c r="Q41" s="22"/>
    </row>
    <row r="42">
      <c r="A42" s="22"/>
      <c r="B42" s="22"/>
      <c r="C42" s="22"/>
      <c r="D42" s="22"/>
      <c r="E42" s="22"/>
      <c r="F42" s="22"/>
      <c r="G42" s="22"/>
      <c r="H42" s="22"/>
      <c r="I42" s="22"/>
      <c r="J42" s="22"/>
      <c r="K42" s="22"/>
      <c r="L42" s="22"/>
      <c r="M42" s="22"/>
      <c r="N42" s="22"/>
      <c r="O42" s="22"/>
      <c r="P42" s="22"/>
      <c r="Q42" s="22"/>
    </row>
    <row r="43">
      <c r="A43" s="22"/>
      <c r="B43" s="22"/>
      <c r="C43" s="22"/>
      <c r="D43" s="22"/>
      <c r="E43" s="22"/>
      <c r="F43" s="22"/>
      <c r="G43" s="22"/>
      <c r="H43" s="22"/>
      <c r="I43" s="22"/>
      <c r="J43" s="22"/>
      <c r="K43" s="22"/>
      <c r="L43" s="22"/>
      <c r="M43" s="22"/>
      <c r="N43" s="22"/>
      <c r="O43" s="22"/>
      <c r="P43" s="22"/>
      <c r="Q43" s="22"/>
    </row>
    <row r="44">
      <c r="A44" s="22"/>
      <c r="B44" s="22"/>
      <c r="C44" s="22"/>
      <c r="D44" s="22"/>
      <c r="E44" s="22"/>
      <c r="F44" s="22"/>
      <c r="G44" s="22"/>
      <c r="H44" s="22"/>
      <c r="I44" s="22"/>
      <c r="J44" s="22"/>
      <c r="K44" s="22"/>
      <c r="L44" s="22"/>
      <c r="M44" s="22"/>
      <c r="N44" s="22"/>
      <c r="O44" s="22"/>
      <c r="P44" s="22"/>
      <c r="Q44" s="22"/>
    </row>
    <row r="45">
      <c r="A45" s="22"/>
      <c r="B45" s="22"/>
      <c r="C45" s="22"/>
      <c r="D45" s="22"/>
      <c r="E45" s="22"/>
      <c r="F45" s="22"/>
      <c r="G45" s="22"/>
      <c r="H45" s="22"/>
      <c r="I45" s="22"/>
      <c r="J45" s="22"/>
      <c r="K45" s="22"/>
      <c r="L45" s="22"/>
      <c r="M45" s="22"/>
      <c r="N45" s="22"/>
      <c r="O45" s="22"/>
      <c r="P45" s="22"/>
      <c r="Q45" s="22"/>
    </row>
    <row r="46">
      <c r="A46" s="22"/>
      <c r="B46" s="22"/>
      <c r="C46" s="22"/>
      <c r="D46" s="22"/>
      <c r="E46" s="22"/>
      <c r="F46" s="22"/>
      <c r="G46" s="22"/>
      <c r="H46" s="22"/>
      <c r="I46" s="22"/>
      <c r="J46" s="22"/>
      <c r="K46" s="22"/>
      <c r="L46" s="22"/>
      <c r="M46" s="22"/>
      <c r="N46" s="22"/>
      <c r="O46" s="22"/>
      <c r="P46" s="22"/>
      <c r="Q46" s="22"/>
    </row>
    <row r="47">
      <c r="A47" s="22"/>
      <c r="B47" s="22"/>
      <c r="C47" s="22"/>
      <c r="D47" s="22"/>
      <c r="E47" s="22"/>
      <c r="F47" s="22"/>
      <c r="G47" s="22"/>
      <c r="H47" s="22"/>
      <c r="I47" s="22"/>
      <c r="J47" s="22"/>
      <c r="K47" s="22"/>
      <c r="L47" s="22"/>
      <c r="M47" s="22"/>
      <c r="N47" s="22"/>
      <c r="O47" s="22"/>
      <c r="P47" s="22"/>
      <c r="Q47" s="22"/>
    </row>
    <row r="48">
      <c r="A48" s="22"/>
      <c r="B48" s="22"/>
      <c r="C48" s="22"/>
      <c r="D48" s="22"/>
      <c r="E48" s="22"/>
      <c r="F48" s="22"/>
      <c r="G48" s="22"/>
      <c r="H48" s="22"/>
      <c r="I48" s="22"/>
      <c r="J48" s="22"/>
      <c r="K48" s="22"/>
      <c r="L48" s="22"/>
      <c r="M48" s="22"/>
      <c r="N48" s="22"/>
      <c r="O48" s="22"/>
      <c r="P48" s="22"/>
      <c r="Q48" s="22"/>
    </row>
    <row r="49">
      <c r="A49" s="22"/>
      <c r="B49" s="22"/>
      <c r="C49" s="22"/>
      <c r="D49" s="22"/>
      <c r="E49" s="22"/>
      <c r="F49" s="22"/>
      <c r="G49" s="22"/>
      <c r="H49" s="22"/>
      <c r="I49" s="22"/>
      <c r="J49" s="22"/>
      <c r="K49" s="22"/>
      <c r="L49" s="22"/>
      <c r="M49" s="22"/>
      <c r="N49" s="22"/>
      <c r="O49" s="22"/>
      <c r="P49" s="22"/>
      <c r="Q49" s="22"/>
    </row>
    <row r="50">
      <c r="A50" s="22"/>
      <c r="B50" s="22"/>
      <c r="C50" s="22"/>
      <c r="D50" s="22"/>
      <c r="E50" s="22"/>
      <c r="F50" s="22"/>
      <c r="G50" s="22"/>
      <c r="H50" s="22"/>
      <c r="I50" s="22"/>
      <c r="J50" s="22"/>
      <c r="K50" s="22"/>
      <c r="L50" s="22"/>
      <c r="M50" s="22"/>
      <c r="N50" s="22"/>
      <c r="O50" s="22"/>
      <c r="P50" s="22"/>
      <c r="Q50" s="22"/>
    </row>
    <row r="51">
      <c r="A51" s="22"/>
      <c r="B51" s="22"/>
      <c r="C51" s="22"/>
      <c r="D51" s="22"/>
      <c r="E51" s="22"/>
      <c r="F51" s="22"/>
      <c r="G51" s="22"/>
      <c r="H51" s="22"/>
      <c r="I51" s="22"/>
      <c r="J51" s="22"/>
      <c r="K51" s="22"/>
      <c r="L51" s="22"/>
      <c r="M51" s="22"/>
      <c r="N51" s="22"/>
      <c r="O51" s="22"/>
      <c r="P51" s="22"/>
      <c r="Q51" s="22"/>
    </row>
    <row r="52">
      <c r="A52" s="22"/>
      <c r="B52" s="22"/>
      <c r="C52" s="22"/>
      <c r="D52" s="22"/>
      <c r="E52" s="22"/>
      <c r="F52" s="22"/>
      <c r="G52" s="22"/>
      <c r="H52" s="22"/>
      <c r="I52" s="22"/>
      <c r="J52" s="22"/>
      <c r="K52" s="22"/>
      <c r="L52" s="22"/>
      <c r="M52" s="22"/>
      <c r="N52" s="22"/>
      <c r="O52" s="22"/>
      <c r="P52" s="22"/>
      <c r="Q52" s="22"/>
    </row>
    <row r="53">
      <c r="A53" s="22"/>
      <c r="B53" s="22"/>
      <c r="C53" s="22"/>
      <c r="D53" s="22"/>
      <c r="E53" s="22"/>
      <c r="F53" s="22"/>
      <c r="G53" s="22"/>
      <c r="H53" s="22"/>
      <c r="I53" s="22"/>
      <c r="J53" s="22"/>
      <c r="K53" s="22"/>
      <c r="L53" s="22"/>
      <c r="M53" s="22"/>
      <c r="N53" s="22"/>
      <c r="O53" s="22"/>
      <c r="P53" s="22"/>
      <c r="Q53" s="22"/>
    </row>
    <row r="54">
      <c r="A54" s="22"/>
      <c r="B54" s="22"/>
      <c r="C54" s="22"/>
      <c r="D54" s="22"/>
      <c r="E54" s="22"/>
      <c r="F54" s="22"/>
      <c r="G54" s="22"/>
      <c r="H54" s="22"/>
      <c r="I54" s="22"/>
      <c r="J54" s="22"/>
      <c r="K54" s="22"/>
      <c r="L54" s="22"/>
      <c r="M54" s="22"/>
      <c r="N54" s="22"/>
      <c r="O54" s="22"/>
      <c r="P54" s="22"/>
      <c r="Q54" s="22"/>
    </row>
    <row r="55">
      <c r="A55" s="22"/>
      <c r="B55" s="22"/>
      <c r="C55" s="22"/>
      <c r="D55" s="22"/>
      <c r="E55" s="22"/>
      <c r="F55" s="22"/>
      <c r="G55" s="22"/>
      <c r="H55" s="22"/>
      <c r="I55" s="22"/>
      <c r="J55" s="22"/>
      <c r="K55" s="22"/>
      <c r="L55" s="22"/>
      <c r="M55" s="22"/>
      <c r="N55" s="22"/>
      <c r="O55" s="22"/>
      <c r="P55" s="22"/>
      <c r="Q55" s="22"/>
    </row>
    <row r="56">
      <c r="A56" s="22"/>
      <c r="B56" s="22"/>
      <c r="C56" s="22"/>
      <c r="D56" s="22"/>
      <c r="E56" s="22"/>
      <c r="F56" s="22"/>
      <c r="G56" s="22"/>
      <c r="H56" s="22"/>
      <c r="I56" s="22"/>
      <c r="J56" s="22"/>
      <c r="K56" s="22"/>
      <c r="L56" s="22"/>
      <c r="M56" s="22"/>
      <c r="N56" s="22"/>
      <c r="O56" s="22"/>
      <c r="P56" s="22"/>
      <c r="Q56" s="22"/>
    </row>
    <row r="57">
      <c r="A57" s="22"/>
      <c r="B57" s="22"/>
      <c r="C57" s="22"/>
      <c r="D57" s="22"/>
      <c r="E57" s="22"/>
      <c r="F57" s="22"/>
      <c r="G57" s="22"/>
      <c r="H57" s="22"/>
      <c r="I57" s="22"/>
      <c r="J57" s="22"/>
      <c r="K57" s="22"/>
      <c r="L57" s="22"/>
      <c r="M57" s="22"/>
      <c r="N57" s="22"/>
      <c r="O57" s="22"/>
      <c r="P57" s="22"/>
      <c r="Q57" s="22"/>
    </row>
    <row r="58">
      <c r="A58" s="22"/>
      <c r="B58" s="22"/>
      <c r="C58" s="22"/>
      <c r="D58" s="22"/>
      <c r="E58" s="22"/>
      <c r="F58" s="22"/>
      <c r="G58" s="22"/>
      <c r="H58" s="22"/>
      <c r="I58" s="22"/>
      <c r="J58" s="22"/>
      <c r="K58" s="22"/>
      <c r="L58" s="22"/>
      <c r="M58" s="22"/>
      <c r="N58" s="22"/>
      <c r="O58" s="22"/>
      <c r="P58" s="22"/>
      <c r="Q58" s="22"/>
    </row>
    <row r="59">
      <c r="A59" s="22"/>
      <c r="B59" s="22"/>
      <c r="C59" s="22"/>
      <c r="D59" s="22"/>
      <c r="E59" s="22"/>
      <c r="F59" s="22"/>
      <c r="G59" s="22"/>
      <c r="H59" s="22"/>
      <c r="I59" s="22"/>
      <c r="J59" s="22"/>
      <c r="K59" s="22"/>
      <c r="L59" s="22"/>
      <c r="M59" s="22"/>
      <c r="N59" s="22"/>
      <c r="O59" s="22"/>
      <c r="P59" s="22"/>
      <c r="Q59" s="22"/>
    </row>
    <row r="60">
      <c r="A60" s="22"/>
      <c r="B60" s="22"/>
      <c r="C60" s="22"/>
      <c r="D60" s="22"/>
      <c r="E60" s="22"/>
      <c r="F60" s="22"/>
      <c r="G60" s="22"/>
      <c r="H60" s="22"/>
      <c r="I60" s="22"/>
      <c r="J60" s="22"/>
      <c r="K60" s="22"/>
      <c r="L60" s="22"/>
      <c r="M60" s="22"/>
      <c r="N60" s="22"/>
      <c r="O60" s="22"/>
      <c r="P60" s="22"/>
      <c r="Q60" s="22"/>
    </row>
    <row r="61">
      <c r="A61" s="22"/>
      <c r="B61" s="22"/>
      <c r="C61" s="22"/>
      <c r="D61" s="22"/>
      <c r="E61" s="22"/>
      <c r="F61" s="22"/>
      <c r="G61" s="22"/>
      <c r="H61" s="22"/>
      <c r="I61" s="22"/>
      <c r="J61" s="22"/>
      <c r="K61" s="22"/>
      <c r="L61" s="22"/>
      <c r="M61" s="22"/>
      <c r="N61" s="22"/>
      <c r="O61" s="22"/>
      <c r="P61" s="22"/>
      <c r="Q61" s="22"/>
    </row>
    <row r="62">
      <c r="A62" s="22"/>
      <c r="B62" s="22"/>
      <c r="C62" s="22"/>
      <c r="D62" s="22"/>
      <c r="E62" s="22"/>
      <c r="F62" s="22"/>
      <c r="G62" s="22"/>
      <c r="H62" s="22"/>
      <c r="I62" s="22"/>
      <c r="J62" s="22"/>
      <c r="K62" s="22"/>
      <c r="L62" s="22"/>
      <c r="M62" s="22"/>
      <c r="N62" s="22"/>
      <c r="O62" s="22"/>
      <c r="P62" s="22"/>
      <c r="Q62" s="22"/>
    </row>
    <row r="63">
      <c r="A63" s="22"/>
      <c r="B63" s="22"/>
      <c r="C63" s="22"/>
      <c r="D63" s="22"/>
      <c r="E63" s="22"/>
      <c r="F63" s="22"/>
      <c r="G63" s="22"/>
      <c r="H63" s="22"/>
      <c r="I63" s="22"/>
      <c r="J63" s="22"/>
      <c r="K63" s="22"/>
      <c r="L63" s="22"/>
      <c r="M63" s="22"/>
      <c r="N63" s="22"/>
      <c r="O63" s="22"/>
      <c r="P63" s="22"/>
      <c r="Q63" s="22"/>
    </row>
    <row r="64">
      <c r="A64" s="22"/>
      <c r="B64" s="22"/>
      <c r="C64" s="22"/>
      <c r="D64" s="22"/>
      <c r="E64" s="22"/>
      <c r="F64" s="22"/>
      <c r="G64" s="22"/>
      <c r="H64" s="22"/>
      <c r="I64" s="22"/>
      <c r="J64" s="22"/>
      <c r="K64" s="22"/>
      <c r="L64" s="22"/>
      <c r="M64" s="22"/>
      <c r="N64" s="22"/>
      <c r="O64" s="22"/>
      <c r="P64" s="22"/>
      <c r="Q64"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75"/>
    <col customWidth="1" min="2" max="2" width="15.13"/>
    <col customWidth="1" min="3" max="3" width="36.25"/>
    <col customWidth="1" min="4" max="4" width="53.0"/>
    <col customWidth="1" min="5" max="5" width="11.25"/>
  </cols>
  <sheetData>
    <row r="1">
      <c r="A1" s="23" t="s">
        <v>0</v>
      </c>
      <c r="B1" s="23" t="s">
        <v>1</v>
      </c>
      <c r="C1" s="23" t="s">
        <v>2</v>
      </c>
      <c r="D1" s="23" t="s">
        <v>3</v>
      </c>
      <c r="E1" s="23" t="s">
        <v>505</v>
      </c>
      <c r="F1" s="23" t="s">
        <v>5</v>
      </c>
    </row>
    <row r="2" ht="32.25" customHeight="1">
      <c r="A2" s="4" t="s">
        <v>506</v>
      </c>
      <c r="B2" s="24" t="s">
        <v>507</v>
      </c>
      <c r="C2" s="24" t="s">
        <v>8</v>
      </c>
      <c r="D2" s="24" t="s">
        <v>508</v>
      </c>
      <c r="E2" s="3" t="s">
        <v>509</v>
      </c>
      <c r="F2" s="3" t="s">
        <v>11</v>
      </c>
    </row>
    <row r="3" ht="23.25" customHeight="1">
      <c r="A3" s="4" t="s">
        <v>510</v>
      </c>
      <c r="B3" s="24" t="s">
        <v>507</v>
      </c>
      <c r="C3" s="4" t="s">
        <v>8</v>
      </c>
      <c r="D3" s="4" t="s">
        <v>511</v>
      </c>
      <c r="E3" s="3" t="s">
        <v>512</v>
      </c>
      <c r="F3" s="3" t="s">
        <v>11</v>
      </c>
    </row>
    <row r="4" ht="27.0" customHeight="1">
      <c r="A4" s="4" t="s">
        <v>513</v>
      </c>
      <c r="B4" s="24" t="s">
        <v>507</v>
      </c>
      <c r="C4" s="3" t="s">
        <v>8</v>
      </c>
      <c r="D4" s="3" t="s">
        <v>514</v>
      </c>
      <c r="E4" s="3" t="s">
        <v>422</v>
      </c>
      <c r="F4" s="3" t="s">
        <v>11</v>
      </c>
    </row>
    <row r="5" ht="28.5" customHeight="1">
      <c r="A5" s="4" t="s">
        <v>515</v>
      </c>
      <c r="B5" s="24" t="s">
        <v>507</v>
      </c>
      <c r="C5" s="3" t="s">
        <v>8</v>
      </c>
      <c r="D5" s="3" t="s">
        <v>516</v>
      </c>
      <c r="E5" s="3" t="s">
        <v>94</v>
      </c>
      <c r="F5" s="3" t="s">
        <v>11</v>
      </c>
    </row>
    <row r="6">
      <c r="A6" s="4" t="s">
        <v>517</v>
      </c>
      <c r="B6" s="24" t="s">
        <v>507</v>
      </c>
      <c r="C6" s="3" t="s">
        <v>518</v>
      </c>
      <c r="D6" s="3" t="s">
        <v>34</v>
      </c>
      <c r="E6" s="3" t="s">
        <v>519</v>
      </c>
      <c r="F6" s="3" t="s">
        <v>53</v>
      </c>
    </row>
    <row r="7">
      <c r="A7" s="4" t="s">
        <v>520</v>
      </c>
      <c r="B7" s="24" t="s">
        <v>507</v>
      </c>
      <c r="C7" s="3" t="s">
        <v>50</v>
      </c>
      <c r="D7" s="3" t="s">
        <v>21</v>
      </c>
      <c r="E7" s="3" t="s">
        <v>422</v>
      </c>
      <c r="F7" s="3" t="s">
        <v>53</v>
      </c>
    </row>
    <row r="8">
      <c r="A8" s="4" t="s">
        <v>521</v>
      </c>
      <c r="B8" s="24" t="s">
        <v>507</v>
      </c>
      <c r="C8" s="6" t="s">
        <v>50</v>
      </c>
      <c r="D8" s="6" t="s">
        <v>522</v>
      </c>
      <c r="E8" s="3" t="s">
        <v>94</v>
      </c>
      <c r="F8" s="3" t="s">
        <v>53</v>
      </c>
    </row>
    <row r="9">
      <c r="A9" s="4" t="s">
        <v>523</v>
      </c>
      <c r="B9" s="24" t="s">
        <v>507</v>
      </c>
      <c r="C9" s="3" t="s">
        <v>62</v>
      </c>
      <c r="D9" s="3" t="s">
        <v>524</v>
      </c>
      <c r="E9" s="3" t="s">
        <v>525</v>
      </c>
      <c r="F9" s="3" t="s">
        <v>53</v>
      </c>
    </row>
    <row r="10">
      <c r="A10" s="4" t="s">
        <v>526</v>
      </c>
      <c r="B10" s="24" t="s">
        <v>507</v>
      </c>
      <c r="C10" s="3" t="s">
        <v>62</v>
      </c>
      <c r="D10" s="3" t="s">
        <v>21</v>
      </c>
      <c r="E10" s="3" t="s">
        <v>94</v>
      </c>
      <c r="F10" s="3" t="s">
        <v>53</v>
      </c>
    </row>
    <row r="11">
      <c r="A11" s="4" t="s">
        <v>527</v>
      </c>
      <c r="B11" s="24" t="s">
        <v>507</v>
      </c>
      <c r="C11" s="6" t="s">
        <v>67</v>
      </c>
      <c r="D11" s="25" t="s">
        <v>37</v>
      </c>
      <c r="E11" s="3" t="s">
        <v>94</v>
      </c>
      <c r="F11" s="3" t="s">
        <v>53</v>
      </c>
    </row>
    <row r="12">
      <c r="A12" s="4" t="s">
        <v>528</v>
      </c>
      <c r="B12" s="24" t="s">
        <v>507</v>
      </c>
      <c r="C12" s="3" t="s">
        <v>67</v>
      </c>
      <c r="D12" s="3" t="s">
        <v>529</v>
      </c>
      <c r="E12" s="3" t="s">
        <v>94</v>
      </c>
      <c r="F12" s="3" t="s">
        <v>53</v>
      </c>
    </row>
    <row r="13">
      <c r="A13" s="22"/>
      <c r="B13" s="22"/>
      <c r="C13" s="22"/>
      <c r="D13" s="22"/>
      <c r="E13" s="22"/>
      <c r="F13" s="22"/>
    </row>
    <row r="14">
      <c r="A14" s="22"/>
      <c r="B14" s="22"/>
      <c r="C14" s="22"/>
      <c r="D14" s="22"/>
      <c r="E14" s="22"/>
      <c r="F14" s="22"/>
    </row>
    <row r="15">
      <c r="A15" s="26"/>
      <c r="B15" s="26"/>
      <c r="C15" s="26"/>
      <c r="D15" s="26"/>
      <c r="E15" s="26"/>
      <c r="F15" s="26"/>
    </row>
    <row r="16">
      <c r="A16" s="26"/>
      <c r="B16" s="26"/>
      <c r="C16" s="26"/>
      <c r="D16" s="26"/>
      <c r="E16" s="26"/>
      <c r="F16" s="26"/>
    </row>
    <row r="17">
      <c r="A17" s="26"/>
      <c r="B17" s="26"/>
      <c r="C17" s="26"/>
      <c r="D17" s="26"/>
      <c r="E17" s="26"/>
      <c r="F17" s="26"/>
    </row>
    <row r="18">
      <c r="A18" s="26"/>
      <c r="B18" s="26"/>
      <c r="C18" s="26"/>
      <c r="D18" s="26"/>
      <c r="E18" s="26"/>
      <c r="F18" s="2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0.38"/>
    <col customWidth="1" min="2" max="2" width="23.63"/>
    <col customWidth="1" min="3" max="3" width="34.13"/>
    <col customWidth="1" min="4" max="4" width="22.63"/>
    <col customWidth="1" min="5" max="5" width="14.5"/>
    <col customWidth="1" min="6" max="6" width="14.88"/>
  </cols>
  <sheetData>
    <row r="1">
      <c r="A1" s="27" t="s">
        <v>0</v>
      </c>
      <c r="B1" s="27" t="s">
        <v>1</v>
      </c>
      <c r="C1" s="27" t="s">
        <v>2</v>
      </c>
      <c r="D1" s="27" t="s">
        <v>3</v>
      </c>
      <c r="E1" s="27" t="s">
        <v>505</v>
      </c>
      <c r="F1" s="27" t="s">
        <v>5</v>
      </c>
    </row>
    <row r="2">
      <c r="A2" s="4" t="s">
        <v>80</v>
      </c>
      <c r="B2" s="3" t="s">
        <v>81</v>
      </c>
      <c r="C2" s="3" t="s">
        <v>8</v>
      </c>
      <c r="D2" s="3" t="s">
        <v>82</v>
      </c>
      <c r="E2" s="3" t="s">
        <v>72</v>
      </c>
      <c r="F2" s="3" t="s">
        <v>17</v>
      </c>
    </row>
    <row r="3">
      <c r="A3" s="4" t="s">
        <v>83</v>
      </c>
      <c r="B3" s="3" t="s">
        <v>81</v>
      </c>
      <c r="C3" s="3" t="s">
        <v>8</v>
      </c>
      <c r="D3" s="3" t="s">
        <v>82</v>
      </c>
      <c r="E3" s="3" t="s">
        <v>72</v>
      </c>
      <c r="F3" s="3" t="s">
        <v>17</v>
      </c>
    </row>
    <row r="4">
      <c r="A4" s="4" t="s">
        <v>84</v>
      </c>
      <c r="B4" s="3" t="s">
        <v>81</v>
      </c>
      <c r="C4" s="3" t="s">
        <v>8</v>
      </c>
      <c r="D4" s="3" t="s">
        <v>16</v>
      </c>
      <c r="E4" s="3" t="s">
        <v>85</v>
      </c>
      <c r="F4" s="3" t="s">
        <v>17</v>
      </c>
    </row>
    <row r="5">
      <c r="A5" s="4" t="s">
        <v>86</v>
      </c>
      <c r="B5" s="3" t="s">
        <v>81</v>
      </c>
      <c r="C5" s="4" t="s">
        <v>87</v>
      </c>
      <c r="D5" s="4" t="s">
        <v>51</v>
      </c>
      <c r="E5" s="3" t="s">
        <v>88</v>
      </c>
      <c r="F5" s="3" t="s">
        <v>35</v>
      </c>
    </row>
    <row r="6">
      <c r="A6" s="9" t="s">
        <v>89</v>
      </c>
      <c r="B6" s="3" t="s">
        <v>81</v>
      </c>
      <c r="C6" s="10" t="s">
        <v>87</v>
      </c>
      <c r="D6" s="5" t="s">
        <v>51</v>
      </c>
      <c r="E6" s="3" t="s">
        <v>85</v>
      </c>
      <c r="F6" s="3" t="s">
        <v>35</v>
      </c>
    </row>
    <row r="7">
      <c r="A7" s="4" t="s">
        <v>90</v>
      </c>
      <c r="B7" s="3" t="s">
        <v>81</v>
      </c>
      <c r="C7" s="3" t="s">
        <v>62</v>
      </c>
      <c r="D7" s="3" t="s">
        <v>9</v>
      </c>
      <c r="E7" s="3" t="s">
        <v>91</v>
      </c>
      <c r="F7" s="3" t="s">
        <v>11</v>
      </c>
    </row>
    <row r="8">
      <c r="A8" s="4" t="s">
        <v>92</v>
      </c>
      <c r="B8" s="3" t="s">
        <v>81</v>
      </c>
      <c r="C8" s="3" t="s">
        <v>62</v>
      </c>
      <c r="D8" s="3" t="s">
        <v>9</v>
      </c>
      <c r="E8" s="3" t="s">
        <v>91</v>
      </c>
      <c r="F8" s="3" t="s">
        <v>11</v>
      </c>
    </row>
    <row r="9">
      <c r="A9" s="4" t="s">
        <v>93</v>
      </c>
      <c r="B9" s="3" t="s">
        <v>81</v>
      </c>
      <c r="C9" s="3" t="s">
        <v>62</v>
      </c>
      <c r="D9" s="3" t="s">
        <v>9</v>
      </c>
      <c r="E9" s="3" t="s">
        <v>94</v>
      </c>
      <c r="F9" s="3" t="s">
        <v>11</v>
      </c>
    </row>
    <row r="10">
      <c r="A10" s="4" t="s">
        <v>95</v>
      </c>
      <c r="B10" s="3" t="s">
        <v>81</v>
      </c>
      <c r="C10" s="3" t="s">
        <v>62</v>
      </c>
      <c r="D10" s="3" t="s">
        <v>9</v>
      </c>
      <c r="E10" s="3" t="s">
        <v>14</v>
      </c>
      <c r="F10" s="3" t="s">
        <v>11</v>
      </c>
    </row>
    <row r="11">
      <c r="A11" s="4" t="s">
        <v>96</v>
      </c>
      <c r="B11" s="3" t="s">
        <v>81</v>
      </c>
      <c r="C11" s="3" t="s">
        <v>62</v>
      </c>
      <c r="D11" s="3" t="s">
        <v>9</v>
      </c>
      <c r="E11" s="3" t="s">
        <v>94</v>
      </c>
      <c r="F11" s="3" t="s">
        <v>11</v>
      </c>
    </row>
    <row r="12">
      <c r="A12" s="4" t="s">
        <v>97</v>
      </c>
      <c r="B12" s="3" t="s">
        <v>81</v>
      </c>
      <c r="C12" s="3" t="s">
        <v>62</v>
      </c>
      <c r="D12" s="3" t="s">
        <v>9</v>
      </c>
      <c r="E12" s="3" t="s">
        <v>94</v>
      </c>
      <c r="F12" s="3" t="s">
        <v>11</v>
      </c>
    </row>
    <row r="13">
      <c r="A13" s="4" t="s">
        <v>98</v>
      </c>
      <c r="B13" s="3" t="s">
        <v>81</v>
      </c>
      <c r="C13" s="3" t="s">
        <v>62</v>
      </c>
      <c r="D13" s="3" t="s">
        <v>9</v>
      </c>
      <c r="E13" s="3" t="s">
        <v>94</v>
      </c>
      <c r="F13" s="3" t="s">
        <v>11</v>
      </c>
    </row>
    <row r="14">
      <c r="A14" s="4" t="s">
        <v>99</v>
      </c>
      <c r="B14" s="3" t="s">
        <v>81</v>
      </c>
      <c r="C14" s="3" t="s">
        <v>62</v>
      </c>
      <c r="D14" s="3" t="s">
        <v>9</v>
      </c>
      <c r="E14" s="3" t="s">
        <v>94</v>
      </c>
      <c r="F14" s="3" t="s">
        <v>11</v>
      </c>
    </row>
    <row r="15">
      <c r="A15" s="4" t="s">
        <v>100</v>
      </c>
      <c r="B15" s="3" t="s">
        <v>81</v>
      </c>
      <c r="C15" s="3" t="s">
        <v>62</v>
      </c>
      <c r="D15" s="3" t="s">
        <v>9</v>
      </c>
      <c r="E15" s="3" t="s">
        <v>91</v>
      </c>
      <c r="F15" s="3" t="s">
        <v>11</v>
      </c>
    </row>
    <row r="16">
      <c r="A16" s="4" t="s">
        <v>101</v>
      </c>
      <c r="B16" s="3" t="s">
        <v>81</v>
      </c>
      <c r="C16" s="3" t="s">
        <v>62</v>
      </c>
      <c r="D16" s="3" t="s">
        <v>9</v>
      </c>
      <c r="E16" s="3" t="s">
        <v>94</v>
      </c>
      <c r="F16" s="3" t="s">
        <v>11</v>
      </c>
    </row>
    <row r="17">
      <c r="A17" s="4" t="s">
        <v>102</v>
      </c>
      <c r="B17" s="3" t="s">
        <v>81</v>
      </c>
      <c r="C17" s="3" t="s">
        <v>62</v>
      </c>
      <c r="D17" s="3" t="s">
        <v>9</v>
      </c>
      <c r="E17" s="3" t="s">
        <v>91</v>
      </c>
      <c r="F17" s="3" t="s">
        <v>11</v>
      </c>
    </row>
    <row r="18">
      <c r="A18" s="4" t="s">
        <v>103</v>
      </c>
      <c r="B18" s="3" t="s">
        <v>81</v>
      </c>
      <c r="C18" s="3" t="s">
        <v>62</v>
      </c>
      <c r="D18" s="3" t="s">
        <v>9</v>
      </c>
      <c r="E18" s="3" t="s">
        <v>94</v>
      </c>
      <c r="F18" s="3" t="s">
        <v>11</v>
      </c>
    </row>
    <row r="19">
      <c r="A19" s="4" t="s">
        <v>104</v>
      </c>
      <c r="B19" s="3" t="s">
        <v>81</v>
      </c>
      <c r="C19" s="3" t="s">
        <v>62</v>
      </c>
      <c r="D19" s="3" t="s">
        <v>9</v>
      </c>
      <c r="E19" s="3" t="s">
        <v>94</v>
      </c>
      <c r="F19" s="3" t="s">
        <v>11</v>
      </c>
    </row>
    <row r="20">
      <c r="A20" s="4" t="s">
        <v>105</v>
      </c>
      <c r="B20" s="3" t="s">
        <v>81</v>
      </c>
      <c r="C20" s="3" t="s">
        <v>62</v>
      </c>
      <c r="D20" s="3" t="s">
        <v>9</v>
      </c>
      <c r="E20" s="3" t="s">
        <v>106</v>
      </c>
      <c r="F20" s="3" t="s">
        <v>11</v>
      </c>
    </row>
    <row r="21">
      <c r="A21" s="4" t="s">
        <v>107</v>
      </c>
      <c r="B21" s="3" t="s">
        <v>81</v>
      </c>
      <c r="C21" s="3" t="s">
        <v>62</v>
      </c>
      <c r="D21" s="3" t="s">
        <v>9</v>
      </c>
      <c r="E21" s="3" t="s">
        <v>94</v>
      </c>
      <c r="F21" s="3" t="s">
        <v>11</v>
      </c>
    </row>
    <row r="22">
      <c r="A22" s="4" t="s">
        <v>108</v>
      </c>
      <c r="B22" s="3" t="s">
        <v>81</v>
      </c>
      <c r="C22" s="3" t="s">
        <v>62</v>
      </c>
      <c r="D22" s="3" t="s">
        <v>9</v>
      </c>
      <c r="E22" s="3" t="s">
        <v>91</v>
      </c>
      <c r="F22" s="3" t="s">
        <v>11</v>
      </c>
    </row>
    <row r="23">
      <c r="A23" s="4" t="s">
        <v>109</v>
      </c>
      <c r="B23" s="3" t="s">
        <v>81</v>
      </c>
      <c r="C23" s="3" t="s">
        <v>62</v>
      </c>
      <c r="D23" s="3" t="s">
        <v>9</v>
      </c>
      <c r="E23" s="3" t="s">
        <v>94</v>
      </c>
      <c r="F23" s="3" t="s">
        <v>11</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 customWidth="1" min="2" max="4" width="29.0"/>
    <col customWidth="1" min="5" max="5" width="16.38"/>
  </cols>
  <sheetData>
    <row r="1">
      <c r="A1" s="27" t="s">
        <v>0</v>
      </c>
      <c r="B1" s="27" t="s">
        <v>2</v>
      </c>
      <c r="C1" s="27" t="s">
        <v>1</v>
      </c>
      <c r="D1" s="27" t="s">
        <v>530</v>
      </c>
      <c r="E1" s="27" t="s">
        <v>505</v>
      </c>
      <c r="F1" s="27" t="s">
        <v>5</v>
      </c>
      <c r="G1" s="26"/>
      <c r="H1" s="26"/>
      <c r="I1" s="26"/>
      <c r="J1" s="26"/>
      <c r="K1" s="26"/>
      <c r="L1" s="26"/>
      <c r="M1" s="26"/>
      <c r="N1" s="26"/>
      <c r="O1" s="26"/>
      <c r="P1" s="26"/>
      <c r="Q1" s="26"/>
      <c r="R1" s="26"/>
      <c r="S1" s="26"/>
      <c r="T1" s="26"/>
      <c r="U1" s="26"/>
      <c r="V1" s="26"/>
      <c r="W1" s="26"/>
      <c r="X1" s="26"/>
      <c r="Y1" s="26"/>
      <c r="Z1" s="26"/>
      <c r="AA1" s="26"/>
      <c r="AB1" s="26"/>
    </row>
    <row r="2">
      <c r="A2" s="28" t="s">
        <v>110</v>
      </c>
      <c r="B2" s="3" t="s">
        <v>111</v>
      </c>
      <c r="C2" s="3" t="s">
        <v>112</v>
      </c>
      <c r="D2" s="3" t="s">
        <v>113</v>
      </c>
      <c r="E2" s="3" t="s">
        <v>114</v>
      </c>
      <c r="F2" s="3"/>
      <c r="G2" s="26"/>
      <c r="H2" s="26"/>
      <c r="I2" s="26"/>
      <c r="J2" s="26"/>
      <c r="K2" s="26"/>
      <c r="L2" s="26"/>
      <c r="M2" s="26"/>
      <c r="N2" s="26"/>
      <c r="O2" s="26"/>
      <c r="P2" s="26"/>
      <c r="Q2" s="26"/>
      <c r="R2" s="26"/>
      <c r="S2" s="26"/>
      <c r="T2" s="26"/>
      <c r="U2" s="26"/>
      <c r="V2" s="26"/>
      <c r="W2" s="26"/>
      <c r="X2" s="26"/>
      <c r="Y2" s="26"/>
      <c r="Z2" s="26"/>
      <c r="AA2" s="26"/>
      <c r="AB2" s="26"/>
    </row>
    <row r="3">
      <c r="A3" s="29" t="s">
        <v>115</v>
      </c>
      <c r="B3" s="3" t="s">
        <v>111</v>
      </c>
      <c r="C3" s="3" t="s">
        <v>112</v>
      </c>
      <c r="D3" s="3" t="s">
        <v>113</v>
      </c>
      <c r="E3" s="3" t="s">
        <v>114</v>
      </c>
      <c r="F3" s="3"/>
      <c r="G3" s="26"/>
      <c r="H3" s="26"/>
      <c r="I3" s="26"/>
      <c r="J3" s="26"/>
      <c r="K3" s="26"/>
      <c r="L3" s="26"/>
      <c r="M3" s="26"/>
      <c r="N3" s="26"/>
      <c r="O3" s="26"/>
      <c r="P3" s="26"/>
      <c r="Q3" s="26"/>
      <c r="R3" s="26"/>
      <c r="S3" s="26"/>
      <c r="T3" s="26"/>
      <c r="U3" s="26"/>
      <c r="V3" s="26"/>
      <c r="W3" s="26"/>
      <c r="X3" s="26"/>
      <c r="Y3" s="26"/>
      <c r="Z3" s="26"/>
      <c r="AA3" s="26"/>
      <c r="AB3" s="26"/>
    </row>
    <row r="4">
      <c r="A4" s="28" t="s">
        <v>116</v>
      </c>
      <c r="B4" s="3" t="s">
        <v>111</v>
      </c>
      <c r="C4" s="3" t="s">
        <v>112</v>
      </c>
      <c r="D4" s="3" t="s">
        <v>113</v>
      </c>
      <c r="E4" s="3" t="s">
        <v>114</v>
      </c>
      <c r="F4" s="3"/>
      <c r="G4" s="26"/>
      <c r="H4" s="26"/>
      <c r="I4" s="26"/>
      <c r="J4" s="26"/>
      <c r="K4" s="26"/>
      <c r="L4" s="26"/>
      <c r="M4" s="26"/>
      <c r="N4" s="26"/>
      <c r="O4" s="26"/>
      <c r="P4" s="26"/>
      <c r="Q4" s="26"/>
      <c r="R4" s="26"/>
      <c r="S4" s="26"/>
      <c r="T4" s="26"/>
      <c r="U4" s="26"/>
      <c r="V4" s="26"/>
      <c r="W4" s="26"/>
      <c r="X4" s="26"/>
      <c r="Y4" s="26"/>
      <c r="Z4" s="26"/>
      <c r="AA4" s="26"/>
      <c r="AB4" s="26"/>
    </row>
    <row r="5">
      <c r="A5" s="30" t="s">
        <v>117</v>
      </c>
      <c r="B5" s="3" t="s">
        <v>111</v>
      </c>
      <c r="C5" s="12" t="s">
        <v>112</v>
      </c>
      <c r="D5" s="12" t="s">
        <v>113</v>
      </c>
      <c r="E5" s="12" t="s">
        <v>114</v>
      </c>
      <c r="F5" s="12"/>
      <c r="G5" s="26"/>
      <c r="H5" s="26"/>
      <c r="I5" s="26"/>
      <c r="J5" s="26"/>
      <c r="K5" s="26"/>
      <c r="L5" s="26"/>
      <c r="M5" s="26"/>
      <c r="N5" s="26"/>
      <c r="O5" s="26"/>
      <c r="P5" s="26"/>
      <c r="Q5" s="26"/>
      <c r="R5" s="26"/>
      <c r="S5" s="26"/>
      <c r="T5" s="26"/>
      <c r="U5" s="26"/>
      <c r="V5" s="26"/>
      <c r="W5" s="26"/>
      <c r="X5" s="26"/>
      <c r="Y5" s="26"/>
      <c r="Z5" s="26"/>
      <c r="AA5" s="26"/>
      <c r="AB5" s="26"/>
    </row>
    <row r="6">
      <c r="A6" s="29" t="s">
        <v>118</v>
      </c>
      <c r="B6" s="3" t="s">
        <v>111</v>
      </c>
      <c r="C6" s="3" t="s">
        <v>119</v>
      </c>
      <c r="D6" s="3" t="s">
        <v>51</v>
      </c>
      <c r="E6" s="3" t="s">
        <v>120</v>
      </c>
      <c r="F6" s="3"/>
      <c r="G6" s="26"/>
      <c r="H6" s="26"/>
      <c r="I6" s="26"/>
      <c r="J6" s="26"/>
      <c r="K6" s="26"/>
      <c r="L6" s="26"/>
      <c r="M6" s="26"/>
      <c r="N6" s="26"/>
      <c r="O6" s="26"/>
      <c r="P6" s="26"/>
      <c r="Q6" s="26"/>
      <c r="R6" s="26"/>
      <c r="S6" s="26"/>
      <c r="T6" s="26"/>
      <c r="U6" s="26"/>
      <c r="V6" s="26"/>
      <c r="W6" s="26"/>
      <c r="X6" s="26"/>
      <c r="Y6" s="26"/>
      <c r="Z6" s="26"/>
      <c r="AA6" s="26"/>
      <c r="AB6" s="26"/>
    </row>
    <row r="7">
      <c r="A7" s="28" t="s">
        <v>121</v>
      </c>
      <c r="B7" s="3" t="s">
        <v>111</v>
      </c>
      <c r="C7" s="3" t="s">
        <v>119</v>
      </c>
      <c r="D7" s="3" t="s">
        <v>16</v>
      </c>
      <c r="E7" s="3" t="s">
        <v>122</v>
      </c>
      <c r="F7" s="3"/>
      <c r="G7" s="26"/>
      <c r="H7" s="26"/>
      <c r="I7" s="26"/>
      <c r="J7" s="26"/>
      <c r="K7" s="26"/>
      <c r="L7" s="26"/>
      <c r="M7" s="26"/>
      <c r="N7" s="26"/>
      <c r="O7" s="26"/>
      <c r="P7" s="26"/>
      <c r="Q7" s="26"/>
      <c r="R7" s="26"/>
      <c r="S7" s="26"/>
      <c r="T7" s="26"/>
      <c r="U7" s="26"/>
      <c r="V7" s="26"/>
      <c r="W7" s="26"/>
      <c r="X7" s="26"/>
      <c r="Y7" s="26"/>
      <c r="Z7" s="26"/>
      <c r="AA7" s="26"/>
      <c r="AB7" s="26"/>
    </row>
    <row r="8">
      <c r="A8" s="29" t="s">
        <v>123</v>
      </c>
      <c r="B8" s="3" t="s">
        <v>111</v>
      </c>
      <c r="C8" s="3" t="s">
        <v>119</v>
      </c>
      <c r="D8" s="3" t="s">
        <v>113</v>
      </c>
      <c r="E8" s="3" t="s">
        <v>124</v>
      </c>
      <c r="F8" s="3"/>
      <c r="G8" s="26"/>
      <c r="H8" s="26"/>
      <c r="I8" s="26"/>
      <c r="J8" s="26"/>
      <c r="K8" s="26"/>
      <c r="L8" s="26"/>
      <c r="M8" s="26"/>
      <c r="N8" s="26"/>
      <c r="O8" s="26"/>
      <c r="P8" s="26"/>
      <c r="Q8" s="26"/>
      <c r="R8" s="26"/>
      <c r="S8" s="26"/>
      <c r="T8" s="26"/>
      <c r="U8" s="26"/>
      <c r="V8" s="26"/>
      <c r="W8" s="26"/>
      <c r="X8" s="26"/>
      <c r="Y8" s="26"/>
      <c r="Z8" s="26"/>
      <c r="AA8" s="26"/>
      <c r="AB8" s="26"/>
    </row>
    <row r="9">
      <c r="A9" s="29" t="s">
        <v>125</v>
      </c>
      <c r="B9" s="3" t="s">
        <v>111</v>
      </c>
      <c r="C9" s="3" t="s">
        <v>119</v>
      </c>
      <c r="D9" s="3" t="s">
        <v>51</v>
      </c>
      <c r="E9" s="3" t="s">
        <v>126</v>
      </c>
      <c r="F9" s="3"/>
      <c r="G9" s="26"/>
      <c r="H9" s="26"/>
      <c r="I9" s="26"/>
      <c r="J9" s="26"/>
      <c r="K9" s="26"/>
      <c r="L9" s="26"/>
      <c r="M9" s="26"/>
      <c r="N9" s="26"/>
      <c r="O9" s="26"/>
      <c r="P9" s="26"/>
      <c r="Q9" s="26"/>
      <c r="R9" s="26"/>
      <c r="S9" s="26"/>
      <c r="T9" s="26"/>
      <c r="U9" s="26"/>
      <c r="V9" s="26"/>
      <c r="W9" s="26"/>
      <c r="X9" s="26"/>
      <c r="Y9" s="26"/>
      <c r="Z9" s="26"/>
      <c r="AA9" s="26"/>
      <c r="AB9" s="26"/>
    </row>
    <row r="10">
      <c r="A10" s="29" t="s">
        <v>127</v>
      </c>
      <c r="B10" s="3" t="s">
        <v>111</v>
      </c>
      <c r="C10" s="3" t="s">
        <v>119</v>
      </c>
      <c r="D10" s="3" t="s">
        <v>113</v>
      </c>
      <c r="E10" s="3" t="s">
        <v>128</v>
      </c>
      <c r="F10" s="3"/>
      <c r="G10" s="26"/>
      <c r="H10" s="26"/>
      <c r="I10" s="26"/>
      <c r="J10" s="26"/>
      <c r="K10" s="26"/>
      <c r="L10" s="26"/>
      <c r="M10" s="26"/>
      <c r="N10" s="26"/>
      <c r="O10" s="26"/>
      <c r="P10" s="26"/>
      <c r="Q10" s="26"/>
      <c r="R10" s="26"/>
      <c r="S10" s="26"/>
      <c r="T10" s="26"/>
      <c r="U10" s="26"/>
      <c r="V10" s="26"/>
      <c r="W10" s="26"/>
      <c r="X10" s="26"/>
      <c r="Y10" s="26"/>
      <c r="Z10" s="26"/>
      <c r="AA10" s="26"/>
      <c r="AB10" s="26"/>
    </row>
    <row r="11">
      <c r="A11" s="29" t="s">
        <v>129</v>
      </c>
      <c r="B11" s="3" t="s">
        <v>111</v>
      </c>
      <c r="C11" s="31" t="s">
        <v>119</v>
      </c>
      <c r="D11" s="31" t="s">
        <v>113</v>
      </c>
      <c r="E11" s="31" t="s">
        <v>130</v>
      </c>
      <c r="F11" s="31"/>
      <c r="G11" s="26"/>
      <c r="H11" s="26"/>
      <c r="I11" s="26"/>
      <c r="J11" s="26"/>
      <c r="K11" s="26"/>
      <c r="L11" s="26"/>
      <c r="M11" s="26"/>
      <c r="N11" s="26"/>
      <c r="O11" s="26"/>
      <c r="P11" s="26"/>
      <c r="Q11" s="26"/>
      <c r="R11" s="26"/>
      <c r="S11" s="26"/>
      <c r="T11" s="26"/>
      <c r="U11" s="26"/>
      <c r="V11" s="26"/>
      <c r="W11" s="26"/>
      <c r="X11" s="26"/>
      <c r="Y11" s="26"/>
      <c r="Z11" s="26"/>
      <c r="AA11" s="26"/>
      <c r="AB11" s="26"/>
    </row>
    <row r="12">
      <c r="A12" s="29" t="s">
        <v>131</v>
      </c>
      <c r="B12" s="3" t="s">
        <v>111</v>
      </c>
      <c r="C12" s="31" t="s">
        <v>119</v>
      </c>
      <c r="D12" s="31" t="s">
        <v>132</v>
      </c>
      <c r="E12" s="31" t="s">
        <v>133</v>
      </c>
      <c r="F12" s="31"/>
      <c r="G12" s="26"/>
      <c r="H12" s="26"/>
      <c r="I12" s="26"/>
      <c r="J12" s="26"/>
      <c r="K12" s="26"/>
      <c r="L12" s="26"/>
      <c r="M12" s="26"/>
      <c r="N12" s="26"/>
      <c r="O12" s="26"/>
      <c r="P12" s="26"/>
      <c r="Q12" s="26"/>
      <c r="R12" s="26"/>
      <c r="S12" s="26"/>
      <c r="T12" s="26"/>
      <c r="U12" s="26"/>
      <c r="V12" s="26"/>
      <c r="W12" s="26"/>
      <c r="X12" s="26"/>
      <c r="Y12" s="26"/>
      <c r="Z12" s="26"/>
      <c r="AA12" s="26"/>
      <c r="AB12" s="26"/>
    </row>
    <row r="13">
      <c r="A13" s="29" t="s">
        <v>134</v>
      </c>
      <c r="B13" s="3" t="s">
        <v>111</v>
      </c>
      <c r="C13" s="31" t="s">
        <v>119</v>
      </c>
      <c r="D13" s="31" t="s">
        <v>51</v>
      </c>
      <c r="E13" s="31" t="s">
        <v>130</v>
      </c>
      <c r="F13" s="31"/>
      <c r="G13" s="26"/>
      <c r="H13" s="26"/>
      <c r="I13" s="26"/>
      <c r="J13" s="26"/>
      <c r="K13" s="26"/>
      <c r="L13" s="26"/>
      <c r="M13" s="26"/>
      <c r="N13" s="26"/>
      <c r="O13" s="26"/>
      <c r="P13" s="26"/>
      <c r="Q13" s="26"/>
      <c r="R13" s="26"/>
      <c r="S13" s="26"/>
      <c r="T13" s="26"/>
      <c r="U13" s="26"/>
      <c r="V13" s="26"/>
      <c r="W13" s="26"/>
      <c r="X13" s="26"/>
      <c r="Y13" s="26"/>
      <c r="Z13" s="26"/>
      <c r="AA13" s="26"/>
      <c r="AB13" s="26"/>
    </row>
    <row r="14">
      <c r="A14" s="29" t="s">
        <v>135</v>
      </c>
      <c r="B14" s="3" t="s">
        <v>111</v>
      </c>
      <c r="C14" s="31" t="s">
        <v>119</v>
      </c>
      <c r="D14" s="31" t="s">
        <v>51</v>
      </c>
      <c r="E14" s="31" t="s">
        <v>136</v>
      </c>
      <c r="F14" s="31"/>
      <c r="G14" s="26"/>
      <c r="H14" s="26"/>
      <c r="I14" s="26"/>
      <c r="J14" s="26"/>
      <c r="K14" s="26"/>
      <c r="L14" s="26"/>
      <c r="M14" s="26"/>
      <c r="N14" s="26"/>
      <c r="O14" s="26"/>
      <c r="P14" s="26"/>
      <c r="Q14" s="26"/>
      <c r="R14" s="26"/>
      <c r="S14" s="26"/>
      <c r="T14" s="26"/>
      <c r="U14" s="26"/>
      <c r="V14" s="26"/>
      <c r="W14" s="26"/>
      <c r="X14" s="26"/>
      <c r="Y14" s="26"/>
      <c r="Z14" s="26"/>
      <c r="AA14" s="26"/>
      <c r="AB14" s="26"/>
    </row>
    <row r="15">
      <c r="A15" s="29" t="s">
        <v>137</v>
      </c>
      <c r="B15" s="3" t="s">
        <v>111</v>
      </c>
      <c r="C15" s="31" t="s">
        <v>119</v>
      </c>
      <c r="D15" s="31" t="s">
        <v>113</v>
      </c>
      <c r="E15" s="31" t="s">
        <v>138</v>
      </c>
      <c r="F15" s="31"/>
      <c r="G15" s="26"/>
      <c r="H15" s="26"/>
      <c r="I15" s="26"/>
      <c r="J15" s="26"/>
      <c r="K15" s="26"/>
      <c r="L15" s="26"/>
      <c r="M15" s="26"/>
      <c r="N15" s="26"/>
      <c r="O15" s="26"/>
      <c r="P15" s="26"/>
      <c r="Q15" s="26"/>
      <c r="R15" s="26"/>
      <c r="S15" s="26"/>
      <c r="T15" s="26"/>
      <c r="U15" s="26"/>
      <c r="V15" s="26"/>
      <c r="W15" s="26"/>
      <c r="X15" s="26"/>
      <c r="Y15" s="26"/>
      <c r="Z15" s="26"/>
      <c r="AA15" s="26"/>
      <c r="AB15" s="26"/>
    </row>
    <row r="16">
      <c r="A16" s="29" t="s">
        <v>139</v>
      </c>
      <c r="B16" s="3" t="s">
        <v>111</v>
      </c>
      <c r="C16" s="31" t="s">
        <v>119</v>
      </c>
      <c r="D16" s="31" t="s">
        <v>51</v>
      </c>
      <c r="E16" s="31" t="s">
        <v>140</v>
      </c>
      <c r="F16" s="31"/>
      <c r="G16" s="26"/>
      <c r="H16" s="26"/>
      <c r="I16" s="26"/>
      <c r="J16" s="26"/>
      <c r="K16" s="26"/>
      <c r="L16" s="26"/>
      <c r="M16" s="26"/>
      <c r="N16" s="26"/>
      <c r="O16" s="26"/>
      <c r="P16" s="26"/>
      <c r="Q16" s="26"/>
      <c r="R16" s="26"/>
      <c r="S16" s="26"/>
      <c r="T16" s="26"/>
      <c r="U16" s="26"/>
      <c r="V16" s="26"/>
      <c r="W16" s="26"/>
      <c r="X16" s="26"/>
      <c r="Y16" s="26"/>
      <c r="Z16" s="26"/>
      <c r="AA16" s="26"/>
      <c r="AB16" s="26"/>
    </row>
    <row r="17">
      <c r="A17" s="29" t="s">
        <v>141</v>
      </c>
      <c r="B17" s="3" t="s">
        <v>111</v>
      </c>
      <c r="C17" s="31" t="s">
        <v>119</v>
      </c>
      <c r="D17" s="31" t="s">
        <v>113</v>
      </c>
      <c r="E17" s="31" t="s">
        <v>142</v>
      </c>
      <c r="F17" s="31"/>
      <c r="G17" s="26"/>
      <c r="H17" s="26"/>
      <c r="I17" s="26"/>
      <c r="J17" s="26"/>
      <c r="K17" s="26"/>
      <c r="L17" s="26"/>
      <c r="M17" s="26"/>
      <c r="N17" s="26"/>
      <c r="O17" s="26"/>
      <c r="P17" s="26"/>
      <c r="Q17" s="26"/>
      <c r="R17" s="26"/>
      <c r="S17" s="26"/>
      <c r="T17" s="26"/>
      <c r="U17" s="26"/>
      <c r="V17" s="26"/>
      <c r="W17" s="26"/>
      <c r="X17" s="26"/>
      <c r="Y17" s="26"/>
      <c r="Z17" s="26"/>
      <c r="AA17" s="26"/>
      <c r="AB17" s="26"/>
    </row>
    <row r="18">
      <c r="A18" s="28" t="s">
        <v>143</v>
      </c>
      <c r="B18" s="3" t="s">
        <v>111</v>
      </c>
      <c r="C18" s="31" t="s">
        <v>119</v>
      </c>
      <c r="D18" s="31" t="s">
        <v>51</v>
      </c>
      <c r="E18" s="31" t="s">
        <v>144</v>
      </c>
      <c r="F18" s="31"/>
      <c r="G18" s="26"/>
      <c r="H18" s="26"/>
      <c r="I18" s="26"/>
      <c r="J18" s="26"/>
      <c r="K18" s="26"/>
      <c r="L18" s="26"/>
      <c r="M18" s="26"/>
      <c r="N18" s="26"/>
      <c r="O18" s="26"/>
      <c r="P18" s="26"/>
      <c r="Q18" s="26"/>
      <c r="R18" s="26"/>
      <c r="S18" s="26"/>
      <c r="T18" s="26"/>
      <c r="U18" s="26"/>
      <c r="V18" s="26"/>
      <c r="W18" s="26"/>
      <c r="X18" s="26"/>
      <c r="Y18" s="26"/>
      <c r="Z18" s="26"/>
      <c r="AA18" s="26"/>
      <c r="AB18" s="26"/>
    </row>
    <row r="19">
      <c r="A19" s="31" t="s">
        <v>145</v>
      </c>
      <c r="B19" s="3" t="s">
        <v>111</v>
      </c>
      <c r="C19" s="31" t="s">
        <v>119</v>
      </c>
      <c r="D19" s="31" t="s">
        <v>132</v>
      </c>
      <c r="E19" s="31" t="s">
        <v>146</v>
      </c>
      <c r="F19" s="31"/>
      <c r="G19" s="26"/>
      <c r="H19" s="26"/>
      <c r="I19" s="26"/>
      <c r="J19" s="26"/>
      <c r="K19" s="26"/>
      <c r="L19" s="26"/>
      <c r="M19" s="26"/>
      <c r="N19" s="26"/>
      <c r="O19" s="26"/>
      <c r="P19" s="26"/>
      <c r="Q19" s="26"/>
      <c r="R19" s="26"/>
      <c r="S19" s="26"/>
      <c r="T19" s="26"/>
      <c r="U19" s="26"/>
      <c r="V19" s="26"/>
      <c r="W19" s="26"/>
      <c r="X19" s="26"/>
      <c r="Y19" s="26"/>
      <c r="Z19" s="26"/>
      <c r="AA19" s="26"/>
      <c r="AB19" s="26"/>
    </row>
    <row r="20">
      <c r="A20" s="26"/>
      <c r="B20" s="26"/>
      <c r="C20" s="26"/>
      <c r="D20" s="26"/>
      <c r="E20" s="26"/>
      <c r="F20" s="26"/>
      <c r="G20" s="26"/>
      <c r="H20" s="26"/>
      <c r="I20" s="26"/>
      <c r="J20" s="26"/>
      <c r="K20" s="26"/>
      <c r="L20" s="26"/>
      <c r="M20" s="26"/>
      <c r="N20" s="26"/>
      <c r="O20" s="26"/>
      <c r="P20" s="26"/>
      <c r="Q20" s="26"/>
      <c r="R20" s="26"/>
      <c r="S20" s="26"/>
      <c r="T20" s="26"/>
      <c r="U20" s="26"/>
      <c r="V20" s="26"/>
      <c r="W20" s="26"/>
      <c r="X20" s="26"/>
      <c r="Y20" s="26"/>
      <c r="Z20" s="26"/>
      <c r="AA20" s="26"/>
      <c r="AB20" s="26"/>
    </row>
    <row r="21">
      <c r="A21" s="26"/>
      <c r="B21" s="26"/>
      <c r="C21" s="26"/>
      <c r="D21" s="26"/>
      <c r="E21" s="26"/>
      <c r="F21" s="26"/>
      <c r="G21" s="26"/>
      <c r="H21" s="26"/>
      <c r="I21" s="26"/>
      <c r="J21" s="26"/>
      <c r="K21" s="26"/>
      <c r="L21" s="26"/>
      <c r="M21" s="26"/>
      <c r="N21" s="26"/>
      <c r="O21" s="26"/>
      <c r="P21" s="26"/>
      <c r="Q21" s="26"/>
      <c r="R21" s="26"/>
      <c r="S21" s="26"/>
      <c r="T21" s="26"/>
      <c r="U21" s="26"/>
      <c r="V21" s="26"/>
      <c r="W21" s="26"/>
      <c r="X21" s="26"/>
      <c r="Y21" s="26"/>
      <c r="Z21" s="26"/>
      <c r="AA21" s="26"/>
      <c r="AB21" s="26"/>
    </row>
    <row r="22">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row>
    <row r="23">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row>
    <row r="24">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row>
    <row r="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c r="AA25" s="26"/>
      <c r="AB25" s="26"/>
    </row>
    <row r="26">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row>
    <row r="27">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c r="AA27" s="26"/>
      <c r="AB27" s="26"/>
    </row>
    <row r="28">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row>
    <row r="29">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row>
    <row r="30">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row>
    <row r="31">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c r="AA31" s="26"/>
      <c r="AB31" s="26"/>
    </row>
    <row r="32">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row>
    <row r="33">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row>
    <row r="34">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c r="AA34" s="26"/>
      <c r="AB34" s="26"/>
    </row>
    <row r="3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row>
    <row r="36">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c r="AA36" s="26"/>
      <c r="AB36" s="26"/>
    </row>
    <row r="37">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c r="AA37" s="26"/>
      <c r="AB37" s="26"/>
    </row>
    <row r="38">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c r="AA38" s="26"/>
      <c r="AB38" s="26"/>
    </row>
    <row r="39">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row>
    <row r="40">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c r="AA40" s="26"/>
      <c r="AB40" s="26"/>
    </row>
    <row r="41">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c r="AA41" s="26"/>
      <c r="AB41" s="26"/>
    </row>
    <row r="42">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c r="AA42" s="26"/>
      <c r="AB42" s="26"/>
    </row>
    <row r="43">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row>
    <row r="44">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row>
    <row r="4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row>
    <row r="46">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row>
    <row r="47">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row>
    <row r="48">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row>
    <row r="49">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c r="AA49" s="26"/>
      <c r="AB49" s="26"/>
    </row>
    <row r="50">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c r="AA50" s="26"/>
      <c r="AB50" s="26"/>
    </row>
    <row r="51">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c r="AA51" s="26"/>
      <c r="AB51" s="26"/>
    </row>
    <row r="52">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c r="AA52" s="26"/>
      <c r="AB52" s="26"/>
    </row>
    <row r="53">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c r="AA53" s="26"/>
      <c r="AB53" s="26"/>
    </row>
    <row r="54">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c r="AA54" s="26"/>
      <c r="AB54" s="26"/>
    </row>
    <row r="5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c r="AA55" s="26"/>
      <c r="AB55" s="26"/>
    </row>
    <row r="56">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c r="AA56" s="26"/>
      <c r="AB56" s="26"/>
    </row>
    <row r="57">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c r="AA57" s="26"/>
      <c r="AB57" s="26"/>
    </row>
    <row r="58">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c r="AA58" s="26"/>
      <c r="AB58" s="26"/>
    </row>
    <row r="59">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c r="AA59" s="26"/>
      <c r="AB59" s="26"/>
    </row>
    <row r="60">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c r="AA60" s="26"/>
      <c r="AB60" s="26"/>
    </row>
    <row r="61">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row>
    <row r="62">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row>
    <row r="63">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row>
    <row r="64">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c r="AA64" s="26"/>
      <c r="AB64" s="26"/>
    </row>
    <row r="6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c r="AA65" s="26"/>
      <c r="AB65" s="26"/>
    </row>
    <row r="66">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row>
    <row r="67">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row>
    <row r="68">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row>
    <row r="69">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row>
    <row r="70">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row>
    <row r="71">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row>
    <row r="72">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c r="AA72" s="26"/>
      <c r="AB72" s="26"/>
    </row>
    <row r="73">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c r="AA73" s="26"/>
      <c r="AB73" s="26"/>
    </row>
    <row r="74">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c r="AA74" s="26"/>
      <c r="AB74" s="26"/>
    </row>
    <row r="7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c r="AA75" s="26"/>
      <c r="AB75" s="26"/>
    </row>
    <row r="76">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c r="AA76" s="26"/>
      <c r="AB76" s="26"/>
    </row>
    <row r="77">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row>
    <row r="78">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row>
    <row r="79">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row>
    <row r="80">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c r="AA80" s="26"/>
      <c r="AB80" s="26"/>
    </row>
    <row r="81">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row>
    <row r="82">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c r="AA82" s="26"/>
      <c r="AB82" s="26"/>
    </row>
    <row r="83">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c r="AA83" s="26"/>
      <c r="AB83" s="26"/>
    </row>
    <row r="84">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c r="AA84" s="26"/>
      <c r="AB84" s="26"/>
    </row>
    <row r="8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row>
    <row r="86">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row>
    <row r="87">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c r="AA87" s="26"/>
      <c r="AB87" s="26"/>
    </row>
    <row r="88">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c r="AA88" s="26"/>
      <c r="AB88" s="26"/>
    </row>
    <row r="89">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c r="AA89" s="26"/>
      <c r="AB89" s="26"/>
    </row>
    <row r="90">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c r="AA90" s="26"/>
      <c r="AB90" s="26"/>
    </row>
    <row r="91">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c r="AA91" s="26"/>
      <c r="AB91" s="26"/>
    </row>
    <row r="92">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row>
    <row r="93">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row>
    <row r="94">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row>
    <row r="9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c r="AA95" s="26"/>
      <c r="AB95" s="26"/>
    </row>
    <row r="96">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c r="AA96" s="26"/>
      <c r="AB96" s="26"/>
    </row>
    <row r="97">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c r="AA97" s="26"/>
      <c r="AB97" s="26"/>
    </row>
    <row r="98">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c r="AA98" s="26"/>
      <c r="AB98" s="26"/>
    </row>
    <row r="99">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c r="AA99" s="26"/>
      <c r="AB99" s="26"/>
    </row>
    <row r="100">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row>
    <row r="101">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row>
    <row r="102">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row>
    <row r="103">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c r="AA103" s="26"/>
      <c r="AB103" s="26"/>
    </row>
    <row r="104">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row>
    <row r="10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c r="AA105" s="26"/>
      <c r="AB105" s="26"/>
    </row>
    <row r="106">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c r="AA106" s="26"/>
      <c r="AB106" s="26"/>
    </row>
    <row r="107">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c r="AA107" s="26"/>
      <c r="AB107" s="26"/>
    </row>
    <row r="108">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row>
    <row r="109">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row>
    <row r="110">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c r="AA110" s="26"/>
      <c r="AB110" s="26"/>
    </row>
    <row r="111">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c r="AA111" s="26"/>
      <c r="AB111" s="26"/>
    </row>
    <row r="112">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c r="AA112" s="26"/>
      <c r="AB112" s="26"/>
    </row>
    <row r="113">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c r="AA113" s="26"/>
      <c r="AB113" s="26"/>
    </row>
    <row r="114">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c r="AA114" s="26"/>
      <c r="AB114" s="26"/>
    </row>
    <row r="11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c r="AA115" s="26"/>
      <c r="AB115" s="26"/>
    </row>
    <row r="116">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c r="AA116" s="26"/>
      <c r="AB116" s="26"/>
    </row>
    <row r="117">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c r="AA117" s="26"/>
      <c r="AB117" s="26"/>
    </row>
    <row r="118">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c r="AA118" s="26"/>
      <c r="AB118" s="26"/>
    </row>
    <row r="119">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c r="AA119" s="26"/>
      <c r="AB119" s="26"/>
    </row>
    <row r="120">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c r="AA120" s="26"/>
      <c r="AB120" s="26"/>
    </row>
    <row r="121">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c r="AA121" s="26"/>
      <c r="AB121" s="26"/>
    </row>
    <row r="122">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c r="AA122" s="26"/>
      <c r="AB122" s="26"/>
    </row>
    <row r="123">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c r="AA123" s="26"/>
      <c r="AB123" s="26"/>
    </row>
    <row r="124">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c r="AA124" s="26"/>
      <c r="AB124" s="26"/>
    </row>
    <row r="1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c r="AA125" s="26"/>
      <c r="AB125" s="26"/>
    </row>
    <row r="126">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c r="AA126" s="26"/>
      <c r="AB126" s="26"/>
    </row>
    <row r="127">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c r="AA127" s="26"/>
      <c r="AB127" s="26"/>
    </row>
    <row r="128">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c r="AA128" s="26"/>
      <c r="AB128" s="26"/>
    </row>
    <row r="129">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c r="AA129" s="26"/>
      <c r="AB129" s="26"/>
    </row>
    <row r="130">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c r="AA130" s="26"/>
      <c r="AB130" s="26"/>
    </row>
    <row r="131">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c r="AA131" s="26"/>
      <c r="AB131" s="26"/>
    </row>
    <row r="132">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c r="AA132" s="26"/>
      <c r="AB132" s="26"/>
    </row>
    <row r="133">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c r="AA133" s="26"/>
      <c r="AB133" s="26"/>
    </row>
    <row r="134">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c r="AA134" s="26"/>
      <c r="AB134" s="26"/>
    </row>
    <row r="13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c r="AA135" s="26"/>
      <c r="AB135" s="26"/>
    </row>
    <row r="136">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c r="AA136" s="26"/>
      <c r="AB136" s="26"/>
    </row>
    <row r="137">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c r="AA137" s="26"/>
      <c r="AB137" s="26"/>
    </row>
    <row r="138">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c r="AA138" s="26"/>
      <c r="AB138" s="26"/>
    </row>
    <row r="139">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c r="AA139" s="26"/>
      <c r="AB139" s="26"/>
    </row>
    <row r="140">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c r="AA140" s="26"/>
      <c r="AB140" s="26"/>
    </row>
    <row r="141">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c r="AA141" s="26"/>
      <c r="AB141" s="26"/>
    </row>
    <row r="142">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c r="AA142" s="26"/>
      <c r="AB142" s="26"/>
    </row>
    <row r="143">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c r="AA143" s="26"/>
      <c r="AB143" s="26"/>
    </row>
    <row r="144">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c r="AA144" s="26"/>
      <c r="AB144" s="26"/>
    </row>
    <row r="14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c r="AA145" s="26"/>
      <c r="AB145" s="26"/>
    </row>
    <row r="146">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c r="AA146" s="26"/>
      <c r="AB146" s="26"/>
    </row>
    <row r="147">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c r="AA147" s="26"/>
      <c r="AB147" s="26"/>
    </row>
    <row r="148">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c r="AA148" s="26"/>
      <c r="AB148" s="26"/>
    </row>
    <row r="149">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c r="AA149" s="26"/>
      <c r="AB149" s="26"/>
    </row>
    <row r="150">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c r="AA150" s="26"/>
      <c r="AB150" s="26"/>
    </row>
    <row r="151">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c r="AA151" s="26"/>
      <c r="AB151" s="26"/>
    </row>
    <row r="152">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c r="AA152" s="26"/>
      <c r="AB152" s="26"/>
    </row>
    <row r="153">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c r="AA153" s="26"/>
      <c r="AB153" s="26"/>
    </row>
    <row r="154">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c r="AA154" s="26"/>
      <c r="AB154" s="26"/>
    </row>
    <row r="15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c r="AA155" s="26"/>
      <c r="AB155" s="26"/>
    </row>
    <row r="156">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c r="AA156" s="26"/>
      <c r="AB156" s="26"/>
    </row>
    <row r="157">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c r="AA157" s="26"/>
      <c r="AB157" s="26"/>
    </row>
    <row r="158">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c r="AA158" s="26"/>
      <c r="AB158" s="26"/>
    </row>
    <row r="159">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c r="AA159" s="26"/>
      <c r="AB159" s="26"/>
    </row>
    <row r="160">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c r="AA160" s="26"/>
      <c r="AB160" s="26"/>
    </row>
    <row r="161">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c r="AA161" s="26"/>
      <c r="AB161" s="26"/>
    </row>
    <row r="162">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c r="AA162" s="26"/>
      <c r="AB162" s="26"/>
    </row>
    <row r="163">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c r="AA163" s="26"/>
      <c r="AB163" s="26"/>
    </row>
    <row r="164">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c r="AA164" s="26"/>
      <c r="AB164" s="26"/>
    </row>
    <row r="16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c r="AA165" s="26"/>
      <c r="AB165" s="26"/>
    </row>
    <row r="166">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c r="AA166" s="26"/>
      <c r="AB166" s="26"/>
    </row>
    <row r="167">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c r="AA167" s="26"/>
      <c r="AB167" s="26"/>
    </row>
    <row r="168">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c r="AA168" s="26"/>
      <c r="AB168" s="26"/>
    </row>
    <row r="169">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c r="AA169" s="26"/>
      <c r="AB169" s="26"/>
    </row>
    <row r="170">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c r="AA170" s="26"/>
      <c r="AB170" s="26"/>
    </row>
    <row r="171">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c r="AA171" s="26"/>
      <c r="AB171" s="26"/>
    </row>
    <row r="172">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c r="AA172" s="26"/>
      <c r="AB172" s="26"/>
    </row>
    <row r="173">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c r="AA173" s="26"/>
      <c r="AB173" s="26"/>
    </row>
    <row r="174">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c r="AA174" s="26"/>
      <c r="AB174" s="26"/>
    </row>
    <row r="17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c r="AA175" s="26"/>
      <c r="AB175" s="26"/>
    </row>
    <row r="176">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c r="AA176" s="26"/>
      <c r="AB176" s="26"/>
    </row>
    <row r="177">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c r="AA177" s="26"/>
      <c r="AB177" s="26"/>
    </row>
    <row r="178">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c r="AA178" s="26"/>
      <c r="AB178" s="26"/>
    </row>
    <row r="179">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c r="AA179" s="26"/>
      <c r="AB179" s="26"/>
    </row>
    <row r="180">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c r="AA180" s="26"/>
      <c r="AB180" s="26"/>
    </row>
    <row r="181">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c r="AA181" s="26"/>
      <c r="AB181" s="26"/>
    </row>
    <row r="182">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c r="AA182" s="26"/>
      <c r="AB182" s="26"/>
    </row>
    <row r="183">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c r="AA183" s="26"/>
      <c r="AB183" s="26"/>
    </row>
    <row r="184">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c r="AA184" s="26"/>
      <c r="AB184" s="26"/>
    </row>
    <row r="18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c r="AA185" s="26"/>
      <c r="AB185" s="26"/>
    </row>
    <row r="186">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c r="AA186" s="26"/>
      <c r="AB186" s="26"/>
    </row>
    <row r="187">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c r="AA187" s="26"/>
      <c r="AB187" s="26"/>
    </row>
    <row r="188">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c r="AA188" s="26"/>
      <c r="AB188" s="26"/>
    </row>
    <row r="189">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c r="AA189" s="26"/>
      <c r="AB189" s="26"/>
    </row>
    <row r="190">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c r="AA190" s="26"/>
      <c r="AB190" s="26"/>
    </row>
    <row r="191">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c r="AA191" s="26"/>
      <c r="AB191" s="26"/>
    </row>
    <row r="192">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c r="AA192" s="26"/>
      <c r="AB192" s="26"/>
    </row>
    <row r="193">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c r="AA193" s="26"/>
      <c r="AB193" s="26"/>
    </row>
    <row r="194">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c r="AA194" s="26"/>
      <c r="AB194" s="26"/>
    </row>
    <row r="19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c r="AA195" s="26"/>
      <c r="AB195" s="26"/>
    </row>
    <row r="196">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c r="AA196" s="26"/>
      <c r="AB196" s="26"/>
    </row>
    <row r="197">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c r="AA197" s="26"/>
      <c r="AB197" s="26"/>
    </row>
    <row r="198">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c r="AA198" s="26"/>
      <c r="AB198" s="26"/>
    </row>
    <row r="199">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c r="AA199" s="26"/>
      <c r="AB199" s="26"/>
    </row>
    <row r="200">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c r="AA200" s="26"/>
      <c r="AB200" s="26"/>
    </row>
    <row r="201">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c r="AA201" s="26"/>
      <c r="AB201" s="26"/>
    </row>
    <row r="202">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c r="AA202" s="26"/>
      <c r="AB202" s="26"/>
    </row>
    <row r="203">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c r="AA203" s="26"/>
      <c r="AB203" s="26"/>
    </row>
    <row r="204">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c r="AA204" s="26"/>
      <c r="AB204" s="26"/>
    </row>
    <row r="20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c r="AA205" s="26"/>
      <c r="AB205" s="26"/>
    </row>
    <row r="206">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c r="AA206" s="26"/>
      <c r="AB206" s="26"/>
    </row>
    <row r="207">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c r="AA207" s="26"/>
      <c r="AB207" s="26"/>
    </row>
    <row r="208">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c r="AA208" s="26"/>
      <c r="AB208" s="26"/>
    </row>
    <row r="209">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c r="AA209" s="26"/>
      <c r="AB209" s="26"/>
    </row>
    <row r="210">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c r="AA210" s="26"/>
      <c r="AB210" s="26"/>
    </row>
    <row r="211">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c r="AA211" s="26"/>
      <c r="AB211" s="26"/>
    </row>
    <row r="212">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c r="AA212" s="26"/>
      <c r="AB212" s="26"/>
    </row>
    <row r="213">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c r="AA213" s="26"/>
      <c r="AB213" s="26"/>
    </row>
    <row r="214">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c r="AA214" s="26"/>
      <c r="AB214" s="26"/>
    </row>
    <row r="21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c r="AA215" s="26"/>
      <c r="AB215" s="26"/>
    </row>
    <row r="216">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c r="AA216" s="26"/>
      <c r="AB216" s="26"/>
    </row>
    <row r="217">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c r="AA217" s="26"/>
      <c r="AB217" s="26"/>
    </row>
    <row r="218">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c r="AA218" s="26"/>
      <c r="AB218" s="26"/>
    </row>
    <row r="219">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c r="AA219" s="26"/>
      <c r="AB219" s="26"/>
    </row>
    <row r="220">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c r="AA220" s="26"/>
      <c r="AB220" s="26"/>
    </row>
    <row r="221">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c r="AA221" s="26"/>
      <c r="AB221" s="26"/>
    </row>
    <row r="222">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c r="AA222" s="26"/>
      <c r="AB222" s="26"/>
    </row>
    <row r="223">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c r="AA223" s="26"/>
      <c r="AB223" s="26"/>
    </row>
    <row r="224">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c r="AA224" s="26"/>
      <c r="AB224" s="26"/>
    </row>
    <row r="2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c r="AA225" s="26"/>
      <c r="AB225" s="26"/>
    </row>
    <row r="226">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c r="AA226" s="26"/>
      <c r="AB226" s="26"/>
    </row>
    <row r="227">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c r="AA227" s="26"/>
      <c r="AB227" s="26"/>
    </row>
    <row r="228">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c r="AA228" s="26"/>
      <c r="AB228" s="26"/>
    </row>
    <row r="229">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c r="AA229" s="26"/>
      <c r="AB229" s="26"/>
    </row>
    <row r="230">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c r="AA230" s="26"/>
      <c r="AB230" s="26"/>
    </row>
    <row r="231">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c r="AA231" s="26"/>
      <c r="AB231" s="26"/>
    </row>
    <row r="232">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c r="AA232" s="26"/>
      <c r="AB232" s="26"/>
    </row>
    <row r="233">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c r="AA233" s="26"/>
      <c r="AB233" s="26"/>
    </row>
    <row r="234">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c r="AA234" s="26"/>
      <c r="AB234" s="26"/>
    </row>
    <row r="23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c r="AA235" s="26"/>
      <c r="AB235" s="26"/>
    </row>
    <row r="236">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c r="AA236" s="26"/>
      <c r="AB236" s="26"/>
    </row>
    <row r="237">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c r="AA237" s="26"/>
      <c r="AB237" s="26"/>
    </row>
    <row r="238">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c r="AA238" s="26"/>
      <c r="AB238" s="26"/>
    </row>
    <row r="239">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c r="AA239" s="26"/>
      <c r="AB239" s="26"/>
    </row>
    <row r="240">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c r="AA240" s="26"/>
      <c r="AB240" s="26"/>
    </row>
    <row r="241">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c r="AA241" s="26"/>
      <c r="AB241" s="26"/>
    </row>
    <row r="242">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c r="AA242" s="26"/>
      <c r="AB242" s="26"/>
    </row>
    <row r="243">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c r="AA243" s="26"/>
      <c r="AB243" s="26"/>
    </row>
    <row r="244">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c r="AA244" s="26"/>
      <c r="AB244" s="26"/>
    </row>
    <row r="24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c r="AA245" s="26"/>
      <c r="AB245" s="26"/>
    </row>
    <row r="246">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c r="AA246" s="26"/>
      <c r="AB246" s="26"/>
    </row>
    <row r="247">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c r="AA247" s="26"/>
      <c r="AB247" s="26"/>
    </row>
    <row r="248">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c r="AA248" s="26"/>
      <c r="AB248" s="26"/>
    </row>
    <row r="249">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c r="AA249" s="26"/>
      <c r="AB249" s="26"/>
    </row>
    <row r="250">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c r="AA250" s="26"/>
      <c r="AB250" s="26"/>
    </row>
    <row r="251">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c r="AA251" s="26"/>
      <c r="AB251" s="26"/>
    </row>
    <row r="252">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c r="AA252" s="26"/>
      <c r="AB252" s="26"/>
    </row>
    <row r="253">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c r="AA253" s="26"/>
      <c r="AB253" s="26"/>
    </row>
    <row r="254">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c r="AA254" s="26"/>
      <c r="AB254" s="26"/>
    </row>
    <row r="25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c r="AA255" s="26"/>
      <c r="AB255" s="26"/>
    </row>
    <row r="256">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c r="AA256" s="26"/>
      <c r="AB256" s="26"/>
    </row>
    <row r="257">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c r="AA257" s="26"/>
      <c r="AB257" s="26"/>
    </row>
    <row r="258">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c r="AA258" s="26"/>
      <c r="AB258" s="26"/>
    </row>
    <row r="259">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c r="AA259" s="26"/>
      <c r="AB259" s="26"/>
    </row>
    <row r="260">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c r="AA260" s="26"/>
      <c r="AB260" s="26"/>
    </row>
    <row r="261">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c r="AA261" s="26"/>
      <c r="AB261" s="26"/>
    </row>
    <row r="262">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c r="AA262" s="26"/>
      <c r="AB262" s="26"/>
    </row>
    <row r="263">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c r="AA263" s="26"/>
      <c r="AB263" s="26"/>
    </row>
    <row r="264">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c r="AA264" s="26"/>
      <c r="AB264" s="26"/>
    </row>
    <row r="26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c r="AA265" s="26"/>
      <c r="AB265" s="26"/>
    </row>
    <row r="266">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c r="AA266" s="26"/>
      <c r="AB266" s="26"/>
    </row>
    <row r="267">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row>
    <row r="268">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row>
    <row r="269">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c r="AA269" s="26"/>
      <c r="AB269" s="26"/>
    </row>
    <row r="270">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c r="AA270" s="26"/>
      <c r="AB270" s="26"/>
    </row>
    <row r="271">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c r="AA271" s="26"/>
      <c r="AB271" s="26"/>
    </row>
    <row r="272">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c r="AA272" s="26"/>
      <c r="AB272" s="26"/>
    </row>
    <row r="273">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c r="AA273" s="26"/>
      <c r="AB273" s="26"/>
    </row>
    <row r="274">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c r="AA274" s="26"/>
      <c r="AB274" s="26"/>
    </row>
    <row r="27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c r="AA275" s="26"/>
      <c r="AB275" s="26"/>
    </row>
    <row r="276">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c r="AA276" s="26"/>
      <c r="AB276" s="26"/>
    </row>
    <row r="277">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c r="AA277" s="26"/>
      <c r="AB277" s="26"/>
    </row>
    <row r="278">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c r="AA278" s="26"/>
      <c r="AB278" s="26"/>
    </row>
    <row r="279">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c r="AA279" s="26"/>
      <c r="AB279" s="26"/>
    </row>
    <row r="280">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c r="AA280" s="26"/>
      <c r="AB280" s="26"/>
    </row>
    <row r="281">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c r="AA281" s="26"/>
      <c r="AB281" s="26"/>
    </row>
    <row r="282">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c r="AA282" s="26"/>
      <c r="AB282" s="26"/>
    </row>
    <row r="283">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c r="AA283" s="26"/>
      <c r="AB283" s="26"/>
    </row>
    <row r="284">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c r="AA284" s="26"/>
      <c r="AB284" s="26"/>
    </row>
    <row r="28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c r="AA285" s="26"/>
      <c r="AB285" s="26"/>
    </row>
    <row r="286">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c r="AA286" s="26"/>
      <c r="AB286" s="26"/>
    </row>
    <row r="287">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c r="AA287" s="26"/>
      <c r="AB287" s="26"/>
    </row>
    <row r="288">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c r="AA288" s="26"/>
      <c r="AB288" s="26"/>
    </row>
    <row r="289">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c r="AA289" s="26"/>
      <c r="AB289" s="26"/>
    </row>
    <row r="290">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c r="AA290" s="26"/>
      <c r="AB290" s="26"/>
    </row>
    <row r="291">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c r="AA291" s="26"/>
      <c r="AB291" s="26"/>
    </row>
    <row r="292">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c r="AA292" s="26"/>
      <c r="AB292" s="26"/>
    </row>
    <row r="293">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c r="AA293" s="26"/>
      <c r="AB293" s="26"/>
    </row>
    <row r="294">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c r="AA294" s="26"/>
      <c r="AB294" s="26"/>
    </row>
    <row r="29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c r="AA295" s="26"/>
      <c r="AB295" s="26"/>
    </row>
    <row r="296">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c r="AA296" s="26"/>
      <c r="AB296" s="26"/>
    </row>
    <row r="297">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c r="AA297" s="26"/>
      <c r="AB297" s="26"/>
    </row>
    <row r="298">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c r="AA298" s="26"/>
      <c r="AB298" s="26"/>
    </row>
    <row r="299">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c r="AA299" s="26"/>
      <c r="AB299" s="26"/>
    </row>
    <row r="300">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c r="AA300" s="26"/>
      <c r="AB300" s="26"/>
    </row>
    <row r="301">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c r="AA301" s="26"/>
      <c r="AB301" s="26"/>
    </row>
    <row r="302">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c r="AA302" s="26"/>
      <c r="AB302" s="26"/>
    </row>
    <row r="303">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c r="AA303" s="26"/>
      <c r="AB303" s="26"/>
    </row>
    <row r="304">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c r="AA304" s="26"/>
      <c r="AB304" s="26"/>
    </row>
    <row r="30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c r="AA305" s="26"/>
      <c r="AB305" s="26"/>
    </row>
    <row r="306">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c r="AA306" s="26"/>
      <c r="AB306" s="26"/>
    </row>
    <row r="307">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c r="AA307" s="26"/>
      <c r="AB307" s="26"/>
    </row>
    <row r="308">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c r="AA308" s="26"/>
      <c r="AB308" s="26"/>
    </row>
    <row r="309">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c r="AA309" s="26"/>
      <c r="AB309" s="26"/>
    </row>
    <row r="310">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c r="AA310" s="26"/>
      <c r="AB310" s="26"/>
    </row>
    <row r="311">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c r="AA311" s="26"/>
      <c r="AB311" s="26"/>
    </row>
    <row r="312">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c r="AA312" s="26"/>
      <c r="AB312" s="26"/>
    </row>
    <row r="313">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c r="AA313" s="26"/>
      <c r="AB313" s="26"/>
    </row>
    <row r="314">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c r="AA314" s="26"/>
      <c r="AB314" s="26"/>
    </row>
    <row r="31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c r="AA315" s="26"/>
      <c r="AB315" s="26"/>
    </row>
    <row r="316">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c r="AA316" s="26"/>
      <c r="AB316" s="26"/>
    </row>
    <row r="317">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c r="AA317" s="26"/>
      <c r="AB317" s="26"/>
    </row>
    <row r="318">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c r="AA318" s="26"/>
      <c r="AB318" s="26"/>
    </row>
    <row r="319">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c r="AA319" s="26"/>
      <c r="AB319" s="26"/>
    </row>
    <row r="320">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c r="AA320" s="26"/>
      <c r="AB320" s="26"/>
    </row>
    <row r="321">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c r="AA321" s="26"/>
      <c r="AB321" s="26"/>
    </row>
    <row r="322">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c r="AA322" s="26"/>
      <c r="AB322" s="26"/>
    </row>
    <row r="323">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c r="AA323" s="26"/>
      <c r="AB323" s="26"/>
    </row>
    <row r="324">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c r="AA324" s="26"/>
      <c r="AB324" s="26"/>
    </row>
    <row r="3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c r="AA325" s="26"/>
      <c r="AB325" s="26"/>
    </row>
    <row r="326">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c r="AA326" s="26"/>
      <c r="AB326" s="26"/>
    </row>
    <row r="327">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c r="AA327" s="26"/>
      <c r="AB327" s="26"/>
    </row>
    <row r="328">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c r="AA328" s="26"/>
      <c r="AB328" s="26"/>
    </row>
    <row r="329">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c r="AA329" s="26"/>
      <c r="AB329" s="26"/>
    </row>
    <row r="330">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c r="AA330" s="26"/>
      <c r="AB330" s="26"/>
    </row>
    <row r="331">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c r="AA331" s="26"/>
      <c r="AB331" s="26"/>
    </row>
    <row r="332">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c r="AA332" s="26"/>
      <c r="AB332" s="26"/>
    </row>
    <row r="333">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c r="AA333" s="26"/>
      <c r="AB333" s="26"/>
    </row>
    <row r="334">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c r="AA334" s="26"/>
      <c r="AB334" s="26"/>
    </row>
    <row r="33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c r="AA335" s="26"/>
      <c r="AB335" s="26"/>
    </row>
    <row r="336">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c r="AA336" s="26"/>
      <c r="AB336" s="26"/>
    </row>
    <row r="337">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c r="AA337" s="26"/>
      <c r="AB337" s="26"/>
    </row>
    <row r="338">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c r="AA338" s="26"/>
      <c r="AB338" s="26"/>
    </row>
    <row r="339">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c r="AA339" s="26"/>
      <c r="AB339" s="26"/>
    </row>
    <row r="340">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c r="AA340" s="26"/>
      <c r="AB340" s="26"/>
    </row>
    <row r="341">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c r="AA341" s="26"/>
      <c r="AB341" s="26"/>
    </row>
    <row r="342">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c r="AA342" s="26"/>
      <c r="AB342" s="26"/>
    </row>
    <row r="343">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c r="AA343" s="26"/>
      <c r="AB343" s="26"/>
    </row>
    <row r="344">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c r="AA344" s="26"/>
      <c r="AB344" s="26"/>
    </row>
    <row r="34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c r="AA345" s="26"/>
      <c r="AB345" s="26"/>
    </row>
    <row r="346">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c r="AA346" s="26"/>
      <c r="AB346" s="26"/>
    </row>
    <row r="347">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c r="AA347" s="26"/>
      <c r="AB347" s="26"/>
    </row>
    <row r="348">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c r="AA348" s="26"/>
      <c r="AB348" s="26"/>
    </row>
    <row r="349">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c r="AA349" s="26"/>
      <c r="AB349" s="26"/>
    </row>
    <row r="350">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c r="AA350" s="26"/>
      <c r="AB350" s="26"/>
    </row>
    <row r="351">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c r="AA351" s="26"/>
      <c r="AB351" s="26"/>
    </row>
    <row r="352">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c r="AA352" s="26"/>
      <c r="AB352" s="26"/>
    </row>
    <row r="353">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c r="AA353" s="26"/>
      <c r="AB353" s="26"/>
    </row>
    <row r="354">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c r="AA354" s="26"/>
      <c r="AB354" s="26"/>
    </row>
    <row r="35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c r="AA355" s="26"/>
      <c r="AB355" s="26"/>
    </row>
    <row r="356">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c r="AA356" s="26"/>
      <c r="AB356" s="26"/>
    </row>
    <row r="357">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c r="AA357" s="26"/>
      <c r="AB357" s="26"/>
    </row>
    <row r="358">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c r="AA358" s="26"/>
      <c r="AB358" s="26"/>
    </row>
    <row r="359">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c r="AA359" s="26"/>
      <c r="AB359" s="26"/>
    </row>
    <row r="360">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c r="AA360" s="26"/>
      <c r="AB360" s="26"/>
    </row>
    <row r="361">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c r="AA361" s="26"/>
      <c r="AB361" s="26"/>
    </row>
    <row r="362">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c r="AA362" s="26"/>
      <c r="AB362" s="26"/>
    </row>
    <row r="363">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c r="AA363" s="26"/>
      <c r="AB363" s="26"/>
    </row>
    <row r="364">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c r="AA364" s="26"/>
      <c r="AB364" s="26"/>
    </row>
    <row r="36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c r="AA365" s="26"/>
      <c r="AB365" s="26"/>
    </row>
    <row r="366">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c r="AA366" s="26"/>
      <c r="AB366" s="26"/>
    </row>
    <row r="367">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c r="AA367" s="26"/>
      <c r="AB367" s="26"/>
    </row>
    <row r="368">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c r="AA368" s="26"/>
      <c r="AB368" s="26"/>
    </row>
    <row r="369">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c r="AA369" s="26"/>
      <c r="AB369" s="26"/>
    </row>
    <row r="370">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c r="AA370" s="26"/>
      <c r="AB370" s="26"/>
    </row>
    <row r="371">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c r="AA371" s="26"/>
      <c r="AB371" s="26"/>
    </row>
    <row r="372">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c r="AA372" s="26"/>
      <c r="AB372" s="26"/>
    </row>
    <row r="373">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c r="AA373" s="26"/>
      <c r="AB373" s="26"/>
    </row>
    <row r="374">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c r="AA374" s="26"/>
      <c r="AB374" s="26"/>
    </row>
    <row r="37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c r="AA375" s="26"/>
      <c r="AB375" s="26"/>
    </row>
    <row r="376">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c r="AA376" s="26"/>
      <c r="AB376" s="26"/>
    </row>
    <row r="377">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c r="AA377" s="26"/>
      <c r="AB377" s="26"/>
    </row>
    <row r="378">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c r="AA378" s="26"/>
      <c r="AB378" s="26"/>
    </row>
    <row r="379">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c r="AA379" s="26"/>
      <c r="AB379" s="26"/>
    </row>
    <row r="380">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c r="AA380" s="26"/>
      <c r="AB380" s="26"/>
    </row>
    <row r="381">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c r="AA381" s="26"/>
      <c r="AB381" s="26"/>
    </row>
    <row r="382">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c r="AA382" s="26"/>
      <c r="AB382" s="26"/>
    </row>
    <row r="383">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c r="AA383" s="26"/>
      <c r="AB383" s="26"/>
    </row>
    <row r="384">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c r="AA384" s="26"/>
      <c r="AB384" s="26"/>
    </row>
    <row r="38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c r="AA385" s="26"/>
      <c r="AB385" s="26"/>
    </row>
    <row r="386">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c r="AA386" s="26"/>
      <c r="AB386" s="26"/>
    </row>
    <row r="387">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c r="AA387" s="26"/>
      <c r="AB387" s="26"/>
    </row>
    <row r="388">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c r="AA388" s="26"/>
      <c r="AB388" s="26"/>
    </row>
    <row r="389">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c r="AA389" s="26"/>
      <c r="AB389" s="26"/>
    </row>
    <row r="390">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c r="AA390" s="26"/>
      <c r="AB390" s="26"/>
    </row>
    <row r="391">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c r="AA391" s="26"/>
      <c r="AB391" s="26"/>
    </row>
    <row r="392">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c r="AA392" s="26"/>
      <c r="AB392" s="26"/>
    </row>
    <row r="393">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c r="AA393" s="26"/>
      <c r="AB393" s="26"/>
    </row>
    <row r="394">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c r="AA394" s="26"/>
      <c r="AB394" s="26"/>
    </row>
    <row r="39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c r="AA395" s="26"/>
      <c r="AB395" s="26"/>
    </row>
    <row r="396">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c r="AA396" s="26"/>
      <c r="AB396" s="26"/>
    </row>
    <row r="397">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c r="AA397" s="26"/>
      <c r="AB397" s="26"/>
    </row>
    <row r="398">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c r="AA398" s="26"/>
      <c r="AB398" s="26"/>
    </row>
    <row r="399">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c r="AA399" s="26"/>
      <c r="AB399" s="26"/>
    </row>
    <row r="400">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c r="AA400" s="26"/>
      <c r="AB400" s="26"/>
    </row>
    <row r="401">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c r="AA401" s="26"/>
      <c r="AB401" s="26"/>
    </row>
    <row r="402">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c r="AA402" s="26"/>
      <c r="AB402" s="26"/>
    </row>
    <row r="403">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c r="AA403" s="26"/>
      <c r="AB403" s="26"/>
    </row>
    <row r="404">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c r="AA404" s="26"/>
      <c r="AB404" s="26"/>
    </row>
    <row r="40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c r="AA405" s="26"/>
      <c r="AB405" s="26"/>
    </row>
    <row r="406">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c r="AA406" s="26"/>
      <c r="AB406" s="26"/>
    </row>
    <row r="407">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c r="AA407" s="26"/>
      <c r="AB407" s="26"/>
    </row>
    <row r="408">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c r="AA408" s="26"/>
      <c r="AB408" s="26"/>
    </row>
    <row r="409">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c r="AA409" s="26"/>
      <c r="AB409" s="26"/>
    </row>
    <row r="410">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c r="AA410" s="26"/>
      <c r="AB410" s="26"/>
    </row>
    <row r="411">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c r="AA411" s="26"/>
      <c r="AB411" s="26"/>
    </row>
    <row r="412">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c r="AA412" s="26"/>
      <c r="AB412" s="26"/>
    </row>
    <row r="413">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c r="AA413" s="26"/>
      <c r="AB413" s="26"/>
    </row>
    <row r="414">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c r="AA414" s="26"/>
      <c r="AB414" s="26"/>
    </row>
    <row r="41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c r="AA415" s="26"/>
      <c r="AB415" s="26"/>
    </row>
    <row r="416">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c r="AA416" s="26"/>
      <c r="AB416" s="26"/>
    </row>
    <row r="417">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c r="AA417" s="26"/>
      <c r="AB417" s="26"/>
    </row>
    <row r="418">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c r="AA418" s="26"/>
      <c r="AB418" s="26"/>
    </row>
    <row r="419">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c r="AA419" s="26"/>
      <c r="AB419" s="26"/>
    </row>
    <row r="420">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c r="AA420" s="26"/>
      <c r="AB420" s="26"/>
    </row>
    <row r="421">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c r="AA421" s="26"/>
      <c r="AB421" s="26"/>
    </row>
    <row r="422">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c r="AA422" s="26"/>
      <c r="AB422" s="26"/>
    </row>
    <row r="423">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c r="AA423" s="26"/>
      <c r="AB423" s="26"/>
    </row>
    <row r="424">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c r="AA424" s="26"/>
      <c r="AB424" s="26"/>
    </row>
    <row r="4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c r="AA425" s="26"/>
      <c r="AB425" s="26"/>
    </row>
    <row r="426">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c r="AA426" s="26"/>
      <c r="AB426" s="26"/>
    </row>
    <row r="427">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c r="AA427" s="26"/>
      <c r="AB427" s="26"/>
    </row>
    <row r="428">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c r="AA428" s="26"/>
      <c r="AB428" s="26"/>
    </row>
    <row r="429">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c r="AA429" s="26"/>
      <c r="AB429" s="26"/>
    </row>
    <row r="430">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c r="AA430" s="26"/>
      <c r="AB430" s="26"/>
    </row>
    <row r="431">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c r="AA431" s="26"/>
      <c r="AB431" s="26"/>
    </row>
    <row r="432">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c r="AA432" s="26"/>
      <c r="AB432" s="26"/>
    </row>
    <row r="433">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c r="AA433" s="26"/>
      <c r="AB433" s="26"/>
    </row>
    <row r="434">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c r="AA434" s="26"/>
      <c r="AB434" s="26"/>
    </row>
    <row r="43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c r="AA435" s="26"/>
      <c r="AB435" s="26"/>
    </row>
    <row r="436">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c r="AA436" s="26"/>
      <c r="AB436" s="26"/>
    </row>
    <row r="437">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c r="AA437" s="26"/>
      <c r="AB437" s="26"/>
    </row>
    <row r="438">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c r="AA438" s="26"/>
      <c r="AB438" s="26"/>
    </row>
    <row r="439">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c r="AA439" s="26"/>
      <c r="AB439" s="26"/>
    </row>
    <row r="440">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c r="AA440" s="26"/>
      <c r="AB440" s="26"/>
    </row>
    <row r="441">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c r="AA441" s="26"/>
      <c r="AB441" s="26"/>
    </row>
    <row r="442">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c r="AA442" s="26"/>
      <c r="AB442" s="26"/>
    </row>
    <row r="443">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c r="AA443" s="26"/>
      <c r="AB443" s="26"/>
    </row>
    <row r="444">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c r="AA444" s="26"/>
      <c r="AB444" s="26"/>
    </row>
    <row r="44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c r="AA445" s="26"/>
      <c r="AB445" s="26"/>
    </row>
    <row r="446">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c r="AA446" s="26"/>
      <c r="AB446" s="26"/>
    </row>
    <row r="447">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c r="AA447" s="26"/>
      <c r="AB447" s="26"/>
    </row>
    <row r="448">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c r="AA448" s="26"/>
      <c r="AB448" s="26"/>
    </row>
    <row r="449">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c r="AA449" s="26"/>
      <c r="AB449" s="26"/>
    </row>
    <row r="450">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c r="AA450" s="26"/>
      <c r="AB450" s="26"/>
    </row>
    <row r="451">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c r="AA451" s="26"/>
      <c r="AB451" s="26"/>
    </row>
    <row r="452">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c r="AA452" s="26"/>
      <c r="AB452" s="26"/>
    </row>
    <row r="453">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c r="AA453" s="26"/>
      <c r="AB453" s="26"/>
    </row>
    <row r="454">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c r="AA454" s="26"/>
      <c r="AB454" s="26"/>
    </row>
    <row r="45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c r="AA455" s="26"/>
      <c r="AB455" s="26"/>
    </row>
    <row r="456">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c r="AA456" s="26"/>
      <c r="AB456" s="26"/>
    </row>
    <row r="457">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c r="AA457" s="26"/>
      <c r="AB457" s="26"/>
    </row>
    <row r="458">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c r="AA458" s="26"/>
      <c r="AB458" s="26"/>
    </row>
    <row r="459">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c r="AA459" s="26"/>
      <c r="AB459" s="26"/>
    </row>
    <row r="460">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c r="AA460" s="26"/>
      <c r="AB460" s="26"/>
    </row>
    <row r="461">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c r="AA461" s="26"/>
      <c r="AB461" s="26"/>
    </row>
    <row r="462">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c r="AA462" s="26"/>
      <c r="AB462" s="26"/>
    </row>
    <row r="463">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c r="AA463" s="26"/>
      <c r="AB463" s="26"/>
    </row>
    <row r="464">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c r="AA464" s="26"/>
      <c r="AB464" s="26"/>
    </row>
    <row r="46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c r="AA465" s="26"/>
      <c r="AB465" s="26"/>
    </row>
    <row r="466">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c r="AA466" s="26"/>
      <c r="AB466" s="26"/>
    </row>
    <row r="467">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c r="AA467" s="26"/>
      <c r="AB467" s="26"/>
    </row>
    <row r="468">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c r="AA468" s="26"/>
      <c r="AB468" s="26"/>
    </row>
    <row r="469">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c r="AA469" s="26"/>
      <c r="AB469" s="26"/>
    </row>
    <row r="470">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c r="AA470" s="26"/>
      <c r="AB470" s="26"/>
    </row>
    <row r="471">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c r="AA471" s="26"/>
      <c r="AB471" s="26"/>
    </row>
    <row r="472">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c r="AA472" s="26"/>
      <c r="AB472" s="26"/>
    </row>
    <row r="473">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c r="AA473" s="26"/>
      <c r="AB473" s="26"/>
    </row>
    <row r="474">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c r="AA474" s="26"/>
      <c r="AB474" s="26"/>
    </row>
    <row r="47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c r="AA475" s="26"/>
      <c r="AB475" s="26"/>
    </row>
    <row r="476">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c r="AA476" s="26"/>
      <c r="AB476" s="26"/>
    </row>
    <row r="477">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c r="AA477" s="26"/>
      <c r="AB477" s="26"/>
    </row>
    <row r="478">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c r="AA478" s="26"/>
      <c r="AB478" s="26"/>
    </row>
    <row r="479">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c r="AA479" s="26"/>
      <c r="AB479" s="26"/>
    </row>
    <row r="480">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c r="AA480" s="26"/>
      <c r="AB480" s="26"/>
    </row>
    <row r="481">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c r="AA481" s="26"/>
      <c r="AB481" s="26"/>
    </row>
    <row r="482">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c r="AA482" s="26"/>
      <c r="AB482" s="26"/>
    </row>
    <row r="483">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c r="AA483" s="26"/>
      <c r="AB483" s="26"/>
    </row>
    <row r="484">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c r="AA484" s="26"/>
      <c r="AB484" s="26"/>
    </row>
    <row r="48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c r="AA485" s="26"/>
      <c r="AB485" s="26"/>
    </row>
    <row r="486">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c r="AA486" s="26"/>
      <c r="AB486" s="26"/>
    </row>
    <row r="487">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c r="AA487" s="26"/>
      <c r="AB487" s="26"/>
    </row>
    <row r="488">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c r="AA488" s="26"/>
      <c r="AB488" s="26"/>
    </row>
    <row r="489">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c r="AA489" s="26"/>
      <c r="AB489" s="26"/>
    </row>
    <row r="490">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c r="AA490" s="26"/>
      <c r="AB490" s="26"/>
    </row>
    <row r="491">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c r="AA491" s="26"/>
      <c r="AB491" s="26"/>
    </row>
    <row r="492">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c r="AA492" s="26"/>
      <c r="AB492" s="26"/>
    </row>
    <row r="493">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c r="AA493" s="26"/>
      <c r="AB493" s="26"/>
    </row>
    <row r="494">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c r="AA494" s="26"/>
      <c r="AB494" s="26"/>
    </row>
    <row r="49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c r="AA495" s="26"/>
      <c r="AB495" s="26"/>
    </row>
    <row r="496">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c r="AA496" s="26"/>
      <c r="AB496" s="26"/>
    </row>
    <row r="497">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c r="AA497" s="26"/>
      <c r="AB497" s="26"/>
    </row>
    <row r="498">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c r="AA498" s="26"/>
      <c r="AB498" s="26"/>
    </row>
    <row r="499">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c r="AA499" s="26"/>
      <c r="AB499" s="26"/>
    </row>
    <row r="500">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c r="AA500" s="26"/>
      <c r="AB500" s="26"/>
    </row>
    <row r="501">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c r="AA501" s="26"/>
      <c r="AB501" s="26"/>
    </row>
    <row r="502">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c r="AA502" s="26"/>
      <c r="AB502" s="26"/>
    </row>
    <row r="503">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c r="AA503" s="26"/>
      <c r="AB503" s="26"/>
    </row>
    <row r="504">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c r="AA504" s="26"/>
      <c r="AB504" s="26"/>
    </row>
    <row r="50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c r="AA505" s="26"/>
      <c r="AB505" s="26"/>
    </row>
    <row r="506">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c r="AA506" s="26"/>
      <c r="AB506" s="26"/>
    </row>
    <row r="507">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c r="AA507" s="26"/>
      <c r="AB507" s="26"/>
    </row>
    <row r="508">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c r="AA508" s="26"/>
      <c r="AB508" s="26"/>
    </row>
    <row r="509">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c r="AA509" s="26"/>
      <c r="AB509" s="26"/>
    </row>
    <row r="510">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c r="AA510" s="26"/>
      <c r="AB510" s="26"/>
    </row>
    <row r="511">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c r="AA511" s="26"/>
      <c r="AB511" s="26"/>
    </row>
    <row r="512">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c r="AA512" s="26"/>
      <c r="AB512" s="26"/>
    </row>
    <row r="513">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c r="AA513" s="26"/>
      <c r="AB513" s="26"/>
    </row>
    <row r="514">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c r="AA514" s="26"/>
      <c r="AB514" s="26"/>
    </row>
    <row r="51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c r="AA515" s="26"/>
      <c r="AB515" s="26"/>
    </row>
    <row r="516">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c r="AA516" s="26"/>
      <c r="AB516" s="26"/>
    </row>
    <row r="517">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c r="AA517" s="26"/>
      <c r="AB517" s="26"/>
    </row>
    <row r="518">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c r="AA518" s="26"/>
      <c r="AB518" s="26"/>
    </row>
    <row r="519">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c r="AA519" s="26"/>
      <c r="AB519" s="26"/>
    </row>
    <row r="520">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c r="AA520" s="26"/>
      <c r="AB520" s="26"/>
    </row>
    <row r="521">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c r="AA521" s="26"/>
      <c r="AB521" s="26"/>
    </row>
    <row r="522">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c r="AA522" s="26"/>
      <c r="AB522" s="26"/>
    </row>
    <row r="523">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c r="AA523" s="26"/>
      <c r="AB523" s="26"/>
    </row>
    <row r="524">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c r="AA524" s="26"/>
      <c r="AB524" s="26"/>
    </row>
    <row r="5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c r="AA525" s="26"/>
      <c r="AB525" s="26"/>
    </row>
    <row r="526">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c r="AA526" s="26"/>
      <c r="AB526" s="26"/>
    </row>
    <row r="527">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c r="AA527" s="26"/>
      <c r="AB527" s="26"/>
    </row>
    <row r="528">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c r="AA528" s="26"/>
      <c r="AB528" s="26"/>
    </row>
    <row r="529">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c r="AA529" s="26"/>
      <c r="AB529" s="26"/>
    </row>
    <row r="530">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c r="AA530" s="26"/>
      <c r="AB530" s="26"/>
    </row>
    <row r="531">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c r="AA531" s="26"/>
      <c r="AB531" s="26"/>
    </row>
    <row r="532">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c r="AA532" s="26"/>
      <c r="AB532" s="26"/>
    </row>
    <row r="533">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c r="AA533" s="26"/>
      <c r="AB533" s="26"/>
    </row>
    <row r="534">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c r="AA534" s="26"/>
      <c r="AB534" s="26"/>
    </row>
    <row r="53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c r="AA535" s="26"/>
      <c r="AB535" s="26"/>
    </row>
    <row r="536">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c r="AA536" s="26"/>
      <c r="AB536" s="26"/>
    </row>
    <row r="537">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c r="AA537" s="26"/>
      <c r="AB537" s="26"/>
    </row>
    <row r="538">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c r="AA538" s="26"/>
      <c r="AB538" s="26"/>
    </row>
    <row r="539">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c r="AA539" s="26"/>
      <c r="AB539" s="26"/>
    </row>
    <row r="540">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c r="AA540" s="26"/>
      <c r="AB540" s="26"/>
    </row>
    <row r="541">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c r="AA541" s="26"/>
      <c r="AB541" s="26"/>
    </row>
    <row r="542">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c r="AA542" s="26"/>
      <c r="AB542" s="26"/>
    </row>
    <row r="543">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c r="AA543" s="26"/>
      <c r="AB543" s="26"/>
    </row>
    <row r="544">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c r="AA544" s="26"/>
      <c r="AB544" s="26"/>
    </row>
    <row r="54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c r="AA545" s="26"/>
      <c r="AB545" s="26"/>
    </row>
    <row r="546">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c r="AA546" s="26"/>
      <c r="AB546" s="26"/>
    </row>
    <row r="547">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c r="AA547" s="26"/>
      <c r="AB547" s="26"/>
    </row>
    <row r="548">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c r="AA548" s="26"/>
      <c r="AB548" s="26"/>
    </row>
    <row r="549">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c r="AA549" s="26"/>
      <c r="AB549" s="26"/>
    </row>
    <row r="550">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c r="AA550" s="26"/>
      <c r="AB550" s="26"/>
    </row>
    <row r="551">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c r="AA551" s="26"/>
      <c r="AB551" s="26"/>
    </row>
    <row r="552">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c r="AA552" s="26"/>
      <c r="AB552" s="26"/>
    </row>
    <row r="553">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c r="AA553" s="26"/>
      <c r="AB553" s="26"/>
    </row>
    <row r="554">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c r="AA554" s="26"/>
      <c r="AB554" s="26"/>
    </row>
    <row r="55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c r="AA555" s="26"/>
      <c r="AB555" s="26"/>
    </row>
    <row r="556">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c r="AA556" s="26"/>
      <c r="AB556" s="26"/>
    </row>
    <row r="557">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c r="AA557" s="26"/>
      <c r="AB557" s="26"/>
    </row>
    <row r="558">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c r="AA558" s="26"/>
      <c r="AB558" s="26"/>
    </row>
    <row r="559">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c r="AA559" s="26"/>
      <c r="AB559" s="26"/>
    </row>
    <row r="560">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c r="AA560" s="26"/>
      <c r="AB560" s="26"/>
    </row>
    <row r="561">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c r="AA561" s="26"/>
      <c r="AB561" s="26"/>
    </row>
    <row r="562">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c r="AA562" s="26"/>
      <c r="AB562" s="26"/>
    </row>
    <row r="563">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c r="AA563" s="26"/>
      <c r="AB563" s="26"/>
    </row>
    <row r="564">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c r="AA564" s="26"/>
      <c r="AB564" s="26"/>
    </row>
    <row r="56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c r="AA565" s="26"/>
      <c r="AB565" s="26"/>
    </row>
    <row r="566">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c r="AA566" s="26"/>
      <c r="AB566" s="26"/>
    </row>
    <row r="567">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c r="AA567" s="26"/>
      <c r="AB567" s="26"/>
    </row>
    <row r="568">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c r="AA568" s="26"/>
      <c r="AB568" s="26"/>
    </row>
    <row r="569">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c r="AA569" s="26"/>
      <c r="AB569" s="26"/>
    </row>
    <row r="570">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c r="AA570" s="26"/>
      <c r="AB570" s="26"/>
    </row>
    <row r="571">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c r="AA571" s="26"/>
      <c r="AB571" s="26"/>
    </row>
    <row r="572">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c r="AA572" s="26"/>
      <c r="AB572" s="26"/>
    </row>
    <row r="573">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c r="AA573" s="26"/>
      <c r="AB573" s="26"/>
    </row>
    <row r="574">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c r="AA574" s="26"/>
      <c r="AB574" s="26"/>
    </row>
    <row r="57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c r="AA575" s="26"/>
      <c r="AB575" s="26"/>
    </row>
    <row r="576">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c r="AA576" s="26"/>
      <c r="AB576" s="26"/>
    </row>
    <row r="577">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c r="AA577" s="26"/>
      <c r="AB577" s="26"/>
    </row>
    <row r="578">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c r="AA578" s="26"/>
      <c r="AB578" s="26"/>
    </row>
    <row r="579">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c r="AA579" s="26"/>
      <c r="AB579" s="26"/>
    </row>
    <row r="580">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c r="AA580" s="26"/>
      <c r="AB580" s="26"/>
    </row>
    <row r="581">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c r="AA581" s="26"/>
      <c r="AB581" s="26"/>
    </row>
    <row r="582">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c r="AA582" s="26"/>
      <c r="AB582" s="26"/>
    </row>
    <row r="583">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c r="AA583" s="26"/>
      <c r="AB583" s="26"/>
    </row>
    <row r="584">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c r="AA584" s="26"/>
      <c r="AB584" s="26"/>
    </row>
    <row r="58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c r="AA585" s="26"/>
      <c r="AB585" s="26"/>
    </row>
    <row r="586">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c r="AA586" s="26"/>
      <c r="AB586" s="26"/>
    </row>
    <row r="587">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c r="AA587" s="26"/>
      <c r="AB587" s="26"/>
    </row>
    <row r="588">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c r="AA588" s="26"/>
      <c r="AB588" s="26"/>
    </row>
    <row r="589">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c r="AA589" s="26"/>
      <c r="AB589" s="26"/>
    </row>
    <row r="590">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c r="AA590" s="26"/>
      <c r="AB590" s="26"/>
    </row>
    <row r="591">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c r="AA591" s="26"/>
      <c r="AB591" s="26"/>
    </row>
    <row r="592">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c r="AA592" s="26"/>
      <c r="AB592" s="26"/>
    </row>
    <row r="593">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c r="AA593" s="26"/>
      <c r="AB593" s="26"/>
    </row>
    <row r="594">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c r="AA594" s="26"/>
      <c r="AB594" s="26"/>
    </row>
    <row r="59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c r="AA595" s="26"/>
      <c r="AB595" s="26"/>
    </row>
    <row r="596">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c r="AA596" s="26"/>
      <c r="AB596" s="26"/>
    </row>
    <row r="597">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c r="AA597" s="26"/>
      <c r="AB597" s="26"/>
    </row>
    <row r="598">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c r="AA598" s="26"/>
      <c r="AB598" s="26"/>
    </row>
    <row r="599">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c r="AA599" s="26"/>
      <c r="AB599" s="26"/>
    </row>
    <row r="600">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c r="AA600" s="26"/>
      <c r="AB600" s="26"/>
    </row>
    <row r="601">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c r="AA601" s="26"/>
      <c r="AB601" s="26"/>
    </row>
    <row r="602">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c r="AA602" s="26"/>
      <c r="AB602" s="26"/>
    </row>
    <row r="603">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c r="AA603" s="26"/>
      <c r="AB603" s="26"/>
    </row>
    <row r="604">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c r="AA604" s="26"/>
      <c r="AB604" s="26"/>
    </row>
    <row r="60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c r="AA605" s="26"/>
      <c r="AB605" s="26"/>
    </row>
    <row r="606">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c r="AA606" s="26"/>
      <c r="AB606" s="26"/>
    </row>
    <row r="607">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c r="AA607" s="26"/>
      <c r="AB607" s="26"/>
    </row>
    <row r="608">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c r="AA608" s="26"/>
      <c r="AB608" s="26"/>
    </row>
    <row r="609">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c r="AA609" s="26"/>
      <c r="AB609" s="26"/>
    </row>
    <row r="610">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c r="AA610" s="26"/>
      <c r="AB610" s="26"/>
    </row>
    <row r="611">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c r="AA611" s="26"/>
      <c r="AB611" s="26"/>
    </row>
    <row r="612">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c r="AA612" s="26"/>
      <c r="AB612" s="26"/>
    </row>
    <row r="613">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c r="AA613" s="26"/>
      <c r="AB613" s="26"/>
    </row>
    <row r="614">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c r="AA614" s="26"/>
      <c r="AB614" s="26"/>
    </row>
    <row r="61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c r="AA615" s="26"/>
      <c r="AB615" s="26"/>
    </row>
    <row r="616">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c r="AA616" s="26"/>
      <c r="AB616" s="26"/>
    </row>
    <row r="617">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c r="AA617" s="26"/>
      <c r="AB617" s="26"/>
    </row>
    <row r="618">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c r="AA618" s="26"/>
      <c r="AB618" s="26"/>
    </row>
    <row r="619">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c r="AA619" s="26"/>
      <c r="AB619" s="26"/>
    </row>
    <row r="620">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c r="AA620" s="26"/>
      <c r="AB620" s="26"/>
    </row>
    <row r="621">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c r="AA621" s="26"/>
      <c r="AB621" s="26"/>
    </row>
    <row r="622">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c r="AA622" s="26"/>
      <c r="AB622" s="26"/>
    </row>
    <row r="623">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c r="AA623" s="26"/>
      <c r="AB623" s="26"/>
    </row>
    <row r="624">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c r="AA624" s="26"/>
      <c r="AB624" s="26"/>
    </row>
    <row r="6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c r="AA625" s="26"/>
      <c r="AB625" s="26"/>
    </row>
    <row r="626">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c r="AA626" s="26"/>
      <c r="AB626" s="26"/>
    </row>
    <row r="627">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c r="AA627" s="26"/>
      <c r="AB627" s="26"/>
    </row>
    <row r="628">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c r="AA628" s="26"/>
      <c r="AB628" s="26"/>
    </row>
    <row r="629">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c r="AA629" s="26"/>
      <c r="AB629" s="26"/>
    </row>
    <row r="630">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c r="AA630" s="26"/>
      <c r="AB630" s="26"/>
    </row>
    <row r="631">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c r="AA631" s="26"/>
      <c r="AB631" s="26"/>
    </row>
    <row r="632">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c r="AA632" s="26"/>
      <c r="AB632" s="26"/>
    </row>
    <row r="633">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c r="AA633" s="26"/>
      <c r="AB633" s="26"/>
    </row>
    <row r="634">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c r="AA634" s="26"/>
      <c r="AB634" s="26"/>
    </row>
    <row r="63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c r="AA635" s="26"/>
      <c r="AB635" s="26"/>
    </row>
    <row r="636">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c r="AA636" s="26"/>
      <c r="AB636" s="26"/>
    </row>
    <row r="637">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c r="AA637" s="26"/>
      <c r="AB637" s="26"/>
    </row>
    <row r="638">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c r="AA638" s="26"/>
      <c r="AB638" s="26"/>
    </row>
    <row r="639">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c r="AA639" s="26"/>
      <c r="AB639" s="26"/>
    </row>
    <row r="640">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c r="AA640" s="26"/>
      <c r="AB640" s="26"/>
    </row>
    <row r="641">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c r="AA641" s="26"/>
      <c r="AB641" s="26"/>
    </row>
    <row r="642">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c r="AA642" s="26"/>
      <c r="AB642" s="26"/>
    </row>
    <row r="643">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c r="AA643" s="26"/>
      <c r="AB643" s="26"/>
    </row>
    <row r="644">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c r="AA644" s="26"/>
      <c r="AB644" s="26"/>
    </row>
    <row r="64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c r="AA645" s="26"/>
      <c r="AB645" s="26"/>
    </row>
    <row r="646">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c r="AA646" s="26"/>
      <c r="AB646" s="26"/>
    </row>
    <row r="647">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c r="AA647" s="26"/>
      <c r="AB647" s="26"/>
    </row>
    <row r="648">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c r="AA648" s="26"/>
      <c r="AB648" s="26"/>
    </row>
    <row r="649">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c r="AA649" s="26"/>
      <c r="AB649" s="26"/>
    </row>
    <row r="650">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c r="AA650" s="26"/>
      <c r="AB650" s="26"/>
    </row>
    <row r="651">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c r="AA651" s="26"/>
      <c r="AB651" s="26"/>
    </row>
    <row r="652">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c r="AA652" s="26"/>
      <c r="AB652" s="26"/>
    </row>
    <row r="653">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c r="AA653" s="26"/>
      <c r="AB653" s="26"/>
    </row>
    <row r="654">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c r="AA654" s="26"/>
      <c r="AB654" s="26"/>
    </row>
    <row r="65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c r="AA655" s="26"/>
      <c r="AB655" s="26"/>
    </row>
    <row r="656">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c r="AA656" s="26"/>
      <c r="AB656" s="26"/>
    </row>
    <row r="657">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c r="AA657" s="26"/>
      <c r="AB657" s="26"/>
    </row>
    <row r="658">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c r="AA658" s="26"/>
      <c r="AB658" s="26"/>
    </row>
    <row r="659">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c r="AA659" s="26"/>
      <c r="AB659" s="26"/>
    </row>
    <row r="660">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c r="AA660" s="26"/>
      <c r="AB660" s="26"/>
    </row>
    <row r="661">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c r="AA661" s="26"/>
      <c r="AB661" s="26"/>
    </row>
    <row r="662">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c r="AA662" s="26"/>
      <c r="AB662" s="26"/>
    </row>
    <row r="663">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c r="AA663" s="26"/>
      <c r="AB663" s="26"/>
    </row>
    <row r="664">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c r="AA664" s="26"/>
      <c r="AB664" s="26"/>
    </row>
    <row r="66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c r="AA665" s="26"/>
      <c r="AB665" s="26"/>
    </row>
    <row r="666">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c r="AA666" s="26"/>
      <c r="AB666" s="26"/>
    </row>
    <row r="667">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c r="AA667" s="26"/>
      <c r="AB667" s="26"/>
    </row>
    <row r="668">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c r="AA668" s="26"/>
      <c r="AB668" s="26"/>
    </row>
    <row r="669">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c r="AA669" s="26"/>
      <c r="AB669" s="26"/>
    </row>
    <row r="670">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c r="AA670" s="26"/>
      <c r="AB670" s="26"/>
    </row>
    <row r="671">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c r="AA671" s="26"/>
      <c r="AB671" s="26"/>
    </row>
    <row r="672">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c r="AA672" s="26"/>
      <c r="AB672" s="26"/>
    </row>
    <row r="673">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c r="AA673" s="26"/>
      <c r="AB673" s="26"/>
    </row>
    <row r="674">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c r="AA674" s="26"/>
      <c r="AB674" s="26"/>
    </row>
    <row r="67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c r="AA675" s="26"/>
      <c r="AB675" s="26"/>
    </row>
    <row r="676">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c r="AA676" s="26"/>
      <c r="AB676" s="26"/>
    </row>
    <row r="677">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c r="AA677" s="26"/>
      <c r="AB677" s="26"/>
    </row>
    <row r="678">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c r="AA678" s="26"/>
      <c r="AB678" s="26"/>
    </row>
    <row r="679">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c r="AA679" s="26"/>
      <c r="AB679" s="26"/>
    </row>
    <row r="680">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c r="AA680" s="26"/>
      <c r="AB680" s="26"/>
    </row>
    <row r="681">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c r="AA681" s="26"/>
      <c r="AB681" s="26"/>
    </row>
    <row r="682">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c r="AA682" s="26"/>
      <c r="AB682" s="26"/>
    </row>
    <row r="683">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c r="AA683" s="26"/>
      <c r="AB683" s="26"/>
    </row>
    <row r="684">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c r="AA684" s="26"/>
      <c r="AB684" s="26"/>
    </row>
    <row r="68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c r="AA685" s="26"/>
      <c r="AB685" s="26"/>
    </row>
    <row r="686">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c r="AA686" s="26"/>
      <c r="AB686" s="26"/>
    </row>
    <row r="687">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c r="AA687" s="26"/>
      <c r="AB687" s="26"/>
    </row>
    <row r="688">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c r="AA688" s="26"/>
      <c r="AB688" s="26"/>
    </row>
    <row r="689">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c r="AA689" s="26"/>
      <c r="AB689" s="26"/>
    </row>
    <row r="690">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c r="AA690" s="26"/>
      <c r="AB690" s="26"/>
    </row>
    <row r="691">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c r="AA691" s="26"/>
      <c r="AB691" s="26"/>
    </row>
    <row r="692">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c r="AA692" s="26"/>
      <c r="AB692" s="26"/>
    </row>
    <row r="693">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c r="AA693" s="26"/>
      <c r="AB693" s="26"/>
    </row>
    <row r="694">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c r="AA694" s="26"/>
      <c r="AB694" s="26"/>
    </row>
    <row r="69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c r="AA695" s="26"/>
      <c r="AB695" s="26"/>
    </row>
    <row r="696">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c r="AA696" s="26"/>
      <c r="AB696" s="26"/>
    </row>
    <row r="697">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c r="AA697" s="26"/>
      <c r="AB697" s="26"/>
    </row>
    <row r="698">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c r="AA698" s="26"/>
      <c r="AB698" s="26"/>
    </row>
    <row r="699">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c r="AA699" s="26"/>
      <c r="AB699" s="26"/>
    </row>
    <row r="700">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c r="AA700" s="26"/>
      <c r="AB700" s="26"/>
    </row>
    <row r="701">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c r="AA701" s="26"/>
      <c r="AB701" s="26"/>
    </row>
    <row r="702">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c r="AA702" s="26"/>
      <c r="AB702" s="26"/>
    </row>
    <row r="703">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c r="AA703" s="26"/>
      <c r="AB703" s="26"/>
    </row>
    <row r="704">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c r="AA704" s="26"/>
      <c r="AB704" s="26"/>
    </row>
    <row r="70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c r="AA705" s="26"/>
      <c r="AB705" s="26"/>
    </row>
    <row r="706">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c r="AA706" s="26"/>
      <c r="AB706" s="26"/>
    </row>
    <row r="707">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c r="AA707" s="26"/>
      <c r="AB707" s="26"/>
    </row>
    <row r="708">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c r="AA708" s="26"/>
      <c r="AB708" s="26"/>
    </row>
    <row r="709">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c r="AA709" s="26"/>
      <c r="AB709" s="26"/>
    </row>
    <row r="710">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c r="AA710" s="26"/>
      <c r="AB710" s="26"/>
    </row>
    <row r="711">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c r="AA711" s="26"/>
      <c r="AB711" s="26"/>
    </row>
    <row r="712">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c r="AA712" s="26"/>
      <c r="AB712" s="26"/>
    </row>
    <row r="713">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c r="AA713" s="26"/>
      <c r="AB713" s="26"/>
    </row>
    <row r="714">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c r="AA714" s="26"/>
      <c r="AB714" s="26"/>
    </row>
    <row r="71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c r="AA715" s="26"/>
      <c r="AB715" s="26"/>
    </row>
    <row r="716">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c r="AA716" s="26"/>
      <c r="AB716" s="26"/>
    </row>
    <row r="717">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c r="AA717" s="26"/>
      <c r="AB717" s="26"/>
    </row>
    <row r="718">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c r="AA718" s="26"/>
      <c r="AB718" s="26"/>
    </row>
    <row r="719">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c r="AA719" s="26"/>
      <c r="AB719" s="26"/>
    </row>
    <row r="720">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c r="AA720" s="26"/>
      <c r="AB720" s="26"/>
    </row>
    <row r="721">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c r="AA721" s="26"/>
      <c r="AB721" s="26"/>
    </row>
    <row r="722">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c r="AA722" s="26"/>
      <c r="AB722" s="26"/>
    </row>
    <row r="723">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c r="AA723" s="26"/>
      <c r="AB723" s="26"/>
    </row>
    <row r="724">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c r="AA724" s="26"/>
      <c r="AB724" s="26"/>
    </row>
    <row r="7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c r="AA725" s="26"/>
      <c r="AB725" s="26"/>
    </row>
    <row r="726">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c r="AA726" s="26"/>
      <c r="AB726" s="26"/>
    </row>
    <row r="727">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c r="AA727" s="26"/>
      <c r="AB727" s="26"/>
    </row>
    <row r="728">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c r="AA728" s="26"/>
      <c r="AB728" s="26"/>
    </row>
    <row r="729">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c r="AA729" s="26"/>
      <c r="AB729" s="26"/>
    </row>
    <row r="730">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c r="AA730" s="26"/>
      <c r="AB730" s="26"/>
    </row>
    <row r="731">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c r="AA731" s="26"/>
      <c r="AB731" s="26"/>
    </row>
    <row r="732">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c r="AA732" s="26"/>
      <c r="AB732" s="26"/>
    </row>
    <row r="733">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c r="AA733" s="26"/>
      <c r="AB733" s="26"/>
    </row>
    <row r="734">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c r="AA734" s="26"/>
      <c r="AB734" s="26"/>
    </row>
    <row r="73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c r="AA735" s="26"/>
      <c r="AB735" s="26"/>
    </row>
    <row r="736">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c r="AA736" s="26"/>
      <c r="AB736" s="26"/>
    </row>
    <row r="737">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c r="AA737" s="26"/>
      <c r="AB737" s="26"/>
    </row>
    <row r="738">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c r="AA738" s="26"/>
      <c r="AB738" s="26"/>
    </row>
    <row r="739">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c r="AA739" s="26"/>
      <c r="AB739" s="26"/>
    </row>
    <row r="740">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c r="AA740" s="26"/>
      <c r="AB740" s="26"/>
    </row>
    <row r="741">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c r="AA741" s="26"/>
      <c r="AB741" s="26"/>
    </row>
    <row r="742">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c r="AA742" s="26"/>
      <c r="AB742" s="26"/>
    </row>
    <row r="743">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c r="AA743" s="26"/>
      <c r="AB743" s="26"/>
    </row>
    <row r="744">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c r="AA744" s="26"/>
      <c r="AB744" s="26"/>
    </row>
    <row r="74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c r="AA745" s="26"/>
      <c r="AB745" s="26"/>
    </row>
    <row r="746">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c r="AA746" s="26"/>
      <c r="AB746" s="26"/>
    </row>
    <row r="747">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c r="AA747" s="26"/>
      <c r="AB747" s="26"/>
    </row>
    <row r="748">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c r="AA748" s="26"/>
      <c r="AB748" s="26"/>
    </row>
    <row r="749">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c r="AA749" s="26"/>
      <c r="AB749" s="26"/>
    </row>
    <row r="750">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c r="AA750" s="26"/>
      <c r="AB750" s="26"/>
    </row>
    <row r="751">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c r="AA751" s="26"/>
      <c r="AB751" s="26"/>
    </row>
    <row r="752">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c r="AA752" s="26"/>
      <c r="AB752" s="26"/>
    </row>
    <row r="753">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c r="AA753" s="26"/>
      <c r="AB753" s="26"/>
    </row>
    <row r="754">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c r="AA754" s="26"/>
      <c r="AB754" s="26"/>
    </row>
    <row r="75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c r="AA755" s="26"/>
      <c r="AB755" s="26"/>
    </row>
    <row r="756">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c r="AA756" s="26"/>
      <c r="AB756" s="26"/>
    </row>
    <row r="757">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c r="AA757" s="26"/>
      <c r="AB757" s="26"/>
    </row>
    <row r="758">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c r="AA758" s="26"/>
      <c r="AB758" s="26"/>
    </row>
    <row r="759">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c r="AA759" s="26"/>
      <c r="AB759" s="26"/>
    </row>
    <row r="760">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c r="AA760" s="26"/>
      <c r="AB760" s="26"/>
    </row>
    <row r="761">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c r="AA761" s="26"/>
      <c r="AB761" s="26"/>
    </row>
    <row r="762">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c r="AA762" s="26"/>
      <c r="AB762" s="26"/>
    </row>
    <row r="763">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c r="AA763" s="26"/>
      <c r="AB763" s="26"/>
    </row>
    <row r="764">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c r="AA764" s="26"/>
      <c r="AB764" s="26"/>
    </row>
    <row r="76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c r="AA765" s="26"/>
      <c r="AB765" s="26"/>
    </row>
    <row r="766">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c r="AA766" s="26"/>
      <c r="AB766" s="26"/>
    </row>
    <row r="767">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c r="AA767" s="26"/>
      <c r="AB767" s="26"/>
    </row>
    <row r="768">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c r="AA768" s="26"/>
      <c r="AB768" s="26"/>
    </row>
    <row r="769">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c r="AA769" s="26"/>
      <c r="AB769" s="26"/>
    </row>
    <row r="770">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c r="AA770" s="26"/>
      <c r="AB770" s="26"/>
    </row>
    <row r="771">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c r="AA771" s="26"/>
      <c r="AB771" s="26"/>
    </row>
    <row r="772">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c r="AA772" s="26"/>
      <c r="AB772" s="26"/>
    </row>
    <row r="773">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c r="AA773" s="26"/>
      <c r="AB773" s="26"/>
    </row>
    <row r="774">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c r="AA774" s="26"/>
      <c r="AB774" s="26"/>
    </row>
    <row r="77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c r="AA775" s="26"/>
      <c r="AB775" s="26"/>
    </row>
    <row r="776">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c r="AA776" s="26"/>
      <c r="AB776" s="26"/>
    </row>
    <row r="777">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c r="AA777" s="26"/>
      <c r="AB777" s="26"/>
    </row>
    <row r="778">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c r="AA778" s="26"/>
      <c r="AB778" s="26"/>
    </row>
    <row r="779">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c r="AA779" s="26"/>
      <c r="AB779" s="26"/>
    </row>
    <row r="780">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c r="AA780" s="26"/>
      <c r="AB780" s="26"/>
    </row>
    <row r="781">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c r="AA781" s="26"/>
      <c r="AB781" s="26"/>
    </row>
    <row r="782">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c r="AA782" s="26"/>
      <c r="AB782" s="26"/>
    </row>
    <row r="783">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c r="AA783" s="26"/>
      <c r="AB783" s="26"/>
    </row>
    <row r="784">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c r="AA784" s="26"/>
      <c r="AB784" s="26"/>
    </row>
    <row r="78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c r="AA785" s="26"/>
      <c r="AB785" s="26"/>
    </row>
    <row r="786">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c r="AA786" s="26"/>
      <c r="AB786" s="26"/>
    </row>
    <row r="787">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c r="AA787" s="26"/>
      <c r="AB787" s="26"/>
    </row>
    <row r="788">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c r="AA788" s="26"/>
      <c r="AB788" s="26"/>
    </row>
    <row r="789">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c r="AA789" s="26"/>
      <c r="AB789" s="26"/>
    </row>
    <row r="790">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c r="AA790" s="26"/>
      <c r="AB790" s="26"/>
    </row>
    <row r="791">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c r="AA791" s="26"/>
      <c r="AB791" s="26"/>
    </row>
    <row r="792">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c r="AA792" s="26"/>
      <c r="AB792" s="26"/>
    </row>
    <row r="793">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c r="AA793" s="26"/>
      <c r="AB793" s="26"/>
    </row>
    <row r="794">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c r="AA794" s="26"/>
      <c r="AB794" s="26"/>
    </row>
    <row r="79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c r="AA795" s="26"/>
      <c r="AB795" s="26"/>
    </row>
    <row r="796">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c r="AA796" s="26"/>
      <c r="AB796" s="26"/>
    </row>
    <row r="797">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c r="AA797" s="26"/>
      <c r="AB797" s="26"/>
    </row>
    <row r="798">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c r="AA798" s="26"/>
      <c r="AB798" s="26"/>
    </row>
    <row r="799">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c r="AA799" s="26"/>
      <c r="AB799" s="26"/>
    </row>
    <row r="800">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c r="AA800" s="26"/>
      <c r="AB800" s="26"/>
    </row>
    <row r="801">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c r="AA801" s="26"/>
      <c r="AB801" s="26"/>
    </row>
    <row r="802">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c r="AA802" s="26"/>
      <c r="AB802" s="26"/>
    </row>
    <row r="803">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c r="AA803" s="26"/>
      <c r="AB803" s="26"/>
    </row>
    <row r="804">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c r="AA804" s="26"/>
      <c r="AB804" s="26"/>
    </row>
    <row r="80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c r="AA805" s="26"/>
      <c r="AB805" s="26"/>
    </row>
    <row r="806">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c r="AA806" s="26"/>
      <c r="AB806" s="26"/>
    </row>
    <row r="807">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c r="AA807" s="26"/>
      <c r="AB807" s="26"/>
    </row>
    <row r="808">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c r="AA808" s="26"/>
      <c r="AB808" s="26"/>
    </row>
    <row r="809">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c r="AA809" s="26"/>
      <c r="AB809" s="26"/>
    </row>
    <row r="810">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c r="AA810" s="26"/>
      <c r="AB810" s="26"/>
    </row>
    <row r="811">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c r="AA811" s="26"/>
      <c r="AB811" s="26"/>
    </row>
    <row r="812">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c r="AA812" s="26"/>
      <c r="AB812" s="26"/>
    </row>
    <row r="813">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c r="AA813" s="26"/>
      <c r="AB813" s="26"/>
    </row>
    <row r="814">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c r="AA814" s="26"/>
      <c r="AB814" s="26"/>
    </row>
    <row r="81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c r="AA815" s="26"/>
      <c r="AB815" s="26"/>
    </row>
    <row r="816">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c r="AA816" s="26"/>
      <c r="AB816" s="26"/>
    </row>
    <row r="817">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c r="AA817" s="26"/>
      <c r="AB817" s="26"/>
    </row>
    <row r="818">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c r="AA818" s="26"/>
      <c r="AB818" s="26"/>
    </row>
    <row r="819">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c r="AA819" s="26"/>
      <c r="AB819" s="26"/>
    </row>
    <row r="820">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c r="AA820" s="26"/>
      <c r="AB820" s="26"/>
    </row>
    <row r="821">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c r="AA821" s="26"/>
      <c r="AB821" s="26"/>
    </row>
    <row r="822">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c r="AA822" s="26"/>
      <c r="AB822" s="26"/>
    </row>
    <row r="823">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c r="AA823" s="26"/>
      <c r="AB823" s="26"/>
    </row>
    <row r="824">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c r="AA824" s="26"/>
      <c r="AB824" s="26"/>
    </row>
    <row r="8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c r="AA825" s="26"/>
      <c r="AB825" s="26"/>
    </row>
    <row r="826">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c r="AA826" s="26"/>
      <c r="AB826" s="26"/>
    </row>
    <row r="827">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c r="AA827" s="26"/>
      <c r="AB827" s="26"/>
    </row>
    <row r="828">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c r="AA828" s="26"/>
      <c r="AB828" s="26"/>
    </row>
    <row r="829">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c r="AA829" s="26"/>
      <c r="AB829" s="26"/>
    </row>
    <row r="830">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c r="AA830" s="26"/>
      <c r="AB830" s="26"/>
    </row>
    <row r="831">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c r="AA831" s="26"/>
      <c r="AB831" s="26"/>
    </row>
    <row r="832">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c r="AA832" s="26"/>
      <c r="AB832" s="26"/>
    </row>
    <row r="833">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c r="AA833" s="26"/>
      <c r="AB833" s="26"/>
    </row>
    <row r="834">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c r="AA834" s="26"/>
      <c r="AB834" s="26"/>
    </row>
    <row r="83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c r="AA835" s="26"/>
      <c r="AB835" s="26"/>
    </row>
    <row r="836">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c r="AA836" s="26"/>
      <c r="AB836" s="26"/>
    </row>
    <row r="837">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c r="AA837" s="26"/>
      <c r="AB837" s="26"/>
    </row>
    <row r="838">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c r="AA838" s="26"/>
      <c r="AB838" s="26"/>
    </row>
    <row r="839">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c r="AA839" s="26"/>
      <c r="AB839" s="26"/>
    </row>
    <row r="840">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c r="AA840" s="26"/>
      <c r="AB840" s="26"/>
    </row>
    <row r="841">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c r="AA841" s="26"/>
      <c r="AB841" s="26"/>
    </row>
    <row r="842">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c r="AA842" s="26"/>
      <c r="AB842" s="26"/>
    </row>
    <row r="843">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c r="AA843" s="26"/>
      <c r="AB843" s="26"/>
    </row>
    <row r="844">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c r="AA844" s="26"/>
      <c r="AB844" s="26"/>
    </row>
    <row r="84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c r="AA845" s="26"/>
      <c r="AB845" s="26"/>
    </row>
    <row r="846">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c r="AA846" s="26"/>
      <c r="AB846" s="26"/>
    </row>
    <row r="847">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c r="AA847" s="26"/>
      <c r="AB847" s="26"/>
    </row>
    <row r="848">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c r="AA848" s="26"/>
      <c r="AB848" s="26"/>
    </row>
    <row r="849">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c r="AA849" s="26"/>
      <c r="AB849" s="26"/>
    </row>
    <row r="850">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c r="AA850" s="26"/>
      <c r="AB850" s="26"/>
    </row>
    <row r="851">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c r="AA851" s="26"/>
      <c r="AB851" s="26"/>
    </row>
    <row r="852">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c r="AA852" s="26"/>
      <c r="AB852" s="26"/>
    </row>
    <row r="853">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c r="AA853" s="26"/>
      <c r="AB853" s="26"/>
    </row>
    <row r="854">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c r="AA854" s="26"/>
      <c r="AB854" s="26"/>
    </row>
    <row r="85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c r="AA855" s="26"/>
      <c r="AB855" s="26"/>
    </row>
    <row r="856">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c r="AA856" s="26"/>
      <c r="AB856" s="26"/>
    </row>
    <row r="857">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c r="AA857" s="26"/>
      <c r="AB857" s="26"/>
    </row>
    <row r="858">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c r="AA858" s="26"/>
      <c r="AB858" s="26"/>
    </row>
    <row r="859">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c r="AA859" s="26"/>
      <c r="AB859" s="26"/>
    </row>
    <row r="860">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c r="AA860" s="26"/>
      <c r="AB860" s="26"/>
    </row>
    <row r="861">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c r="AA861" s="26"/>
      <c r="AB861" s="26"/>
    </row>
    <row r="862">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c r="AA862" s="26"/>
      <c r="AB862" s="26"/>
    </row>
    <row r="863">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c r="AA863" s="26"/>
      <c r="AB863" s="26"/>
    </row>
    <row r="864">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c r="AA864" s="26"/>
      <c r="AB864" s="26"/>
    </row>
    <row r="86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c r="AA865" s="26"/>
      <c r="AB865" s="26"/>
    </row>
    <row r="866">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c r="AA866" s="26"/>
      <c r="AB866" s="26"/>
    </row>
    <row r="867">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c r="AA867" s="26"/>
      <c r="AB867" s="26"/>
    </row>
    <row r="868">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c r="AA868" s="26"/>
      <c r="AB868" s="26"/>
    </row>
    <row r="869">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c r="AA869" s="26"/>
      <c r="AB869" s="26"/>
    </row>
    <row r="870">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c r="AA870" s="26"/>
      <c r="AB870" s="26"/>
    </row>
    <row r="871">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c r="AA871" s="26"/>
      <c r="AB871" s="26"/>
    </row>
    <row r="872">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c r="AA872" s="26"/>
      <c r="AB872" s="26"/>
    </row>
    <row r="873">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c r="AA873" s="26"/>
      <c r="AB873" s="26"/>
    </row>
    <row r="874">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c r="AA874" s="26"/>
      <c r="AB874" s="26"/>
    </row>
    <row r="87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c r="AA875" s="26"/>
      <c r="AB875" s="26"/>
    </row>
    <row r="876">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c r="AA876" s="26"/>
      <c r="AB876" s="26"/>
    </row>
    <row r="877">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c r="AA877" s="26"/>
      <c r="AB877" s="26"/>
    </row>
    <row r="878">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c r="AA878" s="26"/>
      <c r="AB878" s="26"/>
    </row>
    <row r="879">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c r="AA879" s="26"/>
      <c r="AB879" s="26"/>
    </row>
    <row r="880">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c r="AA880" s="26"/>
      <c r="AB880" s="26"/>
    </row>
    <row r="881">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c r="AA881" s="26"/>
      <c r="AB881" s="26"/>
    </row>
    <row r="882">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c r="AA882" s="26"/>
      <c r="AB882" s="26"/>
    </row>
    <row r="883">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c r="AA883" s="26"/>
      <c r="AB883" s="26"/>
    </row>
    <row r="884">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c r="AA884" s="26"/>
      <c r="AB884" s="26"/>
    </row>
    <row r="88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c r="AA885" s="26"/>
      <c r="AB885" s="26"/>
    </row>
    <row r="886">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c r="AA886" s="26"/>
      <c r="AB886" s="26"/>
    </row>
    <row r="887">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c r="AA887" s="26"/>
      <c r="AB887" s="26"/>
    </row>
    <row r="888">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c r="AA888" s="26"/>
      <c r="AB888" s="26"/>
    </row>
    <row r="889">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c r="AA889" s="26"/>
      <c r="AB889" s="26"/>
    </row>
    <row r="890">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c r="AA890" s="26"/>
      <c r="AB890" s="26"/>
    </row>
    <row r="891">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c r="AA891" s="26"/>
      <c r="AB891" s="26"/>
    </row>
    <row r="892">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c r="AA892" s="26"/>
      <c r="AB892" s="26"/>
    </row>
    <row r="893">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c r="AA893" s="26"/>
      <c r="AB893" s="26"/>
    </row>
    <row r="894">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c r="AA894" s="26"/>
      <c r="AB894" s="26"/>
    </row>
    <row r="89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c r="AA895" s="26"/>
      <c r="AB895" s="26"/>
    </row>
    <row r="896">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c r="AA896" s="26"/>
      <c r="AB896" s="26"/>
    </row>
    <row r="897">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c r="AA897" s="26"/>
      <c r="AB897" s="26"/>
    </row>
    <row r="898">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c r="AA898" s="26"/>
      <c r="AB898" s="26"/>
    </row>
    <row r="899">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c r="AA899" s="26"/>
      <c r="AB899" s="26"/>
    </row>
    <row r="900">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c r="AA900" s="26"/>
      <c r="AB900" s="26"/>
    </row>
    <row r="901">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c r="AA901" s="26"/>
      <c r="AB901" s="26"/>
    </row>
    <row r="902">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c r="AA902" s="26"/>
      <c r="AB902" s="26"/>
    </row>
    <row r="903">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c r="AA903" s="26"/>
      <c r="AB903" s="26"/>
    </row>
    <row r="904">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c r="AA904" s="26"/>
      <c r="AB904" s="26"/>
    </row>
    <row r="90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c r="AA905" s="26"/>
      <c r="AB905" s="26"/>
    </row>
    <row r="906">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c r="AA906" s="26"/>
      <c r="AB906" s="26"/>
    </row>
    <row r="907">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c r="AA907" s="26"/>
      <c r="AB907" s="26"/>
    </row>
    <row r="908">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c r="AA908" s="26"/>
      <c r="AB908" s="26"/>
    </row>
    <row r="909">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c r="AA909" s="26"/>
      <c r="AB909" s="26"/>
    </row>
    <row r="910">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c r="AA910" s="26"/>
      <c r="AB910" s="26"/>
    </row>
    <row r="911">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c r="AA911" s="26"/>
      <c r="AB911" s="26"/>
    </row>
    <row r="912">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c r="AA912" s="26"/>
      <c r="AB912" s="26"/>
    </row>
    <row r="913">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c r="AA913" s="26"/>
      <c r="AB913" s="26"/>
    </row>
    <row r="914">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c r="AA914" s="26"/>
      <c r="AB914" s="26"/>
    </row>
    <row r="91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c r="AA915" s="26"/>
      <c r="AB915" s="26"/>
    </row>
    <row r="916">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c r="AA916" s="26"/>
      <c r="AB916" s="26"/>
    </row>
    <row r="917">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c r="AA917" s="26"/>
      <c r="AB917" s="26"/>
    </row>
    <row r="918">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c r="AA918" s="26"/>
      <c r="AB918" s="26"/>
    </row>
    <row r="919">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c r="AA919" s="26"/>
      <c r="AB919" s="26"/>
    </row>
    <row r="920">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c r="AA920" s="26"/>
      <c r="AB920" s="26"/>
    </row>
    <row r="921">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c r="AA921" s="26"/>
      <c r="AB921" s="26"/>
    </row>
    <row r="922">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c r="AA922" s="26"/>
      <c r="AB922" s="26"/>
    </row>
    <row r="923">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c r="AA923" s="26"/>
      <c r="AB923" s="26"/>
    </row>
    <row r="924">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c r="AA924" s="26"/>
      <c r="AB924" s="26"/>
    </row>
    <row r="9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c r="AA925" s="26"/>
      <c r="AB925" s="26"/>
    </row>
    <row r="926">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c r="AA926" s="26"/>
      <c r="AB926" s="26"/>
    </row>
    <row r="927">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c r="AA927" s="26"/>
      <c r="AB927" s="26"/>
    </row>
    <row r="928">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c r="AA928" s="26"/>
      <c r="AB928" s="26"/>
    </row>
    <row r="929">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c r="AA929" s="26"/>
      <c r="AB929" s="26"/>
    </row>
    <row r="930">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c r="AA930" s="26"/>
      <c r="AB930" s="26"/>
    </row>
    <row r="931">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c r="AA931" s="26"/>
      <c r="AB931" s="26"/>
    </row>
    <row r="932">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c r="AA932" s="26"/>
      <c r="AB932" s="26"/>
    </row>
    <row r="933">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c r="AA933" s="26"/>
      <c r="AB933" s="26"/>
    </row>
    <row r="934">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c r="AA934" s="26"/>
      <c r="AB934" s="26"/>
    </row>
    <row r="93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c r="AA935" s="26"/>
      <c r="AB935" s="26"/>
    </row>
    <row r="936">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c r="AA936" s="26"/>
      <c r="AB936" s="26"/>
    </row>
    <row r="937">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c r="AA937" s="26"/>
      <c r="AB937" s="26"/>
    </row>
    <row r="938">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c r="AA938" s="26"/>
      <c r="AB938" s="26"/>
    </row>
    <row r="939">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c r="AA939" s="26"/>
      <c r="AB939" s="26"/>
    </row>
    <row r="940">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c r="AA940" s="26"/>
      <c r="AB940" s="26"/>
    </row>
    <row r="941">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c r="AA941" s="26"/>
      <c r="AB941" s="26"/>
    </row>
    <row r="942">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c r="AA942" s="26"/>
      <c r="AB942" s="26"/>
    </row>
    <row r="943">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c r="AA943" s="26"/>
      <c r="AB943" s="26"/>
    </row>
    <row r="944">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c r="AA944" s="26"/>
      <c r="AB944" s="26"/>
    </row>
    <row r="94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c r="AA945" s="26"/>
      <c r="AB945" s="26"/>
    </row>
    <row r="946">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c r="AA946" s="26"/>
      <c r="AB946" s="26"/>
    </row>
    <row r="947">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c r="AA947" s="26"/>
      <c r="AB947" s="26"/>
    </row>
    <row r="948">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c r="AA948" s="26"/>
      <c r="AB948" s="26"/>
    </row>
    <row r="949">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c r="AA949" s="26"/>
      <c r="AB949" s="26"/>
    </row>
    <row r="950">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c r="AA950" s="26"/>
      <c r="AB950" s="26"/>
    </row>
    <row r="951">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c r="AA951" s="26"/>
      <c r="AB951" s="26"/>
    </row>
    <row r="952">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c r="AA952" s="26"/>
      <c r="AB952" s="26"/>
    </row>
    <row r="953">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c r="AA953" s="26"/>
      <c r="AB953" s="26"/>
    </row>
    <row r="954">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c r="AA954" s="26"/>
      <c r="AB954" s="26"/>
    </row>
    <row r="95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c r="AA955" s="26"/>
      <c r="AB955" s="26"/>
    </row>
    <row r="956">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c r="AA956" s="26"/>
      <c r="AB956" s="26"/>
    </row>
    <row r="957">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c r="AA957" s="26"/>
      <c r="AB957" s="26"/>
    </row>
    <row r="958">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c r="AA958" s="26"/>
      <c r="AB958" s="26"/>
    </row>
    <row r="959">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c r="AA959" s="26"/>
      <c r="AB959" s="26"/>
    </row>
    <row r="960">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c r="AA960" s="26"/>
      <c r="AB960" s="26"/>
    </row>
    <row r="961">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c r="AA961" s="26"/>
      <c r="AB961" s="26"/>
    </row>
    <row r="962">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c r="AA962" s="26"/>
      <c r="AB962" s="26"/>
    </row>
    <row r="963">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c r="AA963" s="26"/>
      <c r="AB963" s="26"/>
    </row>
    <row r="964">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c r="AA964" s="26"/>
      <c r="AB964" s="26"/>
    </row>
    <row r="96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c r="AA965" s="26"/>
      <c r="AB965" s="26"/>
    </row>
    <row r="966">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c r="AA966" s="26"/>
      <c r="AB966" s="26"/>
    </row>
    <row r="967">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c r="AA967" s="26"/>
      <c r="AB967" s="26"/>
    </row>
    <row r="968">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c r="AA968" s="26"/>
      <c r="AB968" s="26"/>
    </row>
    <row r="969">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c r="AA969" s="26"/>
      <c r="AB969" s="26"/>
    </row>
    <row r="970">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c r="AA970" s="26"/>
      <c r="AB970" s="26"/>
    </row>
    <row r="971">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c r="AA971" s="26"/>
      <c r="AB971" s="26"/>
    </row>
    <row r="972">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c r="AA972" s="26"/>
      <c r="AB972" s="26"/>
    </row>
    <row r="973">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c r="AA973" s="26"/>
      <c r="AB973" s="26"/>
    </row>
    <row r="974">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c r="AA974" s="26"/>
      <c r="AB974" s="26"/>
    </row>
    <row r="97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c r="AA975" s="26"/>
      <c r="AB975" s="26"/>
    </row>
    <row r="976">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c r="AA976" s="26"/>
      <c r="AB976" s="26"/>
    </row>
    <row r="977">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c r="AA977" s="26"/>
      <c r="AB977" s="26"/>
    </row>
    <row r="978">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c r="AA978" s="26"/>
      <c r="AB978" s="26"/>
    </row>
    <row r="979">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c r="AA979" s="26"/>
      <c r="AB979" s="26"/>
    </row>
    <row r="980">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c r="AA980" s="26"/>
      <c r="AB980" s="26"/>
    </row>
    <row r="981">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c r="AA981" s="26"/>
      <c r="AB981" s="26"/>
    </row>
    <row r="982">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c r="AA982" s="26"/>
      <c r="AB982" s="26"/>
    </row>
    <row r="983">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c r="AA983" s="26"/>
      <c r="AB983" s="26"/>
    </row>
    <row r="984">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c r="AA984" s="26"/>
      <c r="AB984" s="26"/>
    </row>
    <row r="98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c r="AA985" s="26"/>
      <c r="AB985" s="26"/>
    </row>
    <row r="986">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c r="AA986" s="26"/>
      <c r="AB986" s="26"/>
    </row>
    <row r="987">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c r="AA987" s="26"/>
      <c r="AB987" s="2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row>
    <row r="991">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c r="AA991" s="26"/>
      <c r="AB991" s="26"/>
    </row>
    <row r="992">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c r="AA992" s="26"/>
      <c r="AB992" s="26"/>
    </row>
    <row r="993">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c r="AA993" s="26"/>
      <c r="AB993" s="26"/>
    </row>
    <row r="994">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c r="AA994" s="26"/>
      <c r="AB994" s="26"/>
    </row>
    <row r="99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c r="AA995" s="26"/>
      <c r="AB995" s="26"/>
    </row>
    <row r="996">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c r="AA996" s="26"/>
      <c r="AB996" s="26"/>
    </row>
    <row r="997">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c r="AA997" s="26"/>
      <c r="AB997" s="26"/>
    </row>
    <row r="998">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c r="AA998" s="26"/>
      <c r="AB998" s="26"/>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8"/>
    <col customWidth="1" min="2" max="2" width="26.75"/>
    <col customWidth="1" min="3" max="4" width="28.0"/>
    <col customWidth="1" min="5" max="5" width="25.63"/>
  </cols>
  <sheetData>
    <row r="1">
      <c r="A1" s="21" t="s">
        <v>0</v>
      </c>
      <c r="B1" s="21" t="s">
        <v>1</v>
      </c>
      <c r="C1" s="21" t="s">
        <v>2</v>
      </c>
      <c r="D1" s="21" t="s">
        <v>3</v>
      </c>
      <c r="E1" s="21" t="s">
        <v>505</v>
      </c>
      <c r="F1" s="21" t="s">
        <v>5</v>
      </c>
    </row>
    <row r="2">
      <c r="A2" s="29" t="s">
        <v>147</v>
      </c>
      <c r="B2" s="3" t="s">
        <v>148</v>
      </c>
      <c r="C2" s="3" t="s">
        <v>149</v>
      </c>
      <c r="D2" s="3" t="s">
        <v>113</v>
      </c>
      <c r="E2" s="3" t="s">
        <v>150</v>
      </c>
      <c r="F2" s="3" t="s">
        <v>151</v>
      </c>
    </row>
    <row r="3">
      <c r="A3" s="29" t="s">
        <v>152</v>
      </c>
      <c r="B3" s="3" t="s">
        <v>148</v>
      </c>
      <c r="C3" s="3" t="s">
        <v>149</v>
      </c>
      <c r="D3" s="3" t="s">
        <v>132</v>
      </c>
      <c r="E3" s="3" t="s">
        <v>130</v>
      </c>
      <c r="F3" s="3" t="s">
        <v>151</v>
      </c>
    </row>
    <row r="4">
      <c r="A4" s="29" t="s">
        <v>153</v>
      </c>
      <c r="B4" s="3" t="s">
        <v>148</v>
      </c>
      <c r="C4" s="3" t="s">
        <v>149</v>
      </c>
      <c r="D4" s="3" t="s">
        <v>132</v>
      </c>
      <c r="E4" s="3" t="s">
        <v>146</v>
      </c>
      <c r="F4" s="3" t="s">
        <v>151</v>
      </c>
    </row>
    <row r="5">
      <c r="A5" s="29" t="s">
        <v>154</v>
      </c>
      <c r="B5" s="3" t="s">
        <v>148</v>
      </c>
      <c r="C5" s="3" t="s">
        <v>149</v>
      </c>
      <c r="D5" s="3" t="s">
        <v>51</v>
      </c>
      <c r="E5" s="3" t="s">
        <v>155</v>
      </c>
      <c r="F5" s="3" t="s">
        <v>151</v>
      </c>
    </row>
    <row r="6">
      <c r="A6" s="29" t="s">
        <v>156</v>
      </c>
      <c r="B6" s="3" t="s">
        <v>148</v>
      </c>
      <c r="C6" s="3" t="s">
        <v>149</v>
      </c>
      <c r="D6" s="3" t="s">
        <v>113</v>
      </c>
      <c r="E6" s="3" t="s">
        <v>128</v>
      </c>
      <c r="F6" s="3" t="s">
        <v>151</v>
      </c>
    </row>
    <row r="7">
      <c r="A7" s="29" t="s">
        <v>118</v>
      </c>
      <c r="B7" s="3" t="s">
        <v>148</v>
      </c>
      <c r="C7" s="3" t="s">
        <v>149</v>
      </c>
      <c r="D7" s="31" t="s">
        <v>113</v>
      </c>
      <c r="E7" s="31" t="s">
        <v>155</v>
      </c>
      <c r="F7" s="3" t="s">
        <v>151</v>
      </c>
    </row>
    <row r="8">
      <c r="A8" s="29" t="s">
        <v>157</v>
      </c>
      <c r="B8" s="3" t="s">
        <v>148</v>
      </c>
      <c r="C8" s="3" t="s">
        <v>149</v>
      </c>
      <c r="D8" s="31" t="s">
        <v>113</v>
      </c>
      <c r="E8" s="31" t="s">
        <v>158</v>
      </c>
      <c r="F8" s="3" t="s">
        <v>151</v>
      </c>
    </row>
    <row r="9">
      <c r="A9" s="28" t="s">
        <v>159</v>
      </c>
      <c r="B9" s="3" t="s">
        <v>148</v>
      </c>
      <c r="C9" s="3" t="s">
        <v>149</v>
      </c>
      <c r="D9" s="31" t="s">
        <v>113</v>
      </c>
      <c r="E9" s="31" t="s">
        <v>160</v>
      </c>
      <c r="F9" s="3" t="s">
        <v>151</v>
      </c>
    </row>
    <row r="10">
      <c r="A10" s="29" t="s">
        <v>161</v>
      </c>
      <c r="B10" s="3" t="s">
        <v>148</v>
      </c>
      <c r="C10" s="3" t="s">
        <v>149</v>
      </c>
      <c r="D10" s="31" t="s">
        <v>132</v>
      </c>
      <c r="E10" s="31" t="s">
        <v>162</v>
      </c>
      <c r="F10" s="3" t="s">
        <v>151</v>
      </c>
    </row>
    <row r="11">
      <c r="A11" s="29" t="s">
        <v>163</v>
      </c>
      <c r="B11" s="3" t="s">
        <v>148</v>
      </c>
      <c r="C11" s="3" t="s">
        <v>149</v>
      </c>
      <c r="D11" s="31" t="s">
        <v>51</v>
      </c>
      <c r="E11" s="31" t="s">
        <v>164</v>
      </c>
      <c r="F11" s="3" t="s">
        <v>151</v>
      </c>
    </row>
    <row r="12">
      <c r="A12" s="29" t="s">
        <v>165</v>
      </c>
      <c r="B12" s="3" t="s">
        <v>148</v>
      </c>
      <c r="C12" s="3" t="s">
        <v>149</v>
      </c>
      <c r="D12" s="31" t="s">
        <v>113</v>
      </c>
      <c r="E12" s="31" t="s">
        <v>114</v>
      </c>
      <c r="F12" s="3" t="s">
        <v>151</v>
      </c>
    </row>
    <row r="13">
      <c r="A13" s="29" t="s">
        <v>166</v>
      </c>
      <c r="B13" s="3" t="s">
        <v>148</v>
      </c>
      <c r="C13" s="3" t="s">
        <v>149</v>
      </c>
      <c r="D13" s="31" t="s">
        <v>113</v>
      </c>
      <c r="E13" s="31" t="s">
        <v>160</v>
      </c>
      <c r="F13" s="3" t="s">
        <v>151</v>
      </c>
    </row>
    <row r="14">
      <c r="A14" s="28" t="s">
        <v>167</v>
      </c>
      <c r="B14" s="3" t="s">
        <v>148</v>
      </c>
      <c r="C14" s="3" t="s">
        <v>149</v>
      </c>
      <c r="D14" s="31" t="s">
        <v>132</v>
      </c>
      <c r="E14" s="31" t="s">
        <v>146</v>
      </c>
      <c r="F14" s="3" t="s">
        <v>151</v>
      </c>
    </row>
    <row r="15">
      <c r="A15" s="28" t="s">
        <v>168</v>
      </c>
      <c r="B15" s="3" t="s">
        <v>148</v>
      </c>
      <c r="C15" s="3" t="s">
        <v>149</v>
      </c>
      <c r="D15" s="31" t="s">
        <v>132</v>
      </c>
      <c r="E15" s="31" t="s">
        <v>160</v>
      </c>
      <c r="F15" s="3" t="s">
        <v>151</v>
      </c>
    </row>
    <row r="16">
      <c r="A16" s="31" t="s">
        <v>169</v>
      </c>
      <c r="B16" s="3" t="s">
        <v>148</v>
      </c>
      <c r="C16" s="3" t="s">
        <v>149</v>
      </c>
      <c r="D16" s="31" t="s">
        <v>113</v>
      </c>
      <c r="E16" s="31" t="s">
        <v>170</v>
      </c>
      <c r="F16" s="3" t="s">
        <v>151</v>
      </c>
    </row>
    <row r="17">
      <c r="A17" s="31" t="s">
        <v>171</v>
      </c>
      <c r="B17" s="3" t="s">
        <v>148</v>
      </c>
      <c r="C17" s="3" t="s">
        <v>149</v>
      </c>
      <c r="D17" s="31" t="s">
        <v>113</v>
      </c>
      <c r="E17" s="31" t="s">
        <v>160</v>
      </c>
      <c r="F17" s="3" t="s">
        <v>151</v>
      </c>
    </row>
    <row r="18">
      <c r="A18" s="31" t="s">
        <v>172</v>
      </c>
      <c r="B18" s="3" t="s">
        <v>148</v>
      </c>
      <c r="C18" s="3" t="s">
        <v>149</v>
      </c>
      <c r="D18" s="31" t="s">
        <v>113</v>
      </c>
      <c r="E18" s="31" t="s">
        <v>160</v>
      </c>
      <c r="F18" s="3" t="s">
        <v>151</v>
      </c>
    </row>
    <row r="19">
      <c r="A19" s="31" t="s">
        <v>173</v>
      </c>
      <c r="B19" s="3" t="s">
        <v>148</v>
      </c>
      <c r="C19" s="3" t="s">
        <v>149</v>
      </c>
      <c r="D19" s="31" t="s">
        <v>113</v>
      </c>
      <c r="E19" s="31" t="s">
        <v>160</v>
      </c>
      <c r="F19" s="3" t="s">
        <v>151</v>
      </c>
    </row>
    <row r="20">
      <c r="A20" s="31" t="s">
        <v>174</v>
      </c>
      <c r="B20" s="3" t="s">
        <v>148</v>
      </c>
      <c r="C20" s="3" t="s">
        <v>149</v>
      </c>
      <c r="D20" s="31" t="s">
        <v>113</v>
      </c>
      <c r="E20" s="31" t="s">
        <v>128</v>
      </c>
      <c r="F20" s="3" t="s">
        <v>151</v>
      </c>
    </row>
    <row r="21">
      <c r="A21" s="28" t="s">
        <v>134</v>
      </c>
      <c r="B21" s="3" t="s">
        <v>148</v>
      </c>
      <c r="C21" s="3" t="s">
        <v>149</v>
      </c>
      <c r="D21" s="31" t="s">
        <v>113</v>
      </c>
      <c r="E21" s="31" t="s">
        <v>130</v>
      </c>
      <c r="F21" s="3" t="s">
        <v>151</v>
      </c>
    </row>
    <row r="22">
      <c r="A22" s="29" t="s">
        <v>175</v>
      </c>
      <c r="B22" s="3" t="s">
        <v>148</v>
      </c>
      <c r="C22" s="3" t="s">
        <v>149</v>
      </c>
      <c r="D22" s="31" t="s">
        <v>113</v>
      </c>
      <c r="E22" s="31" t="s">
        <v>130</v>
      </c>
      <c r="F22" s="3" t="s">
        <v>151</v>
      </c>
    </row>
    <row r="23">
      <c r="A23" s="31" t="s">
        <v>176</v>
      </c>
      <c r="B23" s="3" t="s">
        <v>148</v>
      </c>
      <c r="C23" s="3" t="s">
        <v>149</v>
      </c>
      <c r="D23" s="31" t="s">
        <v>113</v>
      </c>
      <c r="E23" s="31" t="s">
        <v>128</v>
      </c>
      <c r="F23" s="3" t="s">
        <v>151</v>
      </c>
    </row>
    <row r="24">
      <c r="A24" s="29" t="s">
        <v>177</v>
      </c>
      <c r="B24" s="3" t="s">
        <v>148</v>
      </c>
      <c r="C24" s="3" t="s">
        <v>149</v>
      </c>
      <c r="D24" s="31" t="s">
        <v>113</v>
      </c>
      <c r="E24" s="31" t="s">
        <v>146</v>
      </c>
      <c r="F24" s="3" t="s">
        <v>151</v>
      </c>
    </row>
    <row r="25">
      <c r="A25" s="29" t="s">
        <v>178</v>
      </c>
      <c r="B25" s="3" t="s">
        <v>148</v>
      </c>
      <c r="C25" s="3" t="s">
        <v>149</v>
      </c>
      <c r="D25" s="31" t="s">
        <v>179</v>
      </c>
      <c r="E25" s="31" t="s">
        <v>128</v>
      </c>
      <c r="F25" s="3" t="s">
        <v>151</v>
      </c>
    </row>
    <row r="26">
      <c r="A26" s="29" t="s">
        <v>178</v>
      </c>
      <c r="B26" s="3" t="s">
        <v>148</v>
      </c>
      <c r="C26" s="3" t="s">
        <v>149</v>
      </c>
      <c r="D26" s="31" t="s">
        <v>113</v>
      </c>
      <c r="E26" s="31" t="s">
        <v>128</v>
      </c>
      <c r="F26" s="3" t="s">
        <v>151</v>
      </c>
    </row>
    <row r="27">
      <c r="A27" s="31" t="s">
        <v>180</v>
      </c>
      <c r="B27" s="3" t="s">
        <v>148</v>
      </c>
      <c r="C27" s="3" t="s">
        <v>149</v>
      </c>
      <c r="D27" s="31" t="s">
        <v>51</v>
      </c>
      <c r="E27" s="31" t="s">
        <v>181</v>
      </c>
      <c r="F27" s="3" t="s">
        <v>151</v>
      </c>
    </row>
    <row r="28">
      <c r="A28" s="31" t="s">
        <v>180</v>
      </c>
      <c r="B28" s="3" t="s">
        <v>148</v>
      </c>
      <c r="C28" s="3" t="s">
        <v>149</v>
      </c>
      <c r="D28" s="31" t="s">
        <v>113</v>
      </c>
      <c r="E28" s="31" t="s">
        <v>128</v>
      </c>
      <c r="F28" s="3" t="s">
        <v>151</v>
      </c>
    </row>
    <row r="29">
      <c r="A29" s="31" t="s">
        <v>182</v>
      </c>
      <c r="B29" s="3" t="s">
        <v>148</v>
      </c>
      <c r="C29" s="3" t="s">
        <v>149</v>
      </c>
      <c r="D29" s="31" t="s">
        <v>113</v>
      </c>
      <c r="E29" s="31" t="s">
        <v>160</v>
      </c>
      <c r="F29" s="3" t="s">
        <v>151</v>
      </c>
    </row>
    <row r="30">
      <c r="A30" s="29" t="s">
        <v>183</v>
      </c>
      <c r="B30" s="3" t="s">
        <v>148</v>
      </c>
      <c r="C30" s="3" t="s">
        <v>149</v>
      </c>
      <c r="D30" s="31" t="s">
        <v>113</v>
      </c>
      <c r="E30" s="31" t="s">
        <v>146</v>
      </c>
      <c r="F30" s="3" t="s">
        <v>151</v>
      </c>
    </row>
    <row r="31">
      <c r="A31" s="29" t="s">
        <v>184</v>
      </c>
      <c r="B31" s="3" t="s">
        <v>148</v>
      </c>
      <c r="C31" s="3" t="s">
        <v>149</v>
      </c>
      <c r="D31" s="31" t="s">
        <v>113</v>
      </c>
      <c r="E31" s="31" t="s">
        <v>185</v>
      </c>
      <c r="F31" s="3" t="s">
        <v>151</v>
      </c>
    </row>
    <row r="32">
      <c r="A32" s="29" t="s">
        <v>186</v>
      </c>
      <c r="B32" s="3" t="s">
        <v>148</v>
      </c>
      <c r="C32" s="3" t="s">
        <v>149</v>
      </c>
      <c r="D32" s="31" t="s">
        <v>113</v>
      </c>
      <c r="E32" s="31" t="s">
        <v>187</v>
      </c>
      <c r="F32" s="3" t="s">
        <v>151</v>
      </c>
    </row>
    <row r="33">
      <c r="A33" s="28" t="s">
        <v>188</v>
      </c>
      <c r="B33" s="3" t="s">
        <v>148</v>
      </c>
      <c r="C33" s="3" t="s">
        <v>149</v>
      </c>
      <c r="D33" s="31" t="s">
        <v>113</v>
      </c>
      <c r="E33" s="31" t="s">
        <v>160</v>
      </c>
      <c r="F33" s="3" t="s">
        <v>151</v>
      </c>
    </row>
    <row r="34">
      <c r="A34" s="31" t="s">
        <v>189</v>
      </c>
      <c r="B34" s="3" t="s">
        <v>148</v>
      </c>
      <c r="C34" s="3" t="s">
        <v>149</v>
      </c>
      <c r="D34" s="31" t="s">
        <v>132</v>
      </c>
      <c r="E34" s="31" t="s">
        <v>146</v>
      </c>
      <c r="F34" s="3" t="s">
        <v>151</v>
      </c>
    </row>
    <row r="35">
      <c r="A35" s="31" t="s">
        <v>190</v>
      </c>
      <c r="B35" s="3" t="s">
        <v>148</v>
      </c>
      <c r="C35" s="3" t="s">
        <v>149</v>
      </c>
      <c r="D35" s="31" t="s">
        <v>113</v>
      </c>
      <c r="E35" s="31" t="s">
        <v>130</v>
      </c>
      <c r="F35" s="3" t="s">
        <v>151</v>
      </c>
    </row>
    <row r="36">
      <c r="A36" s="29" t="s">
        <v>191</v>
      </c>
      <c r="B36" s="3" t="s">
        <v>148</v>
      </c>
      <c r="C36" s="3" t="s">
        <v>149</v>
      </c>
      <c r="D36" s="31" t="s">
        <v>113</v>
      </c>
      <c r="E36" s="31" t="s">
        <v>192</v>
      </c>
      <c r="F36" s="3" t="s">
        <v>151</v>
      </c>
    </row>
    <row r="37">
      <c r="A37" s="28" t="s">
        <v>193</v>
      </c>
      <c r="B37" s="3" t="s">
        <v>148</v>
      </c>
      <c r="C37" s="3" t="s">
        <v>149</v>
      </c>
      <c r="D37" s="31" t="s">
        <v>113</v>
      </c>
      <c r="E37" s="31" t="s">
        <v>158</v>
      </c>
      <c r="F37" s="3" t="s">
        <v>151</v>
      </c>
    </row>
    <row r="38">
      <c r="A38" s="28" t="s">
        <v>194</v>
      </c>
      <c r="B38" s="3" t="s">
        <v>148</v>
      </c>
      <c r="C38" s="3" t="s">
        <v>149</v>
      </c>
      <c r="D38" s="31" t="s">
        <v>113</v>
      </c>
      <c r="E38" s="31" t="s">
        <v>195</v>
      </c>
      <c r="F38" s="3" t="s">
        <v>151</v>
      </c>
    </row>
    <row r="39">
      <c r="A39" s="28" t="s">
        <v>196</v>
      </c>
      <c r="B39" s="3" t="s">
        <v>148</v>
      </c>
      <c r="C39" s="3" t="s">
        <v>149</v>
      </c>
      <c r="D39" s="31" t="s">
        <v>132</v>
      </c>
      <c r="E39" s="31" t="s">
        <v>146</v>
      </c>
      <c r="F39" s="3" t="s">
        <v>151</v>
      </c>
    </row>
    <row r="40">
      <c r="A40" s="31" t="s">
        <v>197</v>
      </c>
      <c r="B40" s="3" t="s">
        <v>148</v>
      </c>
      <c r="C40" s="3" t="s">
        <v>149</v>
      </c>
      <c r="D40" s="31" t="s">
        <v>113</v>
      </c>
      <c r="E40" s="31" t="s">
        <v>130</v>
      </c>
      <c r="F40" s="3" t="s">
        <v>151</v>
      </c>
    </row>
    <row r="41">
      <c r="A41" s="31" t="s">
        <v>198</v>
      </c>
      <c r="B41" s="3" t="s">
        <v>148</v>
      </c>
      <c r="C41" s="3" t="s">
        <v>149</v>
      </c>
      <c r="D41" s="31" t="s">
        <v>113</v>
      </c>
      <c r="E41" s="31" t="s">
        <v>146</v>
      </c>
      <c r="F41" s="3" t="s">
        <v>151</v>
      </c>
    </row>
    <row r="42">
      <c r="A42" s="29" t="s">
        <v>199</v>
      </c>
      <c r="B42" s="3" t="s">
        <v>148</v>
      </c>
      <c r="C42" s="3" t="s">
        <v>149</v>
      </c>
      <c r="D42" s="31" t="s">
        <v>132</v>
      </c>
      <c r="E42" s="31" t="s">
        <v>160</v>
      </c>
      <c r="F42" s="3" t="s">
        <v>151</v>
      </c>
    </row>
    <row r="43">
      <c r="A43" s="29" t="s">
        <v>200</v>
      </c>
      <c r="B43" s="3" t="s">
        <v>148</v>
      </c>
      <c r="C43" s="3" t="s">
        <v>149</v>
      </c>
      <c r="D43" s="31" t="s">
        <v>113</v>
      </c>
      <c r="E43" s="31" t="s">
        <v>185</v>
      </c>
      <c r="F43" s="3" t="s">
        <v>151</v>
      </c>
    </row>
    <row r="44">
      <c r="A44" s="29" t="s">
        <v>201</v>
      </c>
      <c r="B44" s="3" t="s">
        <v>148</v>
      </c>
      <c r="C44" s="3" t="s">
        <v>149</v>
      </c>
      <c r="D44" s="31" t="s">
        <v>132</v>
      </c>
      <c r="E44" s="31" t="s">
        <v>146</v>
      </c>
      <c r="F44" s="3" t="s">
        <v>151</v>
      </c>
    </row>
    <row r="45">
      <c r="A45" s="29" t="s">
        <v>202</v>
      </c>
      <c r="B45" s="3" t="s">
        <v>148</v>
      </c>
      <c r="C45" s="3" t="s">
        <v>149</v>
      </c>
      <c r="D45" s="31" t="s">
        <v>113</v>
      </c>
      <c r="E45" s="31" t="s">
        <v>130</v>
      </c>
      <c r="F45" s="3" t="s">
        <v>151</v>
      </c>
    </row>
    <row r="46">
      <c r="A46" s="29" t="s">
        <v>203</v>
      </c>
      <c r="B46" s="3" t="s">
        <v>148</v>
      </c>
      <c r="C46" s="3" t="s">
        <v>149</v>
      </c>
      <c r="D46" s="31" t="s">
        <v>113</v>
      </c>
      <c r="E46" s="31" t="s">
        <v>160</v>
      </c>
      <c r="F46" s="3" t="s">
        <v>151</v>
      </c>
    </row>
    <row r="47">
      <c r="A47" s="28" t="s">
        <v>204</v>
      </c>
      <c r="B47" s="3" t="s">
        <v>148</v>
      </c>
      <c r="C47" s="3" t="s">
        <v>149</v>
      </c>
      <c r="D47" s="31" t="s">
        <v>113</v>
      </c>
      <c r="E47" s="31" t="s">
        <v>130</v>
      </c>
      <c r="F47" s="3" t="s">
        <v>151</v>
      </c>
    </row>
    <row r="48">
      <c r="A48" s="29" t="s">
        <v>205</v>
      </c>
      <c r="B48" s="3" t="s">
        <v>148</v>
      </c>
      <c r="C48" s="3" t="s">
        <v>149</v>
      </c>
      <c r="D48" s="31" t="s">
        <v>132</v>
      </c>
      <c r="E48" s="31" t="s">
        <v>126</v>
      </c>
      <c r="F48" s="3" t="s">
        <v>151</v>
      </c>
    </row>
    <row r="49">
      <c r="A49" s="29" t="s">
        <v>206</v>
      </c>
      <c r="B49" s="3" t="s">
        <v>148</v>
      </c>
      <c r="C49" s="3" t="s">
        <v>149</v>
      </c>
      <c r="D49" s="31" t="s">
        <v>113</v>
      </c>
      <c r="E49" s="31" t="s">
        <v>130</v>
      </c>
      <c r="F49" s="3" t="s">
        <v>151</v>
      </c>
    </row>
    <row r="50">
      <c r="A50" s="31" t="s">
        <v>207</v>
      </c>
      <c r="B50" s="3" t="s">
        <v>148</v>
      </c>
      <c r="C50" s="3" t="s">
        <v>149</v>
      </c>
      <c r="D50" s="31" t="s">
        <v>132</v>
      </c>
      <c r="E50" s="31" t="s">
        <v>140</v>
      </c>
      <c r="F50" s="3" t="s">
        <v>151</v>
      </c>
    </row>
    <row r="51">
      <c r="A51" s="29" t="s">
        <v>208</v>
      </c>
      <c r="B51" s="3" t="s">
        <v>148</v>
      </c>
      <c r="C51" s="3" t="s">
        <v>149</v>
      </c>
      <c r="D51" s="31" t="s">
        <v>113</v>
      </c>
      <c r="E51" s="31" t="s">
        <v>187</v>
      </c>
      <c r="F51" s="3" t="s">
        <v>151</v>
      </c>
    </row>
    <row r="52">
      <c r="A52" s="31" t="s">
        <v>209</v>
      </c>
      <c r="B52" s="3" t="s">
        <v>148</v>
      </c>
      <c r="C52" s="3" t="s">
        <v>149</v>
      </c>
      <c r="D52" s="31" t="s">
        <v>132</v>
      </c>
      <c r="E52" s="31" t="s">
        <v>146</v>
      </c>
      <c r="F52" s="3" t="s">
        <v>151</v>
      </c>
    </row>
    <row r="53">
      <c r="A53" s="28" t="s">
        <v>210</v>
      </c>
      <c r="B53" s="3" t="s">
        <v>148</v>
      </c>
      <c r="C53" s="3" t="s">
        <v>149</v>
      </c>
      <c r="D53" s="31" t="s">
        <v>51</v>
      </c>
      <c r="E53" s="31" t="s">
        <v>211</v>
      </c>
      <c r="F53" s="3" t="s">
        <v>151</v>
      </c>
    </row>
    <row r="54">
      <c r="A54" s="28" t="s">
        <v>212</v>
      </c>
      <c r="B54" s="3" t="s">
        <v>148</v>
      </c>
      <c r="C54" s="3" t="s">
        <v>149</v>
      </c>
      <c r="D54" s="31" t="s">
        <v>113</v>
      </c>
      <c r="E54" s="31" t="s">
        <v>213</v>
      </c>
      <c r="F54" s="3" t="s">
        <v>151</v>
      </c>
    </row>
    <row r="55">
      <c r="A55" s="28" t="s">
        <v>214</v>
      </c>
      <c r="B55" s="3" t="s">
        <v>148</v>
      </c>
      <c r="C55" s="3" t="s">
        <v>149</v>
      </c>
      <c r="D55" s="31" t="s">
        <v>113</v>
      </c>
      <c r="E55" s="31" t="s">
        <v>130</v>
      </c>
      <c r="F55" s="3" t="s">
        <v>151</v>
      </c>
    </row>
    <row r="56">
      <c r="A56" s="28" t="s">
        <v>215</v>
      </c>
      <c r="B56" s="3" t="s">
        <v>148</v>
      </c>
      <c r="C56" s="3" t="s">
        <v>149</v>
      </c>
      <c r="D56" s="31" t="s">
        <v>113</v>
      </c>
      <c r="E56" s="31" t="s">
        <v>130</v>
      </c>
      <c r="F56" s="3" t="s">
        <v>151</v>
      </c>
    </row>
    <row r="57">
      <c r="A57" s="31" t="s">
        <v>216</v>
      </c>
      <c r="B57" s="3" t="s">
        <v>148</v>
      </c>
      <c r="C57" s="3" t="s">
        <v>149</v>
      </c>
      <c r="D57" s="31" t="s">
        <v>113</v>
      </c>
      <c r="E57" s="31" t="s">
        <v>130</v>
      </c>
      <c r="F57" s="3" t="s">
        <v>151</v>
      </c>
    </row>
    <row r="58">
      <c r="A58" s="29" t="s">
        <v>217</v>
      </c>
      <c r="B58" s="3" t="s">
        <v>148</v>
      </c>
      <c r="C58" s="3" t="s">
        <v>149</v>
      </c>
      <c r="D58" s="31" t="s">
        <v>132</v>
      </c>
      <c r="E58" s="31" t="s">
        <v>146</v>
      </c>
      <c r="F58" s="3" t="s">
        <v>151</v>
      </c>
    </row>
    <row r="59">
      <c r="A59" s="29" t="s">
        <v>218</v>
      </c>
      <c r="B59" s="3" t="s">
        <v>148</v>
      </c>
      <c r="C59" s="3" t="s">
        <v>149</v>
      </c>
      <c r="D59" s="31" t="s">
        <v>113</v>
      </c>
      <c r="E59" s="31" t="s">
        <v>133</v>
      </c>
      <c r="F59" s="3" t="s">
        <v>151</v>
      </c>
    </row>
    <row r="60">
      <c r="A60" s="28" t="s">
        <v>219</v>
      </c>
      <c r="B60" s="3" t="s">
        <v>148</v>
      </c>
      <c r="C60" s="3" t="s">
        <v>149</v>
      </c>
      <c r="D60" s="31" t="s">
        <v>113</v>
      </c>
      <c r="E60" s="31" t="s">
        <v>128</v>
      </c>
      <c r="F60" s="3" t="s">
        <v>151</v>
      </c>
    </row>
    <row r="61">
      <c r="A61" s="29" t="s">
        <v>220</v>
      </c>
      <c r="B61" s="3" t="s">
        <v>148</v>
      </c>
      <c r="C61" s="3" t="s">
        <v>149</v>
      </c>
      <c r="D61" s="31" t="s">
        <v>132</v>
      </c>
      <c r="E61" s="31" t="s">
        <v>140</v>
      </c>
      <c r="F61" s="3" t="s">
        <v>151</v>
      </c>
    </row>
    <row r="62">
      <c r="A62" s="31" t="s">
        <v>221</v>
      </c>
      <c r="B62" s="3" t="s">
        <v>148</v>
      </c>
      <c r="C62" s="3" t="s">
        <v>149</v>
      </c>
      <c r="D62" s="31" t="s">
        <v>113</v>
      </c>
      <c r="E62" s="31" t="s">
        <v>222</v>
      </c>
      <c r="F62" s="3" t="s">
        <v>151</v>
      </c>
    </row>
    <row r="63">
      <c r="A63" s="29" t="s">
        <v>223</v>
      </c>
      <c r="B63" s="3" t="s">
        <v>148</v>
      </c>
      <c r="C63" s="3" t="s">
        <v>149</v>
      </c>
      <c r="D63" s="31" t="s">
        <v>113</v>
      </c>
      <c r="E63" s="31" t="s">
        <v>128</v>
      </c>
      <c r="F63" s="3" t="s">
        <v>151</v>
      </c>
    </row>
    <row r="64">
      <c r="A64" s="31" t="s">
        <v>224</v>
      </c>
      <c r="B64" s="3" t="s">
        <v>148</v>
      </c>
      <c r="C64" s="3" t="s">
        <v>149</v>
      </c>
      <c r="D64" s="31" t="s">
        <v>225</v>
      </c>
      <c r="E64" s="31" t="s">
        <v>187</v>
      </c>
      <c r="F64" s="3" t="s">
        <v>151</v>
      </c>
    </row>
    <row r="65">
      <c r="A65" s="31" t="s">
        <v>226</v>
      </c>
      <c r="B65" s="3" t="s">
        <v>148</v>
      </c>
      <c r="C65" s="3" t="s">
        <v>149</v>
      </c>
      <c r="D65" s="31" t="s">
        <v>113</v>
      </c>
      <c r="E65" s="31" t="s">
        <v>130</v>
      </c>
      <c r="F65" s="3" t="s">
        <v>151</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9.25"/>
    <col customWidth="1" min="2" max="4" width="28.0"/>
    <col customWidth="1" min="5" max="5" width="20.75"/>
  </cols>
  <sheetData>
    <row r="1">
      <c r="A1" s="21" t="s">
        <v>0</v>
      </c>
      <c r="B1" s="21" t="s">
        <v>1</v>
      </c>
      <c r="C1" s="21" t="s">
        <v>2</v>
      </c>
      <c r="D1" s="21" t="s">
        <v>530</v>
      </c>
      <c r="E1" s="21" t="s">
        <v>505</v>
      </c>
      <c r="F1" s="21" t="s">
        <v>5</v>
      </c>
    </row>
    <row r="2">
      <c r="A2" s="29" t="s">
        <v>227</v>
      </c>
      <c r="B2" s="3" t="s">
        <v>228</v>
      </c>
      <c r="C2" s="3" t="s">
        <v>149</v>
      </c>
      <c r="D2" s="3" t="s">
        <v>51</v>
      </c>
      <c r="E2" s="3" t="s">
        <v>229</v>
      </c>
      <c r="F2" s="3" t="s">
        <v>151</v>
      </c>
    </row>
    <row r="3">
      <c r="A3" s="29" t="s">
        <v>230</v>
      </c>
      <c r="B3" s="3" t="s">
        <v>228</v>
      </c>
      <c r="C3" s="3" t="s">
        <v>149</v>
      </c>
      <c r="D3" s="3" t="s">
        <v>51</v>
      </c>
      <c r="E3" s="3" t="s">
        <v>229</v>
      </c>
      <c r="F3" s="3" t="s">
        <v>151</v>
      </c>
    </row>
    <row r="4">
      <c r="A4" s="29" t="s">
        <v>231</v>
      </c>
      <c r="B4" s="3" t="s">
        <v>228</v>
      </c>
      <c r="C4" s="3" t="s">
        <v>149</v>
      </c>
      <c r="D4" s="3" t="s">
        <v>51</v>
      </c>
      <c r="E4" s="3" t="s">
        <v>232</v>
      </c>
      <c r="F4" s="3" t="s">
        <v>151</v>
      </c>
    </row>
    <row r="5">
      <c r="A5" s="29" t="s">
        <v>233</v>
      </c>
      <c r="B5" s="3" t="s">
        <v>228</v>
      </c>
      <c r="C5" s="3" t="s">
        <v>149</v>
      </c>
      <c r="D5" s="3" t="s">
        <v>51</v>
      </c>
      <c r="E5" s="3" t="s">
        <v>234</v>
      </c>
      <c r="F5" s="3" t="s">
        <v>151</v>
      </c>
    </row>
    <row r="6">
      <c r="A6" s="29" t="s">
        <v>235</v>
      </c>
      <c r="B6" s="3" t="s">
        <v>228</v>
      </c>
      <c r="C6" s="3" t="s">
        <v>149</v>
      </c>
      <c r="D6" s="3" t="s">
        <v>51</v>
      </c>
      <c r="E6" s="3" t="s">
        <v>236</v>
      </c>
      <c r="F6" s="3" t="s">
        <v>151</v>
      </c>
    </row>
    <row r="7">
      <c r="A7" s="28" t="s">
        <v>237</v>
      </c>
      <c r="B7" s="3" t="s">
        <v>228</v>
      </c>
      <c r="C7" s="3" t="s">
        <v>149</v>
      </c>
      <c r="D7" s="31" t="s">
        <v>51</v>
      </c>
      <c r="E7" s="31" t="s">
        <v>236</v>
      </c>
      <c r="F7" s="3" t="s">
        <v>151</v>
      </c>
    </row>
    <row r="8">
      <c r="A8" s="29" t="s">
        <v>238</v>
      </c>
      <c r="B8" s="3" t="s">
        <v>228</v>
      </c>
      <c r="C8" s="3" t="s">
        <v>149</v>
      </c>
      <c r="D8" s="31" t="s">
        <v>51</v>
      </c>
      <c r="E8" s="31" t="s">
        <v>239</v>
      </c>
      <c r="F8" s="3" t="s">
        <v>151</v>
      </c>
    </row>
    <row r="9">
      <c r="A9" s="29" t="s">
        <v>240</v>
      </c>
      <c r="B9" s="3" t="s">
        <v>228</v>
      </c>
      <c r="C9" s="3" t="s">
        <v>149</v>
      </c>
      <c r="D9" s="31" t="s">
        <v>51</v>
      </c>
      <c r="E9" s="31" t="s">
        <v>234</v>
      </c>
      <c r="F9" s="3" t="s">
        <v>151</v>
      </c>
    </row>
    <row r="10">
      <c r="A10" s="29" t="s">
        <v>241</v>
      </c>
      <c r="B10" s="3" t="s">
        <v>228</v>
      </c>
      <c r="C10" s="3" t="s">
        <v>149</v>
      </c>
      <c r="D10" s="31" t="s">
        <v>51</v>
      </c>
      <c r="E10" s="31" t="s">
        <v>239</v>
      </c>
      <c r="F10" s="3" t="s">
        <v>151</v>
      </c>
    </row>
    <row r="11">
      <c r="A11" s="29" t="s">
        <v>242</v>
      </c>
      <c r="B11" s="3" t="s">
        <v>228</v>
      </c>
      <c r="C11" s="3" t="s">
        <v>149</v>
      </c>
      <c r="D11" s="31" t="s">
        <v>51</v>
      </c>
      <c r="E11" s="31" t="s">
        <v>234</v>
      </c>
      <c r="F11" s="3" t="s">
        <v>151</v>
      </c>
    </row>
    <row r="12">
      <c r="A12" s="29" t="s">
        <v>243</v>
      </c>
      <c r="B12" s="3" t="s">
        <v>228</v>
      </c>
      <c r="C12" s="3" t="s">
        <v>149</v>
      </c>
      <c r="D12" s="31" t="s">
        <v>51</v>
      </c>
      <c r="E12" s="31" t="s">
        <v>244</v>
      </c>
      <c r="F12" s="3" t="s">
        <v>151</v>
      </c>
    </row>
    <row r="13">
      <c r="A13" s="29" t="s">
        <v>245</v>
      </c>
      <c r="B13" s="3" t="s">
        <v>228</v>
      </c>
      <c r="C13" s="3" t="s">
        <v>149</v>
      </c>
      <c r="D13" s="31" t="s">
        <v>51</v>
      </c>
      <c r="E13" s="31" t="s">
        <v>229</v>
      </c>
      <c r="F13" s="3" t="s">
        <v>151</v>
      </c>
    </row>
    <row r="14">
      <c r="A14" s="28" t="s">
        <v>246</v>
      </c>
      <c r="B14" s="3" t="s">
        <v>228</v>
      </c>
      <c r="C14" s="3" t="s">
        <v>149</v>
      </c>
      <c r="D14" s="31" t="s">
        <v>51</v>
      </c>
      <c r="E14" s="31" t="s">
        <v>239</v>
      </c>
      <c r="F14" s="3" t="s">
        <v>151</v>
      </c>
    </row>
    <row r="15">
      <c r="A15" s="29" t="s">
        <v>247</v>
      </c>
      <c r="B15" s="3" t="s">
        <v>228</v>
      </c>
      <c r="C15" s="3" t="s">
        <v>149</v>
      </c>
      <c r="D15" s="31" t="s">
        <v>51</v>
      </c>
      <c r="E15" s="31" t="s">
        <v>248</v>
      </c>
      <c r="F15" s="3" t="s">
        <v>151</v>
      </c>
    </row>
    <row r="16">
      <c r="A16" s="29" t="s">
        <v>249</v>
      </c>
      <c r="B16" s="3" t="s">
        <v>228</v>
      </c>
      <c r="C16" s="3" t="s">
        <v>149</v>
      </c>
      <c r="D16" s="31" t="s">
        <v>51</v>
      </c>
      <c r="E16" s="31" t="s">
        <v>250</v>
      </c>
      <c r="F16" s="3" t="s">
        <v>151</v>
      </c>
    </row>
    <row r="17">
      <c r="A17" s="31" t="s">
        <v>251</v>
      </c>
      <c r="B17" s="3" t="s">
        <v>228</v>
      </c>
      <c r="C17" s="3" t="s">
        <v>149</v>
      </c>
      <c r="D17" s="31" t="s">
        <v>51</v>
      </c>
      <c r="E17" s="31" t="s">
        <v>252</v>
      </c>
      <c r="F17" s="3" t="s">
        <v>151</v>
      </c>
    </row>
    <row r="18">
      <c r="A18" s="29" t="s">
        <v>253</v>
      </c>
      <c r="B18" s="3" t="s">
        <v>228</v>
      </c>
      <c r="C18" s="3" t="s">
        <v>149</v>
      </c>
      <c r="D18" s="31" t="s">
        <v>51</v>
      </c>
      <c r="E18" s="31" t="s">
        <v>254</v>
      </c>
      <c r="F18" s="3" t="s">
        <v>151</v>
      </c>
    </row>
    <row r="19">
      <c r="A19" s="31" t="s">
        <v>255</v>
      </c>
      <c r="B19" s="3" t="s">
        <v>228</v>
      </c>
      <c r="C19" s="3" t="s">
        <v>149</v>
      </c>
      <c r="D19" s="31" t="s">
        <v>51</v>
      </c>
      <c r="E19" s="31" t="s">
        <v>229</v>
      </c>
      <c r="F19" s="3" t="s">
        <v>151</v>
      </c>
    </row>
    <row r="20">
      <c r="A20" s="29" t="s">
        <v>256</v>
      </c>
      <c r="B20" s="3" t="s">
        <v>228</v>
      </c>
      <c r="C20" s="3" t="s">
        <v>149</v>
      </c>
      <c r="D20" s="31" t="s">
        <v>51</v>
      </c>
      <c r="E20" s="31" t="s">
        <v>229</v>
      </c>
      <c r="F20" s="3" t="s">
        <v>151</v>
      </c>
    </row>
    <row r="21">
      <c r="A21" s="29" t="s">
        <v>257</v>
      </c>
      <c r="B21" s="3" t="s">
        <v>228</v>
      </c>
      <c r="C21" s="3" t="s">
        <v>149</v>
      </c>
      <c r="D21" s="31" t="s">
        <v>51</v>
      </c>
      <c r="E21" s="31" t="s">
        <v>234</v>
      </c>
      <c r="F21" s="3" t="s">
        <v>151</v>
      </c>
    </row>
    <row r="22">
      <c r="A22" s="29" t="s">
        <v>258</v>
      </c>
      <c r="B22" s="3" t="s">
        <v>228</v>
      </c>
      <c r="C22" s="3" t="s">
        <v>149</v>
      </c>
      <c r="D22" s="31" t="s">
        <v>51</v>
      </c>
      <c r="E22" s="31" t="s">
        <v>234</v>
      </c>
      <c r="F22" s="3" t="s">
        <v>151</v>
      </c>
    </row>
    <row r="23">
      <c r="A23" s="29" t="s">
        <v>259</v>
      </c>
      <c r="B23" s="3" t="s">
        <v>228</v>
      </c>
      <c r="C23" s="3" t="s">
        <v>149</v>
      </c>
      <c r="D23" s="31" t="s">
        <v>51</v>
      </c>
      <c r="E23" s="31" t="s">
        <v>239</v>
      </c>
      <c r="F23" s="3" t="s">
        <v>151</v>
      </c>
    </row>
    <row r="24">
      <c r="A24" s="29" t="s">
        <v>260</v>
      </c>
      <c r="B24" s="3" t="s">
        <v>228</v>
      </c>
      <c r="C24" s="3" t="s">
        <v>149</v>
      </c>
      <c r="D24" s="31" t="s">
        <v>51</v>
      </c>
      <c r="E24" s="31" t="s">
        <v>250</v>
      </c>
      <c r="F24" s="3" t="s">
        <v>151</v>
      </c>
    </row>
    <row r="25">
      <c r="A25" s="31" t="s">
        <v>261</v>
      </c>
      <c r="B25" s="3" t="s">
        <v>228</v>
      </c>
      <c r="C25" s="3" t="s">
        <v>149</v>
      </c>
      <c r="D25" s="31" t="s">
        <v>51</v>
      </c>
      <c r="E25" s="31" t="s">
        <v>234</v>
      </c>
      <c r="F25" s="3" t="s">
        <v>151</v>
      </c>
    </row>
    <row r="26">
      <c r="A26" s="31" t="s">
        <v>262</v>
      </c>
      <c r="B26" s="3" t="s">
        <v>228</v>
      </c>
      <c r="C26" s="3" t="s">
        <v>149</v>
      </c>
      <c r="D26" s="31" t="s">
        <v>51</v>
      </c>
      <c r="E26" s="31" t="s">
        <v>250</v>
      </c>
      <c r="F26" s="3" t="s">
        <v>151</v>
      </c>
    </row>
    <row r="27">
      <c r="A27" s="29" t="s">
        <v>263</v>
      </c>
      <c r="B27" s="3" t="s">
        <v>228</v>
      </c>
      <c r="C27" s="3" t="s">
        <v>149</v>
      </c>
      <c r="D27" s="31" t="s">
        <v>51</v>
      </c>
      <c r="E27" s="31" t="s">
        <v>248</v>
      </c>
      <c r="F27" s="3" t="s">
        <v>151</v>
      </c>
    </row>
    <row r="28">
      <c r="A28" s="28" t="s">
        <v>264</v>
      </c>
      <c r="B28" s="3" t="s">
        <v>228</v>
      </c>
      <c r="C28" s="3" t="s">
        <v>149</v>
      </c>
      <c r="D28" s="31" t="s">
        <v>51</v>
      </c>
      <c r="E28" s="31" t="s">
        <v>248</v>
      </c>
      <c r="F28" s="3" t="s">
        <v>151</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0.63"/>
    <col customWidth="1" min="2" max="4" width="23.75"/>
    <col customWidth="1" min="5" max="5" width="25.88"/>
  </cols>
  <sheetData>
    <row r="1">
      <c r="A1" s="21" t="s">
        <v>0</v>
      </c>
      <c r="B1" s="21" t="s">
        <v>1</v>
      </c>
      <c r="C1" s="21" t="s">
        <v>2</v>
      </c>
      <c r="D1" s="21" t="s">
        <v>530</v>
      </c>
      <c r="E1" s="21" t="s">
        <v>505</v>
      </c>
      <c r="F1" s="21" t="s">
        <v>5</v>
      </c>
    </row>
    <row r="2">
      <c r="A2" s="4" t="s">
        <v>265</v>
      </c>
      <c r="B2" s="3" t="s">
        <v>266</v>
      </c>
      <c r="C2" s="3" t="s">
        <v>149</v>
      </c>
      <c r="D2" s="13" t="s">
        <v>267</v>
      </c>
      <c r="E2" s="13" t="s">
        <v>268</v>
      </c>
      <c r="F2" s="13"/>
    </row>
    <row r="3">
      <c r="A3" s="4" t="s">
        <v>269</v>
      </c>
      <c r="B3" s="3" t="s">
        <v>266</v>
      </c>
      <c r="C3" s="3" t="s">
        <v>149</v>
      </c>
      <c r="D3" s="13" t="s">
        <v>267</v>
      </c>
      <c r="E3" s="13" t="s">
        <v>268</v>
      </c>
      <c r="F3" s="13"/>
    </row>
    <row r="4">
      <c r="A4" s="14" t="s">
        <v>257</v>
      </c>
      <c r="B4" s="3" t="s">
        <v>266</v>
      </c>
      <c r="C4" s="3" t="s">
        <v>149</v>
      </c>
      <c r="D4" s="13" t="s">
        <v>267</v>
      </c>
      <c r="E4" s="13" t="s">
        <v>268</v>
      </c>
      <c r="F4" s="13"/>
    </row>
    <row r="5">
      <c r="A5" s="14" t="s">
        <v>270</v>
      </c>
      <c r="B5" s="3" t="s">
        <v>266</v>
      </c>
      <c r="C5" s="3" t="s">
        <v>149</v>
      </c>
      <c r="D5" s="13" t="s">
        <v>267</v>
      </c>
      <c r="E5" s="13" t="s">
        <v>271</v>
      </c>
      <c r="F5" s="13"/>
    </row>
  </sheetData>
  <drawing r:id="rId1"/>
</worksheet>
</file>